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Google Drive\Teaching\Book\MLIAM2\"/>
    </mc:Choice>
  </mc:AlternateContent>
  <xr:revisionPtr revIDLastSave="0" documentId="13_ncr:1_{FF639B29-7226-4A58-BBB5-E76729726188}" xr6:coauthVersionLast="45" xr6:coauthVersionMax="45" xr10:uidLastSave="{00000000-0000-0000-0000-000000000000}"/>
  <bookViews>
    <workbookView xWindow="996" yWindow="372" windowWidth="19104" windowHeight="11028" activeTab="2" xr2:uid="{00000000-000D-0000-FFFF-FFFF00000000}"/>
  </bookViews>
  <sheets>
    <sheet name="carbondioxide" sheetId="7" r:id="rId1"/>
    <sheet name="temperature" sheetId="12" r:id="rId2"/>
    <sheet name="economy" sheetId="13" r:id="rId3"/>
    <sheet name="exercises" sheetId="14" r:id="rId4"/>
  </sheets>
  <definedNames>
    <definedName name="solver_adj" localSheetId="2" hidden="1">economy!$BF$1:$BH$2</definedName>
    <definedName name="solver_adj" localSheetId="1" hidden="1">temperature!$L$1:$L$4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economy!$BF$1</definedName>
    <definedName name="solver_lhs10" localSheetId="2" hidden="1">economy!$BH$1</definedName>
    <definedName name="solver_lhs11" localSheetId="2" hidden="1">economy!$BH$2</definedName>
    <definedName name="solver_lhs12" localSheetId="2" hidden="1">economy!$BH$2</definedName>
    <definedName name="solver_lhs13" localSheetId="2" hidden="1">economy!$BG$1</definedName>
    <definedName name="solver_lhs2" localSheetId="2" hidden="1">economy!$BF$1</definedName>
    <definedName name="solver_lhs3" localSheetId="2" hidden="1">economy!$BF$2</definedName>
    <definedName name="solver_lhs4" localSheetId="2" hidden="1">economy!$BF$2</definedName>
    <definedName name="solver_lhs5" localSheetId="2" hidden="1">economy!$BG$1</definedName>
    <definedName name="solver_lhs6" localSheetId="2" hidden="1">economy!$BG$1</definedName>
    <definedName name="solver_lhs7" localSheetId="2" hidden="1">economy!$BG$2</definedName>
    <definedName name="solver_lhs8" localSheetId="2" hidden="1">economy!$BG$2</definedName>
    <definedName name="solver_lhs9" localSheetId="2" hidden="1">economy!$BH$1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2</definedName>
    <definedName name="solver_neg" localSheetId="1" hidden="1">2</definedName>
    <definedName name="solver_nod" localSheetId="2" hidden="1">2147483647</definedName>
    <definedName name="solver_num" localSheetId="2" hidden="1">12</definedName>
    <definedName name="solver_num" localSheetId="1" hidden="1">0</definedName>
    <definedName name="solver_nwt" localSheetId="2" hidden="1">1</definedName>
    <definedName name="solver_nwt" localSheetId="1" hidden="1">1</definedName>
    <definedName name="solver_opt" localSheetId="2" hidden="1">economy!$BD$3</definedName>
    <definedName name="solver_opt" localSheetId="1" hidden="1">temperature!$M$1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el1" localSheetId="2" hidden="1">1</definedName>
    <definedName name="solver_rel10" localSheetId="2" hidden="1">3</definedName>
    <definedName name="solver_rel11" localSheetId="2" hidden="1">1</definedName>
    <definedName name="solver_rel12" localSheetId="2" hidden="1">3</definedName>
    <definedName name="solver_rel13" localSheetId="2" hidden="1">1</definedName>
    <definedName name="solver_rel2" localSheetId="2" hidden="1">3</definedName>
    <definedName name="solver_rel3" localSheetId="2" hidden="1">1</definedName>
    <definedName name="solver_rel4" localSheetId="2" hidden="1">3</definedName>
    <definedName name="solver_rel5" localSheetId="2" hidden="1">1</definedName>
    <definedName name="solver_rel6" localSheetId="2" hidden="1">3</definedName>
    <definedName name="solver_rel7" localSheetId="2" hidden="1">1</definedName>
    <definedName name="solver_rel8" localSheetId="2" hidden="1">3</definedName>
    <definedName name="solver_rel9" localSheetId="2" hidden="1">1</definedName>
    <definedName name="solver_rhs1" localSheetId="2" hidden="1">0.99</definedName>
    <definedName name="solver_rhs10" localSheetId="2" hidden="1">0</definedName>
    <definedName name="solver_rhs11" localSheetId="2" hidden="1">0.99</definedName>
    <definedName name="solver_rhs12" localSheetId="2" hidden="1">0</definedName>
    <definedName name="solver_rhs13" localSheetId="2" hidden="1">0.99</definedName>
    <definedName name="solver_rhs2" localSheetId="2" hidden="1">0</definedName>
    <definedName name="solver_rhs3" localSheetId="2" hidden="1">0.99</definedName>
    <definedName name="solver_rhs4" localSheetId="2" hidden="1">0</definedName>
    <definedName name="solver_rhs5" localSheetId="2" hidden="1">0.99</definedName>
    <definedName name="solver_rhs6" localSheetId="2" hidden="1">0</definedName>
    <definedName name="solver_rhs7" localSheetId="2" hidden="1">0.99</definedName>
    <definedName name="solver_rhs8" localSheetId="2" hidden="1">0</definedName>
    <definedName name="solver_rhs9" localSheetId="2" hidden="1">0.99</definedName>
    <definedName name="solver_rlx" localSheetId="2" hidden="1">1</definedName>
    <definedName name="solver_rsd" localSheetId="2" hidden="1">0</definedName>
    <definedName name="solver_scl" localSheetId="2" hidden="1">2</definedName>
    <definedName name="solver_scl" localSheetId="1" hidden="1">2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1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V6" i="13" l="1"/>
  <c r="BS6" i="13"/>
  <c r="C4" i="12" l="1"/>
  <c r="CH3" i="13"/>
  <c r="BR62" i="13"/>
  <c r="BR63" i="13" s="1"/>
  <c r="BR64" i="13" s="1"/>
  <c r="BR65" i="13" s="1"/>
  <c r="BR66" i="13" s="1"/>
  <c r="BR67" i="13" s="1"/>
  <c r="BR68" i="13" s="1"/>
  <c r="BR69" i="13" s="1"/>
  <c r="BR70" i="13" s="1"/>
  <c r="BR71" i="13" s="1"/>
  <c r="BR72" i="13" s="1"/>
  <c r="BR73" i="13" s="1"/>
  <c r="BR74" i="13" s="1"/>
  <c r="BR75" i="13" s="1"/>
  <c r="BR76" i="13" s="1"/>
  <c r="BR77" i="13" s="1"/>
  <c r="BR78" i="13" s="1"/>
  <c r="BR79" i="13" s="1"/>
  <c r="BR80" i="13" s="1"/>
  <c r="BR81" i="13" s="1"/>
  <c r="BR82" i="13" s="1"/>
  <c r="BR83" i="13" s="1"/>
  <c r="BR84" i="13" s="1"/>
  <c r="BR85" i="13" s="1"/>
  <c r="BR86" i="13" s="1"/>
  <c r="BR87" i="13" s="1"/>
  <c r="BR88" i="13" s="1"/>
  <c r="BR89" i="13" s="1"/>
  <c r="BR90" i="13" s="1"/>
  <c r="BR91" i="13" s="1"/>
  <c r="BR92" i="13" s="1"/>
  <c r="BR93" i="13" s="1"/>
  <c r="BR94" i="13" s="1"/>
  <c r="BR95" i="13" s="1"/>
  <c r="BR96" i="13" s="1"/>
  <c r="BR97" i="13" s="1"/>
  <c r="BR98" i="13" s="1"/>
  <c r="BR99" i="13" s="1"/>
  <c r="BR100" i="13" s="1"/>
  <c r="BR101" i="13" s="1"/>
  <c r="BR102" i="13" s="1"/>
  <c r="BR103" i="13" s="1"/>
  <c r="BR104" i="13" s="1"/>
  <c r="BR105" i="13" s="1"/>
  <c r="BR106" i="13" s="1"/>
  <c r="BR107" i="13" s="1"/>
  <c r="BR108" i="13" s="1"/>
  <c r="BR109" i="13" s="1"/>
  <c r="BR110" i="13" s="1"/>
  <c r="BR111" i="13" s="1"/>
  <c r="BR112" i="13" s="1"/>
  <c r="BR113" i="13" s="1"/>
  <c r="BR114" i="13" s="1"/>
  <c r="BR115" i="13" s="1"/>
  <c r="BR116" i="13" s="1"/>
  <c r="BR117" i="13" s="1"/>
  <c r="BR118" i="13" s="1"/>
  <c r="BR119" i="13" s="1"/>
  <c r="BR120" i="13" s="1"/>
  <c r="BR121" i="13" s="1"/>
  <c r="BR122" i="13" s="1"/>
  <c r="BR123" i="13" s="1"/>
  <c r="BR124" i="13" s="1"/>
  <c r="BR125" i="13" s="1"/>
  <c r="BR126" i="13" s="1"/>
  <c r="BR127" i="13" s="1"/>
  <c r="BR128" i="13" s="1"/>
  <c r="BR129" i="13" s="1"/>
  <c r="BR130" i="13" s="1"/>
  <c r="BR131" i="13" s="1"/>
  <c r="BR132" i="13" s="1"/>
  <c r="BR133" i="13" s="1"/>
  <c r="BR134" i="13" s="1"/>
  <c r="BR135" i="13" s="1"/>
  <c r="BR136" i="13" s="1"/>
  <c r="BR137" i="13" s="1"/>
  <c r="BR138" i="13" s="1"/>
  <c r="BR139" i="13" s="1"/>
  <c r="BR140" i="13" s="1"/>
  <c r="BR141" i="13" s="1"/>
  <c r="BR142" i="13" s="1"/>
  <c r="BR143" i="13" s="1"/>
  <c r="BR144" i="13" s="1"/>
  <c r="BR145" i="13" s="1"/>
  <c r="BR146" i="13" s="1"/>
  <c r="BR147" i="13" s="1"/>
  <c r="BR148" i="13" s="1"/>
  <c r="BR149" i="13" s="1"/>
  <c r="BR150" i="13" s="1"/>
  <c r="BR151" i="13" s="1"/>
  <c r="BR152" i="13" s="1"/>
  <c r="BR153" i="13" s="1"/>
  <c r="BR154" i="13" s="1"/>
  <c r="BR155" i="13" s="1"/>
  <c r="BR156" i="13" s="1"/>
  <c r="BR157" i="13" s="1"/>
  <c r="BR158" i="13" s="1"/>
  <c r="BR159" i="13" s="1"/>
  <c r="BR160" i="13" s="1"/>
  <c r="BR161" i="13" s="1"/>
  <c r="BR162" i="13" s="1"/>
  <c r="BR163" i="13" s="1"/>
  <c r="BR164" i="13" s="1"/>
  <c r="BR165" i="13" s="1"/>
  <c r="BR166" i="13" s="1"/>
  <c r="BR167" i="13" s="1"/>
  <c r="BR168" i="13" s="1"/>
  <c r="BR169" i="13" s="1"/>
  <c r="BR170" i="13" s="1"/>
  <c r="BR171" i="13" s="1"/>
  <c r="BR172" i="13" s="1"/>
  <c r="BR173" i="13" s="1"/>
  <c r="BR174" i="13" s="1"/>
  <c r="BR175" i="13" s="1"/>
  <c r="BR176" i="13" s="1"/>
  <c r="BR177" i="13" s="1"/>
  <c r="BR178" i="13" s="1"/>
  <c r="BR179" i="13" s="1"/>
  <c r="BR180" i="13" s="1"/>
  <c r="BR181" i="13" s="1"/>
  <c r="BR182" i="13" s="1"/>
  <c r="BR183" i="13" s="1"/>
  <c r="BR184" i="13" s="1"/>
  <c r="BR185" i="13" s="1"/>
  <c r="BR186" i="13" s="1"/>
  <c r="BR187" i="13" s="1"/>
  <c r="BR188" i="13" s="1"/>
  <c r="BR189" i="13" s="1"/>
  <c r="BR190" i="13" s="1"/>
  <c r="BR191" i="13" s="1"/>
  <c r="BR192" i="13" s="1"/>
  <c r="BR193" i="13" s="1"/>
  <c r="BR194" i="13" s="1"/>
  <c r="BR195" i="13" s="1"/>
  <c r="BR196" i="13" s="1"/>
  <c r="BR197" i="13" s="1"/>
  <c r="BR198" i="13" s="1"/>
  <c r="BR199" i="13" s="1"/>
  <c r="BR200" i="13" s="1"/>
  <c r="BR201" i="13" s="1"/>
  <c r="BR202" i="13" s="1"/>
  <c r="BR203" i="13" s="1"/>
  <c r="BR204" i="13" s="1"/>
  <c r="BR205" i="13" s="1"/>
  <c r="BR206" i="13" s="1"/>
  <c r="BR207" i="13" s="1"/>
  <c r="BR208" i="13" s="1"/>
  <c r="BR209" i="13" s="1"/>
  <c r="BR210" i="13" s="1"/>
  <c r="BR211" i="13" s="1"/>
  <c r="BR212" i="13" s="1"/>
  <c r="BR213" i="13" s="1"/>
  <c r="BR214" i="13" s="1"/>
  <c r="BR215" i="13" s="1"/>
  <c r="BR216" i="13" s="1"/>
  <c r="BR217" i="13" s="1"/>
  <c r="BR218" i="13" s="1"/>
  <c r="BR219" i="13" s="1"/>
  <c r="BR220" i="13" s="1"/>
  <c r="BR221" i="13" s="1"/>
  <c r="BR222" i="13" s="1"/>
  <c r="BR223" i="13" s="1"/>
  <c r="BR224" i="13" s="1"/>
  <c r="BR225" i="13" s="1"/>
  <c r="BR226" i="13" s="1"/>
  <c r="BR227" i="13" s="1"/>
  <c r="BR228" i="13" s="1"/>
  <c r="BR229" i="13" s="1"/>
  <c r="BR230" i="13" s="1"/>
  <c r="BR231" i="13" s="1"/>
  <c r="BR232" i="13" s="1"/>
  <c r="BR233" i="13" s="1"/>
  <c r="BR234" i="13" s="1"/>
  <c r="BR235" i="13" s="1"/>
  <c r="BR236" i="13" s="1"/>
  <c r="BR237" i="13" s="1"/>
  <c r="BR238" i="13" s="1"/>
  <c r="BR239" i="13" s="1"/>
  <c r="BR240" i="13" s="1"/>
  <c r="BR241" i="13" s="1"/>
  <c r="BR242" i="13" s="1"/>
  <c r="BR243" i="13" s="1"/>
  <c r="BR244" i="13" s="1"/>
  <c r="BR245" i="13" s="1"/>
  <c r="BR246" i="13" s="1"/>
  <c r="BR247" i="13" s="1"/>
  <c r="BR248" i="13" s="1"/>
  <c r="BR249" i="13" s="1"/>
  <c r="BR250" i="13" s="1"/>
  <c r="BR251" i="13" s="1"/>
  <c r="BR252" i="13" s="1"/>
  <c r="BR253" i="13" s="1"/>
  <c r="BR254" i="13" s="1"/>
  <c r="BR255" i="13" s="1"/>
  <c r="BR256" i="13" s="1"/>
  <c r="BR257" i="13" s="1"/>
  <c r="BR258" i="13" s="1"/>
  <c r="BR259" i="13" s="1"/>
  <c r="BR260" i="13" s="1"/>
  <c r="BR261" i="13" s="1"/>
  <c r="BR262" i="13" s="1"/>
  <c r="BR263" i="13" s="1"/>
  <c r="BR264" i="13" s="1"/>
  <c r="BR265" i="13" s="1"/>
  <c r="BR266" i="13" s="1"/>
  <c r="BR267" i="13" s="1"/>
  <c r="BR268" i="13" s="1"/>
  <c r="BR269" i="13" s="1"/>
  <c r="BR270" i="13" s="1"/>
  <c r="BR271" i="13" s="1"/>
  <c r="BR272" i="13" s="1"/>
  <c r="BR273" i="13" s="1"/>
  <c r="BR274" i="13" s="1"/>
  <c r="BR275" i="13" s="1"/>
  <c r="BR276" i="13" s="1"/>
  <c r="BR277" i="13" s="1"/>
  <c r="BR278" i="13" s="1"/>
  <c r="BR279" i="13" s="1"/>
  <c r="BR280" i="13" s="1"/>
  <c r="BR281" i="13" s="1"/>
  <c r="BR282" i="13" s="1"/>
  <c r="BR283" i="13" s="1"/>
  <c r="BR284" i="13" s="1"/>
  <c r="BR285" i="13" s="1"/>
  <c r="BR286" i="13" s="1"/>
  <c r="BR287" i="13" s="1"/>
  <c r="BR288" i="13" s="1"/>
  <c r="BR289" i="13" s="1"/>
  <c r="BR290" i="13" s="1"/>
  <c r="BR291" i="13" s="1"/>
  <c r="BR292" i="13" s="1"/>
  <c r="BR293" i="13" s="1"/>
  <c r="BR294" i="13" s="1"/>
  <c r="BR295" i="13" s="1"/>
  <c r="BR296" i="13" s="1"/>
  <c r="BR297" i="13" s="1"/>
  <c r="BR298" i="13" s="1"/>
  <c r="BR299" i="13" s="1"/>
  <c r="BR300" i="13" s="1"/>
  <c r="BR301" i="13" s="1"/>
  <c r="BR302" i="13" s="1"/>
  <c r="BR303" i="13" s="1"/>
  <c r="BR304" i="13" s="1"/>
  <c r="BR305" i="13" s="1"/>
  <c r="BR306" i="13" s="1"/>
  <c r="BR307" i="13" s="1"/>
  <c r="BR308" i="13" s="1"/>
  <c r="BR309" i="13" s="1"/>
  <c r="BR310" i="13" s="1"/>
  <c r="BR311" i="13" s="1"/>
  <c r="BR312" i="13" s="1"/>
  <c r="BR313" i="13" s="1"/>
  <c r="BR314" i="13" s="1"/>
  <c r="BR315" i="13" s="1"/>
  <c r="BR316" i="13" s="1"/>
  <c r="BR317" i="13" s="1"/>
  <c r="BR318" i="13" s="1"/>
  <c r="BR319" i="13" s="1"/>
  <c r="BR320" i="13" s="1"/>
  <c r="BR321" i="13" s="1"/>
  <c r="BR322" i="13" s="1"/>
  <c r="BR323" i="13" s="1"/>
  <c r="BR324" i="13" s="1"/>
  <c r="BR325" i="13" s="1"/>
  <c r="BR326" i="13" s="1"/>
  <c r="BR327" i="13" s="1"/>
  <c r="BR328" i="13" s="1"/>
  <c r="BR329" i="13" s="1"/>
  <c r="BR330" i="13" s="1"/>
  <c r="BR331" i="13" s="1"/>
  <c r="BR332" i="13" s="1"/>
  <c r="BR333" i="13" s="1"/>
  <c r="BR334" i="13" s="1"/>
  <c r="BR335" i="13" s="1"/>
  <c r="BR336" i="13" s="1"/>
  <c r="BR337" i="13" s="1"/>
  <c r="BR338" i="13" s="1"/>
  <c r="BR339" i="13" s="1"/>
  <c r="BR340" i="13" s="1"/>
  <c r="BR341" i="13" s="1"/>
  <c r="BR342" i="13" s="1"/>
  <c r="BR343" i="13" s="1"/>
  <c r="BR344" i="13" s="1"/>
  <c r="BR345" i="13" s="1"/>
  <c r="BR346" i="13" s="1"/>
  <c r="BG71" i="13" l="1"/>
  <c r="BG72" i="13" s="1"/>
  <c r="BG73" i="13" s="1"/>
  <c r="BG74" i="13" s="1"/>
  <c r="BG75" i="13" s="1"/>
  <c r="BG76" i="13" s="1"/>
  <c r="BG77" i="13" s="1"/>
  <c r="BG78" i="13" s="1"/>
  <c r="BG79" i="13" s="1"/>
  <c r="BG80" i="13" s="1"/>
  <c r="BG81" i="13" s="1"/>
  <c r="BG82" i="13" s="1"/>
  <c r="BG83" i="13" s="1"/>
  <c r="BG84" i="13" s="1"/>
  <c r="BG85" i="13" s="1"/>
  <c r="BG86" i="13" s="1"/>
  <c r="BG87" i="13" s="1"/>
  <c r="BG88" i="13" s="1"/>
  <c r="BG89" i="13" s="1"/>
  <c r="BG90" i="13" s="1"/>
  <c r="BG91" i="13" s="1"/>
  <c r="BG92" i="13" s="1"/>
  <c r="BG93" i="13" s="1"/>
  <c r="BG94" i="13" s="1"/>
  <c r="BG95" i="13" s="1"/>
  <c r="BG96" i="13" s="1"/>
  <c r="BG97" i="13" s="1"/>
  <c r="BG98" i="13" s="1"/>
  <c r="BG99" i="13" s="1"/>
  <c r="BG100" i="13" s="1"/>
  <c r="BG101" i="13" s="1"/>
  <c r="BG102" i="13" s="1"/>
  <c r="BG103" i="13" s="1"/>
  <c r="BG104" i="13" s="1"/>
  <c r="BG105" i="13" s="1"/>
  <c r="BG106" i="13" s="1"/>
  <c r="BG107" i="13" s="1"/>
  <c r="BG108" i="13" s="1"/>
  <c r="BG109" i="13" s="1"/>
  <c r="BG110" i="13" s="1"/>
  <c r="BG111" i="13" s="1"/>
  <c r="BG112" i="13" s="1"/>
  <c r="BG113" i="13" s="1"/>
  <c r="BG114" i="13" s="1"/>
  <c r="BG115" i="13" s="1"/>
  <c r="BG116" i="13" s="1"/>
  <c r="BG117" i="13" s="1"/>
  <c r="BG118" i="13" s="1"/>
  <c r="BG119" i="13" s="1"/>
  <c r="BG120" i="13" s="1"/>
  <c r="BG121" i="13" s="1"/>
  <c r="BG122" i="13" s="1"/>
  <c r="BG123" i="13" s="1"/>
  <c r="BG124" i="13" s="1"/>
  <c r="BG125" i="13" s="1"/>
  <c r="BG126" i="13" s="1"/>
  <c r="BG127" i="13" s="1"/>
  <c r="BG128" i="13" s="1"/>
  <c r="BG129" i="13" s="1"/>
  <c r="BG130" i="13" s="1"/>
  <c r="BG131" i="13" s="1"/>
  <c r="BG132" i="13" s="1"/>
  <c r="BG133" i="13" s="1"/>
  <c r="BG134" i="13" s="1"/>
  <c r="BG135" i="13" s="1"/>
  <c r="BG136" i="13" s="1"/>
  <c r="BG137" i="13" s="1"/>
  <c r="BG138" i="13" s="1"/>
  <c r="BG139" i="13" s="1"/>
  <c r="BG140" i="13" s="1"/>
  <c r="BG141" i="13" s="1"/>
  <c r="BG142" i="13" s="1"/>
  <c r="BG143" i="13" s="1"/>
  <c r="BG144" i="13" s="1"/>
  <c r="BG145" i="13" s="1"/>
  <c r="BG146" i="13" s="1"/>
  <c r="BG147" i="13" s="1"/>
  <c r="BG148" i="13" s="1"/>
  <c r="BG149" i="13" s="1"/>
  <c r="BG150" i="13" s="1"/>
  <c r="BG151" i="13" s="1"/>
  <c r="BG152" i="13" s="1"/>
  <c r="BG153" i="13" s="1"/>
  <c r="BG154" i="13" s="1"/>
  <c r="BG155" i="13" s="1"/>
  <c r="BG156" i="13" s="1"/>
  <c r="BG157" i="13" s="1"/>
  <c r="BG158" i="13" s="1"/>
  <c r="BG159" i="13" s="1"/>
  <c r="BG160" i="13" s="1"/>
  <c r="BG161" i="13" s="1"/>
  <c r="BG162" i="13" s="1"/>
  <c r="BG163" i="13" s="1"/>
  <c r="BG164" i="13" s="1"/>
  <c r="BG165" i="13" s="1"/>
  <c r="BG166" i="13" s="1"/>
  <c r="BG167" i="13" s="1"/>
  <c r="BG168" i="13" s="1"/>
  <c r="BG169" i="13" s="1"/>
  <c r="BG170" i="13" s="1"/>
  <c r="BG171" i="13" s="1"/>
  <c r="BG172" i="13" s="1"/>
  <c r="BG173" i="13" s="1"/>
  <c r="BG174" i="13" s="1"/>
  <c r="BG175" i="13" s="1"/>
  <c r="BG176" i="13" s="1"/>
  <c r="BG177" i="13" s="1"/>
  <c r="BG178" i="13" s="1"/>
  <c r="BG179" i="13" s="1"/>
  <c r="BG180" i="13" s="1"/>
  <c r="BG181" i="13" s="1"/>
  <c r="BG182" i="13" s="1"/>
  <c r="BG183" i="13" s="1"/>
  <c r="BG184" i="13" s="1"/>
  <c r="BG185" i="13" s="1"/>
  <c r="BG186" i="13" s="1"/>
  <c r="BG187" i="13" s="1"/>
  <c r="BG188" i="13" s="1"/>
  <c r="BG189" i="13" s="1"/>
  <c r="BG190" i="13" s="1"/>
  <c r="BG191" i="13" s="1"/>
  <c r="BG192" i="13" s="1"/>
  <c r="BG193" i="13" s="1"/>
  <c r="BG194" i="13" s="1"/>
  <c r="BG195" i="13" s="1"/>
  <c r="BG196" i="13" s="1"/>
  <c r="BG197" i="13" s="1"/>
  <c r="BG198" i="13" s="1"/>
  <c r="BG199" i="13" s="1"/>
  <c r="BG200" i="13" s="1"/>
  <c r="BG201" i="13" s="1"/>
  <c r="BG202" i="13" s="1"/>
  <c r="BG203" i="13" s="1"/>
  <c r="BG204" i="13" s="1"/>
  <c r="BG205" i="13" s="1"/>
  <c r="BG206" i="13" s="1"/>
  <c r="BG207" i="13" s="1"/>
  <c r="BG208" i="13" s="1"/>
  <c r="BG209" i="13" s="1"/>
  <c r="BG210" i="13" s="1"/>
  <c r="BG211" i="13" s="1"/>
  <c r="BG212" i="13" s="1"/>
  <c r="BG213" i="13" s="1"/>
  <c r="BG214" i="13" s="1"/>
  <c r="BG215" i="13" s="1"/>
  <c r="BG216" i="13" s="1"/>
  <c r="BG217" i="13" s="1"/>
  <c r="BG218" i="13" s="1"/>
  <c r="BG219" i="13" s="1"/>
  <c r="BG220" i="13" s="1"/>
  <c r="BG221" i="13" s="1"/>
  <c r="BG222" i="13" s="1"/>
  <c r="BG223" i="13" s="1"/>
  <c r="BG224" i="13" s="1"/>
  <c r="BG225" i="13" s="1"/>
  <c r="BG226" i="13" s="1"/>
  <c r="BG227" i="13" s="1"/>
  <c r="BG228" i="13" s="1"/>
  <c r="BG229" i="13" s="1"/>
  <c r="BG230" i="13" s="1"/>
  <c r="BG231" i="13" s="1"/>
  <c r="BG232" i="13" s="1"/>
  <c r="BG233" i="13" s="1"/>
  <c r="BG234" i="13" s="1"/>
  <c r="BG235" i="13" s="1"/>
  <c r="BG236" i="13" s="1"/>
  <c r="BG237" i="13" s="1"/>
  <c r="BG238" i="13" s="1"/>
  <c r="BG239" i="13" s="1"/>
  <c r="BG240" i="13" s="1"/>
  <c r="BG241" i="13" s="1"/>
  <c r="BG242" i="13" s="1"/>
  <c r="BG243" i="13" s="1"/>
  <c r="BG244" i="13" s="1"/>
  <c r="BG245" i="13" s="1"/>
  <c r="BG246" i="13" s="1"/>
  <c r="BG247" i="13" s="1"/>
  <c r="BG248" i="13" s="1"/>
  <c r="BG249" i="13" s="1"/>
  <c r="BG250" i="13" s="1"/>
  <c r="BG251" i="13" s="1"/>
  <c r="BG252" i="13" s="1"/>
  <c r="BG253" i="13" s="1"/>
  <c r="BG254" i="13" s="1"/>
  <c r="BG255" i="13" s="1"/>
  <c r="BG256" i="13" s="1"/>
  <c r="BG257" i="13" s="1"/>
  <c r="BG258" i="13" s="1"/>
  <c r="BG259" i="13" s="1"/>
  <c r="BG260" i="13" s="1"/>
  <c r="BG261" i="13" s="1"/>
  <c r="BG262" i="13" s="1"/>
  <c r="BG263" i="13" s="1"/>
  <c r="BG264" i="13" s="1"/>
  <c r="BG265" i="13" s="1"/>
  <c r="BG266" i="13" s="1"/>
  <c r="BG267" i="13" s="1"/>
  <c r="BG268" i="13" s="1"/>
  <c r="BG269" i="13" s="1"/>
  <c r="BG270" i="13" s="1"/>
  <c r="BG271" i="13" s="1"/>
  <c r="BG272" i="13" s="1"/>
  <c r="BG273" i="13" s="1"/>
  <c r="BG274" i="13" s="1"/>
  <c r="BG275" i="13" s="1"/>
  <c r="BG276" i="13" s="1"/>
  <c r="BG277" i="13" s="1"/>
  <c r="BG278" i="13" s="1"/>
  <c r="BG279" i="13" s="1"/>
  <c r="BG280" i="13" s="1"/>
  <c r="BG281" i="13" s="1"/>
  <c r="BG282" i="13" s="1"/>
  <c r="BG283" i="13" s="1"/>
  <c r="BG284" i="13" s="1"/>
  <c r="BG285" i="13" s="1"/>
  <c r="BG286" i="13" s="1"/>
  <c r="BG287" i="13" s="1"/>
  <c r="BG288" i="13" s="1"/>
  <c r="BG289" i="13" s="1"/>
  <c r="BG290" i="13" s="1"/>
  <c r="BG291" i="13" s="1"/>
  <c r="BG292" i="13" s="1"/>
  <c r="BG293" i="13" s="1"/>
  <c r="BG294" i="13" s="1"/>
  <c r="BG295" i="13" s="1"/>
  <c r="BG296" i="13" s="1"/>
  <c r="BG297" i="13" s="1"/>
  <c r="BG298" i="13" s="1"/>
  <c r="BG299" i="13" s="1"/>
  <c r="BG300" i="13" s="1"/>
  <c r="BG301" i="13" s="1"/>
  <c r="BG302" i="13" s="1"/>
  <c r="BG303" i="13" s="1"/>
  <c r="BG304" i="13" s="1"/>
  <c r="BG305" i="13" s="1"/>
  <c r="BG306" i="13" s="1"/>
  <c r="BG307" i="13" s="1"/>
  <c r="BG308" i="13" s="1"/>
  <c r="BG309" i="13" s="1"/>
  <c r="BG310" i="13" s="1"/>
  <c r="BG311" i="13" s="1"/>
  <c r="BG312" i="13" s="1"/>
  <c r="BG313" i="13" s="1"/>
  <c r="BG314" i="13" s="1"/>
  <c r="BG315" i="13" s="1"/>
  <c r="BG316" i="13" s="1"/>
  <c r="BG317" i="13" s="1"/>
  <c r="BG318" i="13" s="1"/>
  <c r="BG319" i="13" s="1"/>
  <c r="BG320" i="13" s="1"/>
  <c r="BG321" i="13" s="1"/>
  <c r="BG322" i="13" s="1"/>
  <c r="BG323" i="13" s="1"/>
  <c r="BG324" i="13" s="1"/>
  <c r="BG325" i="13" s="1"/>
  <c r="BG326" i="13" s="1"/>
  <c r="BG327" i="13" s="1"/>
  <c r="BG328" i="13" s="1"/>
  <c r="BG329" i="13" s="1"/>
  <c r="BG330" i="13" s="1"/>
  <c r="BG331" i="13" s="1"/>
  <c r="BG332" i="13" s="1"/>
  <c r="BG333" i="13" s="1"/>
  <c r="BG334" i="13" s="1"/>
  <c r="BG335" i="13" s="1"/>
  <c r="BG336" i="13" s="1"/>
  <c r="BG337" i="13" s="1"/>
  <c r="BG338" i="13" s="1"/>
  <c r="BG339" i="13" s="1"/>
  <c r="BG340" i="13" s="1"/>
  <c r="BG341" i="13" s="1"/>
  <c r="BG342" i="13" s="1"/>
  <c r="BG343" i="13" s="1"/>
  <c r="BG344" i="13" s="1"/>
  <c r="BG345" i="13" s="1"/>
  <c r="BG346" i="13" s="1"/>
  <c r="BF71" i="13"/>
  <c r="BF72" i="13" s="1"/>
  <c r="BF73" i="13" s="1"/>
  <c r="BF74" i="13" s="1"/>
  <c r="BF75" i="13" s="1"/>
  <c r="BF76" i="13" s="1"/>
  <c r="BF77" i="13" s="1"/>
  <c r="BF78" i="13" s="1"/>
  <c r="BF79" i="13" s="1"/>
  <c r="BF80" i="13" s="1"/>
  <c r="BF81" i="13" s="1"/>
  <c r="BF82" i="13" s="1"/>
  <c r="BF83" i="13" s="1"/>
  <c r="BF84" i="13" s="1"/>
  <c r="BF85" i="13" s="1"/>
  <c r="BF86" i="13" s="1"/>
  <c r="BF87" i="13" s="1"/>
  <c r="BF88" i="13" s="1"/>
  <c r="BF89" i="13" s="1"/>
  <c r="BF90" i="13" s="1"/>
  <c r="BF91" i="13" s="1"/>
  <c r="BF92" i="13" s="1"/>
  <c r="BF93" i="13" s="1"/>
  <c r="BF94" i="13" s="1"/>
  <c r="BF95" i="13" s="1"/>
  <c r="BF96" i="13" s="1"/>
  <c r="BF97" i="13" s="1"/>
  <c r="BF98" i="13" s="1"/>
  <c r="BF99" i="13" s="1"/>
  <c r="BF100" i="13" s="1"/>
  <c r="BF101" i="13" s="1"/>
  <c r="BF102" i="13" s="1"/>
  <c r="BF103" i="13" s="1"/>
  <c r="BF104" i="13" s="1"/>
  <c r="BF105" i="13" s="1"/>
  <c r="BF106" i="13" s="1"/>
  <c r="BF107" i="13" s="1"/>
  <c r="BF108" i="13" s="1"/>
  <c r="BF109" i="13" s="1"/>
  <c r="BF110" i="13" s="1"/>
  <c r="BF111" i="13" s="1"/>
  <c r="BF112" i="13" s="1"/>
  <c r="BF113" i="13" s="1"/>
  <c r="BF114" i="13" s="1"/>
  <c r="BF115" i="13" s="1"/>
  <c r="BF116" i="13" s="1"/>
  <c r="BF117" i="13" s="1"/>
  <c r="BF118" i="13" s="1"/>
  <c r="BF119" i="13" s="1"/>
  <c r="BF120" i="13" s="1"/>
  <c r="BF121" i="13" s="1"/>
  <c r="BF122" i="13" s="1"/>
  <c r="BF123" i="13" s="1"/>
  <c r="BF124" i="13" s="1"/>
  <c r="BF125" i="13" s="1"/>
  <c r="BF126" i="13" s="1"/>
  <c r="BF127" i="13" s="1"/>
  <c r="BF128" i="13" s="1"/>
  <c r="BF129" i="13" s="1"/>
  <c r="BF130" i="13" s="1"/>
  <c r="BF131" i="13" s="1"/>
  <c r="BF132" i="13" s="1"/>
  <c r="BF133" i="13" s="1"/>
  <c r="BF134" i="13" s="1"/>
  <c r="BF135" i="13" s="1"/>
  <c r="BF136" i="13" s="1"/>
  <c r="BF137" i="13" s="1"/>
  <c r="BF138" i="13" s="1"/>
  <c r="BF139" i="13" s="1"/>
  <c r="BF140" i="13" s="1"/>
  <c r="BF141" i="13" s="1"/>
  <c r="BF142" i="13" s="1"/>
  <c r="BF143" i="13" s="1"/>
  <c r="BF144" i="13" s="1"/>
  <c r="BF145" i="13" s="1"/>
  <c r="BF146" i="13" s="1"/>
  <c r="BF147" i="13" s="1"/>
  <c r="BF148" i="13" s="1"/>
  <c r="BF149" i="13" s="1"/>
  <c r="BF150" i="13" s="1"/>
  <c r="BF151" i="13" s="1"/>
  <c r="BF152" i="13" s="1"/>
  <c r="BF153" i="13" s="1"/>
  <c r="BF154" i="13" s="1"/>
  <c r="BF155" i="13" s="1"/>
  <c r="BF156" i="13" s="1"/>
  <c r="BF157" i="13" s="1"/>
  <c r="BF158" i="13" s="1"/>
  <c r="BF159" i="13" s="1"/>
  <c r="BF160" i="13" s="1"/>
  <c r="BF161" i="13" s="1"/>
  <c r="BF162" i="13" s="1"/>
  <c r="BF163" i="13" s="1"/>
  <c r="BF164" i="13" s="1"/>
  <c r="BF165" i="13" s="1"/>
  <c r="BF166" i="13" s="1"/>
  <c r="BF167" i="13" s="1"/>
  <c r="BF168" i="13" s="1"/>
  <c r="BF169" i="13" s="1"/>
  <c r="BF170" i="13" s="1"/>
  <c r="BF171" i="13" s="1"/>
  <c r="BF172" i="13" s="1"/>
  <c r="BF173" i="13" s="1"/>
  <c r="BF174" i="13" s="1"/>
  <c r="BF175" i="13" s="1"/>
  <c r="BF176" i="13" s="1"/>
  <c r="BF177" i="13" s="1"/>
  <c r="BF178" i="13" s="1"/>
  <c r="BF179" i="13" s="1"/>
  <c r="BF180" i="13" s="1"/>
  <c r="BF181" i="13" s="1"/>
  <c r="BF182" i="13" s="1"/>
  <c r="BF183" i="13" s="1"/>
  <c r="BF184" i="13" s="1"/>
  <c r="BF185" i="13" s="1"/>
  <c r="BF186" i="13" s="1"/>
  <c r="BF187" i="13" s="1"/>
  <c r="BF188" i="13" s="1"/>
  <c r="BF189" i="13" s="1"/>
  <c r="BF190" i="13" s="1"/>
  <c r="BF191" i="13" s="1"/>
  <c r="BF192" i="13" s="1"/>
  <c r="BF193" i="13" s="1"/>
  <c r="BF194" i="13" s="1"/>
  <c r="BF195" i="13" s="1"/>
  <c r="BF196" i="13" s="1"/>
  <c r="BF197" i="13" s="1"/>
  <c r="BF198" i="13" s="1"/>
  <c r="BF199" i="13" s="1"/>
  <c r="BF200" i="13" s="1"/>
  <c r="BF201" i="13" s="1"/>
  <c r="BF202" i="13" s="1"/>
  <c r="BF203" i="13" s="1"/>
  <c r="BF204" i="13" s="1"/>
  <c r="BF205" i="13" s="1"/>
  <c r="BF206" i="13" s="1"/>
  <c r="BF207" i="13" s="1"/>
  <c r="BF208" i="13" s="1"/>
  <c r="BF209" i="13" s="1"/>
  <c r="BF210" i="13" s="1"/>
  <c r="BF211" i="13" s="1"/>
  <c r="BF212" i="13" s="1"/>
  <c r="BF213" i="13" s="1"/>
  <c r="BF214" i="13" s="1"/>
  <c r="BF215" i="13" s="1"/>
  <c r="BF216" i="13" s="1"/>
  <c r="BF217" i="13" s="1"/>
  <c r="BF218" i="13" s="1"/>
  <c r="BF219" i="13" s="1"/>
  <c r="BF220" i="13" s="1"/>
  <c r="BF221" i="13" s="1"/>
  <c r="BF222" i="13" s="1"/>
  <c r="BF223" i="13" s="1"/>
  <c r="BF224" i="13" s="1"/>
  <c r="BF225" i="13" s="1"/>
  <c r="BF226" i="13" s="1"/>
  <c r="BF227" i="13" s="1"/>
  <c r="BF228" i="13" s="1"/>
  <c r="BF229" i="13" s="1"/>
  <c r="BF230" i="13" s="1"/>
  <c r="BF231" i="13" s="1"/>
  <c r="BF232" i="13" s="1"/>
  <c r="BF233" i="13" s="1"/>
  <c r="BF234" i="13" s="1"/>
  <c r="BF235" i="13" s="1"/>
  <c r="BF236" i="13" s="1"/>
  <c r="BF237" i="13" s="1"/>
  <c r="BF238" i="13" s="1"/>
  <c r="BF239" i="13" s="1"/>
  <c r="BF240" i="13" s="1"/>
  <c r="BF241" i="13" s="1"/>
  <c r="BF242" i="13" s="1"/>
  <c r="BF243" i="13" s="1"/>
  <c r="BF244" i="13" s="1"/>
  <c r="BF245" i="13" s="1"/>
  <c r="BF246" i="13" s="1"/>
  <c r="BF247" i="13" s="1"/>
  <c r="BF248" i="13" s="1"/>
  <c r="BF249" i="13" s="1"/>
  <c r="BF250" i="13" s="1"/>
  <c r="BF251" i="13" s="1"/>
  <c r="BF252" i="13" s="1"/>
  <c r="BF253" i="13" s="1"/>
  <c r="BF254" i="13" s="1"/>
  <c r="BF255" i="13" s="1"/>
  <c r="BF256" i="13" s="1"/>
  <c r="BF257" i="13" s="1"/>
  <c r="BF258" i="13" s="1"/>
  <c r="BF259" i="13" s="1"/>
  <c r="BF260" i="13" s="1"/>
  <c r="BF261" i="13" s="1"/>
  <c r="BF262" i="13" s="1"/>
  <c r="BF263" i="13" s="1"/>
  <c r="BF264" i="13" s="1"/>
  <c r="BF265" i="13" s="1"/>
  <c r="BF266" i="13" s="1"/>
  <c r="BF267" i="13" s="1"/>
  <c r="BF268" i="13" s="1"/>
  <c r="BF269" i="13" s="1"/>
  <c r="BF270" i="13" s="1"/>
  <c r="BF271" i="13" s="1"/>
  <c r="BF272" i="13" s="1"/>
  <c r="BF273" i="13" s="1"/>
  <c r="BF274" i="13" s="1"/>
  <c r="BF275" i="13" s="1"/>
  <c r="BF276" i="13" s="1"/>
  <c r="BF277" i="13" s="1"/>
  <c r="BF278" i="13" s="1"/>
  <c r="BF279" i="13" s="1"/>
  <c r="BF280" i="13" s="1"/>
  <c r="BF281" i="13" s="1"/>
  <c r="BF282" i="13" s="1"/>
  <c r="BF283" i="13" s="1"/>
  <c r="BF284" i="13" s="1"/>
  <c r="BF285" i="13" s="1"/>
  <c r="BF286" i="13" s="1"/>
  <c r="BF287" i="13" s="1"/>
  <c r="BF288" i="13" s="1"/>
  <c r="BF289" i="13" s="1"/>
  <c r="BF290" i="13" s="1"/>
  <c r="BF291" i="13" s="1"/>
  <c r="BF292" i="13" s="1"/>
  <c r="BF293" i="13" s="1"/>
  <c r="BF294" i="13" s="1"/>
  <c r="BF295" i="13" s="1"/>
  <c r="BF296" i="13" s="1"/>
  <c r="BF297" i="13" s="1"/>
  <c r="BF298" i="13" s="1"/>
  <c r="BF299" i="13" s="1"/>
  <c r="BF300" i="13" s="1"/>
  <c r="BF301" i="13" s="1"/>
  <c r="BF302" i="13" s="1"/>
  <c r="BF303" i="13" s="1"/>
  <c r="BF304" i="13" s="1"/>
  <c r="BF305" i="13" s="1"/>
  <c r="BF306" i="13" s="1"/>
  <c r="BF307" i="13" s="1"/>
  <c r="BF308" i="13" s="1"/>
  <c r="BF309" i="13" s="1"/>
  <c r="BF310" i="13" s="1"/>
  <c r="BF311" i="13" s="1"/>
  <c r="BF312" i="13" s="1"/>
  <c r="BF313" i="13" s="1"/>
  <c r="BF314" i="13" s="1"/>
  <c r="BF315" i="13" s="1"/>
  <c r="BF316" i="13" s="1"/>
  <c r="BF317" i="13" s="1"/>
  <c r="BF318" i="13" s="1"/>
  <c r="BF319" i="13" s="1"/>
  <c r="BF320" i="13" s="1"/>
  <c r="BF321" i="13" s="1"/>
  <c r="BF322" i="13" s="1"/>
  <c r="BF323" i="13" s="1"/>
  <c r="BF324" i="13" s="1"/>
  <c r="BF325" i="13" s="1"/>
  <c r="BF326" i="13" s="1"/>
  <c r="BF327" i="13" s="1"/>
  <c r="BF328" i="13" s="1"/>
  <c r="BF329" i="13" s="1"/>
  <c r="BF330" i="13" s="1"/>
  <c r="BF331" i="13" s="1"/>
  <c r="BF332" i="13" s="1"/>
  <c r="BF333" i="13" s="1"/>
  <c r="BF334" i="13" s="1"/>
  <c r="BF335" i="13" s="1"/>
  <c r="BF336" i="13" s="1"/>
  <c r="BF337" i="13" s="1"/>
  <c r="BF338" i="13" s="1"/>
  <c r="BF339" i="13" s="1"/>
  <c r="BF340" i="13" s="1"/>
  <c r="BF341" i="13" s="1"/>
  <c r="BF342" i="13" s="1"/>
  <c r="BF343" i="13" s="1"/>
  <c r="BF344" i="13" s="1"/>
  <c r="BF345" i="13" s="1"/>
  <c r="BF346" i="13" s="1"/>
  <c r="BE71" i="13"/>
  <c r="BE72" i="13" s="1"/>
  <c r="BE73" i="13" s="1"/>
  <c r="BE74" i="13" s="1"/>
  <c r="BE75" i="13" s="1"/>
  <c r="BE76" i="13" s="1"/>
  <c r="BE77" i="13" s="1"/>
  <c r="BE78" i="13" s="1"/>
  <c r="BE79" i="13" s="1"/>
  <c r="BE80" i="13" s="1"/>
  <c r="BE81" i="13" s="1"/>
  <c r="BE82" i="13" s="1"/>
  <c r="BE83" i="13" s="1"/>
  <c r="BE84" i="13" s="1"/>
  <c r="BE85" i="13" s="1"/>
  <c r="BE86" i="13" s="1"/>
  <c r="BE87" i="13" s="1"/>
  <c r="BE88" i="13" s="1"/>
  <c r="BE89" i="13" s="1"/>
  <c r="BE90" i="13" s="1"/>
  <c r="BE91" i="13" s="1"/>
  <c r="BE92" i="13" s="1"/>
  <c r="BE93" i="13" s="1"/>
  <c r="BE94" i="13" s="1"/>
  <c r="BE95" i="13" s="1"/>
  <c r="BE96" i="13" s="1"/>
  <c r="BE97" i="13" s="1"/>
  <c r="BE98" i="13" s="1"/>
  <c r="BE99" i="13" s="1"/>
  <c r="BE100" i="13" s="1"/>
  <c r="BE101" i="13" s="1"/>
  <c r="BE102" i="13" s="1"/>
  <c r="BE103" i="13" s="1"/>
  <c r="BE104" i="13" s="1"/>
  <c r="BE105" i="13" s="1"/>
  <c r="BE106" i="13" s="1"/>
  <c r="BE107" i="13" s="1"/>
  <c r="BE108" i="13" s="1"/>
  <c r="BE109" i="13" s="1"/>
  <c r="BE110" i="13" s="1"/>
  <c r="BE111" i="13" s="1"/>
  <c r="BE112" i="13" s="1"/>
  <c r="BE113" i="13" s="1"/>
  <c r="BE114" i="13" s="1"/>
  <c r="BE115" i="13" s="1"/>
  <c r="BE116" i="13" s="1"/>
  <c r="BE117" i="13" s="1"/>
  <c r="BE118" i="13" s="1"/>
  <c r="BE119" i="13" s="1"/>
  <c r="BE120" i="13" s="1"/>
  <c r="BE121" i="13" s="1"/>
  <c r="BE122" i="13" s="1"/>
  <c r="BE123" i="13" s="1"/>
  <c r="BE124" i="13" s="1"/>
  <c r="BE125" i="13" s="1"/>
  <c r="BE126" i="13" s="1"/>
  <c r="BE127" i="13" s="1"/>
  <c r="BE128" i="13" s="1"/>
  <c r="BE129" i="13" s="1"/>
  <c r="BE130" i="13" s="1"/>
  <c r="BE131" i="13" s="1"/>
  <c r="BE132" i="13" s="1"/>
  <c r="BE133" i="13" s="1"/>
  <c r="BE134" i="13" s="1"/>
  <c r="BE135" i="13" s="1"/>
  <c r="BE136" i="13" s="1"/>
  <c r="BE137" i="13" s="1"/>
  <c r="BE138" i="13" s="1"/>
  <c r="BE139" i="13" s="1"/>
  <c r="BE140" i="13" s="1"/>
  <c r="BE141" i="13" s="1"/>
  <c r="BE142" i="13" s="1"/>
  <c r="BE143" i="13" s="1"/>
  <c r="BE144" i="13" s="1"/>
  <c r="BE145" i="13" s="1"/>
  <c r="BE146" i="13" s="1"/>
  <c r="BE147" i="13" s="1"/>
  <c r="BE148" i="13" s="1"/>
  <c r="BE149" i="13" s="1"/>
  <c r="BE150" i="13" s="1"/>
  <c r="BE151" i="13" s="1"/>
  <c r="BE152" i="13" s="1"/>
  <c r="BE153" i="13" s="1"/>
  <c r="BE154" i="13" s="1"/>
  <c r="BE155" i="13" s="1"/>
  <c r="BE156" i="13" s="1"/>
  <c r="BE157" i="13" s="1"/>
  <c r="BE158" i="13" s="1"/>
  <c r="BE159" i="13" s="1"/>
  <c r="BE160" i="13" s="1"/>
  <c r="BE161" i="13" s="1"/>
  <c r="BE162" i="13" s="1"/>
  <c r="BE163" i="13" s="1"/>
  <c r="BE164" i="13" s="1"/>
  <c r="BE165" i="13" s="1"/>
  <c r="BE166" i="13" s="1"/>
  <c r="BE167" i="13" s="1"/>
  <c r="BE168" i="13" s="1"/>
  <c r="BE169" i="13" s="1"/>
  <c r="BE170" i="13" s="1"/>
  <c r="BE171" i="13" s="1"/>
  <c r="BE172" i="13" s="1"/>
  <c r="BE173" i="13" s="1"/>
  <c r="BE174" i="13" s="1"/>
  <c r="BE175" i="13" s="1"/>
  <c r="BE176" i="13" s="1"/>
  <c r="BE177" i="13" s="1"/>
  <c r="BE178" i="13" s="1"/>
  <c r="BE179" i="13" s="1"/>
  <c r="BE180" i="13" s="1"/>
  <c r="BE181" i="13" s="1"/>
  <c r="BE182" i="13" s="1"/>
  <c r="BE183" i="13" s="1"/>
  <c r="BE184" i="13" s="1"/>
  <c r="BE185" i="13" s="1"/>
  <c r="BE186" i="13" s="1"/>
  <c r="BE187" i="13" s="1"/>
  <c r="BE188" i="13" s="1"/>
  <c r="BE189" i="13" s="1"/>
  <c r="BE190" i="13" s="1"/>
  <c r="BE191" i="13" s="1"/>
  <c r="BE192" i="13" s="1"/>
  <c r="BE193" i="13" s="1"/>
  <c r="BE194" i="13" s="1"/>
  <c r="BE195" i="13" s="1"/>
  <c r="BE196" i="13" s="1"/>
  <c r="BE197" i="13" s="1"/>
  <c r="BE198" i="13" s="1"/>
  <c r="BE199" i="13" s="1"/>
  <c r="BE200" i="13" s="1"/>
  <c r="BE201" i="13" s="1"/>
  <c r="BE202" i="13" s="1"/>
  <c r="BE203" i="13" s="1"/>
  <c r="BE204" i="13" s="1"/>
  <c r="BE205" i="13" s="1"/>
  <c r="BE206" i="13" s="1"/>
  <c r="BE207" i="13" s="1"/>
  <c r="BE208" i="13" s="1"/>
  <c r="BE209" i="13" s="1"/>
  <c r="BE210" i="13" s="1"/>
  <c r="BE211" i="13" s="1"/>
  <c r="BE212" i="13" s="1"/>
  <c r="BE213" i="13" s="1"/>
  <c r="BE214" i="13" s="1"/>
  <c r="BE215" i="13" s="1"/>
  <c r="BE216" i="13" s="1"/>
  <c r="BE217" i="13" s="1"/>
  <c r="BE218" i="13" s="1"/>
  <c r="BE219" i="13" s="1"/>
  <c r="BE220" i="13" s="1"/>
  <c r="BE221" i="13" s="1"/>
  <c r="BE222" i="13" s="1"/>
  <c r="BE223" i="13" s="1"/>
  <c r="BE224" i="13" s="1"/>
  <c r="BE225" i="13" s="1"/>
  <c r="BE226" i="13" s="1"/>
  <c r="BE227" i="13" s="1"/>
  <c r="BE228" i="13" s="1"/>
  <c r="BE229" i="13" s="1"/>
  <c r="BE230" i="13" s="1"/>
  <c r="BE231" i="13" s="1"/>
  <c r="BE232" i="13" s="1"/>
  <c r="BE233" i="13" s="1"/>
  <c r="BE234" i="13" s="1"/>
  <c r="BE235" i="13" s="1"/>
  <c r="BE236" i="13" s="1"/>
  <c r="BE237" i="13" s="1"/>
  <c r="BE238" i="13" s="1"/>
  <c r="BE239" i="13" s="1"/>
  <c r="BE240" i="13" s="1"/>
  <c r="BE241" i="13" s="1"/>
  <c r="BE242" i="13" s="1"/>
  <c r="BE243" i="13" s="1"/>
  <c r="BE244" i="13" s="1"/>
  <c r="BE245" i="13" s="1"/>
  <c r="BE246" i="13" s="1"/>
  <c r="BE247" i="13" s="1"/>
  <c r="BE248" i="13" s="1"/>
  <c r="BE249" i="13" s="1"/>
  <c r="BE250" i="13" s="1"/>
  <c r="BE251" i="13" s="1"/>
  <c r="BE252" i="13" s="1"/>
  <c r="BE253" i="13" s="1"/>
  <c r="BE254" i="13" s="1"/>
  <c r="BE255" i="13" s="1"/>
  <c r="BE256" i="13" s="1"/>
  <c r="BE257" i="13" s="1"/>
  <c r="BE258" i="13" s="1"/>
  <c r="BE259" i="13" s="1"/>
  <c r="BE260" i="13" s="1"/>
  <c r="BE261" i="13" s="1"/>
  <c r="BE262" i="13" s="1"/>
  <c r="BE263" i="13" s="1"/>
  <c r="BE264" i="13" s="1"/>
  <c r="BE265" i="13" s="1"/>
  <c r="BE266" i="13" s="1"/>
  <c r="BE267" i="13" s="1"/>
  <c r="BE268" i="13" s="1"/>
  <c r="BE269" i="13" s="1"/>
  <c r="BE270" i="13" s="1"/>
  <c r="BE271" i="13" s="1"/>
  <c r="BE272" i="13" s="1"/>
  <c r="BE273" i="13" s="1"/>
  <c r="BE274" i="13" s="1"/>
  <c r="BE275" i="13" s="1"/>
  <c r="BE276" i="13" s="1"/>
  <c r="BE277" i="13" s="1"/>
  <c r="BE278" i="13" s="1"/>
  <c r="BE279" i="13" s="1"/>
  <c r="BE280" i="13" s="1"/>
  <c r="BE281" i="13" s="1"/>
  <c r="BE282" i="13" s="1"/>
  <c r="BE283" i="13" s="1"/>
  <c r="BE284" i="13" s="1"/>
  <c r="BE285" i="13" s="1"/>
  <c r="BE286" i="13" s="1"/>
  <c r="BE287" i="13" s="1"/>
  <c r="BE288" i="13" s="1"/>
  <c r="BE289" i="13" s="1"/>
  <c r="BE290" i="13" s="1"/>
  <c r="BE291" i="13" s="1"/>
  <c r="BE292" i="13" s="1"/>
  <c r="BE293" i="13" s="1"/>
  <c r="BE294" i="13" s="1"/>
  <c r="BE295" i="13" s="1"/>
  <c r="BE296" i="13" s="1"/>
  <c r="BE297" i="13" s="1"/>
  <c r="BE298" i="13" s="1"/>
  <c r="BE299" i="13" s="1"/>
  <c r="BE300" i="13" s="1"/>
  <c r="BE301" i="13" s="1"/>
  <c r="BE302" i="13" s="1"/>
  <c r="BE303" i="13" s="1"/>
  <c r="BE304" i="13" s="1"/>
  <c r="BE305" i="13" s="1"/>
  <c r="BE306" i="13" s="1"/>
  <c r="BE307" i="13" s="1"/>
  <c r="BE308" i="13" s="1"/>
  <c r="BE309" i="13" s="1"/>
  <c r="BE310" i="13" s="1"/>
  <c r="BE311" i="13" s="1"/>
  <c r="BE312" i="13" s="1"/>
  <c r="BE313" i="13" s="1"/>
  <c r="BE314" i="13" s="1"/>
  <c r="BE315" i="13" s="1"/>
  <c r="BE316" i="13" s="1"/>
  <c r="BE317" i="13" s="1"/>
  <c r="BE318" i="13" s="1"/>
  <c r="BE319" i="13" s="1"/>
  <c r="BE320" i="13" s="1"/>
  <c r="BE321" i="13" s="1"/>
  <c r="BE322" i="13" s="1"/>
  <c r="BE323" i="13" s="1"/>
  <c r="BE324" i="13" s="1"/>
  <c r="BE325" i="13" s="1"/>
  <c r="BE326" i="13" s="1"/>
  <c r="BE327" i="13" s="1"/>
  <c r="BE328" i="13" s="1"/>
  <c r="BE329" i="13" s="1"/>
  <c r="BE330" i="13" s="1"/>
  <c r="BE331" i="13" s="1"/>
  <c r="BE332" i="13" s="1"/>
  <c r="BE333" i="13" s="1"/>
  <c r="BE334" i="13" s="1"/>
  <c r="BE335" i="13" s="1"/>
  <c r="BE336" i="13" s="1"/>
  <c r="BE337" i="13" s="1"/>
  <c r="BE338" i="13" s="1"/>
  <c r="BE339" i="13" s="1"/>
  <c r="BE340" i="13" s="1"/>
  <c r="BE341" i="13" s="1"/>
  <c r="BE342" i="13" s="1"/>
  <c r="BE343" i="13" s="1"/>
  <c r="BE344" i="13" s="1"/>
  <c r="BE345" i="13" s="1"/>
  <c r="BE346" i="13" s="1"/>
  <c r="BG61" i="13"/>
  <c r="BG62" i="13" s="1"/>
  <c r="BG63" i="13" s="1"/>
  <c r="BG64" i="13" s="1"/>
  <c r="BG65" i="13" s="1"/>
  <c r="BG66" i="13" s="1"/>
  <c r="BG67" i="13" s="1"/>
  <c r="BG68" i="13" s="1"/>
  <c r="BG69" i="13" s="1"/>
  <c r="BG70" i="13" s="1"/>
  <c r="BF61" i="13"/>
  <c r="BF62" i="13" s="1"/>
  <c r="BF63" i="13" s="1"/>
  <c r="BF64" i="13" s="1"/>
  <c r="BF65" i="13" s="1"/>
  <c r="BF66" i="13" s="1"/>
  <c r="BF67" i="13" s="1"/>
  <c r="BF68" i="13" s="1"/>
  <c r="BF69" i="13" s="1"/>
  <c r="BF70" i="13" s="1"/>
  <c r="BE61" i="13"/>
  <c r="BE62" i="13" s="1"/>
  <c r="BE63" i="13" s="1"/>
  <c r="BE64" i="13" s="1"/>
  <c r="BE65" i="13" s="1"/>
  <c r="BE66" i="13" s="1"/>
  <c r="BE67" i="13" s="1"/>
  <c r="BE68" i="13" s="1"/>
  <c r="BE69" i="13" s="1"/>
  <c r="BE70" i="13" s="1"/>
  <c r="I4" i="12"/>
  <c r="G3" i="12"/>
  <c r="BH54" i="13"/>
  <c r="BH53" i="13"/>
  <c r="BH52" i="13"/>
  <c r="BH51" i="13"/>
  <c r="BH50" i="13"/>
  <c r="BH49" i="13"/>
  <c r="BH48" i="13"/>
  <c r="BH47" i="13"/>
  <c r="BH46" i="13"/>
  <c r="BH45" i="13"/>
  <c r="BH44" i="13"/>
  <c r="BH43" i="13"/>
  <c r="BH42" i="13"/>
  <c r="BH41" i="13"/>
  <c r="BH40" i="13"/>
  <c r="BH39" i="13"/>
  <c r="BH38" i="13"/>
  <c r="BH37" i="13"/>
  <c r="BH36" i="13"/>
  <c r="BH35" i="13"/>
  <c r="BH34" i="13"/>
  <c r="BH33" i="13"/>
  <c r="BH32" i="13"/>
  <c r="BH31" i="13"/>
  <c r="BH30" i="13"/>
  <c r="BH29" i="13"/>
  <c r="BH28" i="13"/>
  <c r="BH27" i="13"/>
  <c r="BH26" i="13"/>
  <c r="BH25" i="13"/>
  <c r="BH24" i="13"/>
  <c r="BH23" i="13"/>
  <c r="BH22" i="13"/>
  <c r="BH21" i="13"/>
  <c r="BH20" i="13"/>
  <c r="BH19" i="13"/>
  <c r="BH18" i="13"/>
  <c r="BH17" i="13"/>
  <c r="BH16" i="13"/>
  <c r="BH15" i="13"/>
  <c r="BH14" i="13"/>
  <c r="BH13" i="13"/>
  <c r="BH12" i="13"/>
  <c r="BH11" i="13"/>
  <c r="BH10" i="13"/>
  <c r="BH9" i="13"/>
  <c r="BH8" i="13"/>
  <c r="BH7" i="13"/>
  <c r="BH6" i="13"/>
  <c r="BI61" i="13" l="1"/>
  <c r="BK60" i="13"/>
  <c r="BJ60" i="13"/>
  <c r="BI60" i="13"/>
  <c r="BK59" i="13"/>
  <c r="BJ59" i="13"/>
  <c r="BI59" i="13"/>
  <c r="BK58" i="13"/>
  <c r="BJ58" i="13"/>
  <c r="BI58" i="13"/>
  <c r="BK57" i="13"/>
  <c r="BJ57" i="13"/>
  <c r="BI57" i="13"/>
  <c r="BK56" i="13"/>
  <c r="BJ56" i="13"/>
  <c r="BI56" i="13"/>
  <c r="BK55" i="13"/>
  <c r="BJ55" i="13"/>
  <c r="BI55" i="13"/>
  <c r="BK54" i="13"/>
  <c r="BJ54" i="13"/>
  <c r="BI54" i="13"/>
  <c r="BK53" i="13"/>
  <c r="BJ53" i="13"/>
  <c r="BI53" i="13"/>
  <c r="BK52" i="13"/>
  <c r="BJ52" i="13"/>
  <c r="BI52" i="13"/>
  <c r="BK51" i="13"/>
  <c r="BJ51" i="13"/>
  <c r="BI51" i="13"/>
  <c r="BK50" i="13"/>
  <c r="BJ50" i="13"/>
  <c r="BI50" i="13"/>
  <c r="BK49" i="13"/>
  <c r="BJ49" i="13"/>
  <c r="BI49" i="13"/>
  <c r="BK48" i="13"/>
  <c r="BJ48" i="13"/>
  <c r="BI48" i="13"/>
  <c r="BK47" i="13"/>
  <c r="BJ47" i="13"/>
  <c r="BI47" i="13"/>
  <c r="BK46" i="13"/>
  <c r="BJ46" i="13"/>
  <c r="BI46" i="13"/>
  <c r="BK45" i="13"/>
  <c r="BJ45" i="13"/>
  <c r="BI45" i="13"/>
  <c r="BK44" i="13"/>
  <c r="BJ44" i="13"/>
  <c r="BI44" i="13"/>
  <c r="BK43" i="13"/>
  <c r="BJ43" i="13"/>
  <c r="BI43" i="13"/>
  <c r="BK42" i="13"/>
  <c r="BJ42" i="13"/>
  <c r="BI42" i="13"/>
  <c r="BK41" i="13"/>
  <c r="BJ41" i="13"/>
  <c r="BI41" i="13"/>
  <c r="BK40" i="13"/>
  <c r="BJ40" i="13"/>
  <c r="BI40" i="13"/>
  <c r="BK39" i="13"/>
  <c r="BJ39" i="13"/>
  <c r="BI39" i="13"/>
  <c r="BK38" i="13"/>
  <c r="BJ38" i="13"/>
  <c r="BI38" i="13"/>
  <c r="BK37" i="13"/>
  <c r="BJ37" i="13"/>
  <c r="BI37" i="13"/>
  <c r="BK36" i="13"/>
  <c r="BJ36" i="13"/>
  <c r="BI36" i="13"/>
  <c r="BK35" i="13"/>
  <c r="BJ35" i="13"/>
  <c r="BI35" i="13"/>
  <c r="BK34" i="13"/>
  <c r="BJ34" i="13"/>
  <c r="BI34" i="13"/>
  <c r="BK33" i="13"/>
  <c r="BJ33" i="13"/>
  <c r="BI33" i="13"/>
  <c r="BK32" i="13"/>
  <c r="BJ32" i="13"/>
  <c r="BI32" i="13"/>
  <c r="BK31" i="13"/>
  <c r="BJ31" i="13"/>
  <c r="BI31" i="13"/>
  <c r="BK30" i="13"/>
  <c r="BJ30" i="13"/>
  <c r="BI30" i="13"/>
  <c r="BK29" i="13"/>
  <c r="BJ29" i="13"/>
  <c r="BI29" i="13"/>
  <c r="BK28" i="13"/>
  <c r="BJ28" i="13"/>
  <c r="BI28" i="13"/>
  <c r="BK27" i="13"/>
  <c r="BJ27" i="13"/>
  <c r="BI27" i="13"/>
  <c r="BK26" i="13"/>
  <c r="BJ26" i="13"/>
  <c r="BI26" i="13"/>
  <c r="BK25" i="13"/>
  <c r="BJ25" i="13"/>
  <c r="BI25" i="13"/>
  <c r="BK24" i="13"/>
  <c r="BJ24" i="13"/>
  <c r="BI24" i="13"/>
  <c r="BK23" i="13"/>
  <c r="BJ23" i="13"/>
  <c r="BI23" i="13"/>
  <c r="BK22" i="13"/>
  <c r="BJ22" i="13"/>
  <c r="BI22" i="13"/>
  <c r="BK21" i="13"/>
  <c r="BJ21" i="13"/>
  <c r="BI21" i="13"/>
  <c r="BK20" i="13"/>
  <c r="BJ20" i="13"/>
  <c r="BI20" i="13"/>
  <c r="BK19" i="13"/>
  <c r="BJ19" i="13"/>
  <c r="BI19" i="13"/>
  <c r="BK18" i="13"/>
  <c r="BJ18" i="13"/>
  <c r="BI18" i="13"/>
  <c r="BK17" i="13"/>
  <c r="BJ17" i="13"/>
  <c r="BI17" i="13"/>
  <c r="BK16" i="13"/>
  <c r="BJ16" i="13"/>
  <c r="BI16" i="13"/>
  <c r="BK15" i="13"/>
  <c r="BJ15" i="13"/>
  <c r="BI15" i="13"/>
  <c r="BK14" i="13"/>
  <c r="BJ14" i="13"/>
  <c r="BI14" i="13"/>
  <c r="BK13" i="13"/>
  <c r="BJ13" i="13"/>
  <c r="BI13" i="13"/>
  <c r="BK12" i="13"/>
  <c r="BJ12" i="13"/>
  <c r="BI12" i="13"/>
  <c r="BK11" i="13"/>
  <c r="BJ11" i="13"/>
  <c r="BI11" i="13"/>
  <c r="BK10" i="13"/>
  <c r="BJ10" i="13"/>
  <c r="BI10" i="13"/>
  <c r="BK9" i="13"/>
  <c r="BJ9" i="13"/>
  <c r="BI9" i="13"/>
  <c r="BK8" i="13"/>
  <c r="BJ8" i="13"/>
  <c r="BI8" i="13"/>
  <c r="BK7" i="13"/>
  <c r="BJ7" i="13"/>
  <c r="BI7" i="13"/>
  <c r="BK6" i="13"/>
  <c r="BJ6" i="13"/>
  <c r="BI6" i="13"/>
  <c r="V55" i="13"/>
  <c r="U55" i="13"/>
  <c r="V54" i="13"/>
  <c r="U54" i="13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U17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AN7" i="13"/>
  <c r="AM7" i="13"/>
  <c r="AK6" i="13"/>
  <c r="AT6" i="13" s="1"/>
  <c r="AJ6" i="13"/>
  <c r="AS6" i="13" s="1"/>
  <c r="AI6" i="13"/>
  <c r="AR6" i="13" s="1"/>
  <c r="AU6" i="13" s="1"/>
  <c r="AI7" i="13" s="1"/>
  <c r="E265" i="7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L6" i="7"/>
  <c r="K5" i="7"/>
  <c r="J5" i="7"/>
  <c r="I5" i="7"/>
  <c r="H5" i="7"/>
  <c r="L4" i="7"/>
  <c r="A169" i="12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J7" i="12"/>
  <c r="J7" i="7" l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BP6" i="13"/>
  <c r="BO6" i="13"/>
  <c r="AX6" i="13"/>
  <c r="BA6" i="13" s="1"/>
  <c r="BQ6" i="13"/>
  <c r="AM8" i="13"/>
  <c r="AP8" i="13" s="1"/>
  <c r="AW6" i="13"/>
  <c r="AZ6" i="13" s="1"/>
  <c r="BC6" i="13" s="1"/>
  <c r="BM6" i="13"/>
  <c r="AN8" i="13"/>
  <c r="AQ8" i="13" s="1"/>
  <c r="AV6" i="13"/>
  <c r="AJ7" i="13" s="1"/>
  <c r="AS7" i="13" s="1"/>
  <c r="BL6" i="13"/>
  <c r="BN6" i="13"/>
  <c r="AQ7" i="13"/>
  <c r="AP7" i="13"/>
  <c r="V5" i="13"/>
  <c r="U5" i="13"/>
  <c r="T5" i="13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G7" i="7"/>
  <c r="C165" i="12"/>
  <c r="C161" i="12"/>
  <c r="C157" i="12"/>
  <c r="C153" i="12"/>
  <c r="C167" i="12"/>
  <c r="C163" i="12"/>
  <c r="C159" i="12"/>
  <c r="C155" i="12"/>
  <c r="C151" i="12"/>
  <c r="C147" i="12"/>
  <c r="C143" i="12"/>
  <c r="C139" i="12"/>
  <c r="C135" i="12"/>
  <c r="C131" i="12"/>
  <c r="C127" i="12"/>
  <c r="C123" i="12"/>
  <c r="C119" i="12"/>
  <c r="C115" i="12"/>
  <c r="C111" i="12"/>
  <c r="C168" i="12"/>
  <c r="C164" i="12"/>
  <c r="C160" i="12"/>
  <c r="C156" i="12"/>
  <c r="C152" i="12"/>
  <c r="C148" i="12"/>
  <c r="C144" i="12"/>
  <c r="C140" i="12"/>
  <c r="C136" i="12"/>
  <c r="C132" i="12"/>
  <c r="C128" i="12"/>
  <c r="C124" i="12"/>
  <c r="C120" i="12"/>
  <c r="C116" i="12"/>
  <c r="C112" i="12"/>
  <c r="C108" i="12"/>
  <c r="C104" i="12"/>
  <c r="C100" i="12"/>
  <c r="C96" i="12"/>
  <c r="C92" i="12"/>
  <c r="C88" i="12"/>
  <c r="C84" i="12"/>
  <c r="C80" i="12"/>
  <c r="C76" i="12"/>
  <c r="C31" i="12"/>
  <c r="C51" i="12"/>
  <c r="C55" i="12"/>
  <c r="C71" i="12"/>
  <c r="C9" i="12"/>
  <c r="C13" i="12"/>
  <c r="C17" i="12"/>
  <c r="C21" i="12"/>
  <c r="C25" i="12"/>
  <c r="C29" i="12"/>
  <c r="C33" i="12"/>
  <c r="C37" i="12"/>
  <c r="C41" i="12"/>
  <c r="C45" i="12"/>
  <c r="C49" i="12"/>
  <c r="C53" i="12"/>
  <c r="C57" i="12"/>
  <c r="C61" i="12"/>
  <c r="C65" i="12"/>
  <c r="C69" i="12"/>
  <c r="C73" i="12"/>
  <c r="C74" i="12"/>
  <c r="C75" i="12"/>
  <c r="C77" i="12"/>
  <c r="C78" i="12"/>
  <c r="C79" i="12"/>
  <c r="C81" i="12"/>
  <c r="C82" i="12"/>
  <c r="C83" i="12"/>
  <c r="C85" i="12"/>
  <c r="C86" i="12"/>
  <c r="C87" i="12"/>
  <c r="C89" i="12"/>
  <c r="C90" i="12"/>
  <c r="C91" i="12"/>
  <c r="C93" i="12"/>
  <c r="C94" i="12"/>
  <c r="C95" i="12"/>
  <c r="C97" i="12"/>
  <c r="C98" i="12"/>
  <c r="C99" i="12"/>
  <c r="C101" i="12"/>
  <c r="C102" i="12"/>
  <c r="C103" i="12"/>
  <c r="C105" i="12"/>
  <c r="C106" i="12"/>
  <c r="C107" i="12"/>
  <c r="C109" i="12"/>
  <c r="C110" i="12"/>
  <c r="C114" i="12"/>
  <c r="C118" i="12"/>
  <c r="C122" i="12"/>
  <c r="C126" i="12"/>
  <c r="C130" i="12"/>
  <c r="C134" i="12"/>
  <c r="C138" i="12"/>
  <c r="C142" i="12"/>
  <c r="C146" i="12"/>
  <c r="C150" i="12"/>
  <c r="C11" i="12"/>
  <c r="C19" i="12"/>
  <c r="C23" i="12"/>
  <c r="C27" i="12"/>
  <c r="C35" i="12"/>
  <c r="C39" i="12"/>
  <c r="C43" i="12"/>
  <c r="C47" i="12"/>
  <c r="C59" i="12"/>
  <c r="C63" i="12"/>
  <c r="C67" i="12"/>
  <c r="C6" i="12"/>
  <c r="C8" i="12"/>
  <c r="C12" i="12"/>
  <c r="C16" i="12"/>
  <c r="C20" i="12"/>
  <c r="C24" i="12"/>
  <c r="C28" i="12"/>
  <c r="C32" i="12"/>
  <c r="C36" i="12"/>
  <c r="C40" i="12"/>
  <c r="C44" i="12"/>
  <c r="C48" i="12"/>
  <c r="C52" i="12"/>
  <c r="C56" i="12"/>
  <c r="C60" i="12"/>
  <c r="C64" i="12"/>
  <c r="C68" i="12"/>
  <c r="C72" i="12"/>
  <c r="C7" i="12"/>
  <c r="C15" i="12"/>
  <c r="C10" i="12"/>
  <c r="C14" i="12"/>
  <c r="C18" i="12"/>
  <c r="C22" i="12"/>
  <c r="C26" i="12"/>
  <c r="C30" i="12"/>
  <c r="C34" i="12"/>
  <c r="C38" i="12"/>
  <c r="C42" i="12"/>
  <c r="C46" i="12"/>
  <c r="C50" i="12"/>
  <c r="C54" i="12"/>
  <c r="C58" i="12"/>
  <c r="C62" i="12"/>
  <c r="C66" i="12"/>
  <c r="C70" i="12"/>
  <c r="C113" i="12"/>
  <c r="C117" i="12"/>
  <c r="C121" i="12"/>
  <c r="C125" i="12"/>
  <c r="C129" i="12"/>
  <c r="C133" i="12"/>
  <c r="C137" i="12"/>
  <c r="C141" i="12"/>
  <c r="C145" i="12"/>
  <c r="C149" i="12"/>
  <c r="C154" i="12"/>
  <c r="C158" i="12"/>
  <c r="C162" i="12"/>
  <c r="C166" i="12"/>
  <c r="AK7" i="13" l="1"/>
  <c r="AT7" i="13" s="1"/>
  <c r="AN9" i="13"/>
  <c r="AQ9" i="13" s="1"/>
  <c r="AY6" i="13"/>
  <c r="BB6" i="13" s="1"/>
  <c r="BD6" i="13" s="1"/>
  <c r="BP7" i="13"/>
  <c r="BQ7" i="13"/>
  <c r="AW7" i="13"/>
  <c r="AK8" i="13" s="1"/>
  <c r="AT8" i="13" s="1"/>
  <c r="BN7" i="13"/>
  <c r="Y346" i="13"/>
  <c r="Y344" i="13"/>
  <c r="Y342" i="13"/>
  <c r="Y340" i="13"/>
  <c r="Y338" i="13"/>
  <c r="Y336" i="13"/>
  <c r="Y334" i="13"/>
  <c r="Y332" i="13"/>
  <c r="Y330" i="13"/>
  <c r="Y328" i="13"/>
  <c r="Y326" i="13"/>
  <c r="Y324" i="13"/>
  <c r="Y322" i="13"/>
  <c r="Y320" i="13"/>
  <c r="Y318" i="13"/>
  <c r="Y316" i="13"/>
  <c r="Y314" i="13"/>
  <c r="Y312" i="13"/>
  <c r="Y310" i="13"/>
  <c r="Y308" i="13"/>
  <c r="Y306" i="13"/>
  <c r="Y304" i="13"/>
  <c r="Y302" i="13"/>
  <c r="Y300" i="13"/>
  <c r="Y298" i="13"/>
  <c r="Y296" i="13"/>
  <c r="Y294" i="13"/>
  <c r="Y292" i="13"/>
  <c r="Y290" i="13"/>
  <c r="Y288" i="13"/>
  <c r="Y286" i="13"/>
  <c r="Y284" i="13"/>
  <c r="Y282" i="13"/>
  <c r="Y280" i="13"/>
  <c r="Y278" i="13"/>
  <c r="Y276" i="13"/>
  <c r="Y274" i="13"/>
  <c r="Y272" i="13"/>
  <c r="Y270" i="13"/>
  <c r="Y268" i="13"/>
  <c r="Y266" i="13"/>
  <c r="Y264" i="13"/>
  <c r="Y262" i="13"/>
  <c r="Y260" i="13"/>
  <c r="Y258" i="13"/>
  <c r="Y256" i="13"/>
  <c r="Y254" i="13"/>
  <c r="Y252" i="13"/>
  <c r="Y250" i="13"/>
  <c r="Y248" i="13"/>
  <c r="Y246" i="13"/>
  <c r="Y244" i="13"/>
  <c r="Y242" i="13"/>
  <c r="Y240" i="13"/>
  <c r="Y238" i="13"/>
  <c r="Y236" i="13"/>
  <c r="Y234" i="13"/>
  <c r="Y232" i="13"/>
  <c r="Y230" i="13"/>
  <c r="Y228" i="13"/>
  <c r="Y226" i="13"/>
  <c r="Y224" i="13"/>
  <c r="Y222" i="13"/>
  <c r="Y220" i="13"/>
  <c r="Y218" i="13"/>
  <c r="Y216" i="13"/>
  <c r="Y214" i="13"/>
  <c r="Y212" i="13"/>
  <c r="Y210" i="13"/>
  <c r="Y208" i="13"/>
  <c r="Y206" i="13"/>
  <c r="Y204" i="13"/>
  <c r="Y202" i="13"/>
  <c r="Y200" i="13"/>
  <c r="Y198" i="13"/>
  <c r="Y196" i="13"/>
  <c r="Y194" i="13"/>
  <c r="Y192" i="13"/>
  <c r="Y190" i="13"/>
  <c r="Y188" i="13"/>
  <c r="Y186" i="13"/>
  <c r="Y184" i="13"/>
  <c r="Y182" i="13"/>
  <c r="Y337" i="13"/>
  <c r="Y333" i="13"/>
  <c r="Y325" i="13"/>
  <c r="Y317" i="13"/>
  <c r="Y309" i="13"/>
  <c r="Y305" i="13"/>
  <c r="Y297" i="13"/>
  <c r="Y289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259" i="13"/>
  <c r="Y255" i="13"/>
  <c r="Y251" i="13"/>
  <c r="Y247" i="13"/>
  <c r="Y243" i="13"/>
  <c r="Y239" i="13"/>
  <c r="Y235" i="13"/>
  <c r="Y231" i="13"/>
  <c r="Y227" i="13"/>
  <c r="Y223" i="13"/>
  <c r="Y219" i="13"/>
  <c r="Y215" i="13"/>
  <c r="Y211" i="13"/>
  <c r="Y207" i="13"/>
  <c r="Y203" i="13"/>
  <c r="Y199" i="13"/>
  <c r="Y195" i="13"/>
  <c r="Y191" i="13"/>
  <c r="Y187" i="13"/>
  <c r="Y183" i="13"/>
  <c r="Y179" i="13"/>
  <c r="Y177" i="13"/>
  <c r="Y175" i="13"/>
  <c r="Y173" i="13"/>
  <c r="Y171" i="13"/>
  <c r="Y169" i="13"/>
  <c r="Y167" i="13"/>
  <c r="Y165" i="13"/>
  <c r="Y163" i="13"/>
  <c r="Y161" i="13"/>
  <c r="Y159" i="13"/>
  <c r="Y157" i="13"/>
  <c r="Y155" i="13"/>
  <c r="Y153" i="13"/>
  <c r="Y151" i="13"/>
  <c r="Y149" i="13"/>
  <c r="Y147" i="13"/>
  <c r="Y145" i="13"/>
  <c r="Y143" i="13"/>
  <c r="Y141" i="13"/>
  <c r="Y139" i="13"/>
  <c r="Y137" i="13"/>
  <c r="Y135" i="13"/>
  <c r="Y133" i="13"/>
  <c r="Y131" i="13"/>
  <c r="Y129" i="13"/>
  <c r="Y127" i="13"/>
  <c r="Y125" i="13"/>
  <c r="Y123" i="13"/>
  <c r="Y121" i="13"/>
  <c r="Y119" i="13"/>
  <c r="Y117" i="13"/>
  <c r="Y115" i="13"/>
  <c r="Y113" i="13"/>
  <c r="Y111" i="13"/>
  <c r="Y109" i="13"/>
  <c r="Y107" i="13"/>
  <c r="Y105" i="13"/>
  <c r="Y103" i="13"/>
  <c r="Y101" i="13"/>
  <c r="Y99" i="13"/>
  <c r="Y97" i="13"/>
  <c r="Y95" i="13"/>
  <c r="Y93" i="13"/>
  <c r="Y91" i="13"/>
  <c r="Y89" i="13"/>
  <c r="Y87" i="13"/>
  <c r="Y85" i="13"/>
  <c r="Y83" i="13"/>
  <c r="Y81" i="13"/>
  <c r="Y79" i="13"/>
  <c r="Y77" i="13"/>
  <c r="Y75" i="13"/>
  <c r="Y73" i="13"/>
  <c r="Y71" i="13"/>
  <c r="Y69" i="13"/>
  <c r="Y67" i="13"/>
  <c r="Y65" i="13"/>
  <c r="Y63" i="13"/>
  <c r="Y61" i="13"/>
  <c r="Y59" i="13"/>
  <c r="Y58" i="13"/>
  <c r="Y345" i="13"/>
  <c r="Y341" i="13"/>
  <c r="Y329" i="13"/>
  <c r="Y321" i="13"/>
  <c r="Y313" i="13"/>
  <c r="Y301" i="13"/>
  <c r="Y293" i="13"/>
  <c r="Y285" i="13"/>
  <c r="Y269" i="13"/>
  <c r="Y253" i="13"/>
  <c r="Y237" i="13"/>
  <c r="Y221" i="13"/>
  <c r="Y205" i="13"/>
  <c r="Y189" i="13"/>
  <c r="Y174" i="13"/>
  <c r="Y166" i="13"/>
  <c r="Y158" i="13"/>
  <c r="Y150" i="13"/>
  <c r="Y142" i="13"/>
  <c r="Y134" i="13"/>
  <c r="Y126" i="13"/>
  <c r="Y118" i="13"/>
  <c r="Y110" i="13"/>
  <c r="Y102" i="13"/>
  <c r="Y94" i="13"/>
  <c r="Y86" i="13"/>
  <c r="Y78" i="13"/>
  <c r="Y70" i="13"/>
  <c r="Y62" i="13"/>
  <c r="Y257" i="13"/>
  <c r="Y193" i="13"/>
  <c r="Y176" i="13"/>
  <c r="Y144" i="13"/>
  <c r="Y136" i="13"/>
  <c r="Y64" i="13"/>
  <c r="Y281" i="13"/>
  <c r="Y265" i="13"/>
  <c r="Y249" i="13"/>
  <c r="Y233" i="13"/>
  <c r="Y217" i="13"/>
  <c r="Y201" i="13"/>
  <c r="Y185" i="13"/>
  <c r="Y180" i="13"/>
  <c r="Y172" i="13"/>
  <c r="Y164" i="13"/>
  <c r="Y156" i="13"/>
  <c r="Y148" i="13"/>
  <c r="Y140" i="13"/>
  <c r="Y132" i="13"/>
  <c r="Y124" i="13"/>
  <c r="Y116" i="13"/>
  <c r="Y108" i="13"/>
  <c r="Y100" i="13"/>
  <c r="Y92" i="13"/>
  <c r="Y84" i="13"/>
  <c r="Y76" i="13"/>
  <c r="Y68" i="13"/>
  <c r="Y60" i="13"/>
  <c r="Y277" i="13"/>
  <c r="Y261" i="13"/>
  <c r="Y245" i="13"/>
  <c r="Y229" i="13"/>
  <c r="Y213" i="13"/>
  <c r="Y197" i="13"/>
  <c r="Y181" i="13"/>
  <c r="Y178" i="13"/>
  <c r="Y170" i="13"/>
  <c r="Y162" i="13"/>
  <c r="Y154" i="13"/>
  <c r="Y146" i="13"/>
  <c r="Y138" i="13"/>
  <c r="Y130" i="13"/>
  <c r="Y122" i="13"/>
  <c r="Y114" i="13"/>
  <c r="Y106" i="13"/>
  <c r="Y98" i="13"/>
  <c r="Y90" i="13"/>
  <c r="Y82" i="13"/>
  <c r="Y74" i="13"/>
  <c r="Y66" i="13"/>
  <c r="Y273" i="13"/>
  <c r="Y241" i="13"/>
  <c r="Y225" i="13"/>
  <c r="Y209" i="13"/>
  <c r="Y168" i="13"/>
  <c r="Y160" i="13"/>
  <c r="Y152" i="13"/>
  <c r="Y128" i="13"/>
  <c r="Y120" i="13"/>
  <c r="Y112" i="13"/>
  <c r="Y104" i="13"/>
  <c r="Y96" i="13"/>
  <c r="Y88" i="13"/>
  <c r="Y80" i="13"/>
  <c r="Y72" i="13"/>
  <c r="AV7" i="13"/>
  <c r="AJ8" i="13" s="1"/>
  <c r="AS8" i="13" s="1"/>
  <c r="AV8" i="13" s="1"/>
  <c r="AJ9" i="13" s="1"/>
  <c r="BM7" i="13"/>
  <c r="W57" i="13"/>
  <c r="T57" i="13" s="1"/>
  <c r="W345" i="13"/>
  <c r="W343" i="13"/>
  <c r="W341" i="13"/>
  <c r="W339" i="13"/>
  <c r="W337" i="13"/>
  <c r="W335" i="13"/>
  <c r="W333" i="13"/>
  <c r="W331" i="13"/>
  <c r="W329" i="13"/>
  <c r="W327" i="13"/>
  <c r="W325" i="13"/>
  <c r="W323" i="13"/>
  <c r="W321" i="13"/>
  <c r="W319" i="13"/>
  <c r="W317" i="13"/>
  <c r="W315" i="13"/>
  <c r="W313" i="13"/>
  <c r="W311" i="13"/>
  <c r="W309" i="13"/>
  <c r="W307" i="13"/>
  <c r="W305" i="13"/>
  <c r="W303" i="13"/>
  <c r="W301" i="13"/>
  <c r="W299" i="13"/>
  <c r="W297" i="13"/>
  <c r="W295" i="13"/>
  <c r="W293" i="13"/>
  <c r="W291" i="13"/>
  <c r="W289" i="13"/>
  <c r="W287" i="13"/>
  <c r="W285" i="13"/>
  <c r="W283" i="13"/>
  <c r="W281" i="13"/>
  <c r="W279" i="13"/>
  <c r="W277" i="13"/>
  <c r="W275" i="13"/>
  <c r="W273" i="13"/>
  <c r="W271" i="13"/>
  <c r="W269" i="13"/>
  <c r="W267" i="13"/>
  <c r="W265" i="13"/>
  <c r="W263" i="13"/>
  <c r="W261" i="13"/>
  <c r="W259" i="13"/>
  <c r="W257" i="13"/>
  <c r="W255" i="13"/>
  <c r="W253" i="13"/>
  <c r="W251" i="13"/>
  <c r="W249" i="13"/>
  <c r="W247" i="13"/>
  <c r="W245" i="13"/>
  <c r="W243" i="13"/>
  <c r="W241" i="13"/>
  <c r="W239" i="13"/>
  <c r="W237" i="13"/>
  <c r="W235" i="13"/>
  <c r="W233" i="13"/>
  <c r="W231" i="13"/>
  <c r="W229" i="13"/>
  <c r="W227" i="13"/>
  <c r="W225" i="13"/>
  <c r="W223" i="13"/>
  <c r="W221" i="13"/>
  <c r="W219" i="13"/>
  <c r="W217" i="13"/>
  <c r="W215" i="13"/>
  <c r="W213" i="13"/>
  <c r="W211" i="13"/>
  <c r="W209" i="13"/>
  <c r="W207" i="13"/>
  <c r="W205" i="13"/>
  <c r="W203" i="13"/>
  <c r="W201" i="13"/>
  <c r="W199" i="13"/>
  <c r="W197" i="13"/>
  <c r="W195" i="13"/>
  <c r="W193" i="13"/>
  <c r="W191" i="13"/>
  <c r="W189" i="13"/>
  <c r="W187" i="13"/>
  <c r="W185" i="13"/>
  <c r="W183" i="13"/>
  <c r="W181" i="13"/>
  <c r="W328" i="13"/>
  <c r="W320" i="13"/>
  <c r="W312" i="13"/>
  <c r="W300" i="13"/>
  <c r="W292" i="13"/>
  <c r="W284" i="13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258" i="13"/>
  <c r="W254" i="13"/>
  <c r="W250" i="13"/>
  <c r="W246" i="13"/>
  <c r="W242" i="13"/>
  <c r="W238" i="13"/>
  <c r="W234" i="13"/>
  <c r="W230" i="13"/>
  <c r="W226" i="13"/>
  <c r="W222" i="13"/>
  <c r="W218" i="13"/>
  <c r="W214" i="13"/>
  <c r="W210" i="13"/>
  <c r="W206" i="13"/>
  <c r="W202" i="13"/>
  <c r="W198" i="13"/>
  <c r="W194" i="13"/>
  <c r="W190" i="13"/>
  <c r="W186" i="13"/>
  <c r="W182" i="13"/>
  <c r="W180" i="13"/>
  <c r="W178" i="13"/>
  <c r="W176" i="13"/>
  <c r="W174" i="13"/>
  <c r="W172" i="13"/>
  <c r="W170" i="13"/>
  <c r="W168" i="13"/>
  <c r="W166" i="13"/>
  <c r="W164" i="13"/>
  <c r="W162" i="13"/>
  <c r="W160" i="13"/>
  <c r="W158" i="13"/>
  <c r="W156" i="13"/>
  <c r="W154" i="13"/>
  <c r="W152" i="13"/>
  <c r="W150" i="13"/>
  <c r="W148" i="13"/>
  <c r="W146" i="13"/>
  <c r="W144" i="13"/>
  <c r="W142" i="13"/>
  <c r="W140" i="13"/>
  <c r="W138" i="13"/>
  <c r="W136" i="13"/>
  <c r="W134" i="13"/>
  <c r="W132" i="13"/>
  <c r="W130" i="13"/>
  <c r="W128" i="13"/>
  <c r="W126" i="13"/>
  <c r="W124" i="13"/>
  <c r="W122" i="13"/>
  <c r="W120" i="13"/>
  <c r="W118" i="13"/>
  <c r="W116" i="13"/>
  <c r="W114" i="13"/>
  <c r="W112" i="13"/>
  <c r="W110" i="13"/>
  <c r="W108" i="13"/>
  <c r="W106" i="13"/>
  <c r="W104" i="13"/>
  <c r="W102" i="13"/>
  <c r="W100" i="13"/>
  <c r="W98" i="13"/>
  <c r="W96" i="13"/>
  <c r="W94" i="13"/>
  <c r="W92" i="13"/>
  <c r="W90" i="13"/>
  <c r="W88" i="13"/>
  <c r="W86" i="13"/>
  <c r="W84" i="13"/>
  <c r="W82" i="13"/>
  <c r="W80" i="13"/>
  <c r="W78" i="13"/>
  <c r="W76" i="13"/>
  <c r="W74" i="13"/>
  <c r="W72" i="13"/>
  <c r="W70" i="13"/>
  <c r="W68" i="13"/>
  <c r="W66" i="13"/>
  <c r="W64" i="13"/>
  <c r="W62" i="13"/>
  <c r="W60" i="13"/>
  <c r="W344" i="13"/>
  <c r="W340" i="13"/>
  <c r="W336" i="13"/>
  <c r="W332" i="13"/>
  <c r="W324" i="13"/>
  <c r="W316" i="13"/>
  <c r="W308" i="13"/>
  <c r="W304" i="13"/>
  <c r="W296" i="13"/>
  <c r="W288" i="13"/>
  <c r="W280" i="13"/>
  <c r="W264" i="13"/>
  <c r="W248" i="13"/>
  <c r="W232" i="13"/>
  <c r="W216" i="13"/>
  <c r="W200" i="13"/>
  <c r="W184" i="13"/>
  <c r="W177" i="13"/>
  <c r="W169" i="13"/>
  <c r="W161" i="13"/>
  <c r="W153" i="13"/>
  <c r="W145" i="13"/>
  <c r="W137" i="13"/>
  <c r="W129" i="13"/>
  <c r="W121" i="13"/>
  <c r="W113" i="13"/>
  <c r="W105" i="13"/>
  <c r="W97" i="13"/>
  <c r="W89" i="13"/>
  <c r="W81" i="13"/>
  <c r="W73" i="13"/>
  <c r="W65" i="13"/>
  <c r="W220" i="13"/>
  <c r="W155" i="13"/>
  <c r="W75" i="13"/>
  <c r="W276" i="13"/>
  <c r="W260" i="13"/>
  <c r="W244" i="13"/>
  <c r="W228" i="13"/>
  <c r="W212" i="13"/>
  <c r="W196" i="13"/>
  <c r="W175" i="13"/>
  <c r="W167" i="13"/>
  <c r="W159" i="13"/>
  <c r="W151" i="13"/>
  <c r="W143" i="13"/>
  <c r="W135" i="13"/>
  <c r="W127" i="13"/>
  <c r="W119" i="13"/>
  <c r="W111" i="13"/>
  <c r="W103" i="13"/>
  <c r="W95" i="13"/>
  <c r="W87" i="13"/>
  <c r="W79" i="13"/>
  <c r="W71" i="13"/>
  <c r="W63" i="13"/>
  <c r="W58" i="13"/>
  <c r="W272" i="13"/>
  <c r="W256" i="13"/>
  <c r="W240" i="13"/>
  <c r="W224" i="13"/>
  <c r="W208" i="13"/>
  <c r="W192" i="13"/>
  <c r="W173" i="13"/>
  <c r="W165" i="13"/>
  <c r="W157" i="13"/>
  <c r="W149" i="13"/>
  <c r="W141" i="13"/>
  <c r="W133" i="13"/>
  <c r="W125" i="13"/>
  <c r="W117" i="13"/>
  <c r="W109" i="13"/>
  <c r="W101" i="13"/>
  <c r="W93" i="13"/>
  <c r="W85" i="13"/>
  <c r="W77" i="13"/>
  <c r="W69" i="13"/>
  <c r="W61" i="13"/>
  <c r="W268" i="13"/>
  <c r="W252" i="13"/>
  <c r="W236" i="13"/>
  <c r="W204" i="13"/>
  <c r="W188" i="13"/>
  <c r="W179" i="13"/>
  <c r="W171" i="13"/>
  <c r="W163" i="13"/>
  <c r="W147" i="13"/>
  <c r="W139" i="13"/>
  <c r="W131" i="13"/>
  <c r="W123" i="13"/>
  <c r="W115" i="13"/>
  <c r="W107" i="13"/>
  <c r="W99" i="13"/>
  <c r="W91" i="13"/>
  <c r="W83" i="13"/>
  <c r="W67" i="13"/>
  <c r="W59" i="13"/>
  <c r="X346" i="13"/>
  <c r="X344" i="13"/>
  <c r="X342" i="13"/>
  <c r="X340" i="13"/>
  <c r="X338" i="13"/>
  <c r="X336" i="13"/>
  <c r="X334" i="13"/>
  <c r="X332" i="13"/>
  <c r="X330" i="13"/>
  <c r="X328" i="13"/>
  <c r="X326" i="13"/>
  <c r="X324" i="13"/>
  <c r="X322" i="13"/>
  <c r="X320" i="13"/>
  <c r="X318" i="13"/>
  <c r="X316" i="13"/>
  <c r="X314" i="13"/>
  <c r="X312" i="13"/>
  <c r="X310" i="13"/>
  <c r="X308" i="13"/>
  <c r="X306" i="13"/>
  <c r="X304" i="13"/>
  <c r="X302" i="13"/>
  <c r="X300" i="13"/>
  <c r="X298" i="13"/>
  <c r="X296" i="13"/>
  <c r="X294" i="13"/>
  <c r="X292" i="13"/>
  <c r="X290" i="13"/>
  <c r="X288" i="13"/>
  <c r="X286" i="13"/>
  <c r="X284" i="13"/>
  <c r="X282" i="13"/>
  <c r="X280" i="13"/>
  <c r="X278" i="13"/>
  <c r="X276" i="13"/>
  <c r="X274" i="13"/>
  <c r="X272" i="13"/>
  <c r="X270" i="13"/>
  <c r="X268" i="13"/>
  <c r="X266" i="13"/>
  <c r="X264" i="13"/>
  <c r="X262" i="13"/>
  <c r="X260" i="13"/>
  <c r="X258" i="13"/>
  <c r="X256" i="13"/>
  <c r="X254" i="13"/>
  <c r="X252" i="13"/>
  <c r="X250" i="13"/>
  <c r="X248" i="13"/>
  <c r="X246" i="13"/>
  <c r="X244" i="13"/>
  <c r="X242" i="13"/>
  <c r="X240" i="13"/>
  <c r="X238" i="13"/>
  <c r="X236" i="13"/>
  <c r="X234" i="13"/>
  <c r="X232" i="13"/>
  <c r="X230" i="13"/>
  <c r="X228" i="13"/>
  <c r="X226" i="13"/>
  <c r="X224" i="13"/>
  <c r="X222" i="13"/>
  <c r="X220" i="13"/>
  <c r="X218" i="13"/>
  <c r="X216" i="13"/>
  <c r="X214" i="13"/>
  <c r="X212" i="13"/>
  <c r="X210" i="13"/>
  <c r="X208" i="13"/>
  <c r="X206" i="13"/>
  <c r="X204" i="13"/>
  <c r="X202" i="13"/>
  <c r="X200" i="13"/>
  <c r="X198" i="13"/>
  <c r="X196" i="13"/>
  <c r="X194" i="13"/>
  <c r="X192" i="13"/>
  <c r="X190" i="13"/>
  <c r="X188" i="13"/>
  <c r="X186" i="13"/>
  <c r="X184" i="13"/>
  <c r="X18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7" i="13"/>
  <c r="X175" i="13"/>
  <c r="X173" i="13"/>
  <c r="X171" i="13"/>
  <c r="X169" i="13"/>
  <c r="X167" i="13"/>
  <c r="X165" i="13"/>
  <c r="X163" i="13"/>
  <c r="X161" i="13"/>
  <c r="X159" i="13"/>
  <c r="X157" i="13"/>
  <c r="X155" i="13"/>
  <c r="X153" i="13"/>
  <c r="X151" i="13"/>
  <c r="X149" i="13"/>
  <c r="X147" i="13"/>
  <c r="X145" i="13"/>
  <c r="X143" i="13"/>
  <c r="X141" i="13"/>
  <c r="X139" i="13"/>
  <c r="X137" i="13"/>
  <c r="X135" i="13"/>
  <c r="X133" i="13"/>
  <c r="X131" i="13"/>
  <c r="X129" i="13"/>
  <c r="X127" i="13"/>
  <c r="X125" i="13"/>
  <c r="X123" i="13"/>
  <c r="X121" i="13"/>
  <c r="X119" i="13"/>
  <c r="X117" i="13"/>
  <c r="X115" i="13"/>
  <c r="X113" i="13"/>
  <c r="X111" i="13"/>
  <c r="X109" i="13"/>
  <c r="X107" i="13"/>
  <c r="X105" i="13"/>
  <c r="X103" i="13"/>
  <c r="X101" i="13"/>
  <c r="X99" i="13"/>
  <c r="X97" i="13"/>
  <c r="X95" i="13"/>
  <c r="X93" i="13"/>
  <c r="X91" i="13"/>
  <c r="X89" i="13"/>
  <c r="X87" i="13"/>
  <c r="X85" i="13"/>
  <c r="X83" i="13"/>
  <c r="X81" i="13"/>
  <c r="X79" i="13"/>
  <c r="X77" i="13"/>
  <c r="X75" i="13"/>
  <c r="X73" i="13"/>
  <c r="X71" i="13"/>
  <c r="X69" i="13"/>
  <c r="X67" i="13"/>
  <c r="X65" i="13"/>
  <c r="X63" i="13"/>
  <c r="X61" i="13"/>
  <c r="X59" i="13"/>
  <c r="X58" i="13"/>
  <c r="X345" i="13"/>
  <c r="X337" i="13"/>
  <c r="X329" i="13"/>
  <c r="X321" i="13"/>
  <c r="X313" i="13"/>
  <c r="X305" i="13"/>
  <c r="X297" i="13"/>
  <c r="X289" i="13"/>
  <c r="X281" i="13"/>
  <c r="X273" i="13"/>
  <c r="X265" i="13"/>
  <c r="X253" i="13"/>
  <c r="X245" i="13"/>
  <c r="X233" i="13"/>
  <c r="X225" i="13"/>
  <c r="X217" i="13"/>
  <c r="X209" i="13"/>
  <c r="X201" i="13"/>
  <c r="X193" i="13"/>
  <c r="X185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76" i="13"/>
  <c r="X72" i="13"/>
  <c r="X68" i="13"/>
  <c r="X64" i="13"/>
  <c r="X60" i="13"/>
  <c r="X341" i="13"/>
  <c r="X333" i="13"/>
  <c r="X325" i="13"/>
  <c r="X317" i="13"/>
  <c r="X309" i="13"/>
  <c r="X301" i="13"/>
  <c r="X293" i="13"/>
  <c r="X285" i="13"/>
  <c r="X277" i="13"/>
  <c r="X269" i="13"/>
  <c r="X261" i="13"/>
  <c r="X257" i="13"/>
  <c r="X249" i="13"/>
  <c r="X241" i="13"/>
  <c r="X237" i="13"/>
  <c r="X229" i="13"/>
  <c r="X221" i="13"/>
  <c r="X213" i="13"/>
  <c r="X205" i="13"/>
  <c r="X197" i="13"/>
  <c r="X189" i="13"/>
  <c r="X181" i="13"/>
  <c r="X178" i="13"/>
  <c r="X174" i="13"/>
  <c r="X170" i="13"/>
  <c r="X166" i="13"/>
  <c r="X162" i="13"/>
  <c r="X158" i="13"/>
  <c r="X154" i="13"/>
  <c r="X150" i="13"/>
  <c r="X146" i="13"/>
  <c r="X142" i="13"/>
  <c r="X138" i="13"/>
  <c r="X134" i="13"/>
  <c r="X130" i="13"/>
  <c r="X126" i="13"/>
  <c r="X122" i="13"/>
  <c r="X118" i="13"/>
  <c r="X114" i="13"/>
  <c r="X110" i="13"/>
  <c r="X106" i="13"/>
  <c r="X102" i="13"/>
  <c r="X98" i="13"/>
  <c r="X94" i="13"/>
  <c r="X90" i="13"/>
  <c r="X86" i="13"/>
  <c r="X82" i="13"/>
  <c r="X78" i="13"/>
  <c r="X74" i="13"/>
  <c r="X70" i="13"/>
  <c r="X66" i="13"/>
  <c r="X62" i="13"/>
  <c r="AM9" i="13"/>
  <c r="AM10" i="13" s="1"/>
  <c r="AP10" i="13" s="1"/>
  <c r="Y56" i="13"/>
  <c r="V56" i="13" s="1"/>
  <c r="Y57" i="13"/>
  <c r="X57" i="13"/>
  <c r="X56" i="13"/>
  <c r="U56" i="13" s="1"/>
  <c r="AN10" i="13"/>
  <c r="AQ10" i="13" s="1"/>
  <c r="G8" i="7"/>
  <c r="L7" i="7"/>
  <c r="AP9" i="13" l="1"/>
  <c r="AS9" i="13"/>
  <c r="BM9" i="13" s="1"/>
  <c r="AY7" i="13"/>
  <c r="BB7" i="13" s="1"/>
  <c r="BP8" i="13"/>
  <c r="AY8" i="13"/>
  <c r="BB8" i="13" s="1"/>
  <c r="T58" i="13"/>
  <c r="T59" i="13" s="1"/>
  <c r="T60" i="13" s="1"/>
  <c r="T61" i="13" s="1"/>
  <c r="AW8" i="13"/>
  <c r="AK9" i="13" s="1"/>
  <c r="AT9" i="13" s="1"/>
  <c r="AW9" i="13" s="1"/>
  <c r="AK10" i="13" s="1"/>
  <c r="BQ8" i="13"/>
  <c r="AZ7" i="13"/>
  <c r="BC7" i="13" s="1"/>
  <c r="AV9" i="13"/>
  <c r="AJ10" i="13" s="1"/>
  <c r="AS10" i="13" s="1"/>
  <c r="BN8" i="13"/>
  <c r="BM8" i="13"/>
  <c r="AM11" i="13"/>
  <c r="AP11" i="13" s="1"/>
  <c r="V57" i="13"/>
  <c r="V58" i="13" s="1"/>
  <c r="V59" i="13" s="1"/>
  <c r="V60" i="13" s="1"/>
  <c r="V61" i="13" s="1"/>
  <c r="V62" i="13" s="1"/>
  <c r="S56" i="13"/>
  <c r="U57" i="13"/>
  <c r="U58" i="13" s="1"/>
  <c r="U59" i="13" s="1"/>
  <c r="U60" i="13" s="1"/>
  <c r="U61" i="13" s="1"/>
  <c r="R56" i="13"/>
  <c r="AN11" i="13"/>
  <c r="AQ11" i="13" s="1"/>
  <c r="L8" i="7"/>
  <c r="G9" i="7"/>
  <c r="BP9" i="13" l="1"/>
  <c r="AM12" i="13"/>
  <c r="AP12" i="13" s="1"/>
  <c r="BP10" i="13"/>
  <c r="BQ9" i="13"/>
  <c r="AZ9" i="13"/>
  <c r="BC9" i="13" s="1"/>
  <c r="BN9" i="13"/>
  <c r="AZ8" i="13"/>
  <c r="BC8" i="13" s="1"/>
  <c r="AY9" i="13"/>
  <c r="BB9" i="13" s="1"/>
  <c r="AT10" i="13"/>
  <c r="BM10" i="13"/>
  <c r="AV10" i="13"/>
  <c r="AJ11" i="13" s="1"/>
  <c r="AS11" i="13" s="1"/>
  <c r="V63" i="13"/>
  <c r="U62" i="13"/>
  <c r="T62" i="13"/>
  <c r="AN12" i="13"/>
  <c r="AQ12" i="13" s="1"/>
  <c r="G10" i="7"/>
  <c r="L9" i="7"/>
  <c r="AM13" i="13" l="1"/>
  <c r="AP13" i="13" s="1"/>
  <c r="BQ10" i="13"/>
  <c r="BP11" i="13"/>
  <c r="AY10" i="13"/>
  <c r="BB10" i="13" s="1"/>
  <c r="BN10" i="13"/>
  <c r="AW10" i="13"/>
  <c r="AK11" i="13" s="1"/>
  <c r="AT11" i="13" s="1"/>
  <c r="BM11" i="13"/>
  <c r="AV11" i="13"/>
  <c r="AJ12" i="13" s="1"/>
  <c r="AS12" i="13" s="1"/>
  <c r="V64" i="13"/>
  <c r="T63" i="13"/>
  <c r="U63" i="13"/>
  <c r="AN13" i="13"/>
  <c r="AQ13" i="13" s="1"/>
  <c r="L10" i="7"/>
  <c r="G11" i="7"/>
  <c r="AM14" i="13" l="1"/>
  <c r="AP14" i="13" s="1"/>
  <c r="AZ10" i="13"/>
  <c r="BC10" i="13" s="1"/>
  <c r="BQ11" i="13"/>
  <c r="BP12" i="13"/>
  <c r="AY11" i="13"/>
  <c r="BB11" i="13" s="1"/>
  <c r="BN11" i="13"/>
  <c r="AW11" i="13"/>
  <c r="AK12" i="13" s="1"/>
  <c r="AT12" i="13" s="1"/>
  <c r="BM12" i="13"/>
  <c r="AV12" i="13"/>
  <c r="AJ13" i="13" s="1"/>
  <c r="AS13" i="13" s="1"/>
  <c r="U64" i="13"/>
  <c r="V65" i="13"/>
  <c r="T64" i="13"/>
  <c r="AN14" i="13"/>
  <c r="AQ14" i="13" s="1"/>
  <c r="L11" i="7"/>
  <c r="G12" i="7"/>
  <c r="AZ11" i="13" l="1"/>
  <c r="BC11" i="13" s="1"/>
  <c r="AM15" i="13"/>
  <c r="AP15" i="13" s="1"/>
  <c r="BQ12" i="13"/>
  <c r="AV13" i="13"/>
  <c r="AJ14" i="13" s="1"/>
  <c r="AS14" i="13" s="1"/>
  <c r="BM14" i="13" s="1"/>
  <c r="BP13" i="13"/>
  <c r="AY12" i="13"/>
  <c r="BB12" i="13" s="1"/>
  <c r="BN12" i="13"/>
  <c r="AW12" i="13"/>
  <c r="AK13" i="13" s="1"/>
  <c r="AT13" i="13" s="1"/>
  <c r="BM13" i="13"/>
  <c r="T65" i="13"/>
  <c r="U65" i="13"/>
  <c r="V66" i="13"/>
  <c r="AN15" i="13"/>
  <c r="AQ15" i="13" s="1"/>
  <c r="L12" i="7"/>
  <c r="G13" i="7"/>
  <c r="AV14" i="13" l="1"/>
  <c r="AJ15" i="13" s="1"/>
  <c r="AS15" i="13" s="1"/>
  <c r="BP15" i="13" s="1"/>
  <c r="AM16" i="13"/>
  <c r="AP16" i="13" s="1"/>
  <c r="AZ12" i="13"/>
  <c r="BC12" i="13" s="1"/>
  <c r="BP14" i="13"/>
  <c r="BQ13" i="13"/>
  <c r="AY13" i="13"/>
  <c r="BB13" i="13" s="1"/>
  <c r="BN13" i="13"/>
  <c r="AW13" i="13"/>
  <c r="AK14" i="13" s="1"/>
  <c r="AT14" i="13" s="1"/>
  <c r="T66" i="13"/>
  <c r="U66" i="13"/>
  <c r="V67" i="13"/>
  <c r="AN16" i="13"/>
  <c r="AQ16" i="13" s="1"/>
  <c r="L13" i="7"/>
  <c r="G14" i="7"/>
  <c r="AY14" i="13" l="1"/>
  <c r="BB14" i="13" s="1"/>
  <c r="AV15" i="13"/>
  <c r="AJ16" i="13" s="1"/>
  <c r="AS16" i="13" s="1"/>
  <c r="BP16" i="13" s="1"/>
  <c r="BM15" i="13"/>
  <c r="AM17" i="13"/>
  <c r="AP17" i="13" s="1"/>
  <c r="BQ14" i="13"/>
  <c r="AZ13" i="13"/>
  <c r="BC13" i="13" s="1"/>
  <c r="AW14" i="13"/>
  <c r="AK15" i="13" s="1"/>
  <c r="AT15" i="13" s="1"/>
  <c r="BN14" i="13"/>
  <c r="V68" i="13"/>
  <c r="T67" i="13"/>
  <c r="U67" i="13"/>
  <c r="AN17" i="13"/>
  <c r="AQ17" i="13" s="1"/>
  <c r="L14" i="7"/>
  <c r="G15" i="7"/>
  <c r="AZ14" i="13" l="1"/>
  <c r="BC14" i="13" s="1"/>
  <c r="AV16" i="13"/>
  <c r="AJ17" i="13" s="1"/>
  <c r="AS17" i="13" s="1"/>
  <c r="BP17" i="13" s="1"/>
  <c r="BM16" i="13"/>
  <c r="AY15" i="13"/>
  <c r="BB15" i="13" s="1"/>
  <c r="AM18" i="13"/>
  <c r="AP18" i="13" s="1"/>
  <c r="BQ15" i="13"/>
  <c r="AW15" i="13"/>
  <c r="AK16" i="13" s="1"/>
  <c r="AT16" i="13" s="1"/>
  <c r="BN15" i="13"/>
  <c r="U68" i="13"/>
  <c r="V69" i="13"/>
  <c r="T68" i="13"/>
  <c r="AN18" i="13"/>
  <c r="AQ18" i="13" s="1"/>
  <c r="L15" i="7"/>
  <c r="G16" i="7"/>
  <c r="AV17" i="13" l="1"/>
  <c r="AJ18" i="13" s="1"/>
  <c r="AS18" i="13" s="1"/>
  <c r="BM18" i="13" s="1"/>
  <c r="BM17" i="13"/>
  <c r="AY16" i="13"/>
  <c r="BB16" i="13" s="1"/>
  <c r="AM19" i="13"/>
  <c r="AP19" i="13" s="1"/>
  <c r="AY17" i="13"/>
  <c r="BB17" i="13" s="1"/>
  <c r="BQ16" i="13"/>
  <c r="AZ15" i="13"/>
  <c r="BC15" i="13" s="1"/>
  <c r="BN16" i="13"/>
  <c r="AW16" i="13"/>
  <c r="AK17" i="13" s="1"/>
  <c r="AT17" i="13" s="1"/>
  <c r="T69" i="13"/>
  <c r="U69" i="13"/>
  <c r="V70" i="13"/>
  <c r="AN19" i="13"/>
  <c r="AQ19" i="13" s="1"/>
  <c r="L16" i="7"/>
  <c r="G17" i="7"/>
  <c r="AM20" i="13" l="1"/>
  <c r="AP20" i="13" s="1"/>
  <c r="BP18" i="13"/>
  <c r="AV18" i="13"/>
  <c r="AJ19" i="13" s="1"/>
  <c r="AS19" i="13" s="1"/>
  <c r="BP19" i="13" s="1"/>
  <c r="AZ16" i="13"/>
  <c r="BC16" i="13" s="1"/>
  <c r="BQ17" i="13"/>
  <c r="AY18" i="13"/>
  <c r="BB18" i="13" s="1"/>
  <c r="AW17" i="13"/>
  <c r="AK18" i="13" s="1"/>
  <c r="AT18" i="13" s="1"/>
  <c r="BN17" i="13"/>
  <c r="T70" i="13"/>
  <c r="V71" i="13"/>
  <c r="U70" i="13"/>
  <c r="AN20" i="13"/>
  <c r="AQ20" i="13" s="1"/>
  <c r="AM21" i="13"/>
  <c r="AP21" i="13" s="1"/>
  <c r="L17" i="7"/>
  <c r="G18" i="7"/>
  <c r="AV19" i="13" l="1"/>
  <c r="AJ20" i="13" s="1"/>
  <c r="AS20" i="13" s="1"/>
  <c r="BM19" i="13"/>
  <c r="BQ18" i="13"/>
  <c r="AZ17" i="13"/>
  <c r="BC17" i="13" s="1"/>
  <c r="AY19" i="13"/>
  <c r="BB19" i="13" s="1"/>
  <c r="AW18" i="13"/>
  <c r="AK19" i="13" s="1"/>
  <c r="AT19" i="13" s="1"/>
  <c r="BN18" i="13"/>
  <c r="T71" i="13"/>
  <c r="V72" i="13"/>
  <c r="U71" i="13"/>
  <c r="AM22" i="13"/>
  <c r="AP22" i="13" s="1"/>
  <c r="AN21" i="13"/>
  <c r="AQ21" i="13" s="1"/>
  <c r="L18" i="7"/>
  <c r="G19" i="7"/>
  <c r="BM20" i="13" l="1"/>
  <c r="BP20" i="13"/>
  <c r="AV20" i="13"/>
  <c r="AJ21" i="13" s="1"/>
  <c r="AS21" i="13" s="1"/>
  <c r="BM21" i="13" s="1"/>
  <c r="AZ18" i="13"/>
  <c r="BC18" i="13" s="1"/>
  <c r="BQ19" i="13"/>
  <c r="AY20" i="13"/>
  <c r="BB20" i="13" s="1"/>
  <c r="BN19" i="13"/>
  <c r="AW19" i="13"/>
  <c r="AK20" i="13" s="1"/>
  <c r="AT20" i="13" s="1"/>
  <c r="U72" i="13"/>
  <c r="T72" i="13"/>
  <c r="V73" i="13"/>
  <c r="AN22" i="13"/>
  <c r="AQ22" i="13" s="1"/>
  <c r="AM23" i="13"/>
  <c r="AP23" i="13" s="1"/>
  <c r="AV21" i="13"/>
  <c r="AJ22" i="13" s="1"/>
  <c r="AS22" i="13" s="1"/>
  <c r="G20" i="7"/>
  <c r="L19" i="7"/>
  <c r="BP21" i="13" l="1"/>
  <c r="BQ20" i="13"/>
  <c r="AY21" i="13"/>
  <c r="BB21" i="13" s="1"/>
  <c r="BP22" i="13"/>
  <c r="AZ19" i="13"/>
  <c r="BC19" i="13" s="1"/>
  <c r="AW20" i="13"/>
  <c r="AK21" i="13" s="1"/>
  <c r="AT21" i="13" s="1"/>
  <c r="BN20" i="13"/>
  <c r="BM22" i="13"/>
  <c r="V74" i="13"/>
  <c r="U73" i="13"/>
  <c r="T73" i="13"/>
  <c r="AV22" i="13"/>
  <c r="AJ23" i="13" s="1"/>
  <c r="AS23" i="13" s="1"/>
  <c r="AN23" i="13"/>
  <c r="AQ23" i="13" s="1"/>
  <c r="AM24" i="13"/>
  <c r="AP24" i="13" s="1"/>
  <c r="L20" i="7"/>
  <c r="G21" i="7"/>
  <c r="BP23" i="13" l="1"/>
  <c r="AZ20" i="13"/>
  <c r="BC20" i="13" s="1"/>
  <c r="BQ21" i="13"/>
  <c r="AY22" i="13"/>
  <c r="BB22" i="13" s="1"/>
  <c r="BN21" i="13"/>
  <c r="AW21" i="13"/>
  <c r="AK22" i="13" s="1"/>
  <c r="AT22" i="13" s="1"/>
  <c r="BM23" i="13"/>
  <c r="V75" i="13"/>
  <c r="U74" i="13"/>
  <c r="T74" i="13"/>
  <c r="AN24" i="13"/>
  <c r="AQ24" i="13" s="1"/>
  <c r="AM25" i="13"/>
  <c r="AP25" i="13" s="1"/>
  <c r="AV23" i="13"/>
  <c r="AJ24" i="13" s="1"/>
  <c r="AS24" i="13" s="1"/>
  <c r="G22" i="7"/>
  <c r="L21" i="7"/>
  <c r="AZ21" i="13" l="1"/>
  <c r="BC21" i="13" s="1"/>
  <c r="AY23" i="13"/>
  <c r="BB23" i="13" s="1"/>
  <c r="BP24" i="13"/>
  <c r="BQ22" i="13"/>
  <c r="BN22" i="13"/>
  <c r="AW22" i="13"/>
  <c r="AK23" i="13" s="1"/>
  <c r="AT23" i="13" s="1"/>
  <c r="BM24" i="13"/>
  <c r="T75" i="13"/>
  <c r="U75" i="13"/>
  <c r="V76" i="13"/>
  <c r="AV24" i="13"/>
  <c r="AJ25" i="13" s="1"/>
  <c r="AS25" i="13" s="1"/>
  <c r="AN25" i="13"/>
  <c r="AQ25" i="13" s="1"/>
  <c r="AM26" i="13"/>
  <c r="AP26" i="13" s="1"/>
  <c r="L22" i="7"/>
  <c r="G23" i="7"/>
  <c r="AY24" i="13" l="1"/>
  <c r="BB24" i="13" s="1"/>
  <c r="BP25" i="13"/>
  <c r="AZ22" i="13"/>
  <c r="BC22" i="13" s="1"/>
  <c r="BQ23" i="13"/>
  <c r="AW23" i="13"/>
  <c r="AK24" i="13" s="1"/>
  <c r="AT24" i="13" s="1"/>
  <c r="BN23" i="13"/>
  <c r="BM25" i="13"/>
  <c r="V77" i="13"/>
  <c r="T76" i="13"/>
  <c r="U76" i="13"/>
  <c r="AN26" i="13"/>
  <c r="AQ26" i="13" s="1"/>
  <c r="AM27" i="13"/>
  <c r="AP27" i="13" s="1"/>
  <c r="AV25" i="13"/>
  <c r="AJ26" i="13" s="1"/>
  <c r="AS26" i="13" s="1"/>
  <c r="G24" i="7"/>
  <c r="L23" i="7"/>
  <c r="BP26" i="13" l="1"/>
  <c r="BQ24" i="13"/>
  <c r="AY25" i="13"/>
  <c r="BB25" i="13" s="1"/>
  <c r="AZ23" i="13"/>
  <c r="BC23" i="13" s="1"/>
  <c r="AW24" i="13"/>
  <c r="AK25" i="13" s="1"/>
  <c r="AT25" i="13" s="1"/>
  <c r="BN24" i="13"/>
  <c r="BM26" i="13"/>
  <c r="U77" i="13"/>
  <c r="V78" i="13"/>
  <c r="T77" i="13"/>
  <c r="AV26" i="13"/>
  <c r="AJ27" i="13" s="1"/>
  <c r="AS27" i="13" s="1"/>
  <c r="AN27" i="13"/>
  <c r="AQ27" i="13" s="1"/>
  <c r="AM28" i="13"/>
  <c r="AP28" i="13" s="1"/>
  <c r="L24" i="7"/>
  <c r="G25" i="7"/>
  <c r="AY26" i="13" l="1"/>
  <c r="BB26" i="13" s="1"/>
  <c r="BQ25" i="13"/>
  <c r="BP27" i="13"/>
  <c r="AZ24" i="13"/>
  <c r="BC24" i="13" s="1"/>
  <c r="AW25" i="13"/>
  <c r="AK26" i="13" s="1"/>
  <c r="AT26" i="13" s="1"/>
  <c r="BN25" i="13"/>
  <c r="BM27" i="13"/>
  <c r="T78" i="13"/>
  <c r="V79" i="13"/>
  <c r="U78" i="13"/>
  <c r="AN28" i="13"/>
  <c r="AQ28" i="13" s="1"/>
  <c r="AM29" i="13"/>
  <c r="AP29" i="13" s="1"/>
  <c r="AV27" i="13"/>
  <c r="AJ28" i="13" s="1"/>
  <c r="AS28" i="13" s="1"/>
  <c r="G26" i="7"/>
  <c r="L25" i="7"/>
  <c r="BP28" i="13" l="1"/>
  <c r="AZ25" i="13"/>
  <c r="BC25" i="13" s="1"/>
  <c r="BQ26" i="13"/>
  <c r="AY27" i="13"/>
  <c r="BB27" i="13" s="1"/>
  <c r="AW26" i="13"/>
  <c r="AK27" i="13" s="1"/>
  <c r="AT27" i="13" s="1"/>
  <c r="BN26" i="13"/>
  <c r="BM28" i="13"/>
  <c r="U79" i="13"/>
  <c r="T79" i="13"/>
  <c r="V80" i="13"/>
  <c r="AV28" i="13"/>
  <c r="AJ29" i="13" s="1"/>
  <c r="AS29" i="13" s="1"/>
  <c r="AN29" i="13"/>
  <c r="AQ29" i="13" s="1"/>
  <c r="AM30" i="13"/>
  <c r="AP30" i="13" s="1"/>
  <c r="L26" i="7"/>
  <c r="G27" i="7"/>
  <c r="AY28" i="13" l="1"/>
  <c r="BB28" i="13" s="1"/>
  <c r="BQ27" i="13"/>
  <c r="BP29" i="13"/>
  <c r="AZ26" i="13"/>
  <c r="BC26" i="13" s="1"/>
  <c r="AW27" i="13"/>
  <c r="AK28" i="13" s="1"/>
  <c r="AT28" i="13" s="1"/>
  <c r="BN27" i="13"/>
  <c r="AV29" i="13"/>
  <c r="AJ30" i="13" s="1"/>
  <c r="AS30" i="13" s="1"/>
  <c r="V81" i="13"/>
  <c r="U80" i="13"/>
  <c r="T80" i="13"/>
  <c r="AN30" i="13"/>
  <c r="AQ30" i="13" s="1"/>
  <c r="AM31" i="13"/>
  <c r="AP31" i="13" s="1"/>
  <c r="G28" i="7"/>
  <c r="L27" i="7"/>
  <c r="BP30" i="13" l="1"/>
  <c r="AZ27" i="13"/>
  <c r="BC27" i="13" s="1"/>
  <c r="AY29" i="13"/>
  <c r="BB29" i="13" s="1"/>
  <c r="BQ28" i="13"/>
  <c r="BN28" i="13"/>
  <c r="AW28" i="13"/>
  <c r="AK29" i="13" s="1"/>
  <c r="AT29" i="13" s="1"/>
  <c r="AV30" i="13"/>
  <c r="AY30" i="13" s="1"/>
  <c r="BB30" i="13" s="1"/>
  <c r="BM29" i="13"/>
  <c r="T81" i="13"/>
  <c r="V82" i="13"/>
  <c r="U81" i="13"/>
  <c r="AN31" i="13"/>
  <c r="AQ31" i="13" s="1"/>
  <c r="AM32" i="13"/>
  <c r="AP32" i="13" s="1"/>
  <c r="L28" i="7"/>
  <c r="G29" i="7"/>
  <c r="AJ31" i="13" l="1"/>
  <c r="AS31" i="13" s="1"/>
  <c r="BP31" i="13" s="1"/>
  <c r="AZ28" i="13"/>
  <c r="BC28" i="13" s="1"/>
  <c r="BQ29" i="13"/>
  <c r="AW29" i="13"/>
  <c r="AK30" i="13" s="1"/>
  <c r="AT30" i="13" s="1"/>
  <c r="BN29" i="13"/>
  <c r="BM30" i="13"/>
  <c r="T82" i="13"/>
  <c r="V83" i="13"/>
  <c r="U82" i="13"/>
  <c r="AM33" i="13"/>
  <c r="AP33" i="13" s="1"/>
  <c r="AN32" i="13"/>
  <c r="AQ32" i="13" s="1"/>
  <c r="G30" i="7"/>
  <c r="L29" i="7"/>
  <c r="AV31" i="13" l="1"/>
  <c r="AJ32" i="13" s="1"/>
  <c r="AS32" i="13" s="1"/>
  <c r="BP32" i="13" s="1"/>
  <c r="BM31" i="13"/>
  <c r="AZ29" i="13"/>
  <c r="BC29" i="13" s="1"/>
  <c r="BQ30" i="13"/>
  <c r="BN30" i="13"/>
  <c r="AW30" i="13"/>
  <c r="AK31" i="13" s="1"/>
  <c r="AT31" i="13" s="1"/>
  <c r="T83" i="13"/>
  <c r="U83" i="13"/>
  <c r="V84" i="13"/>
  <c r="AN33" i="13"/>
  <c r="AQ33" i="13" s="1"/>
  <c r="AM34" i="13"/>
  <c r="AP34" i="13" s="1"/>
  <c r="L30" i="7"/>
  <c r="G31" i="7"/>
  <c r="AY31" i="13" l="1"/>
  <c r="BB31" i="13" s="1"/>
  <c r="AV32" i="13"/>
  <c r="AJ33" i="13" s="1"/>
  <c r="AS33" i="13" s="1"/>
  <c r="BP33" i="13" s="1"/>
  <c r="BM32" i="13"/>
  <c r="BQ31" i="13"/>
  <c r="AZ30" i="13"/>
  <c r="BC30" i="13" s="1"/>
  <c r="AW31" i="13"/>
  <c r="AK32" i="13" s="1"/>
  <c r="AT32" i="13" s="1"/>
  <c r="BN31" i="13"/>
  <c r="V85" i="13"/>
  <c r="T84" i="13"/>
  <c r="U84" i="13"/>
  <c r="AN34" i="13"/>
  <c r="AQ34" i="13" s="1"/>
  <c r="AM35" i="13"/>
  <c r="AP35" i="13" s="1"/>
  <c r="G32" i="7"/>
  <c r="L31" i="7"/>
  <c r="AZ31" i="13" l="1"/>
  <c r="BC31" i="13" s="1"/>
  <c r="AV33" i="13"/>
  <c r="AJ34" i="13" s="1"/>
  <c r="AS34" i="13" s="1"/>
  <c r="BP34" i="13" s="1"/>
  <c r="BM33" i="13"/>
  <c r="AY32" i="13"/>
  <c r="BB32" i="13" s="1"/>
  <c r="BQ32" i="13"/>
  <c r="BN32" i="13"/>
  <c r="AW32" i="13"/>
  <c r="AK33" i="13" s="1"/>
  <c r="AT33" i="13" s="1"/>
  <c r="U85" i="13"/>
  <c r="V86" i="13"/>
  <c r="T85" i="13"/>
  <c r="AM36" i="13"/>
  <c r="AP36" i="13" s="1"/>
  <c r="AN35" i="13"/>
  <c r="AQ35" i="13" s="1"/>
  <c r="L32" i="7"/>
  <c r="G33" i="7"/>
  <c r="AY33" i="13" l="1"/>
  <c r="BB33" i="13" s="1"/>
  <c r="BQ33" i="13"/>
  <c r="AZ32" i="13"/>
  <c r="BC32" i="13" s="1"/>
  <c r="AW33" i="13"/>
  <c r="AK34" i="13" s="1"/>
  <c r="AT34" i="13" s="1"/>
  <c r="BN33" i="13"/>
  <c r="BM34" i="13"/>
  <c r="AV34" i="13"/>
  <c r="T86" i="13"/>
  <c r="U86" i="13"/>
  <c r="V87" i="13"/>
  <c r="AN36" i="13"/>
  <c r="AQ36" i="13" s="1"/>
  <c r="AM37" i="13"/>
  <c r="AP37" i="13" s="1"/>
  <c r="G34" i="7"/>
  <c r="L33" i="7"/>
  <c r="AZ33" i="13" l="1"/>
  <c r="BC33" i="13" s="1"/>
  <c r="AJ35" i="13"/>
  <c r="AS35" i="13" s="1"/>
  <c r="AY34" i="13"/>
  <c r="BB34" i="13" s="1"/>
  <c r="BQ34" i="13"/>
  <c r="BN34" i="13"/>
  <c r="AW34" i="13"/>
  <c r="AK35" i="13" s="1"/>
  <c r="AT35" i="13" s="1"/>
  <c r="V88" i="13"/>
  <c r="T87" i="13"/>
  <c r="U87" i="13"/>
  <c r="AM38" i="13"/>
  <c r="AP38" i="13" s="1"/>
  <c r="AN37" i="13"/>
  <c r="AQ37" i="13" s="1"/>
  <c r="L34" i="7"/>
  <c r="G35" i="7"/>
  <c r="BQ35" i="13" l="1"/>
  <c r="AZ34" i="13"/>
  <c r="BC34" i="13" s="1"/>
  <c r="BP35" i="13"/>
  <c r="AV35" i="13"/>
  <c r="AJ36" i="13" s="1"/>
  <c r="AS36" i="13" s="1"/>
  <c r="BN35" i="13"/>
  <c r="AW35" i="13"/>
  <c r="AK36" i="13" s="1"/>
  <c r="AT36" i="13" s="1"/>
  <c r="BM35" i="13"/>
  <c r="U88" i="13"/>
  <c r="V89" i="13"/>
  <c r="T88" i="13"/>
  <c r="AN38" i="13"/>
  <c r="AQ38" i="13" s="1"/>
  <c r="AM39" i="13"/>
  <c r="AP39" i="13" s="1"/>
  <c r="G36" i="7"/>
  <c r="L35" i="7"/>
  <c r="AY35" i="13" l="1"/>
  <c r="BB35" i="13" s="1"/>
  <c r="AZ35" i="13"/>
  <c r="BC35" i="13" s="1"/>
  <c r="BP36" i="13"/>
  <c r="BQ36" i="13"/>
  <c r="AW36" i="13"/>
  <c r="AK37" i="13" s="1"/>
  <c r="AT37" i="13" s="1"/>
  <c r="BN36" i="13"/>
  <c r="BM36" i="13"/>
  <c r="AV36" i="13"/>
  <c r="AJ37" i="13" s="1"/>
  <c r="AS37" i="13" s="1"/>
  <c r="T89" i="13"/>
  <c r="U89" i="13"/>
  <c r="V90" i="13"/>
  <c r="AM40" i="13"/>
  <c r="AP40" i="13" s="1"/>
  <c r="AN39" i="13"/>
  <c r="AQ39" i="13" s="1"/>
  <c r="L36" i="7"/>
  <c r="G37" i="7"/>
  <c r="AZ36" i="13" l="1"/>
  <c r="BC36" i="13" s="1"/>
  <c r="BP37" i="13"/>
  <c r="BQ37" i="13"/>
  <c r="AY36" i="13"/>
  <c r="BB36" i="13" s="1"/>
  <c r="AW37" i="13"/>
  <c r="AK38" i="13" s="1"/>
  <c r="AT38" i="13" s="1"/>
  <c r="BN37" i="13"/>
  <c r="AV37" i="13"/>
  <c r="AJ38" i="13" s="1"/>
  <c r="AS38" i="13" s="1"/>
  <c r="V91" i="13"/>
  <c r="T90" i="13"/>
  <c r="U90" i="13"/>
  <c r="AN40" i="13"/>
  <c r="AQ40" i="13" s="1"/>
  <c r="AM41" i="13"/>
  <c r="AP41" i="13" s="1"/>
  <c r="G38" i="7"/>
  <c r="L37" i="7"/>
  <c r="AY37" i="13" l="1"/>
  <c r="BB37" i="13" s="1"/>
  <c r="BQ38" i="13"/>
  <c r="BP38" i="13"/>
  <c r="AZ37" i="13"/>
  <c r="BC37" i="13" s="1"/>
  <c r="BN38" i="13"/>
  <c r="AW38" i="13"/>
  <c r="AK39" i="13" s="1"/>
  <c r="AT39" i="13" s="1"/>
  <c r="AV38" i="13"/>
  <c r="AJ39" i="13" s="1"/>
  <c r="AS39" i="13" s="1"/>
  <c r="BM37" i="13"/>
  <c r="U91" i="13"/>
  <c r="V92" i="13"/>
  <c r="T91" i="13"/>
  <c r="AM42" i="13"/>
  <c r="AP42" i="13" s="1"/>
  <c r="AN41" i="13"/>
  <c r="AQ41" i="13" s="1"/>
  <c r="L38" i="7"/>
  <c r="G39" i="7"/>
  <c r="AY38" i="13" l="1"/>
  <c r="BB38" i="13" s="1"/>
  <c r="AZ38" i="13"/>
  <c r="BC38" i="13" s="1"/>
  <c r="BQ39" i="13"/>
  <c r="BP39" i="13"/>
  <c r="AW39" i="13"/>
  <c r="AK40" i="13" s="1"/>
  <c r="AT40" i="13" s="1"/>
  <c r="BN39" i="13"/>
  <c r="BM39" i="13"/>
  <c r="AV39" i="13"/>
  <c r="AJ40" i="13" s="1"/>
  <c r="AS40" i="13" s="1"/>
  <c r="BM38" i="13"/>
  <c r="T92" i="13"/>
  <c r="U92" i="13"/>
  <c r="V93" i="13"/>
  <c r="AN42" i="13"/>
  <c r="AQ42" i="13" s="1"/>
  <c r="AM43" i="13"/>
  <c r="AP43" i="13" s="1"/>
  <c r="G40" i="7"/>
  <c r="L39" i="7"/>
  <c r="AZ39" i="13" l="1"/>
  <c r="BC39" i="13" s="1"/>
  <c r="BP40" i="13"/>
  <c r="BQ40" i="13"/>
  <c r="AY39" i="13"/>
  <c r="BB39" i="13" s="1"/>
  <c r="BN40" i="13"/>
  <c r="AW40" i="13"/>
  <c r="AK41" i="13" s="1"/>
  <c r="AT41" i="13" s="1"/>
  <c r="BM40" i="13"/>
  <c r="AV40" i="13"/>
  <c r="AJ41" i="13" s="1"/>
  <c r="AS41" i="13" s="1"/>
  <c r="T93" i="13"/>
  <c r="V94" i="13"/>
  <c r="U93" i="13"/>
  <c r="AN43" i="13"/>
  <c r="AQ43" i="13" s="1"/>
  <c r="AM44" i="13"/>
  <c r="AP44" i="13" s="1"/>
  <c r="L40" i="7"/>
  <c r="G41" i="7"/>
  <c r="BP41" i="13" l="1"/>
  <c r="BQ41" i="13"/>
  <c r="AY40" i="13"/>
  <c r="BB40" i="13" s="1"/>
  <c r="AZ40" i="13"/>
  <c r="BC40" i="13" s="1"/>
  <c r="BN41" i="13"/>
  <c r="AW41" i="13"/>
  <c r="AK42" i="13" s="1"/>
  <c r="AT42" i="13" s="1"/>
  <c r="AV41" i="13"/>
  <c r="AJ42" i="13" s="1"/>
  <c r="AS42" i="13" s="1"/>
  <c r="T94" i="13"/>
  <c r="V95" i="13"/>
  <c r="U94" i="13"/>
  <c r="AM45" i="13"/>
  <c r="AP45" i="13" s="1"/>
  <c r="AN44" i="13"/>
  <c r="AQ44" i="13" s="1"/>
  <c r="L41" i="7"/>
  <c r="G42" i="7"/>
  <c r="BP42" i="13" l="1"/>
  <c r="AY41" i="13"/>
  <c r="BB41" i="13" s="1"/>
  <c r="BQ42" i="13"/>
  <c r="AZ41" i="13"/>
  <c r="BC41" i="13" s="1"/>
  <c r="AW42" i="13"/>
  <c r="AK43" i="13" s="1"/>
  <c r="AT43" i="13" s="1"/>
  <c r="BN42" i="13"/>
  <c r="AV42" i="13"/>
  <c r="AJ43" i="13" s="1"/>
  <c r="AS43" i="13" s="1"/>
  <c r="BM41" i="13"/>
  <c r="V96" i="13"/>
  <c r="U95" i="13"/>
  <c r="T95" i="13"/>
  <c r="AN45" i="13"/>
  <c r="AQ45" i="13" s="1"/>
  <c r="AM46" i="13"/>
  <c r="AP46" i="13" s="1"/>
  <c r="L42" i="7"/>
  <c r="G43" i="7"/>
  <c r="AY42" i="13" l="1"/>
  <c r="BB42" i="13" s="1"/>
  <c r="BQ43" i="13"/>
  <c r="BP43" i="13"/>
  <c r="AZ42" i="13"/>
  <c r="BC42" i="13" s="1"/>
  <c r="BN43" i="13"/>
  <c r="AW43" i="13"/>
  <c r="AK44" i="13" s="1"/>
  <c r="AT44" i="13" s="1"/>
  <c r="AV43" i="13"/>
  <c r="AJ44" i="13" s="1"/>
  <c r="AS44" i="13" s="1"/>
  <c r="BM42" i="13"/>
  <c r="T96" i="13"/>
  <c r="V97" i="13"/>
  <c r="U96" i="13"/>
  <c r="AN46" i="13"/>
  <c r="AQ46" i="13" s="1"/>
  <c r="AM47" i="13"/>
  <c r="AP47" i="13" s="1"/>
  <c r="G44" i="7"/>
  <c r="L43" i="7"/>
  <c r="AY43" i="13" l="1"/>
  <c r="BB43" i="13" s="1"/>
  <c r="BQ44" i="13"/>
  <c r="BP44" i="13"/>
  <c r="AZ43" i="13"/>
  <c r="BC43" i="13" s="1"/>
  <c r="BN44" i="13"/>
  <c r="AW44" i="13"/>
  <c r="AK45" i="13" s="1"/>
  <c r="AT45" i="13" s="1"/>
  <c r="BM44" i="13"/>
  <c r="AV44" i="13"/>
  <c r="AJ45" i="13" s="1"/>
  <c r="AS45" i="13" s="1"/>
  <c r="BM43" i="13"/>
  <c r="T97" i="13"/>
  <c r="U97" i="13"/>
  <c r="V98" i="13"/>
  <c r="AN47" i="13"/>
  <c r="AQ47" i="13" s="1"/>
  <c r="AM48" i="13"/>
  <c r="AP48" i="13" s="1"/>
  <c r="L44" i="7"/>
  <c r="G45" i="7"/>
  <c r="BQ45" i="13" l="1"/>
  <c r="AZ44" i="13"/>
  <c r="BC44" i="13" s="1"/>
  <c r="BP45" i="13"/>
  <c r="AY44" i="13"/>
  <c r="BB44" i="13" s="1"/>
  <c r="BN45" i="13"/>
  <c r="AW45" i="13"/>
  <c r="AK46" i="13" s="1"/>
  <c r="AT46" i="13" s="1"/>
  <c r="BM45" i="13"/>
  <c r="AV45" i="13"/>
  <c r="AJ46" i="13" s="1"/>
  <c r="AS46" i="13" s="1"/>
  <c r="V99" i="13"/>
  <c r="T98" i="13"/>
  <c r="U98" i="13"/>
  <c r="AN48" i="13"/>
  <c r="AQ48" i="13" s="1"/>
  <c r="AM49" i="13"/>
  <c r="AP49" i="13" s="1"/>
  <c r="G46" i="7"/>
  <c r="L45" i="7"/>
  <c r="AZ45" i="13" l="1"/>
  <c r="BC45" i="13" s="1"/>
  <c r="BP46" i="13"/>
  <c r="BQ46" i="13"/>
  <c r="AY45" i="13"/>
  <c r="BB45" i="13" s="1"/>
  <c r="BN46" i="13"/>
  <c r="AW46" i="13"/>
  <c r="AK47" i="13" s="1"/>
  <c r="AT47" i="13" s="1"/>
  <c r="BM46" i="13"/>
  <c r="AV46" i="13"/>
  <c r="AJ47" i="13" s="1"/>
  <c r="AS47" i="13" s="1"/>
  <c r="U99" i="13"/>
  <c r="V100" i="13"/>
  <c r="T99" i="13"/>
  <c r="AM50" i="13"/>
  <c r="AP50" i="13" s="1"/>
  <c r="AN49" i="13"/>
  <c r="AQ49" i="13" s="1"/>
  <c r="L46" i="7"/>
  <c r="G47" i="7"/>
  <c r="AZ46" i="13" l="1"/>
  <c r="BC46" i="13" s="1"/>
  <c r="AY46" i="13"/>
  <c r="BB46" i="13" s="1"/>
  <c r="BQ47" i="13"/>
  <c r="BP47" i="13"/>
  <c r="AW47" i="13"/>
  <c r="AK48" i="13" s="1"/>
  <c r="AT48" i="13" s="1"/>
  <c r="BN47" i="13"/>
  <c r="BM47" i="13"/>
  <c r="AV47" i="13"/>
  <c r="AJ48" i="13" s="1"/>
  <c r="AS48" i="13" s="1"/>
  <c r="T100" i="13"/>
  <c r="U100" i="13"/>
  <c r="V101" i="13"/>
  <c r="AN50" i="13"/>
  <c r="AQ50" i="13" s="1"/>
  <c r="AM51" i="13"/>
  <c r="AP51" i="13" s="1"/>
  <c r="G48" i="7"/>
  <c r="L47" i="7"/>
  <c r="BP48" i="13" l="1"/>
  <c r="AY47" i="13"/>
  <c r="BB47" i="13" s="1"/>
  <c r="BQ48" i="13"/>
  <c r="AZ47" i="13"/>
  <c r="BC47" i="13" s="1"/>
  <c r="BN48" i="13"/>
  <c r="AW48" i="13"/>
  <c r="AK49" i="13" s="1"/>
  <c r="AT49" i="13" s="1"/>
  <c r="AV48" i="13"/>
  <c r="AJ49" i="13" s="1"/>
  <c r="AS49" i="13" s="1"/>
  <c r="T101" i="13"/>
  <c r="V102" i="13"/>
  <c r="U101" i="13"/>
  <c r="AM52" i="13"/>
  <c r="AP52" i="13" s="1"/>
  <c r="AN51" i="13"/>
  <c r="AQ51" i="13" s="1"/>
  <c r="L48" i="7"/>
  <c r="G49" i="7"/>
  <c r="AY48" i="13" l="1"/>
  <c r="BB48" i="13" s="1"/>
  <c r="AZ48" i="13"/>
  <c r="BC48" i="13" s="1"/>
  <c r="BQ49" i="13"/>
  <c r="BP49" i="13"/>
  <c r="BN49" i="13"/>
  <c r="AW49" i="13"/>
  <c r="AK50" i="13" s="1"/>
  <c r="AT50" i="13" s="1"/>
  <c r="BM49" i="13"/>
  <c r="AV49" i="13"/>
  <c r="AJ50" i="13" s="1"/>
  <c r="AS50" i="13" s="1"/>
  <c r="BM48" i="13"/>
  <c r="U102" i="13"/>
  <c r="T102" i="13"/>
  <c r="V103" i="13"/>
  <c r="AN52" i="13"/>
  <c r="AQ52" i="13" s="1"/>
  <c r="AM53" i="13"/>
  <c r="L49" i="7"/>
  <c r="G50" i="7"/>
  <c r="BP50" i="13" l="1"/>
  <c r="BQ50" i="13"/>
  <c r="AZ49" i="13"/>
  <c r="BC49" i="13" s="1"/>
  <c r="AY49" i="13"/>
  <c r="BB49" i="13" s="1"/>
  <c r="AP53" i="13"/>
  <c r="BN50" i="13"/>
  <c r="AW50" i="13"/>
  <c r="AK51" i="13" s="1"/>
  <c r="AT51" i="13" s="1"/>
  <c r="BM50" i="13"/>
  <c r="AV50" i="13"/>
  <c r="AJ51" i="13" s="1"/>
  <c r="AS51" i="13" s="1"/>
  <c r="V104" i="13"/>
  <c r="U103" i="13"/>
  <c r="T103" i="13"/>
  <c r="AM54" i="13"/>
  <c r="AN53" i="13"/>
  <c r="L50" i="7"/>
  <c r="G51" i="7"/>
  <c r="AY50" i="13" l="1"/>
  <c r="BB50" i="13" s="1"/>
  <c r="BQ51" i="13"/>
  <c r="BP51" i="13"/>
  <c r="AZ50" i="13"/>
  <c r="BC50" i="13" s="1"/>
  <c r="AP54" i="13"/>
  <c r="AQ53" i="13"/>
  <c r="AW51" i="13"/>
  <c r="AK52" i="13" s="1"/>
  <c r="AT52" i="13" s="1"/>
  <c r="BN51" i="13"/>
  <c r="BM51" i="13"/>
  <c r="AV51" i="13"/>
  <c r="AJ52" i="13" s="1"/>
  <c r="AS52" i="13" s="1"/>
  <c r="T104" i="13"/>
  <c r="V105" i="13"/>
  <c r="U104" i="13"/>
  <c r="AN54" i="13"/>
  <c r="AM55" i="13"/>
  <c r="L51" i="7"/>
  <c r="G52" i="7"/>
  <c r="AZ51" i="13" l="1"/>
  <c r="BC51" i="13" s="1"/>
  <c r="BP52" i="13"/>
  <c r="BQ52" i="13"/>
  <c r="AY51" i="13"/>
  <c r="BB51" i="13" s="1"/>
  <c r="AP55" i="13"/>
  <c r="AQ54" i="13"/>
  <c r="BN52" i="13"/>
  <c r="AW52" i="13"/>
  <c r="AK53" i="13" s="1"/>
  <c r="AT53" i="13" s="1"/>
  <c r="BM52" i="13"/>
  <c r="AV52" i="13"/>
  <c r="AJ53" i="13" s="1"/>
  <c r="AS53" i="13" s="1"/>
  <c r="T105" i="13"/>
  <c r="U105" i="13"/>
  <c r="V106" i="13"/>
  <c r="AM56" i="13"/>
  <c r="AN55" i="13"/>
  <c r="L52" i="7"/>
  <c r="G53" i="7"/>
  <c r="AY52" i="13" l="1"/>
  <c r="BB52" i="13" s="1"/>
  <c r="BQ53" i="13"/>
  <c r="BP53" i="13"/>
  <c r="AZ52" i="13"/>
  <c r="BC52" i="13" s="1"/>
  <c r="AQ55" i="13"/>
  <c r="BN53" i="13"/>
  <c r="AW53" i="13"/>
  <c r="AK54" i="13" s="1"/>
  <c r="AT54" i="13" s="1"/>
  <c r="AV53" i="13"/>
  <c r="AJ54" i="13" s="1"/>
  <c r="AS54" i="13" s="1"/>
  <c r="AP56" i="13"/>
  <c r="AP57" i="13" s="1"/>
  <c r="T106" i="13"/>
  <c r="U106" i="13"/>
  <c r="V107" i="13"/>
  <c r="AN56" i="13"/>
  <c r="L53" i="7"/>
  <c r="G54" i="7"/>
  <c r="AZ53" i="13" l="1"/>
  <c r="BC53" i="13" s="1"/>
  <c r="AY53" i="13"/>
  <c r="BB53" i="13" s="1"/>
  <c r="BQ54" i="13"/>
  <c r="BP54" i="13"/>
  <c r="AM57" i="13"/>
  <c r="AP58" i="13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W54" i="13"/>
  <c r="AK55" i="13" s="1"/>
  <c r="AT55" i="13" s="1"/>
  <c r="BN54" i="13"/>
  <c r="BM54" i="13"/>
  <c r="AV54" i="13"/>
  <c r="AJ55" i="13" s="1"/>
  <c r="AS55" i="13" s="1"/>
  <c r="BM53" i="13"/>
  <c r="AQ56" i="13"/>
  <c r="AQ57" i="13" s="1"/>
  <c r="U107" i="13"/>
  <c r="V108" i="13"/>
  <c r="T107" i="13"/>
  <c r="L54" i="7"/>
  <c r="G55" i="7"/>
  <c r="AZ54" i="13" l="1"/>
  <c r="BC54" i="13" s="1"/>
  <c r="AY54" i="13"/>
  <c r="BB54" i="13" s="1"/>
  <c r="AN57" i="13"/>
  <c r="AQ58" i="13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M58" i="13"/>
  <c r="AW55" i="13"/>
  <c r="AK56" i="13" s="1"/>
  <c r="AT56" i="13" s="1"/>
  <c r="BN55" i="13"/>
  <c r="BM55" i="13"/>
  <c r="AV55" i="13"/>
  <c r="AJ56" i="13" s="1"/>
  <c r="T108" i="13"/>
  <c r="U108" i="13"/>
  <c r="V109" i="13"/>
  <c r="L55" i="7"/>
  <c r="G56" i="7"/>
  <c r="AY55" i="13" l="1"/>
  <c r="BB55" i="13" s="1"/>
  <c r="AZ55" i="13"/>
  <c r="BC55" i="13" s="1"/>
  <c r="AS56" i="13"/>
  <c r="BM56" i="13" s="1"/>
  <c r="AN58" i="13"/>
  <c r="AM59" i="13"/>
  <c r="BN56" i="13"/>
  <c r="AW56" i="13"/>
  <c r="AK57" i="13" s="1"/>
  <c r="T109" i="13"/>
  <c r="V110" i="13"/>
  <c r="U109" i="13"/>
  <c r="L56" i="7"/>
  <c r="G57" i="7"/>
  <c r="AZ56" i="13" l="1"/>
  <c r="BC56" i="13" s="1"/>
  <c r="AV56" i="13"/>
  <c r="AJ57" i="13" s="1"/>
  <c r="AM60" i="13"/>
  <c r="AN59" i="13"/>
  <c r="T110" i="13"/>
  <c r="V111" i="13"/>
  <c r="U110" i="13"/>
  <c r="L57" i="7"/>
  <c r="G58" i="7"/>
  <c r="AY56" i="13" l="1"/>
  <c r="BB56" i="13" s="1"/>
  <c r="AN60" i="13"/>
  <c r="AM61" i="13"/>
  <c r="V112" i="13"/>
  <c r="U111" i="13"/>
  <c r="T111" i="13"/>
  <c r="L58" i="7"/>
  <c r="G59" i="7"/>
  <c r="AN61" i="13" l="1"/>
  <c r="AM62" i="13"/>
  <c r="T112" i="13"/>
  <c r="V113" i="13"/>
  <c r="U112" i="13"/>
  <c r="L59" i="7"/>
  <c r="G60" i="7"/>
  <c r="AM63" i="13" l="1"/>
  <c r="AM64" i="13" s="1"/>
  <c r="AM65" i="13" s="1"/>
  <c r="AM66" i="13" s="1"/>
  <c r="AM67" i="13" s="1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N62" i="13"/>
  <c r="T113" i="13"/>
  <c r="U113" i="13"/>
  <c r="V114" i="13"/>
  <c r="L60" i="7"/>
  <c r="G61" i="7"/>
  <c r="AN63" i="13" l="1"/>
  <c r="AN64" i="13" s="1"/>
  <c r="AN65" i="13" s="1"/>
  <c r="AN66" i="13" s="1"/>
  <c r="AN67" i="13" s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T114" i="13"/>
  <c r="V115" i="13"/>
  <c r="U114" i="13"/>
  <c r="G62" i="7"/>
  <c r="L61" i="7"/>
  <c r="U115" i="13" l="1"/>
  <c r="T115" i="13"/>
  <c r="V116" i="13"/>
  <c r="L62" i="7"/>
  <c r="G63" i="7"/>
  <c r="V117" i="13" l="1"/>
  <c r="U116" i="13"/>
  <c r="T116" i="13"/>
  <c r="G64" i="7"/>
  <c r="L63" i="7"/>
  <c r="T117" i="13" l="1"/>
  <c r="V118" i="13"/>
  <c r="U117" i="13"/>
  <c r="L64" i="7"/>
  <c r="G65" i="7"/>
  <c r="T118" i="13" l="1"/>
  <c r="V119" i="13"/>
  <c r="U118" i="13"/>
  <c r="G66" i="7"/>
  <c r="L65" i="7"/>
  <c r="T119" i="13" l="1"/>
  <c r="U119" i="13"/>
  <c r="V120" i="13"/>
  <c r="L66" i="7"/>
  <c r="G67" i="7"/>
  <c r="V121" i="13" l="1"/>
  <c r="T120" i="13"/>
  <c r="U120" i="13"/>
  <c r="G68" i="7"/>
  <c r="L67" i="7"/>
  <c r="T121" i="13" l="1"/>
  <c r="U121" i="13"/>
  <c r="V122" i="13"/>
  <c r="L68" i="7"/>
  <c r="G69" i="7"/>
  <c r="T122" i="13" l="1"/>
  <c r="V123" i="13"/>
  <c r="U122" i="13"/>
  <c r="L69" i="7"/>
  <c r="G70" i="7"/>
  <c r="U123" i="13" l="1"/>
  <c r="V124" i="13"/>
  <c r="T123" i="13"/>
  <c r="L70" i="7"/>
  <c r="G71" i="7"/>
  <c r="T124" i="13" l="1"/>
  <c r="U124" i="13"/>
  <c r="V125" i="13"/>
  <c r="L71" i="7"/>
  <c r="G72" i="7"/>
  <c r="T125" i="13" l="1"/>
  <c r="V126" i="13"/>
  <c r="U125" i="13"/>
  <c r="L72" i="7"/>
  <c r="G73" i="7"/>
  <c r="U126" i="13" l="1"/>
  <c r="T126" i="13"/>
  <c r="V127" i="13"/>
  <c r="L73" i="7"/>
  <c r="G74" i="7"/>
  <c r="V128" i="13" l="1"/>
  <c r="U127" i="13"/>
  <c r="T127" i="13"/>
  <c r="L74" i="7"/>
  <c r="G75" i="7"/>
  <c r="T128" i="13" l="1"/>
  <c r="V129" i="13"/>
  <c r="U128" i="13"/>
  <c r="G76" i="7"/>
  <c r="L75" i="7"/>
  <c r="T129" i="13" l="1"/>
  <c r="U129" i="13"/>
  <c r="V130" i="13"/>
  <c r="L76" i="7"/>
  <c r="G77" i="7"/>
  <c r="T130" i="13" l="1"/>
  <c r="U130" i="13"/>
  <c r="V131" i="13"/>
  <c r="G78" i="7"/>
  <c r="L77" i="7"/>
  <c r="U131" i="13" l="1"/>
  <c r="V132" i="13"/>
  <c r="T131" i="13"/>
  <c r="L78" i="7"/>
  <c r="G79" i="7"/>
  <c r="T132" i="13" l="1"/>
  <c r="U132" i="13"/>
  <c r="V133" i="13"/>
  <c r="G80" i="7"/>
  <c r="L79" i="7"/>
  <c r="T133" i="13" l="1"/>
  <c r="U133" i="13"/>
  <c r="V134" i="13"/>
  <c r="L80" i="7"/>
  <c r="G81" i="7"/>
  <c r="V135" i="13" l="1"/>
  <c r="T134" i="13"/>
  <c r="U134" i="13"/>
  <c r="G82" i="7"/>
  <c r="L81" i="7"/>
  <c r="V136" i="13" l="1"/>
  <c r="U135" i="13"/>
  <c r="T135" i="13"/>
  <c r="L82" i="7"/>
  <c r="G83" i="7"/>
  <c r="T136" i="13" l="1"/>
  <c r="V137" i="13"/>
  <c r="U136" i="13"/>
  <c r="G84" i="7"/>
  <c r="L83" i="7"/>
  <c r="U137" i="13" l="1"/>
  <c r="T137" i="13"/>
  <c r="V138" i="13"/>
  <c r="L84" i="7"/>
  <c r="G85" i="7"/>
  <c r="V139" i="13" l="1"/>
  <c r="U138" i="13"/>
  <c r="T138" i="13"/>
  <c r="G86" i="7"/>
  <c r="L85" i="7"/>
  <c r="U139" i="13" l="1"/>
  <c r="T139" i="13"/>
  <c r="V140" i="13"/>
  <c r="L86" i="7"/>
  <c r="G87" i="7"/>
  <c r="V141" i="13" l="1"/>
  <c r="U140" i="13"/>
  <c r="T140" i="13"/>
  <c r="G88" i="7"/>
  <c r="L87" i="7"/>
  <c r="V142" i="13" l="1"/>
  <c r="U141" i="13"/>
  <c r="T141" i="13"/>
  <c r="L88" i="7"/>
  <c r="G89" i="7"/>
  <c r="V143" i="13" l="1"/>
  <c r="T142" i="13"/>
  <c r="U142" i="13"/>
  <c r="G90" i="7"/>
  <c r="L89" i="7"/>
  <c r="V144" i="13" l="1"/>
  <c r="U143" i="13"/>
  <c r="T143" i="13"/>
  <c r="L90" i="7"/>
  <c r="G91" i="7"/>
  <c r="T144" i="13" l="1"/>
  <c r="V145" i="13"/>
  <c r="U144" i="13"/>
  <c r="G92" i="7"/>
  <c r="L91" i="7"/>
  <c r="T145" i="13" l="1"/>
  <c r="U145" i="13"/>
  <c r="V146" i="13"/>
  <c r="L92" i="7"/>
  <c r="G93" i="7"/>
  <c r="T146" i="13" l="1"/>
  <c r="U146" i="13"/>
  <c r="V147" i="13"/>
  <c r="G94" i="7"/>
  <c r="L93" i="7"/>
  <c r="U147" i="13" l="1"/>
  <c r="V148" i="13"/>
  <c r="T147" i="13"/>
  <c r="L94" i="7"/>
  <c r="G95" i="7"/>
  <c r="T148" i="13" l="1"/>
  <c r="U148" i="13"/>
  <c r="V149" i="13"/>
  <c r="G96" i="7"/>
  <c r="L95" i="7"/>
  <c r="T149" i="13" l="1"/>
  <c r="V150" i="13"/>
  <c r="U149" i="13"/>
  <c r="L96" i="7"/>
  <c r="G97" i="7"/>
  <c r="U150" i="13" l="1"/>
  <c r="T150" i="13"/>
  <c r="V151" i="13"/>
  <c r="G98" i="7"/>
  <c r="L97" i="7"/>
  <c r="V152" i="13" l="1"/>
  <c r="U151" i="13"/>
  <c r="T151" i="13"/>
  <c r="L98" i="7"/>
  <c r="G99" i="7"/>
  <c r="T152" i="13" l="1"/>
  <c r="V153" i="13"/>
  <c r="U152" i="13"/>
  <c r="G100" i="7"/>
  <c r="L99" i="7"/>
  <c r="T153" i="13" l="1"/>
  <c r="U153" i="13"/>
  <c r="V154" i="13"/>
  <c r="L100" i="7"/>
  <c r="G101" i="7"/>
  <c r="V155" i="13" l="1"/>
  <c r="T154" i="13"/>
  <c r="U154" i="13"/>
  <c r="G102" i="7"/>
  <c r="L101" i="7"/>
  <c r="U155" i="13" l="1"/>
  <c r="V156" i="13"/>
  <c r="T155" i="13"/>
  <c r="L102" i="7"/>
  <c r="G103" i="7"/>
  <c r="T156" i="13" l="1"/>
  <c r="U156" i="13"/>
  <c r="V157" i="13"/>
  <c r="L103" i="7"/>
  <c r="G104" i="7"/>
  <c r="V158" i="13" l="1"/>
  <c r="T157" i="13"/>
  <c r="U157" i="13"/>
  <c r="L104" i="7"/>
  <c r="G105" i="7"/>
  <c r="V159" i="13" l="1"/>
  <c r="U158" i="13"/>
  <c r="T158" i="13"/>
  <c r="G106" i="7"/>
  <c r="L105" i="7"/>
  <c r="T159" i="13" l="1"/>
  <c r="V160" i="13"/>
  <c r="U159" i="13"/>
  <c r="L106" i="7"/>
  <c r="G6" i="12" s="1"/>
  <c r="H6" i="12" s="1"/>
  <c r="G107" i="7"/>
  <c r="T160" i="13" l="1"/>
  <c r="U160" i="13"/>
  <c r="V161" i="13"/>
  <c r="G108" i="7"/>
  <c r="L107" i="7"/>
  <c r="G7" i="12" s="1"/>
  <c r="H7" i="12" s="1"/>
  <c r="I7" i="12" s="1"/>
  <c r="J8" i="12" l="1"/>
  <c r="V162" i="13"/>
  <c r="U161" i="13"/>
  <c r="T161" i="13"/>
  <c r="L108" i="7"/>
  <c r="G8" i="12" s="1"/>
  <c r="H8" i="12" s="1"/>
  <c r="I8" i="12" s="1"/>
  <c r="G109" i="7"/>
  <c r="J9" i="12" l="1"/>
  <c r="T162" i="13"/>
  <c r="U162" i="13"/>
  <c r="V163" i="13"/>
  <c r="G110" i="7"/>
  <c r="L109" i="7"/>
  <c r="G9" i="12" s="1"/>
  <c r="H9" i="12" s="1"/>
  <c r="I9" i="12" s="1"/>
  <c r="J10" i="12" l="1"/>
  <c r="V164" i="13"/>
  <c r="T163" i="13"/>
  <c r="U163" i="13"/>
  <c r="L110" i="7"/>
  <c r="G10" i="12" s="1"/>
  <c r="H10" i="12" s="1"/>
  <c r="I10" i="12" s="1"/>
  <c r="G111" i="7"/>
  <c r="J11" i="12" l="1"/>
  <c r="U164" i="13"/>
  <c r="V165" i="13"/>
  <c r="T164" i="13"/>
  <c r="G112" i="7"/>
  <c r="L111" i="7"/>
  <c r="G11" i="12" s="1"/>
  <c r="H11" i="12" s="1"/>
  <c r="I11" i="12" s="1"/>
  <c r="J12" i="12" l="1"/>
  <c r="U165" i="13"/>
  <c r="V166" i="13"/>
  <c r="T165" i="13"/>
  <c r="L112" i="7"/>
  <c r="G12" i="12" s="1"/>
  <c r="H12" i="12" s="1"/>
  <c r="I12" i="12" s="1"/>
  <c r="G113" i="7"/>
  <c r="J13" i="12" l="1"/>
  <c r="U166" i="13"/>
  <c r="T166" i="13"/>
  <c r="V167" i="13"/>
  <c r="G114" i="7"/>
  <c r="L113" i="7"/>
  <c r="G13" i="12" s="1"/>
  <c r="H13" i="12" s="1"/>
  <c r="I13" i="12" s="1"/>
  <c r="J14" i="12" l="1"/>
  <c r="V168" i="13"/>
  <c r="U167" i="13"/>
  <c r="T167" i="13"/>
  <c r="L114" i="7"/>
  <c r="G14" i="12" s="1"/>
  <c r="H14" i="12" s="1"/>
  <c r="I14" i="12" s="1"/>
  <c r="G115" i="7"/>
  <c r="J15" i="12" l="1"/>
  <c r="T168" i="13"/>
  <c r="V169" i="13"/>
  <c r="U168" i="13"/>
  <c r="G116" i="7"/>
  <c r="L115" i="7"/>
  <c r="G15" i="12" s="1"/>
  <c r="H15" i="12" s="1"/>
  <c r="I15" i="12" s="1"/>
  <c r="J16" i="12" l="1"/>
  <c r="T169" i="13"/>
  <c r="V170" i="13"/>
  <c r="U169" i="13"/>
  <c r="L116" i="7"/>
  <c r="G16" i="12" s="1"/>
  <c r="H16" i="12" s="1"/>
  <c r="I16" i="12" s="1"/>
  <c r="G117" i="7"/>
  <c r="J17" i="12" l="1"/>
  <c r="V171" i="13"/>
  <c r="U170" i="13"/>
  <c r="T170" i="13"/>
  <c r="G118" i="7"/>
  <c r="L117" i="7"/>
  <c r="G17" i="12" s="1"/>
  <c r="H17" i="12" s="1"/>
  <c r="I17" i="12" s="1"/>
  <c r="J18" i="12" l="1"/>
  <c r="T171" i="13"/>
  <c r="V172" i="13"/>
  <c r="U171" i="13"/>
  <c r="L118" i="7"/>
  <c r="G18" i="12" s="1"/>
  <c r="H18" i="12" s="1"/>
  <c r="I18" i="12" s="1"/>
  <c r="G119" i="7"/>
  <c r="J19" i="12" l="1"/>
  <c r="T172" i="13"/>
  <c r="U172" i="13"/>
  <c r="V173" i="13"/>
  <c r="G120" i="7"/>
  <c r="L119" i="7"/>
  <c r="G19" i="12" s="1"/>
  <c r="H19" i="12" s="1"/>
  <c r="I19" i="12" s="1"/>
  <c r="J20" i="12" l="1"/>
  <c r="T173" i="13"/>
  <c r="U173" i="13"/>
  <c r="V174" i="13"/>
  <c r="L120" i="7"/>
  <c r="G20" i="12" s="1"/>
  <c r="H20" i="12" s="1"/>
  <c r="I20" i="12" s="1"/>
  <c r="G121" i="7"/>
  <c r="J21" i="12" l="1"/>
  <c r="U174" i="13"/>
  <c r="V175" i="13"/>
  <c r="T174" i="13"/>
  <c r="G122" i="7"/>
  <c r="L121" i="7"/>
  <c r="G21" i="12" s="1"/>
  <c r="H21" i="12" s="1"/>
  <c r="I21" i="12" s="1"/>
  <c r="J22" i="12" l="1"/>
  <c r="T175" i="13"/>
  <c r="U175" i="13"/>
  <c r="V176" i="13"/>
  <c r="L122" i="7"/>
  <c r="G22" i="12" s="1"/>
  <c r="H22" i="12" s="1"/>
  <c r="I22" i="12" s="1"/>
  <c r="G123" i="7"/>
  <c r="J23" i="12" l="1"/>
  <c r="T176" i="13"/>
  <c r="V177" i="13"/>
  <c r="U176" i="13"/>
  <c r="G124" i="7"/>
  <c r="L123" i="7"/>
  <c r="G23" i="12" s="1"/>
  <c r="H23" i="12" s="1"/>
  <c r="I23" i="12" s="1"/>
  <c r="J24" i="12" l="1"/>
  <c r="T177" i="13"/>
  <c r="V178" i="13"/>
  <c r="U177" i="13"/>
  <c r="L124" i="7"/>
  <c r="G24" i="12" s="1"/>
  <c r="H24" i="12" s="1"/>
  <c r="I24" i="12" s="1"/>
  <c r="G125" i="7"/>
  <c r="J25" i="12" l="1"/>
  <c r="V179" i="13"/>
  <c r="U178" i="13"/>
  <c r="T178" i="13"/>
  <c r="G126" i="7"/>
  <c r="L125" i="7"/>
  <c r="G25" i="12" s="1"/>
  <c r="H25" i="12" s="1"/>
  <c r="I25" i="12" s="1"/>
  <c r="J26" i="12" l="1"/>
  <c r="T179" i="13"/>
  <c r="V180" i="13"/>
  <c r="U179" i="13"/>
  <c r="L126" i="7"/>
  <c r="G26" i="12" s="1"/>
  <c r="H26" i="12" s="1"/>
  <c r="I26" i="12" s="1"/>
  <c r="G127" i="7"/>
  <c r="J27" i="12" l="1"/>
  <c r="T180" i="13"/>
  <c r="U180" i="13"/>
  <c r="V181" i="13"/>
  <c r="G128" i="7"/>
  <c r="L127" i="7"/>
  <c r="G27" i="12" s="1"/>
  <c r="H27" i="12" s="1"/>
  <c r="I27" i="12" s="1"/>
  <c r="J28" i="12" l="1"/>
  <c r="T181" i="13"/>
  <c r="U181" i="13"/>
  <c r="V182" i="13"/>
  <c r="L128" i="7"/>
  <c r="G28" i="12" s="1"/>
  <c r="H28" i="12" s="1"/>
  <c r="I28" i="12" s="1"/>
  <c r="G129" i="7"/>
  <c r="J29" i="12" l="1"/>
  <c r="V183" i="13"/>
  <c r="U182" i="13"/>
  <c r="T182" i="13"/>
  <c r="G130" i="7"/>
  <c r="L129" i="7"/>
  <c r="G29" i="12" s="1"/>
  <c r="H29" i="12" s="1"/>
  <c r="I29" i="12" s="1"/>
  <c r="J30" i="12" l="1"/>
  <c r="T183" i="13"/>
  <c r="V184" i="13"/>
  <c r="U183" i="13"/>
  <c r="L130" i="7"/>
  <c r="G30" i="12" s="1"/>
  <c r="H30" i="12" s="1"/>
  <c r="I30" i="12" s="1"/>
  <c r="G131" i="7"/>
  <c r="J31" i="12" l="1"/>
  <c r="T184" i="13"/>
  <c r="U184" i="13"/>
  <c r="V185" i="13"/>
  <c r="G132" i="7"/>
  <c r="L131" i="7"/>
  <c r="G31" i="12" s="1"/>
  <c r="H31" i="12" s="1"/>
  <c r="I31" i="12" s="1"/>
  <c r="J32" i="12" l="1"/>
  <c r="T185" i="13"/>
  <c r="U185" i="13"/>
  <c r="V186" i="13"/>
  <c r="L132" i="7"/>
  <c r="G32" i="12" s="1"/>
  <c r="H32" i="12" s="1"/>
  <c r="I32" i="12" s="1"/>
  <c r="G133" i="7"/>
  <c r="J33" i="12" l="1"/>
  <c r="U186" i="13"/>
  <c r="V187" i="13"/>
  <c r="T186" i="13"/>
  <c r="G134" i="7"/>
  <c r="L133" i="7"/>
  <c r="G33" i="12" s="1"/>
  <c r="H33" i="12" s="1"/>
  <c r="I33" i="12" s="1"/>
  <c r="J34" i="12" l="1"/>
  <c r="T187" i="13"/>
  <c r="U187" i="13"/>
  <c r="V188" i="13"/>
  <c r="L134" i="7"/>
  <c r="G34" i="12" s="1"/>
  <c r="H34" i="12" s="1"/>
  <c r="I34" i="12" s="1"/>
  <c r="G135" i="7"/>
  <c r="J35" i="12" l="1"/>
  <c r="U188" i="13"/>
  <c r="V189" i="13"/>
  <c r="T188" i="13"/>
  <c r="G136" i="7"/>
  <c r="L135" i="7"/>
  <c r="G35" i="12" s="1"/>
  <c r="H35" i="12" s="1"/>
  <c r="I35" i="12" s="1"/>
  <c r="J36" i="12" l="1"/>
  <c r="T189" i="13"/>
  <c r="U189" i="13"/>
  <c r="V190" i="13"/>
  <c r="L136" i="7"/>
  <c r="G36" i="12" s="1"/>
  <c r="H36" i="12" s="1"/>
  <c r="I36" i="12" s="1"/>
  <c r="G137" i="7"/>
  <c r="J37" i="12" l="1"/>
  <c r="V191" i="13"/>
  <c r="T190" i="13"/>
  <c r="U190" i="13"/>
  <c r="G138" i="7"/>
  <c r="L137" i="7"/>
  <c r="G37" i="12" s="1"/>
  <c r="H37" i="12" s="1"/>
  <c r="I37" i="12" s="1"/>
  <c r="J38" i="12" l="1"/>
  <c r="T191" i="13"/>
  <c r="U191" i="13"/>
  <c r="V192" i="13"/>
  <c r="L138" i="7"/>
  <c r="G38" i="12" s="1"/>
  <c r="H38" i="12" s="1"/>
  <c r="I38" i="12" s="1"/>
  <c r="G139" i="7"/>
  <c r="J39" i="12" l="1"/>
  <c r="T192" i="13"/>
  <c r="U192" i="13"/>
  <c r="V193" i="13"/>
  <c r="L139" i="7"/>
  <c r="G39" i="12" s="1"/>
  <c r="H39" i="12" s="1"/>
  <c r="I39" i="12" s="1"/>
  <c r="G140" i="7"/>
  <c r="J40" i="12" l="1"/>
  <c r="U193" i="13"/>
  <c r="V194" i="13"/>
  <c r="T193" i="13"/>
  <c r="L140" i="7"/>
  <c r="G40" i="12" s="1"/>
  <c r="H40" i="12" s="1"/>
  <c r="I40" i="12" s="1"/>
  <c r="G141" i="7"/>
  <c r="J41" i="12" l="1"/>
  <c r="T194" i="13"/>
  <c r="U194" i="13"/>
  <c r="V195" i="13"/>
  <c r="G142" i="7"/>
  <c r="L141" i="7"/>
  <c r="G41" i="12" s="1"/>
  <c r="H41" i="12" s="1"/>
  <c r="I41" i="12" s="1"/>
  <c r="J42" i="12" l="1"/>
  <c r="T195" i="13"/>
  <c r="V196" i="13"/>
  <c r="U195" i="13"/>
  <c r="L142" i="7"/>
  <c r="G42" i="12" s="1"/>
  <c r="H42" i="12" s="1"/>
  <c r="I42" i="12" s="1"/>
  <c r="G143" i="7"/>
  <c r="J43" i="12" l="1"/>
  <c r="V197" i="13"/>
  <c r="U196" i="13"/>
  <c r="T196" i="13"/>
  <c r="G144" i="7"/>
  <c r="L143" i="7"/>
  <c r="G43" i="12" s="1"/>
  <c r="H43" i="12" s="1"/>
  <c r="I43" i="12" s="1"/>
  <c r="J44" i="12" l="1"/>
  <c r="V198" i="13"/>
  <c r="T197" i="13"/>
  <c r="U197" i="13"/>
  <c r="L144" i="7"/>
  <c r="G44" i="12" s="1"/>
  <c r="H44" i="12" s="1"/>
  <c r="I44" i="12" s="1"/>
  <c r="G145" i="7"/>
  <c r="J45" i="12" l="1"/>
  <c r="U198" i="13"/>
  <c r="V199" i="13"/>
  <c r="T198" i="13"/>
  <c r="L145" i="7"/>
  <c r="G45" i="12" s="1"/>
  <c r="H45" i="12" s="1"/>
  <c r="I45" i="12" s="1"/>
  <c r="G146" i="7"/>
  <c r="J46" i="12" l="1"/>
  <c r="U199" i="13"/>
  <c r="T199" i="13"/>
  <c r="V200" i="13"/>
  <c r="L146" i="7"/>
  <c r="G46" i="12" s="1"/>
  <c r="H46" i="12" s="1"/>
  <c r="I46" i="12" s="1"/>
  <c r="G147" i="7"/>
  <c r="J47" i="12" l="1"/>
  <c r="U200" i="13"/>
  <c r="T200" i="13"/>
  <c r="V201" i="13"/>
  <c r="L147" i="7"/>
  <c r="G47" i="12" s="1"/>
  <c r="H47" i="12" s="1"/>
  <c r="I47" i="12" s="1"/>
  <c r="G148" i="7"/>
  <c r="J48" i="12" l="1"/>
  <c r="U201" i="13"/>
  <c r="V202" i="13"/>
  <c r="T201" i="13"/>
  <c r="L148" i="7"/>
  <c r="G48" i="12" s="1"/>
  <c r="H48" i="12" s="1"/>
  <c r="I48" i="12" s="1"/>
  <c r="G149" i="7"/>
  <c r="J49" i="12" l="1"/>
  <c r="T202" i="13"/>
  <c r="U202" i="13"/>
  <c r="V203" i="13"/>
  <c r="L149" i="7"/>
  <c r="G49" i="12" s="1"/>
  <c r="H49" i="12" s="1"/>
  <c r="I49" i="12" s="1"/>
  <c r="G150" i="7"/>
  <c r="J50" i="12" l="1"/>
  <c r="V204" i="13"/>
  <c r="T203" i="13"/>
  <c r="U203" i="13"/>
  <c r="L150" i="7"/>
  <c r="G50" i="12" s="1"/>
  <c r="H50" i="12" s="1"/>
  <c r="I50" i="12" s="1"/>
  <c r="G151" i="7"/>
  <c r="J51" i="12" l="1"/>
  <c r="U204" i="13"/>
  <c r="V205" i="13"/>
  <c r="T204" i="13"/>
  <c r="L151" i="7"/>
  <c r="G51" i="12" s="1"/>
  <c r="H51" i="12" s="1"/>
  <c r="I51" i="12" s="1"/>
  <c r="G152" i="7"/>
  <c r="J52" i="12" l="1"/>
  <c r="V206" i="13"/>
  <c r="T205" i="13"/>
  <c r="U205" i="13"/>
  <c r="L152" i="7"/>
  <c r="G52" i="12" s="1"/>
  <c r="H52" i="12" s="1"/>
  <c r="I52" i="12" s="1"/>
  <c r="G153" i="7"/>
  <c r="J53" i="12" l="1"/>
  <c r="U206" i="13"/>
  <c r="V207" i="13"/>
  <c r="T206" i="13"/>
  <c r="G154" i="7"/>
  <c r="L153" i="7"/>
  <c r="G53" i="12" s="1"/>
  <c r="H53" i="12" s="1"/>
  <c r="I53" i="12" s="1"/>
  <c r="J54" i="12" l="1"/>
  <c r="T207" i="13"/>
  <c r="U207" i="13"/>
  <c r="V208" i="13"/>
  <c r="G155" i="7"/>
  <c r="L154" i="7"/>
  <c r="G54" i="12" s="1"/>
  <c r="H54" i="12" s="1"/>
  <c r="I54" i="12" s="1"/>
  <c r="J55" i="12" l="1"/>
  <c r="T208" i="13"/>
  <c r="U208" i="13"/>
  <c r="V209" i="13"/>
  <c r="G156" i="7"/>
  <c r="L155" i="7"/>
  <c r="G55" i="12" s="1"/>
  <c r="H55" i="12" s="1"/>
  <c r="I55" i="12" s="1"/>
  <c r="J56" i="12" l="1"/>
  <c r="V210" i="13"/>
  <c r="U209" i="13"/>
  <c r="T209" i="13"/>
  <c r="G157" i="7"/>
  <c r="L156" i="7"/>
  <c r="G56" i="12" s="1"/>
  <c r="H56" i="12" s="1"/>
  <c r="I56" i="12" s="1"/>
  <c r="J57" i="12" l="1"/>
  <c r="T210" i="13"/>
  <c r="V211" i="13"/>
  <c r="U210" i="13"/>
  <c r="L157" i="7"/>
  <c r="G57" i="12" s="1"/>
  <c r="H57" i="12" s="1"/>
  <c r="I57" i="12" s="1"/>
  <c r="G158" i="7"/>
  <c r="J58" i="12" l="1"/>
  <c r="T211" i="13"/>
  <c r="V212" i="13"/>
  <c r="U211" i="13"/>
  <c r="G159" i="7"/>
  <c r="L158" i="7"/>
  <c r="G58" i="12" s="1"/>
  <c r="H58" i="12" s="1"/>
  <c r="I58" i="12" s="1"/>
  <c r="J59" i="12" l="1"/>
  <c r="U212" i="13"/>
  <c r="T212" i="13"/>
  <c r="V213" i="13"/>
  <c r="L159" i="7"/>
  <c r="G59" i="12" s="1"/>
  <c r="H59" i="12" s="1"/>
  <c r="I59" i="12" s="1"/>
  <c r="G160" i="7"/>
  <c r="J60" i="12" l="1"/>
  <c r="V214" i="13"/>
  <c r="U213" i="13"/>
  <c r="T213" i="13"/>
  <c r="G161" i="7"/>
  <c r="L160" i="7"/>
  <c r="G60" i="12" s="1"/>
  <c r="H60" i="12" s="1"/>
  <c r="I60" i="12" s="1"/>
  <c r="J61" i="12" l="1"/>
  <c r="T214" i="13"/>
  <c r="V215" i="13"/>
  <c r="U214" i="13"/>
  <c r="G162" i="7"/>
  <c r="L161" i="7"/>
  <c r="G61" i="12" s="1"/>
  <c r="H61" i="12" s="1"/>
  <c r="I61" i="12" s="1"/>
  <c r="J62" i="12" l="1"/>
  <c r="U215" i="13"/>
  <c r="T215" i="13"/>
  <c r="V216" i="13"/>
  <c r="G163" i="7"/>
  <c r="L162" i="7"/>
  <c r="G62" i="12" s="1"/>
  <c r="H62" i="12" s="1"/>
  <c r="I62" i="12" s="1"/>
  <c r="J63" i="12" l="1"/>
  <c r="U216" i="13"/>
  <c r="V217" i="13"/>
  <c r="T216" i="13"/>
  <c r="G164" i="7"/>
  <c r="L163" i="7"/>
  <c r="G63" i="12" s="1"/>
  <c r="H63" i="12" s="1"/>
  <c r="I63" i="12" s="1"/>
  <c r="J64" i="12" l="1"/>
  <c r="T217" i="13"/>
  <c r="U217" i="13"/>
  <c r="V218" i="13"/>
  <c r="G165" i="7"/>
  <c r="L164" i="7"/>
  <c r="G64" i="12" s="1"/>
  <c r="H64" i="12" s="1"/>
  <c r="I64" i="12" s="1"/>
  <c r="J65" i="12" l="1"/>
  <c r="T218" i="13"/>
  <c r="V219" i="13"/>
  <c r="U218" i="13"/>
  <c r="L165" i="7"/>
  <c r="G65" i="12" s="1"/>
  <c r="H65" i="12" s="1"/>
  <c r="I65" i="12" s="1"/>
  <c r="G166" i="7"/>
  <c r="J66" i="12" l="1"/>
  <c r="U219" i="13"/>
  <c r="T219" i="13"/>
  <c r="V220" i="13"/>
  <c r="G167" i="7"/>
  <c r="L166" i="7"/>
  <c r="G66" i="12" s="1"/>
  <c r="H66" i="12" s="1"/>
  <c r="I66" i="12" s="1"/>
  <c r="J67" i="12" l="1"/>
  <c r="V221" i="13"/>
  <c r="U220" i="13"/>
  <c r="T220" i="13"/>
  <c r="L167" i="7"/>
  <c r="G67" i="12" s="1"/>
  <c r="H67" i="12" s="1"/>
  <c r="I67" i="12" s="1"/>
  <c r="G168" i="7"/>
  <c r="J68" i="12" l="1"/>
  <c r="T221" i="13"/>
  <c r="V222" i="13"/>
  <c r="U221" i="13"/>
  <c r="G169" i="7"/>
  <c r="L168" i="7"/>
  <c r="G68" i="12" s="1"/>
  <c r="H68" i="12" s="1"/>
  <c r="I68" i="12" s="1"/>
  <c r="J69" i="12" l="1"/>
  <c r="T222" i="13"/>
  <c r="U222" i="13"/>
  <c r="V223" i="13"/>
  <c r="G170" i="7"/>
  <c r="L169" i="7"/>
  <c r="G69" i="12" s="1"/>
  <c r="H69" i="12" s="1"/>
  <c r="I69" i="12" s="1"/>
  <c r="J70" i="12" l="1"/>
  <c r="V224" i="13"/>
  <c r="U223" i="13"/>
  <c r="T223" i="13"/>
  <c r="G171" i="7"/>
  <c r="L170" i="7"/>
  <c r="G70" i="12" s="1"/>
  <c r="H70" i="12" s="1"/>
  <c r="I70" i="12" s="1"/>
  <c r="J71" i="12" l="1"/>
  <c r="V225" i="13"/>
  <c r="T224" i="13"/>
  <c r="U224" i="13"/>
  <c r="G172" i="7"/>
  <c r="L171" i="7"/>
  <c r="G71" i="12" s="1"/>
  <c r="H71" i="12" s="1"/>
  <c r="I71" i="12" s="1"/>
  <c r="J72" i="12" l="1"/>
  <c r="U225" i="13"/>
  <c r="V226" i="13"/>
  <c r="T225" i="13"/>
  <c r="G173" i="7"/>
  <c r="L172" i="7"/>
  <c r="G72" i="12" s="1"/>
  <c r="H72" i="12" s="1"/>
  <c r="I72" i="12" s="1"/>
  <c r="J73" i="12" l="1"/>
  <c r="T226" i="13"/>
  <c r="U226" i="13"/>
  <c r="V227" i="13"/>
  <c r="L173" i="7"/>
  <c r="G73" i="12" s="1"/>
  <c r="H73" i="12" s="1"/>
  <c r="I73" i="12" s="1"/>
  <c r="G174" i="7"/>
  <c r="J74" i="12" l="1"/>
  <c r="T227" i="13"/>
  <c r="U227" i="13"/>
  <c r="V228" i="13"/>
  <c r="G175" i="7"/>
  <c r="L174" i="7"/>
  <c r="G74" i="12" s="1"/>
  <c r="H74" i="12" s="1"/>
  <c r="I74" i="12" s="1"/>
  <c r="J75" i="12" l="1"/>
  <c r="T228" i="13"/>
  <c r="U228" i="13"/>
  <c r="V229" i="13"/>
  <c r="L175" i="7"/>
  <c r="G75" i="12" s="1"/>
  <c r="H75" i="12" s="1"/>
  <c r="I75" i="12" s="1"/>
  <c r="G176" i="7"/>
  <c r="J76" i="12" l="1"/>
  <c r="V230" i="13"/>
  <c r="T229" i="13"/>
  <c r="U229" i="13"/>
  <c r="G177" i="7"/>
  <c r="L176" i="7"/>
  <c r="G76" i="12" s="1"/>
  <c r="H76" i="12" s="1"/>
  <c r="I76" i="12" s="1"/>
  <c r="J77" i="12" l="1"/>
  <c r="U230" i="13"/>
  <c r="V231" i="13"/>
  <c r="T230" i="13"/>
  <c r="L177" i="7"/>
  <c r="G77" i="12" s="1"/>
  <c r="H77" i="12" s="1"/>
  <c r="I77" i="12" s="1"/>
  <c r="G178" i="7"/>
  <c r="J78" i="12" l="1"/>
  <c r="T231" i="13"/>
  <c r="U231" i="13"/>
  <c r="V232" i="13"/>
  <c r="G179" i="7"/>
  <c r="L178" i="7"/>
  <c r="G78" i="12" s="1"/>
  <c r="H78" i="12" s="1"/>
  <c r="I78" i="12" s="1"/>
  <c r="J79" i="12" l="1"/>
  <c r="T232" i="13"/>
  <c r="U232" i="13"/>
  <c r="V233" i="13"/>
  <c r="G180" i="7"/>
  <c r="L179" i="7"/>
  <c r="G79" i="12" s="1"/>
  <c r="H79" i="12" s="1"/>
  <c r="I79" i="12" s="1"/>
  <c r="J80" i="12" l="1"/>
  <c r="V234" i="13"/>
  <c r="T233" i="13"/>
  <c r="U233" i="13"/>
  <c r="G181" i="7"/>
  <c r="L180" i="7"/>
  <c r="G80" i="12" s="1"/>
  <c r="H80" i="12" s="1"/>
  <c r="I80" i="12" s="1"/>
  <c r="J81" i="12" l="1"/>
  <c r="U234" i="13"/>
  <c r="V235" i="13"/>
  <c r="T234" i="13"/>
  <c r="L181" i="7"/>
  <c r="G81" i="12" s="1"/>
  <c r="H81" i="12" s="1"/>
  <c r="I81" i="12" s="1"/>
  <c r="G182" i="7"/>
  <c r="J82" i="12" l="1"/>
  <c r="U235" i="13"/>
  <c r="V236" i="13"/>
  <c r="T235" i="13"/>
  <c r="G183" i="7"/>
  <c r="L182" i="7"/>
  <c r="G82" i="12" s="1"/>
  <c r="H82" i="12" s="1"/>
  <c r="I82" i="12" s="1"/>
  <c r="J83" i="12" l="1"/>
  <c r="U236" i="13"/>
  <c r="T236" i="13"/>
  <c r="V237" i="13"/>
  <c r="L183" i="7"/>
  <c r="G83" i="12" s="1"/>
  <c r="H83" i="12" s="1"/>
  <c r="I83" i="12" s="1"/>
  <c r="G184" i="7"/>
  <c r="J84" i="12" l="1"/>
  <c r="V238" i="13"/>
  <c r="U237" i="13"/>
  <c r="T237" i="13"/>
  <c r="G185" i="7"/>
  <c r="L184" i="7"/>
  <c r="G84" i="12" s="1"/>
  <c r="H84" i="12" s="1"/>
  <c r="I84" i="12" s="1"/>
  <c r="J85" i="12" l="1"/>
  <c r="T238" i="13"/>
  <c r="V239" i="13"/>
  <c r="U238" i="13"/>
  <c r="G186" i="7"/>
  <c r="L185" i="7"/>
  <c r="G85" i="12" s="1"/>
  <c r="H85" i="12" s="1"/>
  <c r="I85" i="12" s="1"/>
  <c r="J86" i="12" l="1"/>
  <c r="U239" i="13"/>
  <c r="T239" i="13"/>
  <c r="V240" i="13"/>
  <c r="G187" i="7"/>
  <c r="L186" i="7"/>
  <c r="G86" i="12" s="1"/>
  <c r="H86" i="12" s="1"/>
  <c r="I86" i="12" s="1"/>
  <c r="J87" i="12" l="1"/>
  <c r="V241" i="13"/>
  <c r="U240" i="13"/>
  <c r="T240" i="13"/>
  <c r="G188" i="7"/>
  <c r="L187" i="7"/>
  <c r="G87" i="12" s="1"/>
  <c r="H87" i="12" s="1"/>
  <c r="I87" i="12" s="1"/>
  <c r="J88" i="12" l="1"/>
  <c r="U241" i="13"/>
  <c r="T241" i="13"/>
  <c r="V242" i="13"/>
  <c r="G189" i="7"/>
  <c r="L188" i="7"/>
  <c r="G88" i="12" s="1"/>
  <c r="H88" i="12" s="1"/>
  <c r="I88" i="12" s="1"/>
  <c r="J89" i="12" l="1"/>
  <c r="U242" i="13"/>
  <c r="T242" i="13"/>
  <c r="V243" i="13"/>
  <c r="L189" i="7"/>
  <c r="G89" i="12" s="1"/>
  <c r="H89" i="12" s="1"/>
  <c r="I89" i="12" s="1"/>
  <c r="G190" i="7"/>
  <c r="J90" i="12" l="1"/>
  <c r="U243" i="13"/>
  <c r="V244" i="13"/>
  <c r="T243" i="13"/>
  <c r="G191" i="7"/>
  <c r="L190" i="7"/>
  <c r="G90" i="12" s="1"/>
  <c r="H90" i="12" s="1"/>
  <c r="I90" i="12" s="1"/>
  <c r="J91" i="12" l="1"/>
  <c r="T244" i="13"/>
  <c r="U244" i="13"/>
  <c r="V245" i="13"/>
  <c r="L191" i="7"/>
  <c r="G91" i="12" s="1"/>
  <c r="H91" i="12" s="1"/>
  <c r="I91" i="12" s="1"/>
  <c r="G192" i="7"/>
  <c r="J92" i="12" l="1"/>
  <c r="V246" i="13"/>
  <c r="T245" i="13"/>
  <c r="U245" i="13"/>
  <c r="G193" i="7"/>
  <c r="L192" i="7"/>
  <c r="G92" i="12" s="1"/>
  <c r="H92" i="12" s="1"/>
  <c r="I92" i="12" s="1"/>
  <c r="J93" i="12" l="1"/>
  <c r="V247" i="13"/>
  <c r="T246" i="13"/>
  <c r="U246" i="13"/>
  <c r="L193" i="7"/>
  <c r="G93" i="12" s="1"/>
  <c r="H93" i="12" s="1"/>
  <c r="I93" i="12" s="1"/>
  <c r="G194" i="7"/>
  <c r="J94" i="12" l="1"/>
  <c r="U247" i="13"/>
  <c r="T247" i="13"/>
  <c r="V248" i="13"/>
  <c r="G195" i="7"/>
  <c r="L194" i="7"/>
  <c r="G94" i="12" s="1"/>
  <c r="H94" i="12" s="1"/>
  <c r="I94" i="12" s="1"/>
  <c r="J95" i="12" l="1"/>
  <c r="V249" i="13"/>
  <c r="U248" i="13"/>
  <c r="T248" i="13"/>
  <c r="G196" i="7"/>
  <c r="L195" i="7"/>
  <c r="G95" i="12" s="1"/>
  <c r="H95" i="12" s="1"/>
  <c r="I95" i="12" s="1"/>
  <c r="J96" i="12" l="1"/>
  <c r="T249" i="13"/>
  <c r="V250" i="13"/>
  <c r="U249" i="13"/>
  <c r="G197" i="7"/>
  <c r="L196" i="7"/>
  <c r="G96" i="12" s="1"/>
  <c r="H96" i="12" s="1"/>
  <c r="I96" i="12" s="1"/>
  <c r="J97" i="12" l="1"/>
  <c r="T250" i="13"/>
  <c r="V251" i="13"/>
  <c r="U250" i="13"/>
  <c r="L197" i="7"/>
  <c r="G97" i="12" s="1"/>
  <c r="H97" i="12" s="1"/>
  <c r="I97" i="12" s="1"/>
  <c r="G198" i="7"/>
  <c r="J98" i="12" l="1"/>
  <c r="V252" i="13"/>
  <c r="U251" i="13"/>
  <c r="T251" i="13"/>
  <c r="G199" i="7"/>
  <c r="L198" i="7"/>
  <c r="G98" i="12" s="1"/>
  <c r="H98" i="12" s="1"/>
  <c r="I98" i="12" s="1"/>
  <c r="J99" i="12" l="1"/>
  <c r="V253" i="13"/>
  <c r="T252" i="13"/>
  <c r="U252" i="13"/>
  <c r="L199" i="7"/>
  <c r="G99" i="12" s="1"/>
  <c r="H99" i="12" s="1"/>
  <c r="I99" i="12" s="1"/>
  <c r="G200" i="7"/>
  <c r="J100" i="12" l="1"/>
  <c r="U253" i="13"/>
  <c r="V254" i="13"/>
  <c r="T253" i="13"/>
  <c r="G201" i="7"/>
  <c r="L200" i="7"/>
  <c r="G100" i="12" s="1"/>
  <c r="H100" i="12" s="1"/>
  <c r="I100" i="12" s="1"/>
  <c r="J101" i="12" l="1"/>
  <c r="U254" i="13"/>
  <c r="T254" i="13"/>
  <c r="V255" i="13"/>
  <c r="G202" i="7"/>
  <c r="L201" i="7"/>
  <c r="G101" i="12" s="1"/>
  <c r="H101" i="12" s="1"/>
  <c r="I101" i="12" s="1"/>
  <c r="J102" i="12" l="1"/>
  <c r="V256" i="13"/>
  <c r="U255" i="13"/>
  <c r="T255" i="13"/>
  <c r="G203" i="7"/>
  <c r="L202" i="7"/>
  <c r="G102" i="12" s="1"/>
  <c r="H102" i="12" s="1"/>
  <c r="I102" i="12" s="1"/>
  <c r="J103" i="12" l="1"/>
  <c r="V257" i="13"/>
  <c r="T256" i="13"/>
  <c r="U256" i="13"/>
  <c r="G204" i="7"/>
  <c r="L203" i="7"/>
  <c r="G103" i="12" s="1"/>
  <c r="H103" i="12" s="1"/>
  <c r="I103" i="12" s="1"/>
  <c r="J104" i="12" l="1"/>
  <c r="U257" i="13"/>
  <c r="V258" i="13"/>
  <c r="T257" i="13"/>
  <c r="G205" i="7"/>
  <c r="L204" i="7"/>
  <c r="G104" i="12" s="1"/>
  <c r="H104" i="12" s="1"/>
  <c r="I104" i="12" s="1"/>
  <c r="J105" i="12" l="1"/>
  <c r="U258" i="13"/>
  <c r="T258" i="13"/>
  <c r="V259" i="13"/>
  <c r="L205" i="7"/>
  <c r="G105" i="12" s="1"/>
  <c r="H105" i="12" s="1"/>
  <c r="I105" i="12" s="1"/>
  <c r="G206" i="7"/>
  <c r="J106" i="12" l="1"/>
  <c r="V260" i="13"/>
  <c r="U259" i="13"/>
  <c r="T259" i="13"/>
  <c r="G207" i="7"/>
  <c r="L206" i="7"/>
  <c r="G106" i="12" s="1"/>
  <c r="H106" i="12" s="1"/>
  <c r="I106" i="12" s="1"/>
  <c r="J107" i="12" l="1"/>
  <c r="T260" i="13"/>
  <c r="V261" i="13"/>
  <c r="U260" i="13"/>
  <c r="L207" i="7"/>
  <c r="G107" i="12" s="1"/>
  <c r="H107" i="12" s="1"/>
  <c r="I107" i="12" s="1"/>
  <c r="G208" i="7"/>
  <c r="J108" i="12" l="1"/>
  <c r="T261" i="13"/>
  <c r="U261" i="13"/>
  <c r="V262" i="13"/>
  <c r="G209" i="7"/>
  <c r="L208" i="7"/>
  <c r="G108" i="12" s="1"/>
  <c r="H108" i="12" s="1"/>
  <c r="I108" i="12" s="1"/>
  <c r="J109" i="12" l="1"/>
  <c r="V263" i="13"/>
  <c r="T262" i="13"/>
  <c r="U262" i="13"/>
  <c r="L209" i="7"/>
  <c r="G109" i="12" s="1"/>
  <c r="H109" i="12" s="1"/>
  <c r="I109" i="12" s="1"/>
  <c r="G210" i="7"/>
  <c r="J110" i="12" l="1"/>
  <c r="U263" i="13"/>
  <c r="V264" i="13"/>
  <c r="T263" i="13"/>
  <c r="G211" i="7"/>
  <c r="L210" i="7"/>
  <c r="G110" i="12" s="1"/>
  <c r="H110" i="12" s="1"/>
  <c r="I110" i="12" s="1"/>
  <c r="J111" i="12" l="1"/>
  <c r="T264" i="13"/>
  <c r="U264" i="13"/>
  <c r="V265" i="13"/>
  <c r="G212" i="7"/>
  <c r="L211" i="7"/>
  <c r="G111" i="12" s="1"/>
  <c r="H111" i="12" s="1"/>
  <c r="I111" i="12" s="1"/>
  <c r="J112" i="12" l="1"/>
  <c r="V266" i="13"/>
  <c r="T265" i="13"/>
  <c r="U265" i="13"/>
  <c r="G213" i="7"/>
  <c r="L212" i="7"/>
  <c r="G112" i="12" s="1"/>
  <c r="H112" i="12" s="1"/>
  <c r="I112" i="12" s="1"/>
  <c r="J113" i="12" l="1"/>
  <c r="V267" i="13"/>
  <c r="U266" i="13"/>
  <c r="T266" i="13"/>
  <c r="L213" i="7"/>
  <c r="G113" i="12" s="1"/>
  <c r="H113" i="12" s="1"/>
  <c r="I113" i="12" s="1"/>
  <c r="G214" i="7"/>
  <c r="J114" i="12" l="1"/>
  <c r="T267" i="13"/>
  <c r="V268" i="13"/>
  <c r="U267" i="13"/>
  <c r="G215" i="7"/>
  <c r="L214" i="7"/>
  <c r="G114" i="12" s="1"/>
  <c r="H114" i="12" s="1"/>
  <c r="I114" i="12" s="1"/>
  <c r="J115" i="12" l="1"/>
  <c r="T268" i="13"/>
  <c r="U268" i="13"/>
  <c r="V269" i="13"/>
  <c r="L215" i="7"/>
  <c r="G115" i="12" s="1"/>
  <c r="H115" i="12" s="1"/>
  <c r="I115" i="12" s="1"/>
  <c r="G216" i="7"/>
  <c r="J116" i="12" l="1"/>
  <c r="T269" i="13"/>
  <c r="V270" i="13"/>
  <c r="U269" i="13"/>
  <c r="G217" i="7"/>
  <c r="L216" i="7"/>
  <c r="G116" i="12" s="1"/>
  <c r="H116" i="12" s="1"/>
  <c r="I116" i="12" s="1"/>
  <c r="BT6" i="13" l="1"/>
  <c r="BU6" i="13"/>
  <c r="J117" i="12"/>
  <c r="U270" i="13"/>
  <c r="T270" i="13"/>
  <c r="V271" i="13"/>
  <c r="L217" i="7"/>
  <c r="G117" i="12" s="1"/>
  <c r="H117" i="12" s="1"/>
  <c r="I117" i="12" s="1"/>
  <c r="G218" i="7"/>
  <c r="BS7" i="13" l="1"/>
  <c r="BT7" i="13"/>
  <c r="BU7" i="13"/>
  <c r="J118" i="12"/>
  <c r="V272" i="13"/>
  <c r="U271" i="13"/>
  <c r="T271" i="13"/>
  <c r="G219" i="7"/>
  <c r="L218" i="7"/>
  <c r="G118" i="12" s="1"/>
  <c r="H118" i="12" s="1"/>
  <c r="I118" i="12" s="1"/>
  <c r="J119" i="12" l="1"/>
  <c r="BS8" i="13"/>
  <c r="BT8" i="13"/>
  <c r="BU8" i="13"/>
  <c r="T272" i="13"/>
  <c r="V273" i="13"/>
  <c r="U272" i="13"/>
  <c r="G220" i="7"/>
  <c r="L219" i="7"/>
  <c r="G119" i="12" s="1"/>
  <c r="H119" i="12" s="1"/>
  <c r="I119" i="12" s="1"/>
  <c r="BU9" i="13" l="1"/>
  <c r="BS9" i="13"/>
  <c r="BT9" i="13"/>
  <c r="J120" i="12"/>
  <c r="T273" i="13"/>
  <c r="V274" i="13"/>
  <c r="U273" i="13"/>
  <c r="G221" i="7"/>
  <c r="L220" i="7"/>
  <c r="G120" i="12" s="1"/>
  <c r="H120" i="12" s="1"/>
  <c r="I120" i="12" s="1"/>
  <c r="BT10" i="13" l="1"/>
  <c r="BS10" i="13"/>
  <c r="BU10" i="13"/>
  <c r="J121" i="12"/>
  <c r="V275" i="13"/>
  <c r="U274" i="13"/>
  <c r="T274" i="13"/>
  <c r="G222" i="7"/>
  <c r="L221" i="7"/>
  <c r="G121" i="12" s="1"/>
  <c r="H121" i="12" s="1"/>
  <c r="I121" i="12" s="1"/>
  <c r="BT11" i="13" l="1"/>
  <c r="BU11" i="13"/>
  <c r="BS11" i="13"/>
  <c r="J122" i="12"/>
  <c r="T275" i="13"/>
  <c r="V276" i="13"/>
  <c r="U275" i="13"/>
  <c r="G223" i="7"/>
  <c r="L222" i="7"/>
  <c r="G122" i="12" s="1"/>
  <c r="H122" i="12" s="1"/>
  <c r="I122" i="12" s="1"/>
  <c r="BT12" i="13" l="1"/>
  <c r="BS12" i="13"/>
  <c r="BU12" i="13"/>
  <c r="J123" i="12"/>
  <c r="T276" i="13"/>
  <c r="U276" i="13"/>
  <c r="V277" i="13"/>
  <c r="G224" i="7"/>
  <c r="L223" i="7"/>
  <c r="G123" i="12" s="1"/>
  <c r="H123" i="12" s="1"/>
  <c r="I123" i="12" s="1"/>
  <c r="BT13" i="13" l="1"/>
  <c r="BS13" i="13"/>
  <c r="BU13" i="13"/>
  <c r="J124" i="12"/>
  <c r="T277" i="13"/>
  <c r="U277" i="13"/>
  <c r="V278" i="13"/>
  <c r="G225" i="7"/>
  <c r="L224" i="7"/>
  <c r="G124" i="12" s="1"/>
  <c r="H124" i="12" s="1"/>
  <c r="I124" i="12" s="1"/>
  <c r="BS14" i="13" l="1"/>
  <c r="BT14" i="13"/>
  <c r="BU14" i="13"/>
  <c r="J125" i="12"/>
  <c r="V279" i="13"/>
  <c r="U278" i="13"/>
  <c r="T278" i="13"/>
  <c r="G226" i="7"/>
  <c r="L225" i="7"/>
  <c r="G125" i="12" s="1"/>
  <c r="H125" i="12" s="1"/>
  <c r="I125" i="12" s="1"/>
  <c r="BU15" i="13" l="1"/>
  <c r="BS15" i="13"/>
  <c r="BT15" i="13"/>
  <c r="J126" i="12"/>
  <c r="T279" i="13"/>
  <c r="V280" i="13"/>
  <c r="U279" i="13"/>
  <c r="G227" i="7"/>
  <c r="L226" i="7"/>
  <c r="G126" i="12" s="1"/>
  <c r="H126" i="12" s="1"/>
  <c r="I126" i="12" s="1"/>
  <c r="J127" i="12" l="1"/>
  <c r="BU16" i="13"/>
  <c r="BS16" i="13"/>
  <c r="BT16" i="13"/>
  <c r="T280" i="13"/>
  <c r="U280" i="13"/>
  <c r="V281" i="13"/>
  <c r="G228" i="7"/>
  <c r="L227" i="7"/>
  <c r="G127" i="12" s="1"/>
  <c r="H127" i="12" s="1"/>
  <c r="I127" i="12" s="1"/>
  <c r="BU17" i="13" l="1"/>
  <c r="BS17" i="13"/>
  <c r="BT17" i="13"/>
  <c r="J128" i="12"/>
  <c r="V282" i="13"/>
  <c r="U281" i="13"/>
  <c r="T281" i="13"/>
  <c r="G229" i="7"/>
  <c r="L228" i="7"/>
  <c r="G128" i="12" s="1"/>
  <c r="H128" i="12" s="1"/>
  <c r="I128" i="12" s="1"/>
  <c r="BS18" i="13" l="1"/>
  <c r="BU18" i="13"/>
  <c r="BT18" i="13"/>
  <c r="J129" i="12"/>
  <c r="V283" i="13"/>
  <c r="T282" i="13"/>
  <c r="U282" i="13"/>
  <c r="G230" i="7"/>
  <c r="L229" i="7"/>
  <c r="G129" i="12" s="1"/>
  <c r="H129" i="12" s="1"/>
  <c r="I129" i="12" s="1"/>
  <c r="BS19" i="13" l="1"/>
  <c r="BU19" i="13"/>
  <c r="BT19" i="13"/>
  <c r="J130" i="12"/>
  <c r="U283" i="13"/>
  <c r="V284" i="13"/>
  <c r="T283" i="13"/>
  <c r="G231" i="7"/>
  <c r="L230" i="7"/>
  <c r="G130" i="12" s="1"/>
  <c r="H130" i="12" s="1"/>
  <c r="I130" i="12" s="1"/>
  <c r="J131" i="12" l="1"/>
  <c r="BT20" i="13"/>
  <c r="BS20" i="13"/>
  <c r="BU20" i="13"/>
  <c r="T284" i="13"/>
  <c r="U284" i="13"/>
  <c r="V285" i="13"/>
  <c r="G232" i="7"/>
  <c r="L231" i="7"/>
  <c r="G131" i="12" s="1"/>
  <c r="H131" i="12" s="1"/>
  <c r="I131" i="12" s="1"/>
  <c r="BT21" i="13" l="1"/>
  <c r="BU21" i="13"/>
  <c r="BS21" i="13"/>
  <c r="J132" i="12"/>
  <c r="T285" i="13"/>
  <c r="U285" i="13"/>
  <c r="V286" i="13"/>
  <c r="L232" i="7"/>
  <c r="G132" i="12" s="1"/>
  <c r="H132" i="12" s="1"/>
  <c r="I132" i="12" s="1"/>
  <c r="G233" i="7"/>
  <c r="J133" i="12" l="1"/>
  <c r="BS22" i="13"/>
  <c r="BT22" i="13"/>
  <c r="BU22" i="13"/>
  <c r="V287" i="13"/>
  <c r="T286" i="13"/>
  <c r="U286" i="13"/>
  <c r="G234" i="7"/>
  <c r="L233" i="7"/>
  <c r="G133" i="12" s="1"/>
  <c r="H133" i="12" s="1"/>
  <c r="I133" i="12" s="1"/>
  <c r="BS23" i="13" l="1"/>
  <c r="BT23" i="13"/>
  <c r="BU23" i="13"/>
  <c r="J134" i="12"/>
  <c r="U287" i="13"/>
  <c r="V288" i="13"/>
  <c r="T287" i="13"/>
  <c r="L234" i="7"/>
  <c r="G134" i="12" s="1"/>
  <c r="H134" i="12" s="1"/>
  <c r="I134" i="12" s="1"/>
  <c r="G235" i="7"/>
  <c r="BS24" i="13" l="1"/>
  <c r="BT24" i="13"/>
  <c r="BU24" i="13"/>
  <c r="J135" i="12"/>
  <c r="T288" i="13"/>
  <c r="U288" i="13"/>
  <c r="V289" i="13"/>
  <c r="G236" i="7"/>
  <c r="L235" i="7"/>
  <c r="G135" i="12" s="1"/>
  <c r="H135" i="12" s="1"/>
  <c r="I135" i="12" s="1"/>
  <c r="BU25" i="13" l="1"/>
  <c r="BS25" i="13"/>
  <c r="BT25" i="13"/>
  <c r="J136" i="12"/>
  <c r="V290" i="13"/>
  <c r="T289" i="13"/>
  <c r="U289" i="13"/>
  <c r="L236" i="7"/>
  <c r="G136" i="12" s="1"/>
  <c r="H136" i="12" s="1"/>
  <c r="I136" i="12" s="1"/>
  <c r="G237" i="7"/>
  <c r="BS26" i="13" l="1"/>
  <c r="BT26" i="13"/>
  <c r="BU26" i="13"/>
  <c r="J137" i="12"/>
  <c r="U290" i="13"/>
  <c r="V291" i="13"/>
  <c r="T290" i="13"/>
  <c r="G238" i="7"/>
  <c r="L237" i="7"/>
  <c r="G137" i="12" s="1"/>
  <c r="H137" i="12" s="1"/>
  <c r="I137" i="12" s="1"/>
  <c r="BS27" i="13" l="1"/>
  <c r="BT27" i="13"/>
  <c r="BU27" i="13"/>
  <c r="J138" i="12"/>
  <c r="T291" i="13"/>
  <c r="V292" i="13"/>
  <c r="U291" i="13"/>
  <c r="L238" i="7"/>
  <c r="G138" i="12" s="1"/>
  <c r="H138" i="12" s="1"/>
  <c r="I138" i="12" s="1"/>
  <c r="G239" i="7"/>
  <c r="BT28" i="13" l="1"/>
  <c r="BU28" i="13"/>
  <c r="BS28" i="13"/>
  <c r="J139" i="12"/>
  <c r="U292" i="13"/>
  <c r="T292" i="13"/>
  <c r="V293" i="13"/>
  <c r="G240" i="7"/>
  <c r="L239" i="7"/>
  <c r="G139" i="12" s="1"/>
  <c r="H139" i="12" s="1"/>
  <c r="I139" i="12" s="1"/>
  <c r="BU29" i="13" l="1"/>
  <c r="BS29" i="13"/>
  <c r="BT29" i="13"/>
  <c r="J140" i="12"/>
  <c r="V294" i="13"/>
  <c r="U293" i="13"/>
  <c r="T293" i="13"/>
  <c r="L240" i="7"/>
  <c r="G140" i="12" s="1"/>
  <c r="H140" i="12" s="1"/>
  <c r="I140" i="12" s="1"/>
  <c r="G241" i="7"/>
  <c r="BS30" i="13" l="1"/>
  <c r="BU30" i="13"/>
  <c r="BT30" i="13"/>
  <c r="J141" i="12"/>
  <c r="T294" i="13"/>
  <c r="V295" i="13"/>
  <c r="U294" i="13"/>
  <c r="G242" i="7"/>
  <c r="L241" i="7"/>
  <c r="G141" i="12" s="1"/>
  <c r="H141" i="12" s="1"/>
  <c r="I141" i="12" s="1"/>
  <c r="BS31" i="13" l="1"/>
  <c r="BT31" i="13"/>
  <c r="BU31" i="13"/>
  <c r="J142" i="12"/>
  <c r="U295" i="13"/>
  <c r="V296" i="13"/>
  <c r="T295" i="13"/>
  <c r="L242" i="7"/>
  <c r="G142" i="12" s="1"/>
  <c r="H142" i="12" s="1"/>
  <c r="I142" i="12" s="1"/>
  <c r="G243" i="7"/>
  <c r="J143" i="12" l="1"/>
  <c r="BU32" i="13"/>
  <c r="BT32" i="13"/>
  <c r="BS32" i="13"/>
  <c r="T296" i="13"/>
  <c r="V297" i="13"/>
  <c r="U296" i="13"/>
  <c r="G244" i="7"/>
  <c r="L243" i="7"/>
  <c r="G143" i="12" s="1"/>
  <c r="H143" i="12" s="1"/>
  <c r="I143" i="12" s="1"/>
  <c r="BU33" i="13" l="1"/>
  <c r="BT33" i="13"/>
  <c r="BS33" i="13"/>
  <c r="J144" i="12"/>
  <c r="U297" i="13"/>
  <c r="T297" i="13"/>
  <c r="V298" i="13"/>
  <c r="L244" i="7"/>
  <c r="G144" i="12" s="1"/>
  <c r="H144" i="12" s="1"/>
  <c r="I144" i="12" s="1"/>
  <c r="G245" i="7"/>
  <c r="BU34" i="13" l="1"/>
  <c r="BS34" i="13"/>
  <c r="BT34" i="13"/>
  <c r="J145" i="12"/>
  <c r="U298" i="13"/>
  <c r="T298" i="13"/>
  <c r="V299" i="13"/>
  <c r="G246" i="7"/>
  <c r="L245" i="7"/>
  <c r="G145" i="12" s="1"/>
  <c r="H145" i="12" s="1"/>
  <c r="I145" i="12" s="1"/>
  <c r="J146" i="12" l="1"/>
  <c r="BS35" i="13"/>
  <c r="BT35" i="13"/>
  <c r="BU35" i="13"/>
  <c r="V300" i="13"/>
  <c r="U299" i="13"/>
  <c r="T299" i="13"/>
  <c r="L246" i="7"/>
  <c r="G146" i="12" s="1"/>
  <c r="H146" i="12" s="1"/>
  <c r="I146" i="12" s="1"/>
  <c r="G247" i="7"/>
  <c r="BU36" i="13" l="1"/>
  <c r="BS36" i="13"/>
  <c r="BT36" i="13"/>
  <c r="J147" i="12"/>
  <c r="T300" i="13"/>
  <c r="V301" i="13"/>
  <c r="U300" i="13"/>
  <c r="G248" i="7"/>
  <c r="L247" i="7"/>
  <c r="G147" i="12" s="1"/>
  <c r="H147" i="12" s="1"/>
  <c r="I147" i="12" s="1"/>
  <c r="BU37" i="13" l="1"/>
  <c r="BS37" i="13"/>
  <c r="BT37" i="13"/>
  <c r="I148" i="12"/>
  <c r="J148" i="12"/>
  <c r="J149" i="12" s="1"/>
  <c r="U301" i="13"/>
  <c r="T301" i="13"/>
  <c r="V302" i="13"/>
  <c r="L248" i="7"/>
  <c r="G148" i="12" s="1"/>
  <c r="H148" i="12" s="1"/>
  <c r="G249" i="7"/>
  <c r="BU38" i="13" l="1"/>
  <c r="BS38" i="13"/>
  <c r="BT38" i="13"/>
  <c r="V303" i="13"/>
  <c r="U302" i="13"/>
  <c r="T302" i="13"/>
  <c r="G250" i="7"/>
  <c r="L249" i="7"/>
  <c r="G149" i="12" s="1"/>
  <c r="H149" i="12" s="1"/>
  <c r="I149" i="12" s="1"/>
  <c r="BS39" i="13" l="1"/>
  <c r="BT39" i="13"/>
  <c r="BU39" i="13"/>
  <c r="J150" i="12"/>
  <c r="T303" i="13"/>
  <c r="V304" i="13"/>
  <c r="U303" i="13"/>
  <c r="L250" i="7"/>
  <c r="G150" i="12" s="1"/>
  <c r="H150" i="12" s="1"/>
  <c r="I150" i="12" s="1"/>
  <c r="G251" i="7"/>
  <c r="BS40" i="13" l="1"/>
  <c r="BT40" i="13"/>
  <c r="BU40" i="13"/>
  <c r="J151" i="12"/>
  <c r="T304" i="13"/>
  <c r="U304" i="13"/>
  <c r="V305" i="13"/>
  <c r="G252" i="7"/>
  <c r="L251" i="7"/>
  <c r="G151" i="12" s="1"/>
  <c r="H151" i="12" s="1"/>
  <c r="I151" i="12" s="1"/>
  <c r="BS41" i="13" l="1"/>
  <c r="BT41" i="13"/>
  <c r="BU41" i="13"/>
  <c r="J152" i="12"/>
  <c r="T305" i="13"/>
  <c r="V306" i="13"/>
  <c r="U305" i="13"/>
  <c r="L252" i="7"/>
  <c r="G152" i="12" s="1"/>
  <c r="H152" i="12" s="1"/>
  <c r="I152" i="12" s="1"/>
  <c r="G253" i="7"/>
  <c r="J153" i="12" l="1"/>
  <c r="BT42" i="13"/>
  <c r="BS42" i="13"/>
  <c r="BU42" i="13"/>
  <c r="U306" i="13"/>
  <c r="T306" i="13"/>
  <c r="V307" i="13"/>
  <c r="G254" i="7"/>
  <c r="L253" i="7"/>
  <c r="G153" i="12" s="1"/>
  <c r="H153" i="12" s="1"/>
  <c r="I153" i="12" s="1"/>
  <c r="J154" i="12" l="1"/>
  <c r="BU43" i="13"/>
  <c r="BS43" i="13"/>
  <c r="BT43" i="13"/>
  <c r="V308" i="13"/>
  <c r="U307" i="13"/>
  <c r="T307" i="13"/>
  <c r="L254" i="7"/>
  <c r="G154" i="12" s="1"/>
  <c r="H154" i="12" s="1"/>
  <c r="I154" i="12" s="1"/>
  <c r="G255" i="7"/>
  <c r="BT44" i="13" l="1"/>
  <c r="BU44" i="13"/>
  <c r="BS44" i="13"/>
  <c r="J155" i="12"/>
  <c r="T308" i="13"/>
  <c r="V309" i="13"/>
  <c r="U308" i="13"/>
  <c r="G256" i="7"/>
  <c r="L255" i="7"/>
  <c r="G155" i="12" s="1"/>
  <c r="H155" i="12" s="1"/>
  <c r="I155" i="12" s="1"/>
  <c r="BU45" i="13" l="1"/>
  <c r="BS45" i="13"/>
  <c r="BT45" i="13"/>
  <c r="I156" i="12"/>
  <c r="J156" i="12"/>
  <c r="T309" i="13"/>
  <c r="V310" i="13"/>
  <c r="U309" i="13"/>
  <c r="L256" i="7"/>
  <c r="G156" i="12" s="1"/>
  <c r="H156" i="12" s="1"/>
  <c r="G257" i="7"/>
  <c r="J157" i="12" l="1"/>
  <c r="BS46" i="13"/>
  <c r="BT46" i="13"/>
  <c r="BU46" i="13"/>
  <c r="V311" i="13"/>
  <c r="U310" i="13"/>
  <c r="T310" i="13"/>
  <c r="G258" i="7"/>
  <c r="L257" i="7"/>
  <c r="G157" i="12" s="1"/>
  <c r="H157" i="12" s="1"/>
  <c r="I157" i="12" s="1"/>
  <c r="J158" i="12" l="1"/>
  <c r="BT47" i="13"/>
  <c r="BU47" i="13"/>
  <c r="BS47" i="13"/>
  <c r="T311" i="13"/>
  <c r="V312" i="13"/>
  <c r="U311" i="13"/>
  <c r="L258" i="7"/>
  <c r="G158" i="12" s="1"/>
  <c r="H158" i="12" s="1"/>
  <c r="I158" i="12" s="1"/>
  <c r="G259" i="7"/>
  <c r="J159" i="12" l="1"/>
  <c r="BU48" i="13"/>
  <c r="BS48" i="13"/>
  <c r="BT48" i="13"/>
  <c r="T312" i="13"/>
  <c r="U312" i="13"/>
  <c r="V313" i="13"/>
  <c r="G260" i="7"/>
  <c r="L259" i="7"/>
  <c r="G159" i="12" s="1"/>
  <c r="H159" i="12" s="1"/>
  <c r="I159" i="12" s="1"/>
  <c r="J160" i="12" l="1"/>
  <c r="BU49" i="13"/>
  <c r="BS49" i="13"/>
  <c r="BT49" i="13"/>
  <c r="T313" i="13"/>
  <c r="U313" i="13"/>
  <c r="V314" i="13"/>
  <c r="L260" i="7"/>
  <c r="G160" i="12" s="1"/>
  <c r="H160" i="12" s="1"/>
  <c r="I160" i="12" s="1"/>
  <c r="G261" i="7"/>
  <c r="J161" i="12" l="1"/>
  <c r="BS50" i="13"/>
  <c r="BT50" i="13"/>
  <c r="BU50" i="13"/>
  <c r="U314" i="13"/>
  <c r="V315" i="13"/>
  <c r="T314" i="13"/>
  <c r="G262" i="7"/>
  <c r="L261" i="7"/>
  <c r="G161" i="12" s="1"/>
  <c r="H161" i="12" s="1"/>
  <c r="I161" i="12" s="1"/>
  <c r="J162" i="12" l="1"/>
  <c r="BS51" i="13"/>
  <c r="BT51" i="13"/>
  <c r="BU51" i="13"/>
  <c r="T315" i="13"/>
  <c r="U315" i="13"/>
  <c r="V316" i="13"/>
  <c r="L262" i="7"/>
  <c r="G162" i="12" s="1"/>
  <c r="H162" i="12" s="1"/>
  <c r="I162" i="12" s="1"/>
  <c r="G263" i="7"/>
  <c r="BT52" i="13" l="1"/>
  <c r="BS52" i="13"/>
  <c r="BU52" i="13"/>
  <c r="J163" i="12"/>
  <c r="T316" i="13"/>
  <c r="V317" i="13"/>
  <c r="U316" i="13"/>
  <c r="G264" i="7"/>
  <c r="L263" i="7"/>
  <c r="G163" i="12" s="1"/>
  <c r="H163" i="12" l="1"/>
  <c r="I163" i="12" s="1"/>
  <c r="U317" i="13"/>
  <c r="T317" i="13"/>
  <c r="V318" i="13"/>
  <c r="G265" i="7"/>
  <c r="L264" i="7"/>
  <c r="G164" i="12" s="1"/>
  <c r="BU53" i="13" l="1"/>
  <c r="BS53" i="13"/>
  <c r="BT53" i="13"/>
  <c r="J164" i="12"/>
  <c r="H164" i="12"/>
  <c r="I164" i="12" s="1"/>
  <c r="V319" i="13"/>
  <c r="U318" i="13"/>
  <c r="T318" i="13"/>
  <c r="L265" i="7"/>
  <c r="G165" i="12" s="1"/>
  <c r="BS54" i="13" l="1"/>
  <c r="BT54" i="13"/>
  <c r="BU54" i="13"/>
  <c r="J165" i="12"/>
  <c r="H165" i="12"/>
  <c r="I165" i="12" s="1"/>
  <c r="T319" i="13"/>
  <c r="V320" i="13"/>
  <c r="U319" i="13"/>
  <c r="BS55" i="13" l="1"/>
  <c r="BT55" i="13"/>
  <c r="BU55" i="13"/>
  <c r="J166" i="12"/>
  <c r="T320" i="13"/>
  <c r="U320" i="13"/>
  <c r="V321" i="13"/>
  <c r="V322" i="13" l="1"/>
  <c r="T321" i="13"/>
  <c r="U321" i="13"/>
  <c r="V323" i="13" l="1"/>
  <c r="U322" i="13"/>
  <c r="T322" i="13"/>
  <c r="T323" i="13" l="1"/>
  <c r="V324" i="13"/>
  <c r="U323" i="13"/>
  <c r="T324" i="13" l="1"/>
  <c r="U324" i="13"/>
  <c r="V325" i="13"/>
  <c r="V326" i="13" l="1"/>
  <c r="T325" i="13"/>
  <c r="U325" i="13"/>
  <c r="U326" i="13" l="1"/>
  <c r="V327" i="13"/>
  <c r="T326" i="13"/>
  <c r="T327" i="13" l="1"/>
  <c r="U327" i="13"/>
  <c r="V328" i="13"/>
  <c r="T328" i="13" l="1"/>
  <c r="V329" i="13"/>
  <c r="U328" i="13"/>
  <c r="U329" i="13" l="1"/>
  <c r="T329" i="13"/>
  <c r="V330" i="13"/>
  <c r="V331" i="13" l="1"/>
  <c r="U330" i="13"/>
  <c r="T330" i="13"/>
  <c r="T331" i="13" l="1"/>
  <c r="V332" i="13"/>
  <c r="U331" i="13"/>
  <c r="U332" i="13" l="1"/>
  <c r="T332" i="13"/>
  <c r="V333" i="13"/>
  <c r="V334" i="13" l="1"/>
  <c r="U333" i="13"/>
  <c r="T333" i="13"/>
  <c r="T334" i="13" l="1"/>
  <c r="U334" i="13"/>
  <c r="V335" i="13"/>
  <c r="V336" i="13" l="1"/>
  <c r="T335" i="13"/>
  <c r="U335" i="13"/>
  <c r="U336" i="13" l="1"/>
  <c r="T336" i="13"/>
  <c r="V337" i="13"/>
  <c r="U337" i="13" l="1"/>
  <c r="T337" i="13"/>
  <c r="V338" i="13"/>
  <c r="V339" i="13" l="1"/>
  <c r="U338" i="13"/>
  <c r="T338" i="13"/>
  <c r="T339" i="13" l="1"/>
  <c r="V340" i="13"/>
  <c r="U339" i="13"/>
  <c r="U340" i="13" l="1"/>
  <c r="T340" i="13"/>
  <c r="V341" i="13"/>
  <c r="V342" i="13" l="1"/>
  <c r="U341" i="13"/>
  <c r="T341" i="13"/>
  <c r="U342" i="13" l="1"/>
  <c r="V343" i="13"/>
  <c r="T342" i="13"/>
  <c r="T343" i="13" l="1"/>
  <c r="U343" i="13"/>
  <c r="V344" i="13"/>
  <c r="T344" i="13" l="1"/>
  <c r="V345" i="13"/>
  <c r="U344" i="13"/>
  <c r="U345" i="13" l="1"/>
  <c r="T345" i="13"/>
  <c r="V346" i="13"/>
  <c r="U346" i="13" l="1"/>
  <c r="T346" i="13"/>
  <c r="A57" i="13" l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E54" i="13"/>
  <c r="AD54" i="13"/>
  <c r="AC54" i="13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C30" i="13"/>
  <c r="AE29" i="13"/>
  <c r="AD29" i="13"/>
  <c r="AC29" i="13"/>
  <c r="AE28" i="13"/>
  <c r="AD28" i="13"/>
  <c r="AC28" i="13"/>
  <c r="AE27" i="13"/>
  <c r="AD27" i="13"/>
  <c r="AC27" i="13"/>
  <c r="AE26" i="13"/>
  <c r="AD26" i="13"/>
  <c r="AC26" i="13"/>
  <c r="AE25" i="13"/>
  <c r="AD25" i="13"/>
  <c r="AC25" i="13"/>
  <c r="AE24" i="13"/>
  <c r="AD24" i="13"/>
  <c r="AC24" i="13"/>
  <c r="AE23" i="13"/>
  <c r="AD23" i="13"/>
  <c r="AC23" i="13"/>
  <c r="AE22" i="13"/>
  <c r="AD22" i="13"/>
  <c r="AC22" i="13"/>
  <c r="AE21" i="13"/>
  <c r="AD21" i="13"/>
  <c r="AC21" i="13"/>
  <c r="AE20" i="13"/>
  <c r="AD20" i="13"/>
  <c r="AC20" i="13"/>
  <c r="AE19" i="13"/>
  <c r="AD19" i="13"/>
  <c r="AC19" i="13"/>
  <c r="AE18" i="13"/>
  <c r="AD18" i="13"/>
  <c r="AC18" i="13"/>
  <c r="AE17" i="13"/>
  <c r="AD17" i="13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W56" i="13"/>
  <c r="Y55" i="13"/>
  <c r="X55" i="13"/>
  <c r="W55" i="13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G56" i="13"/>
  <c r="G57" i="13" s="1"/>
  <c r="F56" i="13"/>
  <c r="F57" i="13" s="1"/>
  <c r="E56" i="13"/>
  <c r="E57" i="13" s="1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AF8" i="13" l="1"/>
  <c r="AF12" i="13"/>
  <c r="AF16" i="13"/>
  <c r="AG18" i="13"/>
  <c r="AF21" i="13"/>
  <c r="AH23" i="13"/>
  <c r="AF29" i="13"/>
  <c r="AH31" i="13"/>
  <c r="AG34" i="13"/>
  <c r="AH39" i="13"/>
  <c r="AG42" i="13"/>
  <c r="AF45" i="13"/>
  <c r="AG50" i="13"/>
  <c r="AF53" i="13"/>
  <c r="N31" i="13"/>
  <c r="N7" i="13"/>
  <c r="O28" i="13"/>
  <c r="P49" i="13"/>
  <c r="AF10" i="13"/>
  <c r="AF14" i="13"/>
  <c r="AG26" i="13"/>
  <c r="AF37" i="13"/>
  <c r="AH47" i="13"/>
  <c r="O12" i="13"/>
  <c r="N15" i="13"/>
  <c r="N23" i="13"/>
  <c r="P25" i="13"/>
  <c r="P33" i="13"/>
  <c r="O36" i="13"/>
  <c r="O44" i="13"/>
  <c r="N55" i="13"/>
  <c r="N47" i="13"/>
  <c r="P17" i="13"/>
  <c r="N39" i="13"/>
  <c r="P9" i="13"/>
  <c r="O52" i="13"/>
  <c r="O20" i="13"/>
  <c r="P41" i="13"/>
  <c r="AH19" i="13"/>
  <c r="AF25" i="13"/>
  <c r="AH27" i="13"/>
  <c r="AH35" i="13"/>
  <c r="AG38" i="13"/>
  <c r="AG46" i="13"/>
  <c r="AF49" i="13"/>
  <c r="AH51" i="13"/>
  <c r="AG54" i="13"/>
  <c r="O7" i="13"/>
  <c r="N10" i="13"/>
  <c r="P12" i="13"/>
  <c r="O15" i="13"/>
  <c r="N18" i="13"/>
  <c r="P20" i="13"/>
  <c r="O23" i="13"/>
  <c r="N26" i="13"/>
  <c r="P28" i="13"/>
  <c r="O31" i="13"/>
  <c r="N34" i="13"/>
  <c r="P36" i="13"/>
  <c r="O39" i="13"/>
  <c r="N42" i="13"/>
  <c r="P44" i="13"/>
  <c r="O47" i="13"/>
  <c r="N50" i="13"/>
  <c r="P52" i="13"/>
  <c r="O55" i="13"/>
  <c r="P56" i="13"/>
  <c r="AF18" i="13"/>
  <c r="AG19" i="13"/>
  <c r="AH20" i="13"/>
  <c r="AF22" i="13"/>
  <c r="AG23" i="13"/>
  <c r="AH24" i="13"/>
  <c r="AF26" i="13"/>
  <c r="AG27" i="13"/>
  <c r="AH28" i="13"/>
  <c r="AF30" i="13"/>
  <c r="AG31" i="13"/>
  <c r="AH32" i="13"/>
  <c r="AF34" i="13"/>
  <c r="AG35" i="13"/>
  <c r="AH36" i="13"/>
  <c r="AF38" i="13"/>
  <c r="AG39" i="13"/>
  <c r="AH40" i="13"/>
  <c r="AF42" i="13"/>
  <c r="AG43" i="13"/>
  <c r="AH44" i="13"/>
  <c r="AF46" i="13"/>
  <c r="AG47" i="13"/>
  <c r="AH48" i="13"/>
  <c r="AF50" i="13"/>
  <c r="AG51" i="13"/>
  <c r="AH52" i="13"/>
  <c r="AF54" i="13"/>
  <c r="AG22" i="13"/>
  <c r="AG30" i="13"/>
  <c r="AF33" i="13"/>
  <c r="AF41" i="13"/>
  <c r="AH43" i="13"/>
  <c r="O56" i="13"/>
  <c r="AF7" i="13"/>
  <c r="AF11" i="13"/>
  <c r="AF15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N53" i="13"/>
  <c r="P55" i="13"/>
  <c r="N8" i="13"/>
  <c r="O9" i="13"/>
  <c r="P10" i="13"/>
  <c r="N12" i="13"/>
  <c r="O13" i="13"/>
  <c r="P14" i="13"/>
  <c r="N16" i="13"/>
  <c r="O17" i="13"/>
  <c r="P18" i="13"/>
  <c r="N20" i="13"/>
  <c r="O21" i="13"/>
  <c r="P22" i="13"/>
  <c r="N24" i="13"/>
  <c r="O25" i="13"/>
  <c r="P26" i="13"/>
  <c r="N28" i="13"/>
  <c r="O29" i="13"/>
  <c r="P30" i="13"/>
  <c r="N32" i="13"/>
  <c r="O33" i="13"/>
  <c r="P34" i="13"/>
  <c r="N36" i="13"/>
  <c r="O37" i="13"/>
  <c r="P38" i="13"/>
  <c r="N40" i="13"/>
  <c r="O41" i="13"/>
  <c r="P42" i="13"/>
  <c r="N44" i="13"/>
  <c r="O45" i="13"/>
  <c r="P46" i="13"/>
  <c r="N48" i="13"/>
  <c r="O49" i="13"/>
  <c r="P50" i="13"/>
  <c r="N52" i="13"/>
  <c r="O53" i="13"/>
  <c r="P54" i="13"/>
  <c r="O11" i="13"/>
  <c r="P16" i="13"/>
  <c r="N22" i="13"/>
  <c r="O27" i="13"/>
  <c r="P32" i="13"/>
  <c r="N38" i="13"/>
  <c r="O43" i="13"/>
  <c r="P48" i="13"/>
  <c r="N54" i="13"/>
  <c r="AF19" i="13"/>
  <c r="AF23" i="13"/>
  <c r="AH25" i="13"/>
  <c r="AG28" i="13"/>
  <c r="AF31" i="13"/>
  <c r="AH33" i="13"/>
  <c r="AG36" i="13"/>
  <c r="AF39" i="13"/>
  <c r="AG40" i="13"/>
  <c r="AG44" i="13"/>
  <c r="AF47" i="13"/>
  <c r="AH49" i="13"/>
  <c r="AH53" i="13"/>
  <c r="N56" i="13"/>
  <c r="AF9" i="13"/>
  <c r="AF13" i="13"/>
  <c r="AF17" i="13"/>
  <c r="P7" i="13"/>
  <c r="O10" i="13"/>
  <c r="N13" i="13"/>
  <c r="P15" i="13"/>
  <c r="O18" i="13"/>
  <c r="N21" i="13"/>
  <c r="P23" i="13"/>
  <c r="O26" i="13"/>
  <c r="N29" i="13"/>
  <c r="P31" i="13"/>
  <c r="O34" i="13"/>
  <c r="N37" i="13"/>
  <c r="P39" i="13"/>
  <c r="O42" i="13"/>
  <c r="N45" i="13"/>
  <c r="P47" i="13"/>
  <c r="O50" i="13"/>
  <c r="O54" i="13"/>
  <c r="P8" i="13"/>
  <c r="N14" i="13"/>
  <c r="O19" i="13"/>
  <c r="P24" i="13"/>
  <c r="N30" i="13"/>
  <c r="O35" i="13"/>
  <c r="P40" i="13"/>
  <c r="N46" i="13"/>
  <c r="O51" i="13"/>
  <c r="AG20" i="13"/>
  <c r="AH21" i="13"/>
  <c r="AG24" i="13"/>
  <c r="AF27" i="13"/>
  <c r="AH29" i="13"/>
  <c r="AG32" i="13"/>
  <c r="AF35" i="13"/>
  <c r="AH37" i="13"/>
  <c r="AH41" i="13"/>
  <c r="AF43" i="13"/>
  <c r="AH45" i="13"/>
  <c r="AG48" i="13"/>
  <c r="AF51" i="13"/>
  <c r="AG52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48" i="13"/>
  <c r="N51" i="13"/>
  <c r="P53" i="13"/>
  <c r="AH18" i="13"/>
  <c r="AF20" i="13"/>
  <c r="AG21" i="13"/>
  <c r="AH22" i="13"/>
  <c r="AF24" i="13"/>
  <c r="AG25" i="13"/>
  <c r="AH26" i="13"/>
  <c r="AF28" i="13"/>
  <c r="AG29" i="13"/>
  <c r="AH30" i="13"/>
  <c r="AF32" i="13"/>
  <c r="AG33" i="13"/>
  <c r="AH34" i="13"/>
  <c r="AF36" i="13"/>
  <c r="AG37" i="13"/>
  <c r="AH38" i="13"/>
  <c r="AF40" i="13"/>
  <c r="AG41" i="13"/>
  <c r="AH42" i="13"/>
  <c r="AF44" i="13"/>
  <c r="AG45" i="13"/>
  <c r="AH46" i="13"/>
  <c r="AF48" i="13"/>
  <c r="AG49" i="13"/>
  <c r="AH50" i="13"/>
  <c r="AF52" i="13"/>
  <c r="AG53" i="13"/>
  <c r="AH54" i="13"/>
  <c r="E58" i="13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57" i="13"/>
  <c r="D57" i="13"/>
  <c r="G58" i="13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AC5" i="13"/>
  <c r="C57" i="13"/>
  <c r="F58" i="13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AE5" i="13"/>
  <c r="AD5" i="13"/>
  <c r="AL7" i="13"/>
  <c r="AR7" i="13" l="1"/>
  <c r="AU7" i="13" s="1"/>
  <c r="AI8" i="13" s="1"/>
  <c r="AH346" i="13"/>
  <c r="AH344" i="13"/>
  <c r="AH342" i="13"/>
  <c r="AH340" i="13"/>
  <c r="AH338" i="13"/>
  <c r="AH336" i="13"/>
  <c r="AH334" i="13"/>
  <c r="AH332" i="13"/>
  <c r="AH330" i="13"/>
  <c r="AH328" i="13"/>
  <c r="AH326" i="13"/>
  <c r="AH324" i="13"/>
  <c r="AH322" i="13"/>
  <c r="AH320" i="13"/>
  <c r="AH318" i="13"/>
  <c r="AH316" i="13"/>
  <c r="AH314" i="13"/>
  <c r="AH312" i="13"/>
  <c r="AH310" i="13"/>
  <c r="AH308" i="13"/>
  <c r="AH306" i="13"/>
  <c r="AH304" i="13"/>
  <c r="AH302" i="13"/>
  <c r="AH300" i="13"/>
  <c r="AH298" i="13"/>
  <c r="AH296" i="13"/>
  <c r="AH294" i="13"/>
  <c r="AH292" i="13"/>
  <c r="AH290" i="13"/>
  <c r="AH288" i="13"/>
  <c r="AH286" i="13"/>
  <c r="AH284" i="13"/>
  <c r="AH282" i="13"/>
  <c r="AH280" i="13"/>
  <c r="AH278" i="13"/>
  <c r="AH276" i="13"/>
  <c r="AH274" i="13"/>
  <c r="AH272" i="13"/>
  <c r="AH270" i="13"/>
  <c r="AH268" i="13"/>
  <c r="AH266" i="13"/>
  <c r="AH264" i="13"/>
  <c r="AH262" i="13"/>
  <c r="AH260" i="13"/>
  <c r="AH258" i="13"/>
  <c r="AH256" i="13"/>
  <c r="AH254" i="13"/>
  <c r="AH252" i="13"/>
  <c r="AH250" i="13"/>
  <c r="AH248" i="13"/>
  <c r="AH246" i="13"/>
  <c r="AH244" i="13"/>
  <c r="AH242" i="13"/>
  <c r="AH240" i="13"/>
  <c r="AH238" i="13"/>
  <c r="AH236" i="13"/>
  <c r="AH234" i="13"/>
  <c r="AH232" i="13"/>
  <c r="AH230" i="13"/>
  <c r="AH228" i="13"/>
  <c r="AH226" i="13"/>
  <c r="AH224" i="13"/>
  <c r="AH222" i="13"/>
  <c r="AH220" i="13"/>
  <c r="AH218" i="13"/>
  <c r="AH216" i="13"/>
  <c r="AH214" i="13"/>
  <c r="AH212" i="13"/>
  <c r="AH210" i="13"/>
  <c r="AH208" i="13"/>
  <c r="AH206" i="13"/>
  <c r="AH204" i="13"/>
  <c r="AH202" i="13"/>
  <c r="AH200" i="13"/>
  <c r="AH198" i="13"/>
  <c r="AH196" i="13"/>
  <c r="AH194" i="13"/>
  <c r="AH192" i="13"/>
  <c r="AH190" i="13"/>
  <c r="AH188" i="13"/>
  <c r="AH186" i="13"/>
  <c r="AH184" i="13"/>
  <c r="AH182" i="13"/>
  <c r="AH18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9" i="13"/>
  <c r="AH177" i="13"/>
  <c r="AH175" i="13"/>
  <c r="AH173" i="13"/>
  <c r="AH171" i="13"/>
  <c r="AH169" i="13"/>
  <c r="AH167" i="13"/>
  <c r="AH165" i="13"/>
  <c r="AH163" i="13"/>
  <c r="AH161" i="13"/>
  <c r="AH159" i="13"/>
  <c r="AH157" i="13"/>
  <c r="AH155" i="13"/>
  <c r="AH153" i="13"/>
  <c r="AH151" i="13"/>
  <c r="AH149" i="13"/>
  <c r="AH147" i="13"/>
  <c r="AH145" i="13"/>
  <c r="AH143" i="13"/>
  <c r="AH141" i="13"/>
  <c r="AH139" i="13"/>
  <c r="AH137" i="13"/>
  <c r="AH135" i="13"/>
  <c r="AH133" i="13"/>
  <c r="AH131" i="13"/>
  <c r="AH129" i="13"/>
  <c r="AH127" i="13"/>
  <c r="AH125" i="13"/>
  <c r="AH123" i="13"/>
  <c r="AH121" i="13"/>
  <c r="AH119" i="13"/>
  <c r="AH117" i="13"/>
  <c r="AH115" i="13"/>
  <c r="AH113" i="13"/>
  <c r="AH111" i="13"/>
  <c r="AH109" i="13"/>
  <c r="AH107" i="13"/>
  <c r="AH105" i="13"/>
  <c r="AH103" i="13"/>
  <c r="AH101" i="13"/>
  <c r="AH99" i="13"/>
  <c r="AH97" i="13"/>
  <c r="AH95" i="13"/>
  <c r="AH93" i="13"/>
  <c r="AH91" i="13"/>
  <c r="AH89" i="13"/>
  <c r="AH87" i="13"/>
  <c r="AH85" i="13"/>
  <c r="AH83" i="13"/>
  <c r="AH81" i="13"/>
  <c r="AH79" i="13"/>
  <c r="AH77" i="13"/>
  <c r="AH75" i="13"/>
  <c r="AH73" i="13"/>
  <c r="AH71" i="13"/>
  <c r="AH69" i="13"/>
  <c r="AH67" i="13"/>
  <c r="AH65" i="13"/>
  <c r="AH63" i="13"/>
  <c r="AH61" i="13"/>
  <c r="AH59" i="13"/>
  <c r="AH57" i="13"/>
  <c r="AH339" i="13"/>
  <c r="AH331" i="13"/>
  <c r="AH323" i="13"/>
  <c r="AH315" i="13"/>
  <c r="AH307" i="13"/>
  <c r="AH299" i="13"/>
  <c r="AH291" i="13"/>
  <c r="AH283" i="13"/>
  <c r="AH275" i="13"/>
  <c r="AH267" i="13"/>
  <c r="AH259" i="13"/>
  <c r="AH255" i="13"/>
  <c r="AH247" i="13"/>
  <c r="AH239" i="13"/>
  <c r="AH235" i="13"/>
  <c r="AH227" i="13"/>
  <c r="AH219" i="13"/>
  <c r="AH211" i="13"/>
  <c r="AH203" i="13"/>
  <c r="AH195" i="13"/>
  <c r="AH187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74" i="13"/>
  <c r="AH70" i="13"/>
  <c r="AH66" i="13"/>
  <c r="AH62" i="13"/>
  <c r="AH58" i="13"/>
  <c r="AH343" i="13"/>
  <c r="AH335" i="13"/>
  <c r="AH327" i="13"/>
  <c r="AH319" i="13"/>
  <c r="AH311" i="13"/>
  <c r="AH303" i="13"/>
  <c r="AH295" i="13"/>
  <c r="AH287" i="13"/>
  <c r="AH279" i="13"/>
  <c r="AH271" i="13"/>
  <c r="AH263" i="13"/>
  <c r="AH251" i="13"/>
  <c r="AH243" i="13"/>
  <c r="AH231" i="13"/>
  <c r="AH223" i="13"/>
  <c r="AH215" i="13"/>
  <c r="AH207" i="13"/>
  <c r="AH199" i="13"/>
  <c r="AH191" i="13"/>
  <c r="AH183" i="13"/>
  <c r="AH176" i="13"/>
  <c r="AH172" i="13"/>
  <c r="AH168" i="13"/>
  <c r="AH164" i="13"/>
  <c r="AH160" i="13"/>
  <c r="AH156" i="13"/>
  <c r="AH152" i="13"/>
  <c r="AH148" i="13"/>
  <c r="AH144" i="13"/>
  <c r="AH140" i="13"/>
  <c r="AH136" i="13"/>
  <c r="AH132" i="13"/>
  <c r="AH128" i="13"/>
  <c r="AH124" i="13"/>
  <c r="AH120" i="13"/>
  <c r="AH116" i="13"/>
  <c r="AH112" i="13"/>
  <c r="AH108" i="13"/>
  <c r="AH104" i="13"/>
  <c r="AH100" i="13"/>
  <c r="AH96" i="13"/>
  <c r="AH92" i="13"/>
  <c r="AH88" i="13"/>
  <c r="AH84" i="13"/>
  <c r="AH80" i="13"/>
  <c r="AH76" i="13"/>
  <c r="AH72" i="13"/>
  <c r="AH68" i="13"/>
  <c r="AH64" i="13"/>
  <c r="AH60" i="13"/>
  <c r="AH55" i="13"/>
  <c r="AE55" i="13" s="1"/>
  <c r="AH56" i="13"/>
  <c r="AF345" i="13"/>
  <c r="AF343" i="13"/>
  <c r="AF341" i="13"/>
  <c r="AF339" i="13"/>
  <c r="AF337" i="13"/>
  <c r="AF335" i="13"/>
  <c r="AF333" i="13"/>
  <c r="AF331" i="13"/>
  <c r="AF329" i="13"/>
  <c r="AF327" i="13"/>
  <c r="AF325" i="13"/>
  <c r="AF323" i="13"/>
  <c r="AF321" i="13"/>
  <c r="AF319" i="13"/>
  <c r="AF317" i="13"/>
  <c r="AF315" i="13"/>
  <c r="AF313" i="13"/>
  <c r="AF311" i="13"/>
  <c r="AF309" i="13"/>
  <c r="AF307" i="13"/>
  <c r="AF305" i="13"/>
  <c r="AF303" i="13"/>
  <c r="AF301" i="13"/>
  <c r="AF299" i="13"/>
  <c r="AF297" i="13"/>
  <c r="AF295" i="13"/>
  <c r="AF293" i="13"/>
  <c r="AF291" i="13"/>
  <c r="AF289" i="13"/>
  <c r="AF287" i="13"/>
  <c r="AF285" i="13"/>
  <c r="AF283" i="13"/>
  <c r="AF281" i="13"/>
  <c r="AF279" i="13"/>
  <c r="AF277" i="13"/>
  <c r="AF275" i="13"/>
  <c r="AF273" i="13"/>
  <c r="AF271" i="13"/>
  <c r="AF269" i="13"/>
  <c r="AF267" i="13"/>
  <c r="AF265" i="13"/>
  <c r="AF263" i="13"/>
  <c r="AF261" i="13"/>
  <c r="AF259" i="13"/>
  <c r="AF257" i="13"/>
  <c r="AF255" i="13"/>
  <c r="AF253" i="13"/>
  <c r="AF251" i="13"/>
  <c r="AF249" i="13"/>
  <c r="AF247" i="13"/>
  <c r="AF245" i="13"/>
  <c r="AF243" i="13"/>
  <c r="AF241" i="13"/>
  <c r="AF239" i="13"/>
  <c r="AF237" i="13"/>
  <c r="AF235" i="13"/>
  <c r="AF233" i="13"/>
  <c r="AF231" i="13"/>
  <c r="AF229" i="13"/>
  <c r="AF227" i="13"/>
  <c r="AF225" i="13"/>
  <c r="AF223" i="13"/>
  <c r="AF221" i="13"/>
  <c r="AF219" i="13"/>
  <c r="AF217" i="13"/>
  <c r="AF215" i="13"/>
  <c r="AF213" i="13"/>
  <c r="AF211" i="13"/>
  <c r="AF209" i="13"/>
  <c r="AF207" i="13"/>
  <c r="AF205" i="13"/>
  <c r="AF203" i="13"/>
  <c r="AF201" i="13"/>
  <c r="AF199" i="13"/>
  <c r="AF197" i="13"/>
  <c r="AF195" i="13"/>
  <c r="AF193" i="13"/>
  <c r="AF191" i="13"/>
  <c r="AF189" i="13"/>
  <c r="AF187" i="13"/>
  <c r="AF185" i="13"/>
  <c r="AF183" i="13"/>
  <c r="AF181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8" i="13"/>
  <c r="AF176" i="13"/>
  <c r="AF174" i="13"/>
  <c r="AF172" i="13"/>
  <c r="AF170" i="13"/>
  <c r="AF168" i="13"/>
  <c r="AF166" i="13"/>
  <c r="AF164" i="13"/>
  <c r="AF162" i="13"/>
  <c r="AF160" i="13"/>
  <c r="AF158" i="13"/>
  <c r="AF156" i="13"/>
  <c r="AF154" i="13"/>
  <c r="AF152" i="13"/>
  <c r="AF150" i="13"/>
  <c r="AF148" i="13"/>
  <c r="AF146" i="13"/>
  <c r="AF144" i="13"/>
  <c r="AF142" i="13"/>
  <c r="AF140" i="13"/>
  <c r="AF138" i="13"/>
  <c r="AF136" i="13"/>
  <c r="AF134" i="13"/>
  <c r="AF132" i="13"/>
  <c r="AF130" i="13"/>
  <c r="AF128" i="13"/>
  <c r="AF126" i="13"/>
  <c r="AF124" i="13"/>
  <c r="AF122" i="13"/>
  <c r="AF120" i="13"/>
  <c r="AF118" i="13"/>
  <c r="AF116" i="13"/>
  <c r="AF114" i="13"/>
  <c r="AF112" i="13"/>
  <c r="AF110" i="13"/>
  <c r="AF108" i="13"/>
  <c r="AF106" i="13"/>
  <c r="AF104" i="13"/>
  <c r="AF102" i="13"/>
  <c r="AF100" i="13"/>
  <c r="AF98" i="13"/>
  <c r="AF96" i="13"/>
  <c r="AF94" i="13"/>
  <c r="AF92" i="13"/>
  <c r="AF90" i="13"/>
  <c r="AF88" i="13"/>
  <c r="AF86" i="13"/>
  <c r="AF84" i="13"/>
  <c r="AF82" i="13"/>
  <c r="AF80" i="13"/>
  <c r="AF78" i="13"/>
  <c r="AF76" i="13"/>
  <c r="AF74" i="13"/>
  <c r="AF72" i="13"/>
  <c r="AF70" i="13"/>
  <c r="AF68" i="13"/>
  <c r="AF66" i="13"/>
  <c r="AF64" i="13"/>
  <c r="AF62" i="13"/>
  <c r="AF60" i="13"/>
  <c r="AF58" i="13"/>
  <c r="AF55" i="13"/>
  <c r="AC55" i="13" s="1"/>
  <c r="AF342" i="13"/>
  <c r="AF334" i="13"/>
  <c r="AF326" i="13"/>
  <c r="AF318" i="13"/>
  <c r="AF310" i="13"/>
  <c r="AF302" i="13"/>
  <c r="AF294" i="13"/>
  <c r="AF286" i="13"/>
  <c r="AF278" i="13"/>
  <c r="AF270" i="13"/>
  <c r="AF262" i="13"/>
  <c r="AF250" i="13"/>
  <c r="AF242" i="13"/>
  <c r="AF230" i="13"/>
  <c r="AF222" i="13"/>
  <c r="AF214" i="13"/>
  <c r="AF206" i="13"/>
  <c r="AF198" i="13"/>
  <c r="AF190" i="13"/>
  <c r="AF182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73" i="13"/>
  <c r="AF69" i="13"/>
  <c r="AF65" i="13"/>
  <c r="AF61" i="13"/>
  <c r="AF56" i="13"/>
  <c r="AF346" i="13"/>
  <c r="AF338" i="13"/>
  <c r="AF330" i="13"/>
  <c r="AF322" i="13"/>
  <c r="AF314" i="13"/>
  <c r="AF306" i="13"/>
  <c r="AF298" i="13"/>
  <c r="AF290" i="13"/>
  <c r="AF282" i="13"/>
  <c r="AF274" i="13"/>
  <c r="AF266" i="13"/>
  <c r="AF258" i="13"/>
  <c r="AF254" i="13"/>
  <c r="AF246" i="13"/>
  <c r="AF238" i="13"/>
  <c r="AF234" i="13"/>
  <c r="AF226" i="13"/>
  <c r="AF218" i="13"/>
  <c r="AF210" i="13"/>
  <c r="AF202" i="13"/>
  <c r="AF194" i="13"/>
  <c r="AF186" i="13"/>
  <c r="AF179" i="13"/>
  <c r="AF175" i="13"/>
  <c r="AF171" i="13"/>
  <c r="AF167" i="13"/>
  <c r="AF163" i="13"/>
  <c r="AF159" i="13"/>
  <c r="AF155" i="13"/>
  <c r="AF151" i="13"/>
  <c r="AF147" i="13"/>
  <c r="AF143" i="13"/>
  <c r="AF139" i="13"/>
  <c r="AF135" i="13"/>
  <c r="AF131" i="13"/>
  <c r="AF127" i="13"/>
  <c r="AF123" i="13"/>
  <c r="AF119" i="13"/>
  <c r="AF115" i="13"/>
  <c r="AF111" i="13"/>
  <c r="AF107" i="13"/>
  <c r="AF103" i="13"/>
  <c r="AF99" i="13"/>
  <c r="AF95" i="13"/>
  <c r="AF91" i="13"/>
  <c r="AF87" i="13"/>
  <c r="AF83" i="13"/>
  <c r="AF79" i="13"/>
  <c r="AF75" i="13"/>
  <c r="AF71" i="13"/>
  <c r="AF67" i="13"/>
  <c r="AF63" i="13"/>
  <c r="AF59" i="13"/>
  <c r="AF57" i="13"/>
  <c r="AG345" i="13"/>
  <c r="AG343" i="13"/>
  <c r="AG341" i="13"/>
  <c r="AG339" i="13"/>
  <c r="AG337" i="13"/>
  <c r="AG335" i="13"/>
  <c r="AG333" i="13"/>
  <c r="AG331" i="13"/>
  <c r="AG329" i="13"/>
  <c r="AG327" i="13"/>
  <c r="AG325" i="13"/>
  <c r="AG323" i="13"/>
  <c r="AG321" i="13"/>
  <c r="AG319" i="13"/>
  <c r="AG317" i="13"/>
  <c r="AG315" i="13"/>
  <c r="AG313" i="13"/>
  <c r="AG311" i="13"/>
  <c r="AG309" i="13"/>
  <c r="AG307" i="13"/>
  <c r="AG305" i="13"/>
  <c r="AG303" i="13"/>
  <c r="AG301" i="13"/>
  <c r="AG299" i="13"/>
  <c r="AG297" i="13"/>
  <c r="AG295" i="13"/>
  <c r="AG293" i="13"/>
  <c r="AG291" i="13"/>
  <c r="AG289" i="13"/>
  <c r="AG287" i="13"/>
  <c r="AG285" i="13"/>
  <c r="AG283" i="13"/>
  <c r="AG281" i="13"/>
  <c r="AG279" i="13"/>
  <c r="AG277" i="13"/>
  <c r="AG275" i="13"/>
  <c r="AG273" i="13"/>
  <c r="AG271" i="13"/>
  <c r="AG269" i="13"/>
  <c r="AG267" i="13"/>
  <c r="AG265" i="13"/>
  <c r="AG263" i="13"/>
  <c r="AG261" i="13"/>
  <c r="AG259" i="13"/>
  <c r="AG257" i="13"/>
  <c r="AG255" i="13"/>
  <c r="AG253" i="13"/>
  <c r="AG251" i="13"/>
  <c r="AG249" i="13"/>
  <c r="AG247" i="13"/>
  <c r="AG245" i="13"/>
  <c r="AG243" i="13"/>
  <c r="AG241" i="13"/>
  <c r="AG239" i="13"/>
  <c r="AG237" i="13"/>
  <c r="AG235" i="13"/>
  <c r="AG233" i="13"/>
  <c r="AG231" i="13"/>
  <c r="AG229" i="13"/>
  <c r="AG227" i="13"/>
  <c r="AG225" i="13"/>
  <c r="AG223" i="13"/>
  <c r="AG221" i="13"/>
  <c r="AG219" i="13"/>
  <c r="AG217" i="13"/>
  <c r="AG215" i="13"/>
  <c r="AG213" i="13"/>
  <c r="AG211" i="13"/>
  <c r="AG209" i="13"/>
  <c r="AG207" i="13"/>
  <c r="AG205" i="13"/>
  <c r="AG203" i="13"/>
  <c r="AG201" i="13"/>
  <c r="AG199" i="13"/>
  <c r="AG197" i="13"/>
  <c r="AG195" i="13"/>
  <c r="AG193" i="13"/>
  <c r="AG191" i="13"/>
  <c r="AG189" i="13"/>
  <c r="AG187" i="13"/>
  <c r="AG185" i="13"/>
  <c r="AG183" i="13"/>
  <c r="AG181" i="13"/>
  <c r="AG56" i="13"/>
  <c r="AG342" i="13"/>
  <c r="AG330" i="13"/>
  <c r="AG322" i="13"/>
  <c r="AG314" i="13"/>
  <c r="AG302" i="13"/>
  <c r="AG294" i="13"/>
  <c r="AG286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256" i="13"/>
  <c r="AG252" i="13"/>
  <c r="AG248" i="13"/>
  <c r="AG244" i="13"/>
  <c r="AG240" i="13"/>
  <c r="AG236" i="13"/>
  <c r="AG232" i="13"/>
  <c r="AG228" i="13"/>
  <c r="AG224" i="13"/>
  <c r="AG220" i="13"/>
  <c r="AG216" i="13"/>
  <c r="AG212" i="13"/>
  <c r="AG208" i="13"/>
  <c r="AG204" i="13"/>
  <c r="AG200" i="13"/>
  <c r="AG196" i="13"/>
  <c r="AG192" i="13"/>
  <c r="AG188" i="13"/>
  <c r="AG184" i="13"/>
  <c r="AG180" i="13"/>
  <c r="AG178" i="13"/>
  <c r="AG176" i="13"/>
  <c r="AG174" i="13"/>
  <c r="AG172" i="13"/>
  <c r="AG170" i="13"/>
  <c r="AG168" i="13"/>
  <c r="AG166" i="13"/>
  <c r="AG164" i="13"/>
  <c r="AG162" i="13"/>
  <c r="AG160" i="13"/>
  <c r="AG158" i="13"/>
  <c r="AG156" i="13"/>
  <c r="AG154" i="13"/>
  <c r="AG152" i="13"/>
  <c r="AG150" i="13"/>
  <c r="AG148" i="13"/>
  <c r="AG146" i="13"/>
  <c r="AG144" i="13"/>
  <c r="AG142" i="13"/>
  <c r="AG140" i="13"/>
  <c r="AG138" i="13"/>
  <c r="AG136" i="13"/>
  <c r="AG134" i="13"/>
  <c r="AG132" i="13"/>
  <c r="AG130" i="13"/>
  <c r="AG128" i="13"/>
  <c r="AG126" i="13"/>
  <c r="AG124" i="13"/>
  <c r="AG122" i="13"/>
  <c r="AG120" i="13"/>
  <c r="AG118" i="13"/>
  <c r="AG116" i="13"/>
  <c r="AG114" i="13"/>
  <c r="AG112" i="13"/>
  <c r="AG110" i="13"/>
  <c r="AG108" i="13"/>
  <c r="AG106" i="13"/>
  <c r="AG104" i="13"/>
  <c r="AG102" i="13"/>
  <c r="AG100" i="13"/>
  <c r="AG98" i="13"/>
  <c r="AG96" i="13"/>
  <c r="AG94" i="13"/>
  <c r="AG92" i="13"/>
  <c r="AG90" i="13"/>
  <c r="AG88" i="13"/>
  <c r="AG86" i="13"/>
  <c r="AG84" i="13"/>
  <c r="AG82" i="13"/>
  <c r="AG80" i="13"/>
  <c r="AG78" i="13"/>
  <c r="AG76" i="13"/>
  <c r="AG74" i="13"/>
  <c r="AG72" i="13"/>
  <c r="AG70" i="13"/>
  <c r="AG68" i="13"/>
  <c r="AG66" i="13"/>
  <c r="AG64" i="13"/>
  <c r="AG62" i="13"/>
  <c r="AG60" i="13"/>
  <c r="AG58" i="13"/>
  <c r="AG55" i="13"/>
  <c r="AD55" i="13" s="1"/>
  <c r="AG346" i="13"/>
  <c r="AG338" i="13"/>
  <c r="AG334" i="13"/>
  <c r="AG326" i="13"/>
  <c r="AG318" i="13"/>
  <c r="AG310" i="13"/>
  <c r="AG306" i="13"/>
  <c r="AG298" i="13"/>
  <c r="AG290" i="13"/>
  <c r="AG274" i="13"/>
  <c r="AG258" i="13"/>
  <c r="AG242" i="13"/>
  <c r="AG226" i="13"/>
  <c r="AG210" i="13"/>
  <c r="AG194" i="13"/>
  <c r="AG179" i="13"/>
  <c r="AG171" i="13"/>
  <c r="AG163" i="13"/>
  <c r="AG155" i="13"/>
  <c r="AG147" i="13"/>
  <c r="AG139" i="13"/>
  <c r="AG131" i="13"/>
  <c r="AG123" i="13"/>
  <c r="AG115" i="13"/>
  <c r="AG107" i="13"/>
  <c r="AG99" i="13"/>
  <c r="AG91" i="13"/>
  <c r="AG83" i="13"/>
  <c r="AG75" i="13"/>
  <c r="AG67" i="13"/>
  <c r="AG59" i="13"/>
  <c r="AG79" i="13"/>
  <c r="AG165" i="13"/>
  <c r="AG125" i="13"/>
  <c r="AG117" i="13"/>
  <c r="AG109" i="13"/>
  <c r="AG101" i="13"/>
  <c r="AG93" i="13"/>
  <c r="AG85" i="13"/>
  <c r="AG270" i="13"/>
  <c r="AG254" i="13"/>
  <c r="AG238" i="13"/>
  <c r="AG222" i="13"/>
  <c r="AG206" i="13"/>
  <c r="AG190" i="13"/>
  <c r="AG177" i="13"/>
  <c r="AG169" i="13"/>
  <c r="AG161" i="13"/>
  <c r="AG153" i="13"/>
  <c r="AG145" i="13"/>
  <c r="AG137" i="13"/>
  <c r="AG129" i="13"/>
  <c r="AG121" i="13"/>
  <c r="AG113" i="13"/>
  <c r="AG105" i="13"/>
  <c r="AG97" i="13"/>
  <c r="AG89" i="13"/>
  <c r="AG81" i="13"/>
  <c r="AG73" i="13"/>
  <c r="AG65" i="13"/>
  <c r="AG282" i="13"/>
  <c r="AG266" i="13"/>
  <c r="AG250" i="13"/>
  <c r="AG234" i="13"/>
  <c r="AG218" i="13"/>
  <c r="AG202" i="13"/>
  <c r="AG186" i="13"/>
  <c r="AG175" i="13"/>
  <c r="AG167" i="13"/>
  <c r="AG159" i="13"/>
  <c r="AG151" i="13"/>
  <c r="AG143" i="13"/>
  <c r="AG135" i="13"/>
  <c r="AG127" i="13"/>
  <c r="AG119" i="13"/>
  <c r="AG111" i="13"/>
  <c r="AG103" i="13"/>
  <c r="AG95" i="13"/>
  <c r="AG87" i="13"/>
  <c r="AG71" i="13"/>
  <c r="AG63" i="13"/>
  <c r="AG57" i="13"/>
  <c r="AG278" i="13"/>
  <c r="AG262" i="13"/>
  <c r="AG246" i="13"/>
  <c r="AG230" i="13"/>
  <c r="AG214" i="13"/>
  <c r="AG198" i="13"/>
  <c r="AG182" i="13"/>
  <c r="AG173" i="13"/>
  <c r="AG157" i="13"/>
  <c r="AG149" i="13"/>
  <c r="AG141" i="13"/>
  <c r="AG133" i="13"/>
  <c r="AG77" i="13"/>
  <c r="AG69" i="13"/>
  <c r="AG61" i="13"/>
  <c r="C58" i="13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AS57" i="13"/>
  <c r="D58" i="13"/>
  <c r="D59" i="13" s="1"/>
  <c r="D60" i="13" s="1"/>
  <c r="D61" i="13" s="1"/>
  <c r="D62" i="13" s="1"/>
  <c r="D63" i="13" s="1"/>
  <c r="D64" i="13" s="1"/>
  <c r="D65" i="13" s="1"/>
  <c r="D66" i="13" s="1"/>
  <c r="D67" i="13" s="1"/>
  <c r="D68" i="13" s="1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AT57" i="13"/>
  <c r="B58" i="13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AO7" i="13"/>
  <c r="AL8" i="13"/>
  <c r="AR8" i="13" l="1"/>
  <c r="BL8" i="13" s="1"/>
  <c r="BO7" i="13"/>
  <c r="AX7" i="13"/>
  <c r="BA7" i="13" s="1"/>
  <c r="BD7" i="13" s="1"/>
  <c r="D112" i="13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56" i="13"/>
  <c r="AA55" i="13"/>
  <c r="BP55" i="13" s="1"/>
  <c r="AE56" i="13"/>
  <c r="AB55" i="13"/>
  <c r="BQ55" i="13" s="1"/>
  <c r="BL7" i="13"/>
  <c r="C112" i="13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C56" i="13"/>
  <c r="Z55" i="13"/>
  <c r="AW57" i="13"/>
  <c r="AK58" i="13" s="1"/>
  <c r="J57" i="13"/>
  <c r="BN57" i="13"/>
  <c r="B112" i="13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I57" i="13"/>
  <c r="BM57" i="13"/>
  <c r="AV57" i="13"/>
  <c r="AJ58" i="13" s="1"/>
  <c r="AL9" i="13"/>
  <c r="AO8" i="13"/>
  <c r="F265" i="7" l="1"/>
  <c r="AU8" i="13"/>
  <c r="AI9" i="13" s="1"/>
  <c r="AR9" i="13" s="1"/>
  <c r="BO8" i="13"/>
  <c r="AY57" i="13"/>
  <c r="BB57" i="13" s="1"/>
  <c r="AZ57" i="13"/>
  <c r="BC57" i="13" s="1"/>
  <c r="AE57" i="13"/>
  <c r="AB56" i="13"/>
  <c r="BQ56" i="13" s="1"/>
  <c r="AS58" i="13"/>
  <c r="I58" i="13" s="1"/>
  <c r="AT58" i="13"/>
  <c r="R57" i="13"/>
  <c r="L57" i="13"/>
  <c r="O57" i="13" s="1"/>
  <c r="S57" i="13"/>
  <c r="M57" i="13"/>
  <c r="P57" i="13" s="1"/>
  <c r="AC57" i="13"/>
  <c r="Z56" i="13"/>
  <c r="AD57" i="13"/>
  <c r="AA56" i="13"/>
  <c r="BP56" i="13" s="1"/>
  <c r="BH55" i="13"/>
  <c r="AO9" i="13"/>
  <c r="AL10" i="13"/>
  <c r="F266" i="7" l="1"/>
  <c r="AU9" i="13"/>
  <c r="AI10" i="13" s="1"/>
  <c r="AR10" i="13" s="1"/>
  <c r="AU10" i="13" s="1"/>
  <c r="AI11" i="13" s="1"/>
  <c r="BL9" i="13"/>
  <c r="AX8" i="13"/>
  <c r="BA8" i="13" s="1"/>
  <c r="BD8" i="13" s="1"/>
  <c r="BO9" i="13"/>
  <c r="AW58" i="13"/>
  <c r="AK59" i="13" s="1"/>
  <c r="AT59" i="13" s="1"/>
  <c r="J59" i="13" s="1"/>
  <c r="J266" i="7"/>
  <c r="K266" i="7"/>
  <c r="H266" i="7"/>
  <c r="I266" i="7"/>
  <c r="G266" i="7"/>
  <c r="AD58" i="13"/>
  <c r="AD59" i="13" s="1"/>
  <c r="AD60" i="13" s="1"/>
  <c r="AD61" i="13" s="1"/>
  <c r="AD62" i="13" s="1"/>
  <c r="AD63" i="13" s="1"/>
  <c r="AD64" i="13" s="1"/>
  <c r="AD65" i="13" s="1"/>
  <c r="AD66" i="13" s="1"/>
  <c r="AD67" i="13" s="1"/>
  <c r="AD68" i="13" s="1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A57" i="13"/>
  <c r="BP57" i="13" s="1"/>
  <c r="L58" i="13"/>
  <c r="O58" i="13" s="1"/>
  <c r="R58" i="13"/>
  <c r="Z57" i="13"/>
  <c r="AC58" i="13"/>
  <c r="AC59" i="13" s="1"/>
  <c r="AC60" i="13" s="1"/>
  <c r="AE58" i="13"/>
  <c r="AE59" i="13" s="1"/>
  <c r="AE60" i="13" s="1"/>
  <c r="AB57" i="13"/>
  <c r="BQ57" i="13" s="1"/>
  <c r="BH56" i="13"/>
  <c r="J58" i="13"/>
  <c r="BN58" i="13"/>
  <c r="AV58" i="13"/>
  <c r="AJ59" i="13" s="1"/>
  <c r="BM58" i="13"/>
  <c r="AL11" i="13"/>
  <c r="AO10" i="13"/>
  <c r="AA58" i="13" l="1"/>
  <c r="BP58" i="13" s="1"/>
  <c r="F267" i="7"/>
  <c r="AA59" i="13"/>
  <c r="AX9" i="13"/>
  <c r="BA9" i="13" s="1"/>
  <c r="BD9" i="13" s="1"/>
  <c r="BL10" i="13"/>
  <c r="BO10" i="13"/>
  <c r="AX10" i="13"/>
  <c r="BA10" i="13" s="1"/>
  <c r="BD10" i="13" s="1"/>
  <c r="AW59" i="13"/>
  <c r="AK60" i="13" s="1"/>
  <c r="AT60" i="13" s="1"/>
  <c r="J60" i="13" s="1"/>
  <c r="AY58" i="13"/>
  <c r="BB58" i="13" s="1"/>
  <c r="BN59" i="13"/>
  <c r="AZ58" i="13"/>
  <c r="BC58" i="13" s="1"/>
  <c r="I267" i="7"/>
  <c r="K267" i="7"/>
  <c r="AE61" i="13"/>
  <c r="AE62" i="13" s="1"/>
  <c r="AE63" i="13" s="1"/>
  <c r="AE64" i="13" s="1"/>
  <c r="AE65" i="13" s="1"/>
  <c r="AE66" i="13" s="1"/>
  <c r="AE67" i="13" s="1"/>
  <c r="AE68" i="13" s="1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M59" i="13"/>
  <c r="S59" i="13"/>
  <c r="AB60" i="13" s="1"/>
  <c r="AS59" i="13"/>
  <c r="AV59" i="13" s="1"/>
  <c r="AJ60" i="13" s="1"/>
  <c r="AS60" i="13" s="1"/>
  <c r="L266" i="7"/>
  <c r="G166" i="12" s="1"/>
  <c r="G267" i="7"/>
  <c r="M58" i="13"/>
  <c r="P58" i="13" s="1"/>
  <c r="S58" i="13"/>
  <c r="AB59" i="13" s="1"/>
  <c r="BQ59" i="13" s="1"/>
  <c r="BH57" i="13"/>
  <c r="AC61" i="13"/>
  <c r="AC62" i="13" s="1"/>
  <c r="AC63" i="13" s="1"/>
  <c r="AC64" i="13" s="1"/>
  <c r="AC65" i="13" s="1"/>
  <c r="AC66" i="13" s="1"/>
  <c r="AC67" i="13" s="1"/>
  <c r="AC68" i="13" s="1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J267" i="7"/>
  <c r="AR11" i="13"/>
  <c r="BL11" i="13" s="1"/>
  <c r="AB58" i="13"/>
  <c r="BQ58" i="13" s="1"/>
  <c r="H267" i="7"/>
  <c r="AL12" i="13"/>
  <c r="AO11" i="13"/>
  <c r="BN60" i="13" l="1"/>
  <c r="H268" i="7"/>
  <c r="AW60" i="13"/>
  <c r="AK61" i="13" s="1"/>
  <c r="J268" i="7"/>
  <c r="AZ59" i="13"/>
  <c r="BC59" i="13" s="1"/>
  <c r="BQ60" i="13"/>
  <c r="BO11" i="13"/>
  <c r="BP59" i="13"/>
  <c r="AY59" i="13"/>
  <c r="BB59" i="13" s="1"/>
  <c r="K268" i="7"/>
  <c r="I268" i="7"/>
  <c r="L267" i="7"/>
  <c r="G167" i="12" s="1"/>
  <c r="G268" i="7"/>
  <c r="I59" i="13"/>
  <c r="BM59" i="13"/>
  <c r="S60" i="13"/>
  <c r="AB61" i="13" s="1"/>
  <c r="M60" i="13"/>
  <c r="P60" i="13" s="1"/>
  <c r="H166" i="12"/>
  <c r="I166" i="12" s="1"/>
  <c r="AV60" i="13"/>
  <c r="AJ61" i="13" s="1"/>
  <c r="BM60" i="13"/>
  <c r="I60" i="13"/>
  <c r="AU11" i="13"/>
  <c r="AI12" i="13" s="1"/>
  <c r="AR12" i="13" s="1"/>
  <c r="AU12" i="13" s="1"/>
  <c r="AI13" i="13" s="1"/>
  <c r="P59" i="13"/>
  <c r="AO12" i="13"/>
  <c r="AL13" i="13"/>
  <c r="AR13" i="13" l="1"/>
  <c r="BO13" i="13" s="1"/>
  <c r="BT56" i="13"/>
  <c r="BU56" i="13"/>
  <c r="BS56" i="13"/>
  <c r="AZ60" i="13"/>
  <c r="BC60" i="13" s="1"/>
  <c r="AX11" i="13"/>
  <c r="BA11" i="13" s="1"/>
  <c r="BD11" i="13" s="1"/>
  <c r="AY60" i="13"/>
  <c r="BB60" i="13" s="1"/>
  <c r="BL12" i="13"/>
  <c r="AX12" i="13"/>
  <c r="BA12" i="13" s="1"/>
  <c r="BD12" i="13" s="1"/>
  <c r="BO12" i="13"/>
  <c r="L268" i="7"/>
  <c r="G168" i="12" s="1"/>
  <c r="H168" i="12" s="1"/>
  <c r="H167" i="12"/>
  <c r="I167" i="12" s="1"/>
  <c r="L59" i="13"/>
  <c r="O59" i="13" s="1"/>
  <c r="R59" i="13"/>
  <c r="AA60" i="13" s="1"/>
  <c r="BP60" i="13" s="1"/>
  <c r="R60" i="13"/>
  <c r="AA61" i="13" s="1"/>
  <c r="L60" i="13"/>
  <c r="J167" i="12"/>
  <c r="AO13" i="13"/>
  <c r="AL14" i="13"/>
  <c r="AU13" i="13" l="1"/>
  <c r="AI14" i="13" s="1"/>
  <c r="BL13" i="13"/>
  <c r="BU57" i="13"/>
  <c r="BS57" i="13"/>
  <c r="BT57" i="13"/>
  <c r="I168" i="12"/>
  <c r="J168" i="12"/>
  <c r="AR14" i="13"/>
  <c r="O60" i="13"/>
  <c r="AL15" i="13"/>
  <c r="AO14" i="13"/>
  <c r="AX13" i="13" l="1"/>
  <c r="BA13" i="13" s="1"/>
  <c r="BD13" i="13" s="1"/>
  <c r="BS58" i="13"/>
  <c r="BT58" i="13"/>
  <c r="BU58" i="13"/>
  <c r="BO14" i="13"/>
  <c r="BL14" i="13"/>
  <c r="J169" i="12"/>
  <c r="AU14" i="13"/>
  <c r="AI15" i="13" s="1"/>
  <c r="AR15" i="13" s="1"/>
  <c r="AO15" i="13"/>
  <c r="AL16" i="13"/>
  <c r="BO15" i="13" l="1"/>
  <c r="AU15" i="13"/>
  <c r="AI16" i="13" s="1"/>
  <c r="AX14" i="13"/>
  <c r="BA14" i="13" s="1"/>
  <c r="BD14" i="13" s="1"/>
  <c r="BL15" i="13"/>
  <c r="AR16" i="13"/>
  <c r="AU16" i="13" s="1"/>
  <c r="AI17" i="13" s="1"/>
  <c r="AO16" i="13"/>
  <c r="AL17" i="13"/>
  <c r="AX15" i="13" l="1"/>
  <c r="BA15" i="13" s="1"/>
  <c r="BD15" i="13" s="1"/>
  <c r="AX16" i="13"/>
  <c r="BA16" i="13" s="1"/>
  <c r="BD16" i="13" s="1"/>
  <c r="BO16" i="13"/>
  <c r="BL16" i="13"/>
  <c r="AR17" i="13"/>
  <c r="BL17" i="13" s="1"/>
  <c r="AL18" i="13"/>
  <c r="AO17" i="13"/>
  <c r="AU17" i="13" l="1"/>
  <c r="AI18" i="13" s="1"/>
  <c r="AR18" i="13" s="1"/>
  <c r="BO18" i="13" s="1"/>
  <c r="BO17" i="13"/>
  <c r="AO18" i="13"/>
  <c r="AL19" i="13"/>
  <c r="AX17" i="13" l="1"/>
  <c r="BA17" i="13" s="1"/>
  <c r="BD17" i="13" s="1"/>
  <c r="BL18" i="13"/>
  <c r="AU18" i="13"/>
  <c r="AI19" i="13" s="1"/>
  <c r="AR19" i="13" s="1"/>
  <c r="AO19" i="13"/>
  <c r="AL20" i="13"/>
  <c r="BL19" i="13" l="1"/>
  <c r="AU19" i="13"/>
  <c r="AI20" i="13" s="1"/>
  <c r="AR20" i="13" s="1"/>
  <c r="BO20" i="13" s="1"/>
  <c r="AX18" i="13"/>
  <c r="BA18" i="13" s="1"/>
  <c r="BD18" i="13" s="1"/>
  <c r="BO19" i="13"/>
  <c r="AO20" i="13"/>
  <c r="AL21" i="13"/>
  <c r="BL20" i="13" l="1"/>
  <c r="AU20" i="13"/>
  <c r="AI21" i="13" s="1"/>
  <c r="AR21" i="13" s="1"/>
  <c r="AU21" i="13" s="1"/>
  <c r="AI22" i="13" s="1"/>
  <c r="AX19" i="13"/>
  <c r="BA19" i="13" s="1"/>
  <c r="BD19" i="13" s="1"/>
  <c r="AO21" i="13"/>
  <c r="AL22" i="13"/>
  <c r="AX20" i="13" l="1"/>
  <c r="BA20" i="13" s="1"/>
  <c r="BD20" i="13" s="1"/>
  <c r="AX21" i="13"/>
  <c r="BA21" i="13" s="1"/>
  <c r="BD21" i="13" s="1"/>
  <c r="BO21" i="13"/>
  <c r="BL21" i="13"/>
  <c r="AR22" i="13"/>
  <c r="AO22" i="13"/>
  <c r="AL23" i="13"/>
  <c r="BL22" i="13" l="1"/>
  <c r="BO22" i="13"/>
  <c r="AU22" i="13"/>
  <c r="AI23" i="13" s="1"/>
  <c r="AR23" i="13" s="1"/>
  <c r="AO23" i="13"/>
  <c r="AL24" i="13"/>
  <c r="BL23" i="13" l="1"/>
  <c r="BO23" i="13"/>
  <c r="AX22" i="13"/>
  <c r="BA22" i="13" s="1"/>
  <c r="BD22" i="13" s="1"/>
  <c r="AU23" i="13"/>
  <c r="AI24" i="13" s="1"/>
  <c r="AR24" i="13" s="1"/>
  <c r="AU24" i="13" s="1"/>
  <c r="AI25" i="13" s="1"/>
  <c r="AO24" i="13"/>
  <c r="AL25" i="13"/>
  <c r="AR25" i="13" l="1"/>
  <c r="AX23" i="13"/>
  <c r="BA23" i="13" s="1"/>
  <c r="BD23" i="13" s="1"/>
  <c r="BL24" i="13"/>
  <c r="AX24" i="13"/>
  <c r="BA24" i="13" s="1"/>
  <c r="BD24" i="13" s="1"/>
  <c r="BO24" i="13"/>
  <c r="AO25" i="13"/>
  <c r="AL26" i="13"/>
  <c r="BL25" i="13" l="1"/>
  <c r="BO25" i="13"/>
  <c r="AU25" i="13"/>
  <c r="AI26" i="13" s="1"/>
  <c r="AR26" i="13" s="1"/>
  <c r="BL26" i="13" s="1"/>
  <c r="AO26" i="13"/>
  <c r="AL27" i="13"/>
  <c r="AU26" i="13" l="1"/>
  <c r="AI27" i="13" s="1"/>
  <c r="AR27" i="13" s="1"/>
  <c r="AU27" i="13" s="1"/>
  <c r="AI28" i="13" s="1"/>
  <c r="AX25" i="13"/>
  <c r="BA25" i="13" s="1"/>
  <c r="BD25" i="13" s="1"/>
  <c r="BO26" i="13"/>
  <c r="AL28" i="13"/>
  <c r="AO27" i="13"/>
  <c r="AX26" i="13" l="1"/>
  <c r="BA26" i="13" s="1"/>
  <c r="BD26" i="13" s="1"/>
  <c r="BO27" i="13"/>
  <c r="BL27" i="13"/>
  <c r="AX27" i="13"/>
  <c r="BA27" i="13" s="1"/>
  <c r="BD27" i="13" s="1"/>
  <c r="AR28" i="13"/>
  <c r="AO28" i="13"/>
  <c r="AL29" i="13"/>
  <c r="AU28" i="13" l="1"/>
  <c r="AI29" i="13" s="1"/>
  <c r="AR29" i="13" s="1"/>
  <c r="AU29" i="13" s="1"/>
  <c r="AI30" i="13" s="1"/>
  <c r="BO28" i="13"/>
  <c r="BL28" i="13"/>
  <c r="AL30" i="13"/>
  <c r="AO29" i="13"/>
  <c r="AR30" i="13" l="1"/>
  <c r="BO30" i="13" s="1"/>
  <c r="BL29" i="13"/>
  <c r="AX28" i="13"/>
  <c r="BA28" i="13" s="1"/>
  <c r="BD28" i="13" s="1"/>
  <c r="AX29" i="13"/>
  <c r="BA29" i="13" s="1"/>
  <c r="BD29" i="13" s="1"/>
  <c r="BO29" i="13"/>
  <c r="AL31" i="13"/>
  <c r="AO30" i="13"/>
  <c r="AU30" i="13" l="1"/>
  <c r="AI31" i="13" s="1"/>
  <c r="AR31" i="13" s="1"/>
  <c r="AU31" i="13" s="1"/>
  <c r="AI32" i="13" s="1"/>
  <c r="BL30" i="13"/>
  <c r="AL32" i="13"/>
  <c r="AO31" i="13"/>
  <c r="AR32" i="13" l="1"/>
  <c r="AX30" i="13"/>
  <c r="BA30" i="13" s="1"/>
  <c r="BD30" i="13" s="1"/>
  <c r="BL31" i="13"/>
  <c r="BO31" i="13"/>
  <c r="AX31" i="13"/>
  <c r="BA31" i="13" s="1"/>
  <c r="BD31" i="13" s="1"/>
  <c r="BO32" i="13"/>
  <c r="BL32" i="13"/>
  <c r="AL33" i="13"/>
  <c r="AU32" i="13"/>
  <c r="AI33" i="13" s="1"/>
  <c r="AO32" i="13"/>
  <c r="AX32" i="13" l="1"/>
  <c r="BA32" i="13" s="1"/>
  <c r="BD32" i="13" s="1"/>
  <c r="AR33" i="13"/>
  <c r="BL33" i="13" s="1"/>
  <c r="AL34" i="13"/>
  <c r="AO33" i="13"/>
  <c r="BO33" i="13" l="1"/>
  <c r="AU33" i="13"/>
  <c r="AI34" i="13" s="1"/>
  <c r="AR34" i="13" s="1"/>
  <c r="BL34" i="13" s="1"/>
  <c r="AL35" i="13"/>
  <c r="AO34" i="13"/>
  <c r="AU34" i="13" l="1"/>
  <c r="AI35" i="13" s="1"/>
  <c r="AR35" i="13" s="1"/>
  <c r="AX33" i="13"/>
  <c r="BA33" i="13" s="1"/>
  <c r="BD33" i="13" s="1"/>
  <c r="BO34" i="13"/>
  <c r="AO35" i="13"/>
  <c r="AL36" i="13"/>
  <c r="AX34" i="13" l="1"/>
  <c r="BA34" i="13" s="1"/>
  <c r="BD34" i="13" s="1"/>
  <c r="BL35" i="13"/>
  <c r="BO35" i="13"/>
  <c r="AU35" i="13"/>
  <c r="AI36" i="13" s="1"/>
  <c r="AR36" i="13" s="1"/>
  <c r="BL36" i="13" s="1"/>
  <c r="AO36" i="13"/>
  <c r="AL37" i="13"/>
  <c r="AU36" i="13" l="1"/>
  <c r="AI37" i="13" s="1"/>
  <c r="AR37" i="13" s="1"/>
  <c r="AX35" i="13"/>
  <c r="BA35" i="13" s="1"/>
  <c r="BD35" i="13" s="1"/>
  <c r="BO36" i="13"/>
  <c r="AO37" i="13"/>
  <c r="AL38" i="13"/>
  <c r="BL37" i="13" l="1"/>
  <c r="BO37" i="13"/>
  <c r="AU37" i="13"/>
  <c r="AI38" i="13" s="1"/>
  <c r="AR38" i="13" s="1"/>
  <c r="AX36" i="13"/>
  <c r="BA36" i="13" s="1"/>
  <c r="BD36" i="13" s="1"/>
  <c r="AL39" i="13"/>
  <c r="AO38" i="13"/>
  <c r="AX37" i="13" l="1"/>
  <c r="BA37" i="13" s="1"/>
  <c r="BD37" i="13" s="1"/>
  <c r="BL38" i="13"/>
  <c r="BO38" i="13"/>
  <c r="AU38" i="13"/>
  <c r="AI39" i="13" s="1"/>
  <c r="AR39" i="13" s="1"/>
  <c r="AU39" i="13" s="1"/>
  <c r="AI40" i="13" s="1"/>
  <c r="AR40" i="13" s="1"/>
  <c r="AO39" i="13"/>
  <c r="AL40" i="13"/>
  <c r="BO40" i="13" l="1"/>
  <c r="BO39" i="13"/>
  <c r="AX39" i="13"/>
  <c r="BA39" i="13" s="1"/>
  <c r="BD39" i="13" s="1"/>
  <c r="BL39" i="13"/>
  <c r="AX38" i="13"/>
  <c r="BA38" i="13" s="1"/>
  <c r="BD38" i="13" s="1"/>
  <c r="BL40" i="13"/>
  <c r="AO40" i="13"/>
  <c r="AL41" i="13"/>
  <c r="AU40" i="13"/>
  <c r="AI41" i="13" s="1"/>
  <c r="AR41" i="13" l="1"/>
  <c r="BL41" i="13" s="1"/>
  <c r="AX40" i="13"/>
  <c r="BA40" i="13" s="1"/>
  <c r="BD40" i="13" s="1"/>
  <c r="AL42" i="13"/>
  <c r="AO41" i="13"/>
  <c r="BO41" i="13" l="1"/>
  <c r="AU41" i="13"/>
  <c r="AI42" i="13" s="1"/>
  <c r="AR42" i="13" s="1"/>
  <c r="AU42" i="13" s="1"/>
  <c r="AI43" i="13" s="1"/>
  <c r="AO42" i="13"/>
  <c r="AL43" i="13"/>
  <c r="AX41" i="13" l="1"/>
  <c r="BA41" i="13" s="1"/>
  <c r="BD41" i="13" s="1"/>
  <c r="AR43" i="13"/>
  <c r="AU43" i="13" s="1"/>
  <c r="AI44" i="13" s="1"/>
  <c r="BL42" i="13"/>
  <c r="AX42" i="13"/>
  <c r="BA42" i="13" s="1"/>
  <c r="BD42" i="13" s="1"/>
  <c r="BO42" i="13"/>
  <c r="AO43" i="13"/>
  <c r="AL44" i="13"/>
  <c r="BL43" i="13" l="1"/>
  <c r="BO43" i="13"/>
  <c r="AX43" i="13"/>
  <c r="BA43" i="13" s="1"/>
  <c r="BD43" i="13" s="1"/>
  <c r="AR44" i="13"/>
  <c r="AL45" i="13"/>
  <c r="AO44" i="13"/>
  <c r="AU44" i="13" l="1"/>
  <c r="AI45" i="13" s="1"/>
  <c r="AR45" i="13" s="1"/>
  <c r="AU45" i="13" s="1"/>
  <c r="AI46" i="13" s="1"/>
  <c r="BO44" i="13"/>
  <c r="BL44" i="13"/>
  <c r="AL46" i="13"/>
  <c r="AO45" i="13"/>
  <c r="BL45" i="13" l="1"/>
  <c r="AX44" i="13"/>
  <c r="BA44" i="13" s="1"/>
  <c r="BD44" i="13" s="1"/>
  <c r="AX45" i="13"/>
  <c r="BA45" i="13" s="1"/>
  <c r="BD45" i="13" s="1"/>
  <c r="BO45" i="13"/>
  <c r="AR46" i="13"/>
  <c r="AU46" i="13" s="1"/>
  <c r="AI47" i="13" s="1"/>
  <c r="AO46" i="13"/>
  <c r="AL47" i="13"/>
  <c r="BL46" i="13" l="1"/>
  <c r="AR47" i="13"/>
  <c r="AU47" i="13" s="1"/>
  <c r="AI48" i="13" s="1"/>
  <c r="BO46" i="13"/>
  <c r="AX46" i="13"/>
  <c r="BA46" i="13" s="1"/>
  <c r="BD46" i="13" s="1"/>
  <c r="AL48" i="13"/>
  <c r="AO47" i="13"/>
  <c r="BL47" i="13" l="1"/>
  <c r="BO47" i="13"/>
  <c r="AX47" i="13"/>
  <c r="BA47" i="13" s="1"/>
  <c r="BD47" i="13" s="1"/>
  <c r="AR48" i="13"/>
  <c r="AL49" i="13"/>
  <c r="AO48" i="13"/>
  <c r="BL48" i="13" l="1"/>
  <c r="BO48" i="13"/>
  <c r="AU48" i="13"/>
  <c r="AI49" i="13" s="1"/>
  <c r="AR49" i="13" s="1"/>
  <c r="BL49" i="13" s="1"/>
  <c r="AO49" i="13"/>
  <c r="AL50" i="13"/>
  <c r="AU49" i="13" l="1"/>
  <c r="AI50" i="13" s="1"/>
  <c r="AR50" i="13" s="1"/>
  <c r="AX48" i="13"/>
  <c r="BA48" i="13" s="1"/>
  <c r="BD48" i="13" s="1"/>
  <c r="BO49" i="13"/>
  <c r="AL51" i="13"/>
  <c r="AO50" i="13"/>
  <c r="AX49" i="13" l="1"/>
  <c r="BA49" i="13" s="1"/>
  <c r="BD49" i="13" s="1"/>
  <c r="AU50" i="13"/>
  <c r="AI51" i="13" s="1"/>
  <c r="AR51" i="13" s="1"/>
  <c r="BL51" i="13" s="1"/>
  <c r="BO50" i="13"/>
  <c r="BL50" i="13"/>
  <c r="AL52" i="13"/>
  <c r="AO51" i="13"/>
  <c r="BO51" i="13" l="1"/>
  <c r="AX50" i="13"/>
  <c r="BA50" i="13" s="1"/>
  <c r="BD50" i="13" s="1"/>
  <c r="AU51" i="13"/>
  <c r="AI52" i="13" s="1"/>
  <c r="AR52" i="13" s="1"/>
  <c r="AO52" i="13"/>
  <c r="AL53" i="13"/>
  <c r="BO52" i="13" l="1"/>
  <c r="AU52" i="13"/>
  <c r="AI53" i="13" s="1"/>
  <c r="AR53" i="13" s="1"/>
  <c r="AX51" i="13"/>
  <c r="BA51" i="13" s="1"/>
  <c r="BD51" i="13" s="1"/>
  <c r="BL52" i="13"/>
  <c r="AO53" i="13"/>
  <c r="AL54" i="13"/>
  <c r="AU53" i="13" l="1"/>
  <c r="AI54" i="13" s="1"/>
  <c r="AR54" i="13" s="1"/>
  <c r="AU54" i="13" s="1"/>
  <c r="AI55" i="13" s="1"/>
  <c r="BO53" i="13"/>
  <c r="AX52" i="13"/>
  <c r="BA52" i="13" s="1"/>
  <c r="BD52" i="13" s="1"/>
  <c r="BL53" i="13"/>
  <c r="AO54" i="13"/>
  <c r="AL55" i="13"/>
  <c r="BL54" i="13" l="1"/>
  <c r="AX53" i="13"/>
  <c r="BA53" i="13" s="1"/>
  <c r="BD53" i="13" s="1"/>
  <c r="BO54" i="13"/>
  <c r="AX54" i="13"/>
  <c r="BA54" i="13" s="1"/>
  <c r="BD54" i="13" s="1"/>
  <c r="AR55" i="13"/>
  <c r="AO55" i="13"/>
  <c r="AL56" i="13"/>
  <c r="AU55" i="13" l="1"/>
  <c r="AI56" i="13" s="1"/>
  <c r="AR56" i="13" s="1"/>
  <c r="BO55" i="13"/>
  <c r="BL55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X55" i="13" l="1"/>
  <c r="BA55" i="13" s="1"/>
  <c r="BD55" i="13" s="1"/>
  <c r="BL56" i="13"/>
  <c r="BO56" i="13"/>
  <c r="AL57" i="13"/>
  <c r="AL58" i="13" s="1"/>
  <c r="AU56" i="13"/>
  <c r="AI57" i="13" s="1"/>
  <c r="AR57" i="13" s="1"/>
  <c r="AX56" i="13" l="1"/>
  <c r="BA56" i="13" s="1"/>
  <c r="BD56" i="13" s="1"/>
  <c r="BO57" i="13"/>
  <c r="AL59" i="13"/>
  <c r="BL57" i="13"/>
  <c r="AU57" i="13"/>
  <c r="AI58" i="13" s="1"/>
  <c r="H57" i="13"/>
  <c r="AX57" i="13" l="1"/>
  <c r="BA57" i="13" s="1"/>
  <c r="BD57" i="13" s="1"/>
  <c r="AR58" i="13"/>
  <c r="H58" i="13" s="1"/>
  <c r="AL60" i="13"/>
  <c r="Q57" i="13"/>
  <c r="Z58" i="13" s="1"/>
  <c r="F268" i="7" s="1"/>
  <c r="K57" i="13"/>
  <c r="BL58" i="13" l="1"/>
  <c r="N57" i="13"/>
  <c r="AU58" i="13"/>
  <c r="AI59" i="13" s="1"/>
  <c r="AR59" i="13" s="1"/>
  <c r="BL59" i="13" s="1"/>
  <c r="BO58" i="13"/>
  <c r="AL61" i="13"/>
  <c r="BH58" i="13"/>
  <c r="K58" i="13"/>
  <c r="Q58" i="13"/>
  <c r="Z59" i="13" s="1"/>
  <c r="F269" i="7" s="1"/>
  <c r="AX58" i="13" l="1"/>
  <c r="BA58" i="13" s="1"/>
  <c r="BD58" i="13" s="1"/>
  <c r="BO59" i="13"/>
  <c r="N58" i="13"/>
  <c r="I269" i="7"/>
  <c r="AL62" i="13"/>
  <c r="K269" i="7"/>
  <c r="J269" i="7"/>
  <c r="H269" i="7"/>
  <c r="G269" i="7"/>
  <c r="BH59" i="13"/>
  <c r="AU59" i="13"/>
  <c r="AI60" i="13" s="1"/>
  <c r="AR60" i="13" s="1"/>
  <c r="H59" i="13"/>
  <c r="AL63" i="13" l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X59" i="13"/>
  <c r="BA59" i="13" s="1"/>
  <c r="BD59" i="13" s="1"/>
  <c r="K270" i="7"/>
  <c r="I270" i="7"/>
  <c r="G270" i="7"/>
  <c r="L269" i="7"/>
  <c r="G169" i="12" s="1"/>
  <c r="J270" i="7"/>
  <c r="H270" i="7"/>
  <c r="BL60" i="13"/>
  <c r="K59" i="13"/>
  <c r="N59" i="13" s="1"/>
  <c r="Q59" i="13"/>
  <c r="Z60" i="13" s="1"/>
  <c r="BO60" i="13" l="1"/>
  <c r="F270" i="7"/>
  <c r="H169" i="12"/>
  <c r="I169" i="12" s="1"/>
  <c r="L270" i="7"/>
  <c r="G170" i="12" s="1"/>
  <c r="BH60" i="13"/>
  <c r="H60" i="13"/>
  <c r="AU60" i="13"/>
  <c r="BS59" i="13" l="1"/>
  <c r="BT59" i="13"/>
  <c r="BU59" i="13"/>
  <c r="AI61" i="13"/>
  <c r="AX60" i="13"/>
  <c r="BA60" i="13" s="1"/>
  <c r="BD60" i="13" s="1"/>
  <c r="I271" i="7"/>
  <c r="H170" i="12"/>
  <c r="I170" i="12" s="1"/>
  <c r="J170" i="12"/>
  <c r="K271" i="7"/>
  <c r="G271" i="7"/>
  <c r="J271" i="7"/>
  <c r="H271" i="7"/>
  <c r="Q60" i="13"/>
  <c r="Z61" i="13" s="1"/>
  <c r="F271" i="7" s="1"/>
  <c r="K60" i="13"/>
  <c r="N60" i="13" s="1"/>
  <c r="BT60" i="13" l="1"/>
  <c r="BU60" i="13"/>
  <c r="BS60" i="13"/>
  <c r="J171" i="12"/>
  <c r="L271" i="7"/>
  <c r="G171" i="12" s="1"/>
  <c r="H171" i="12" s="1"/>
  <c r="I171" i="12" s="1"/>
  <c r="BU61" i="13" l="1"/>
  <c r="BS61" i="13"/>
  <c r="BT61" i="13"/>
  <c r="BH61" i="13"/>
  <c r="J172" i="12"/>
  <c r="H272" i="7" l="1"/>
  <c r="K272" i="7"/>
  <c r="J272" i="7"/>
  <c r="G272" i="7"/>
  <c r="I272" i="7"/>
  <c r="L272" i="7" l="1"/>
  <c r="G172" i="12" s="1"/>
  <c r="H172" i="12" l="1"/>
  <c r="I172" i="12" s="1"/>
  <c r="BJ61" i="13"/>
  <c r="BS62" i="13" l="1"/>
  <c r="BT62" i="13"/>
  <c r="BU62" i="13"/>
  <c r="J173" i="12"/>
  <c r="BK61" i="13"/>
  <c r="BJ62" i="13" l="1"/>
  <c r="BK62" i="13" l="1"/>
  <c r="BI62" i="13"/>
  <c r="BJ63" i="13" l="1"/>
  <c r="BI63" i="13" l="1"/>
  <c r="BK63" i="13" l="1"/>
  <c r="BJ64" i="13" l="1"/>
  <c r="BI64" i="13"/>
  <c r="BK64" i="13" l="1"/>
  <c r="BK65" i="13" l="1"/>
  <c r="BI65" i="13"/>
  <c r="BJ65" i="13"/>
  <c r="BI66" i="13" l="1"/>
  <c r="BK66" i="13" l="1"/>
  <c r="BJ66" i="13"/>
  <c r="BI67" i="13" l="1"/>
  <c r="BJ67" i="13" l="1"/>
  <c r="BK67" i="13" l="1"/>
  <c r="BK68" i="13" l="1"/>
  <c r="BI68" i="13"/>
  <c r="BJ68" i="13"/>
  <c r="BI69" i="13" l="1"/>
  <c r="BJ69" i="13" l="1"/>
  <c r="BK69" i="13" l="1"/>
  <c r="BI70" i="13" l="1"/>
  <c r="BJ70" i="13" l="1"/>
  <c r="BK70" i="13" l="1"/>
  <c r="BI71" i="13"/>
  <c r="BK71" i="13" l="1"/>
  <c r="BJ71" i="13"/>
  <c r="BI72" i="13" l="1"/>
  <c r="BK72" i="13" l="1"/>
  <c r="BJ72" i="13"/>
  <c r="BI73" i="13" l="1"/>
  <c r="BK73" i="13" l="1"/>
  <c r="BJ73" i="13" l="1"/>
  <c r="BI74" i="13" l="1"/>
  <c r="BK74" i="13" l="1"/>
  <c r="BJ74" i="13"/>
  <c r="BI75" i="13" l="1"/>
  <c r="BJ75" i="13" l="1"/>
  <c r="BK75" i="13"/>
  <c r="BI76" i="13"/>
  <c r="BJ76" i="13" l="1"/>
  <c r="BK76" i="13" l="1"/>
  <c r="BK77" i="13" l="1"/>
  <c r="BI77" i="13" l="1"/>
  <c r="BJ77" i="13"/>
  <c r="BI78" i="13" l="1"/>
  <c r="BK78" i="13"/>
  <c r="BJ78" i="13" l="1"/>
  <c r="BI79" i="13" l="1"/>
  <c r="BK79" i="13"/>
  <c r="BJ79" i="13" l="1"/>
  <c r="BK80" i="13" l="1"/>
  <c r="BI80" i="13"/>
  <c r="BJ80" i="13" l="1"/>
  <c r="BI81" i="13" l="1"/>
  <c r="BJ81" i="13" l="1"/>
  <c r="BK81" i="13"/>
  <c r="BI82" i="13" l="1"/>
  <c r="BK82" i="13"/>
  <c r="BJ82" i="13" l="1"/>
  <c r="BK83" i="13" l="1"/>
  <c r="BJ83" i="13"/>
  <c r="BI83" i="13"/>
  <c r="BK84" i="13" l="1"/>
  <c r="BJ84" i="13"/>
  <c r="BI84" i="13" l="1"/>
  <c r="BK85" i="13" l="1"/>
  <c r="BI85" i="13" l="1"/>
  <c r="BJ85" i="13"/>
  <c r="BI86" i="13" l="1"/>
  <c r="BK86" i="13"/>
  <c r="BJ86" i="13" l="1"/>
  <c r="BK87" i="13" l="1"/>
  <c r="BI87" i="13" l="1"/>
  <c r="BJ87" i="13" l="1"/>
  <c r="BI88" i="13" l="1"/>
  <c r="BJ88" i="13" l="1"/>
  <c r="BK88" i="13"/>
  <c r="BJ89" i="13" l="1"/>
  <c r="BK89" i="13"/>
  <c r="BI89" i="13"/>
  <c r="BJ90" i="13" l="1"/>
  <c r="BI90" i="13"/>
  <c r="BK90" i="13" l="1"/>
  <c r="BK91" i="13" l="1"/>
  <c r="BJ91" i="13" l="1"/>
  <c r="BI91" i="13"/>
  <c r="BK92" i="13" l="1"/>
  <c r="BI92" i="13" l="1"/>
  <c r="BJ92" i="13" l="1"/>
  <c r="BK93" i="13" l="1"/>
  <c r="BI93" i="13"/>
  <c r="BJ93" i="13" l="1"/>
  <c r="BI94" i="13" l="1"/>
  <c r="BK94" i="13" l="1"/>
  <c r="BJ94" i="13" l="1"/>
  <c r="BI95" i="13" l="1"/>
  <c r="BK95" i="13" l="1"/>
  <c r="BJ95" i="13" l="1"/>
  <c r="BI96" i="13"/>
  <c r="BK96" i="13" l="1"/>
  <c r="BJ96" i="13" l="1"/>
  <c r="BI97" i="13" l="1"/>
  <c r="BJ97" i="13"/>
  <c r="BK97" i="13" l="1"/>
  <c r="BJ98" i="13" l="1"/>
  <c r="BK98" i="13" l="1"/>
  <c r="BI98" i="13"/>
  <c r="BK99" i="13" l="1"/>
  <c r="BI99" i="13"/>
  <c r="BJ99" i="13"/>
  <c r="BK100" i="13" l="1"/>
  <c r="BI100" i="13"/>
  <c r="BJ100" i="13"/>
  <c r="BI101" i="13" l="1"/>
  <c r="BJ101" i="13"/>
  <c r="BK101" i="13"/>
  <c r="BI102" i="13" l="1"/>
  <c r="BJ102" i="13"/>
  <c r="BK102" i="13"/>
  <c r="BI103" i="13" l="1"/>
  <c r="BK103" i="13" l="1"/>
  <c r="BJ103" i="13"/>
  <c r="BI104" i="13" l="1"/>
  <c r="BK104" i="13" l="1"/>
  <c r="BJ104" i="13"/>
  <c r="BI105" i="13" l="1"/>
  <c r="BK105" i="13" l="1"/>
  <c r="BJ105" i="13"/>
  <c r="BI106" i="13" l="1"/>
  <c r="BJ106" i="13"/>
  <c r="BK106" i="13"/>
  <c r="BI107" i="13" l="1"/>
  <c r="BK107" i="13" l="1"/>
  <c r="BJ107" i="13"/>
  <c r="BI108" i="13" l="1"/>
  <c r="BJ108" i="13" l="1"/>
  <c r="BK108" i="13" l="1"/>
  <c r="BI109" i="13"/>
  <c r="BJ109" i="13" l="1"/>
  <c r="BK109" i="13" l="1"/>
  <c r="BI110" i="13" l="1"/>
  <c r="BJ110" i="13"/>
  <c r="BK110" i="13"/>
  <c r="BI111" i="13" l="1"/>
  <c r="BJ111" i="13"/>
  <c r="BK111" i="13"/>
  <c r="BJ112" i="13" l="1"/>
  <c r="BK112" i="13"/>
  <c r="BI112" i="13" l="1"/>
  <c r="BI113" i="13" l="1"/>
  <c r="BK113" i="13"/>
  <c r="BJ113" i="13"/>
  <c r="BI114" i="13" l="1"/>
  <c r="BJ114" i="13"/>
  <c r="BK114" i="13" l="1"/>
  <c r="BI115" i="13" l="1"/>
  <c r="BJ115" i="13" l="1"/>
  <c r="BK115" i="13" l="1"/>
  <c r="BI116" i="13" l="1"/>
  <c r="BJ116" i="13"/>
  <c r="BK116" i="13" l="1"/>
  <c r="BI117" i="13" l="1"/>
  <c r="BK117" i="13" l="1"/>
  <c r="BJ117" i="13"/>
  <c r="BK118" i="13" l="1"/>
  <c r="BI118" i="13" l="1"/>
  <c r="BJ118" i="13"/>
  <c r="BK119" i="13" l="1"/>
  <c r="BJ119" i="13" l="1"/>
  <c r="BI119" i="13" l="1"/>
  <c r="BK120" i="13"/>
  <c r="BJ120" i="13" l="1"/>
  <c r="BI120" i="13" l="1"/>
  <c r="BI121" i="13" l="1"/>
  <c r="BJ121" i="13"/>
  <c r="BK121" i="13" l="1"/>
  <c r="BI122" i="13" l="1"/>
  <c r="BJ122" i="13" l="1"/>
  <c r="BK122" i="13" l="1"/>
  <c r="BK123" i="13" l="1"/>
  <c r="BI123" i="13"/>
  <c r="BJ123" i="13" l="1"/>
  <c r="BJ124" i="13" l="1"/>
  <c r="BK124" i="13"/>
  <c r="BI124" i="13"/>
  <c r="BJ125" i="13" l="1"/>
  <c r="BI125" i="13"/>
  <c r="BK125" i="13" l="1"/>
  <c r="BK126" i="13" l="1"/>
  <c r="BJ126" i="13"/>
  <c r="BI126" i="13"/>
  <c r="BK127" i="13" l="1"/>
  <c r="BJ127" i="13" l="1"/>
  <c r="BI127" i="13"/>
  <c r="BI128" i="13" l="1"/>
  <c r="BJ128" i="13"/>
  <c r="BK128" i="13"/>
  <c r="BI129" i="13" l="1"/>
  <c r="BJ129" i="13"/>
  <c r="BK129" i="13"/>
  <c r="BI130" i="13" l="1"/>
  <c r="BJ130" i="13"/>
  <c r="BK130" i="13" l="1"/>
  <c r="BK131" i="13" l="1"/>
  <c r="BI131" i="13"/>
  <c r="BJ131" i="13"/>
  <c r="BI132" i="13" l="1"/>
  <c r="BK132" i="13"/>
  <c r="BJ132" i="13"/>
  <c r="BJ133" i="13" l="1"/>
  <c r="BK133" i="13" l="1"/>
  <c r="BI133" i="13"/>
  <c r="BK134" i="13" l="1"/>
  <c r="BJ134" i="13"/>
  <c r="BI134" i="13" l="1"/>
  <c r="BI135" i="13" l="1"/>
  <c r="BJ135" i="13"/>
  <c r="BK135" i="13"/>
  <c r="BK136" i="13" l="1"/>
  <c r="BI136" i="13"/>
  <c r="BJ136" i="13"/>
  <c r="BK137" i="13" l="1"/>
  <c r="BJ137" i="13"/>
  <c r="BI137" i="13" l="1"/>
  <c r="BI138" i="13" l="1"/>
  <c r="BJ138" i="13"/>
  <c r="BK138" i="13"/>
  <c r="BJ139" i="13" l="1"/>
  <c r="BK139" i="13"/>
  <c r="BI139" i="13" l="1"/>
  <c r="BI140" i="13" l="1"/>
  <c r="BK140" i="13" l="1"/>
  <c r="BJ140" i="13"/>
  <c r="BJ141" i="13" l="1"/>
  <c r="BI141" i="13" l="1"/>
  <c r="BK141" i="13"/>
  <c r="BI142" i="13" l="1"/>
  <c r="BJ142" i="13"/>
  <c r="BK142" i="13"/>
  <c r="BK143" i="13" l="1"/>
  <c r="BJ143" i="13" l="1"/>
  <c r="BI143" i="13"/>
  <c r="BK144" i="13" l="1"/>
  <c r="BI144" i="13" l="1"/>
  <c r="BJ144" i="13"/>
  <c r="BI145" i="13" l="1"/>
  <c r="BK145" i="13"/>
  <c r="BJ145" i="13" l="1"/>
  <c r="BI146" i="13" l="1"/>
  <c r="BK146" i="13" l="1"/>
  <c r="BJ146" i="13"/>
  <c r="BI147" i="13" l="1"/>
  <c r="BJ147" i="13" l="1"/>
  <c r="BK147" i="13"/>
  <c r="BJ148" i="13" l="1"/>
  <c r="BK148" i="13"/>
  <c r="BI148" i="13"/>
  <c r="BK149" i="13" l="1"/>
  <c r="BI149" i="13"/>
  <c r="BJ149" i="13"/>
  <c r="BK150" i="13" l="1"/>
  <c r="BJ150" i="13" l="1"/>
  <c r="BI150" i="13"/>
  <c r="BJ151" i="13" l="1"/>
  <c r="BK151" i="13"/>
  <c r="BI151" i="13"/>
  <c r="BI152" i="13" l="1"/>
  <c r="BJ152" i="13" l="1"/>
  <c r="BK152" i="13"/>
  <c r="BI153" i="13" l="1"/>
  <c r="BJ153" i="13"/>
  <c r="BK153" i="13" l="1"/>
  <c r="BI154" i="13" l="1"/>
  <c r="BJ154" i="13" l="1"/>
  <c r="BK154" i="13" l="1"/>
  <c r="BJ155" i="13" l="1"/>
  <c r="BI155" i="13"/>
  <c r="BK155" i="13" l="1"/>
  <c r="BI156" i="13" l="1"/>
  <c r="BK156" i="13" l="1"/>
  <c r="BJ156" i="13"/>
  <c r="BI157" i="13"/>
  <c r="BK157" i="13" l="1"/>
  <c r="BJ157" i="13"/>
  <c r="BI158" i="13" l="1"/>
  <c r="BK158" i="13"/>
  <c r="BJ158" i="13"/>
  <c r="BI159" i="13" l="1"/>
  <c r="BJ159" i="13"/>
  <c r="BK159" i="13" l="1"/>
  <c r="BI160" i="13" l="1"/>
  <c r="BJ160" i="13"/>
  <c r="BK160" i="13"/>
  <c r="BK161" i="13" l="1"/>
  <c r="BJ161" i="13"/>
  <c r="BI161" i="13"/>
  <c r="BI162" i="13" l="1"/>
  <c r="BK162" i="13" l="1"/>
  <c r="BJ162" i="13"/>
  <c r="BI163" i="13" l="1"/>
  <c r="BJ163" i="13" l="1"/>
  <c r="BK163" i="13"/>
  <c r="BJ164" i="13" l="1"/>
  <c r="BI164" i="13"/>
  <c r="BK164" i="13" l="1"/>
  <c r="BI165" i="13" l="1"/>
  <c r="BK165" i="13" l="1"/>
  <c r="BJ165" i="13"/>
  <c r="BK166" i="13" l="1"/>
  <c r="BI166" i="13"/>
  <c r="BJ166" i="13" l="1"/>
  <c r="BK167" i="13" l="1"/>
  <c r="BI167" i="13"/>
  <c r="BJ167" i="13" l="1"/>
  <c r="BI168" i="13" l="1"/>
  <c r="BK168" i="13" l="1"/>
  <c r="BJ168" i="13" l="1"/>
  <c r="BI169" i="13"/>
  <c r="BK169" i="13" l="1"/>
  <c r="BJ169" i="13" l="1"/>
  <c r="BK170" i="13" l="1"/>
  <c r="BI170" i="13"/>
  <c r="BJ170" i="13" l="1"/>
  <c r="BI171" i="13" l="1"/>
  <c r="BK171" i="13"/>
  <c r="BI172" i="13" l="1"/>
  <c r="BJ171" i="13"/>
  <c r="BK172" i="13" l="1"/>
  <c r="BJ172" i="13" l="1"/>
  <c r="BI173" i="13" l="1"/>
  <c r="BK173" i="13"/>
  <c r="BJ173" i="13"/>
  <c r="BI174" i="13" l="1"/>
  <c r="BK174" i="13"/>
  <c r="BJ174" i="13"/>
  <c r="BI175" i="13" l="1"/>
  <c r="BK175" i="13" l="1"/>
  <c r="BJ175" i="13" l="1"/>
  <c r="BI176" i="13"/>
  <c r="BK176" i="13" l="1"/>
  <c r="BJ176" i="13" l="1"/>
  <c r="BK177" i="13" l="1"/>
  <c r="BI177" i="13"/>
  <c r="BJ177" i="13" l="1"/>
  <c r="BI178" i="13" l="1"/>
  <c r="BK178" i="13" l="1"/>
  <c r="BJ178" i="13" l="1"/>
  <c r="BI179" i="13"/>
  <c r="BJ179" i="13" l="1"/>
  <c r="BK179" i="13" l="1"/>
  <c r="BI180" i="13" l="1"/>
  <c r="BK180" i="13"/>
  <c r="BJ180" i="13"/>
  <c r="BJ181" i="13" l="1"/>
  <c r="BK181" i="13"/>
  <c r="BI181" i="13"/>
  <c r="BI182" i="13" l="1"/>
  <c r="BJ182" i="13" l="1"/>
  <c r="BK182" i="13"/>
  <c r="BI183" i="13" l="1"/>
  <c r="BJ183" i="13"/>
  <c r="BK183" i="13" l="1"/>
  <c r="BJ184" i="13" l="1"/>
  <c r="BI184" i="13" l="1"/>
  <c r="BK184" i="13" l="1"/>
  <c r="BK185" i="13" l="1"/>
  <c r="BI185" i="13" l="1"/>
  <c r="BJ185" i="13"/>
  <c r="BK186" i="13" l="1"/>
  <c r="BJ186" i="13" l="1"/>
  <c r="BI186" i="13"/>
  <c r="BK187" i="13" l="1"/>
  <c r="BI187" i="13" l="1"/>
  <c r="BJ187" i="13"/>
  <c r="BK188" i="13" l="1"/>
  <c r="BI188" i="13" l="1"/>
  <c r="BJ188" i="13" l="1"/>
  <c r="BJ189" i="13" l="1"/>
  <c r="BK189" i="13" l="1"/>
  <c r="BI189" i="13"/>
  <c r="BK190" i="13" l="1"/>
  <c r="BJ190" i="13" l="1"/>
  <c r="BI190" i="13" l="1"/>
  <c r="BJ191" i="13" l="1"/>
  <c r="BK191" i="13" l="1"/>
  <c r="BI191" i="13" l="1"/>
  <c r="BJ192" i="13" l="1"/>
  <c r="BK192" i="13" l="1"/>
  <c r="BI192" i="13"/>
  <c r="BK193" i="13" l="1"/>
  <c r="BI193" i="13" l="1"/>
  <c r="BJ193" i="13"/>
  <c r="BK194" i="13" l="1"/>
  <c r="BJ194" i="13"/>
  <c r="BI194" i="13"/>
  <c r="BK195" i="13" l="1"/>
  <c r="BI195" i="13" l="1"/>
  <c r="BJ195" i="13"/>
  <c r="BK196" i="13" l="1"/>
  <c r="BJ196" i="13"/>
  <c r="BI196" i="13" l="1"/>
  <c r="BK197" i="13" l="1"/>
  <c r="BI197" i="13"/>
  <c r="BJ197" i="13"/>
  <c r="BK198" i="13" l="1"/>
  <c r="BJ198" i="13" l="1"/>
  <c r="BI198" i="13"/>
  <c r="BJ199" i="13" l="1"/>
  <c r="BK199" i="13"/>
  <c r="BI199" i="13"/>
  <c r="BK200" i="13" l="1"/>
  <c r="BJ200" i="13" l="1"/>
  <c r="BI200" i="13"/>
  <c r="BK201" i="13" l="1"/>
  <c r="BJ201" i="13" l="1"/>
  <c r="BI201" i="13" l="1"/>
  <c r="BJ202" i="13" l="1"/>
  <c r="BK202" i="13" l="1"/>
  <c r="BI202" i="13"/>
  <c r="BK203" i="13" l="1"/>
  <c r="BJ203" i="13"/>
  <c r="BI203" i="13"/>
  <c r="BK204" i="13" l="1"/>
  <c r="BJ204" i="13" l="1"/>
  <c r="BI204" i="13"/>
  <c r="BK205" i="13" l="1"/>
  <c r="BJ205" i="13" l="1"/>
  <c r="BI205" i="13" l="1"/>
  <c r="BK206" i="13" l="1"/>
  <c r="BJ206" i="13"/>
  <c r="BK207" i="13" l="1"/>
  <c r="BI206" i="13"/>
  <c r="BJ207" i="13" l="1"/>
  <c r="BI207" i="13"/>
  <c r="BK208" i="13" l="1"/>
  <c r="BJ208" i="13"/>
  <c r="BI208" i="13" l="1"/>
  <c r="BK209" i="13" l="1"/>
  <c r="BJ209" i="13"/>
  <c r="BI209" i="13"/>
  <c r="BK210" i="13" l="1"/>
  <c r="BJ210" i="13"/>
  <c r="BI210" i="13"/>
  <c r="BJ211" i="13" l="1"/>
  <c r="BK211" i="13"/>
  <c r="BI211" i="13" l="1"/>
  <c r="BK212" i="13" l="1"/>
  <c r="BJ212" i="13"/>
  <c r="BI212" i="13"/>
  <c r="BK213" i="13" l="1"/>
  <c r="BJ213" i="13" l="1"/>
  <c r="BI213" i="13"/>
  <c r="BJ214" i="13" l="1"/>
  <c r="BK214" i="13"/>
  <c r="BI214" i="13"/>
  <c r="BK215" i="13" l="1"/>
  <c r="BJ215" i="13"/>
  <c r="BI215" i="13" l="1"/>
  <c r="BK216" i="13" l="1"/>
  <c r="BJ216" i="13"/>
  <c r="BI216" i="13" l="1"/>
  <c r="BI217" i="13" l="1"/>
  <c r="BJ217" i="13" l="1"/>
  <c r="BK217" i="13"/>
  <c r="BK218" i="13" l="1"/>
  <c r="BI218" i="13"/>
  <c r="BJ218" i="13"/>
  <c r="BK219" i="13" l="1"/>
  <c r="BK220" i="13"/>
  <c r="BI219" i="13"/>
  <c r="BJ219" i="13"/>
  <c r="BK221" i="13"/>
  <c r="BI220" i="13"/>
  <c r="BJ220" i="13"/>
  <c r="BK222" i="13"/>
  <c r="BI221" i="13"/>
  <c r="BJ221" i="13"/>
  <c r="BK223" i="13"/>
  <c r="BI222" i="13"/>
  <c r="BJ222" i="13"/>
  <c r="BK224" i="13"/>
  <c r="BI223" i="13"/>
  <c r="BJ223" i="13"/>
  <c r="BK225" i="13"/>
  <c r="BI224" i="13"/>
  <c r="BJ224" i="13"/>
  <c r="BK226" i="13"/>
  <c r="BI225" i="13"/>
  <c r="BJ225" i="13"/>
  <c r="BK227" i="13"/>
  <c r="BI226" i="13"/>
  <c r="BJ226" i="13"/>
  <c r="BK228" i="13"/>
  <c r="BI227" i="13"/>
  <c r="BJ227" i="13"/>
  <c r="BK229" i="13"/>
  <c r="BI228" i="13"/>
  <c r="BJ228" i="13"/>
  <c r="BK230" i="13"/>
  <c r="BI229" i="13"/>
  <c r="BJ229" i="13"/>
  <c r="BK231" i="13"/>
  <c r="BI230" i="13"/>
  <c r="BJ230" i="13"/>
  <c r="BK232" i="13"/>
  <c r="BI231" i="13"/>
  <c r="BJ231" i="13"/>
  <c r="BK233" i="13"/>
  <c r="BI232" i="13"/>
  <c r="BJ232" i="13"/>
  <c r="BK234" i="13"/>
  <c r="BI233" i="13"/>
  <c r="BJ233" i="13"/>
  <c r="BK235" i="13"/>
  <c r="BI234" i="13"/>
  <c r="BJ234" i="13"/>
  <c r="BK236" i="13"/>
  <c r="BI235" i="13"/>
  <c r="BJ235" i="13"/>
  <c r="BK237" i="13"/>
  <c r="BI236" i="13"/>
  <c r="BJ236" i="13"/>
  <c r="BK238" i="13"/>
  <c r="BI237" i="13"/>
  <c r="BJ237" i="13"/>
  <c r="BK239" i="13"/>
  <c r="BI238" i="13"/>
  <c r="BJ238" i="13"/>
  <c r="BK240" i="13"/>
  <c r="BI239" i="13"/>
  <c r="BJ239" i="13"/>
  <c r="BK241" i="13"/>
  <c r="BI240" i="13"/>
  <c r="BJ240" i="13"/>
  <c r="BK242" i="13"/>
  <c r="BI241" i="13"/>
  <c r="BJ241" i="13"/>
  <c r="BK243" i="13"/>
  <c r="BI242" i="13"/>
  <c r="BJ242" i="13"/>
  <c r="BK244" i="13"/>
  <c r="BI243" i="13"/>
  <c r="BJ243" i="13"/>
  <c r="BK245" i="13"/>
  <c r="BI244" i="13"/>
  <c r="BJ244" i="13"/>
  <c r="BI245" i="13"/>
  <c r="BI246" i="13"/>
  <c r="BJ245" i="13"/>
  <c r="BJ246" i="13"/>
  <c r="BK246" i="13"/>
  <c r="BJ247" i="13"/>
  <c r="BI247" i="13"/>
  <c r="BK247" i="13"/>
  <c r="BJ248" i="13"/>
  <c r="BJ249" i="13"/>
  <c r="BI248" i="13"/>
  <c r="BK248" i="13"/>
  <c r="BJ250" i="13"/>
  <c r="BI249" i="13"/>
  <c r="BK249" i="13"/>
  <c r="BI250" i="13"/>
  <c r="BK250" i="13"/>
  <c r="BJ251" i="13"/>
  <c r="BI251" i="13"/>
  <c r="BK251" i="13"/>
  <c r="BJ252" i="13"/>
  <c r="BJ253" i="13"/>
  <c r="BI252" i="13"/>
  <c r="BK252" i="13"/>
  <c r="BI253" i="13"/>
  <c r="BK253" i="13"/>
  <c r="BJ254" i="13"/>
  <c r="BJ255" i="13"/>
  <c r="BI254" i="13"/>
  <c r="BK254" i="13"/>
  <c r="BJ256" i="13"/>
  <c r="BI255" i="13"/>
  <c r="BK255" i="13"/>
  <c r="BJ257" i="13"/>
  <c r="BI256" i="13"/>
  <c r="BK256" i="13"/>
  <c r="BJ258" i="13"/>
  <c r="BI257" i="13"/>
  <c r="BK257" i="13"/>
  <c r="BK258" i="13"/>
  <c r="BI258" i="13"/>
  <c r="BK259" i="13"/>
  <c r="BI259" i="13"/>
  <c r="BJ259" i="13"/>
  <c r="BK260" i="13"/>
  <c r="BK261" i="13"/>
  <c r="BI260" i="13"/>
  <c r="BJ260" i="13"/>
  <c r="BI261" i="13"/>
  <c r="BJ261" i="13"/>
  <c r="BI262" i="13"/>
  <c r="BI263" i="13"/>
  <c r="BJ262" i="13"/>
  <c r="BK262" i="13"/>
  <c r="BI264" i="13"/>
  <c r="BJ263" i="13"/>
  <c r="BK263" i="13"/>
  <c r="BI265" i="13"/>
  <c r="BJ264" i="13"/>
  <c r="BK264" i="13"/>
  <c r="BI266" i="13"/>
  <c r="BJ265" i="13"/>
  <c r="BK265" i="13"/>
  <c r="BI267" i="13"/>
  <c r="BJ266" i="13"/>
  <c r="BK266" i="13"/>
  <c r="BJ267" i="13"/>
  <c r="BJ268" i="13"/>
  <c r="BK267" i="13"/>
  <c r="BI268" i="13"/>
  <c r="BK268" i="13"/>
  <c r="BI269" i="13"/>
  <c r="BI270" i="13"/>
  <c r="BK269" i="13"/>
  <c r="BJ269" i="13"/>
  <c r="BI271" i="13"/>
  <c r="BJ270" i="13"/>
  <c r="BK270" i="13"/>
  <c r="BJ271" i="13"/>
  <c r="BK271" i="13"/>
  <c r="BJ272" i="13"/>
  <c r="BI272" i="13"/>
  <c r="BK272" i="13"/>
  <c r="BJ273" i="13"/>
  <c r="BI273" i="13"/>
  <c r="BK273" i="13"/>
  <c r="BJ274" i="13"/>
  <c r="BJ275" i="13"/>
  <c r="BK274" i="13"/>
  <c r="BI274" i="13"/>
  <c r="BK275" i="13"/>
  <c r="BI275" i="13"/>
  <c r="BK276" i="13"/>
  <c r="BI276" i="13"/>
  <c r="BJ276" i="13"/>
  <c r="BK277" i="13"/>
  <c r="BI277" i="13"/>
  <c r="BJ277" i="13"/>
  <c r="BK278" i="13"/>
  <c r="BK279" i="13"/>
  <c r="BI278" i="13"/>
  <c r="BJ278" i="13"/>
  <c r="BI279" i="13"/>
  <c r="BJ279" i="13"/>
  <c r="BK280" i="13"/>
  <c r="BI280" i="13"/>
  <c r="BJ280" i="13"/>
  <c r="BK281" i="13"/>
  <c r="BK282" i="13"/>
  <c r="BI281" i="13"/>
  <c r="BJ281" i="13"/>
  <c r="BJ282" i="13"/>
  <c r="BJ283" i="13"/>
  <c r="BI282" i="13"/>
  <c r="BJ284" i="13"/>
  <c r="BI283" i="13"/>
  <c r="BK283" i="13"/>
  <c r="BJ285" i="13"/>
  <c r="BI284" i="13"/>
  <c r="BK284" i="13"/>
  <c r="BJ286" i="13"/>
  <c r="BI285" i="13"/>
  <c r="BK285" i="13"/>
  <c r="BI286" i="13"/>
  <c r="BK286" i="13"/>
  <c r="BJ287" i="13"/>
  <c r="BJ288" i="13"/>
  <c r="BK287" i="13"/>
  <c r="BI287" i="13"/>
  <c r="BI288" i="13"/>
  <c r="BK288" i="13"/>
  <c r="BI289" i="13"/>
  <c r="BJ289" i="13"/>
  <c r="BK289" i="13"/>
  <c r="BI290" i="13"/>
  <c r="BI291" i="13"/>
  <c r="BK290" i="13"/>
  <c r="BK291" i="13"/>
  <c r="BJ290" i="13"/>
  <c r="BJ291" i="13"/>
  <c r="BJ292" i="13"/>
  <c r="BJ293" i="13"/>
  <c r="BI292" i="13"/>
  <c r="BI293" i="13"/>
  <c r="BK292" i="13"/>
  <c r="BK293" i="13"/>
  <c r="BK294" i="13"/>
  <c r="BI294" i="13"/>
  <c r="BJ294" i="13"/>
  <c r="BK295" i="13"/>
  <c r="BK296" i="13"/>
  <c r="BI295" i="13"/>
  <c r="BJ295" i="13"/>
  <c r="BJ296" i="13"/>
  <c r="BJ297" i="13"/>
  <c r="BI296" i="13"/>
  <c r="BI297" i="13"/>
  <c r="BK297" i="13"/>
  <c r="BI298" i="13"/>
  <c r="BJ298" i="13"/>
  <c r="BK298" i="13"/>
  <c r="BI299" i="13"/>
  <c r="BI300" i="13"/>
  <c r="BJ299" i="13"/>
  <c r="BJ300" i="13"/>
  <c r="BK299" i="13"/>
  <c r="BK300" i="13"/>
  <c r="BK301" i="13"/>
  <c r="BK302" i="13"/>
  <c r="BI301" i="13"/>
  <c r="BJ301" i="13"/>
  <c r="BJ302" i="13"/>
  <c r="BI302" i="13"/>
  <c r="BJ303" i="13"/>
  <c r="BI303" i="13"/>
  <c r="BK303" i="13"/>
  <c r="BJ304" i="13"/>
  <c r="BJ305" i="13"/>
  <c r="BK304" i="13"/>
  <c r="BK305" i="13"/>
  <c r="BI304" i="13"/>
  <c r="BI305" i="13"/>
  <c r="BJ306" i="13"/>
  <c r="BJ307" i="13"/>
  <c r="BI306" i="13"/>
  <c r="BK306" i="13"/>
  <c r="BI307" i="13"/>
  <c r="BK307" i="13"/>
  <c r="BJ308" i="13"/>
  <c r="BI308" i="13"/>
  <c r="BK308" i="13"/>
  <c r="BJ309" i="13"/>
  <c r="BJ310" i="13"/>
  <c r="BI309" i="13"/>
  <c r="BK309" i="13"/>
  <c r="BI310" i="13"/>
  <c r="BK310" i="13"/>
  <c r="BJ311" i="13"/>
  <c r="BI311" i="13"/>
  <c r="BK311" i="13"/>
  <c r="BJ312" i="13"/>
  <c r="BI312" i="13"/>
  <c r="BK312" i="13"/>
  <c r="BJ313" i="13"/>
  <c r="BI313" i="13"/>
  <c r="BK313" i="13"/>
  <c r="BJ314" i="13"/>
  <c r="BJ315" i="13"/>
  <c r="BK314" i="13"/>
  <c r="BI314" i="13"/>
  <c r="BK315" i="13"/>
  <c r="BK316" i="13"/>
  <c r="BI315" i="13"/>
  <c r="BI316" i="13"/>
  <c r="BJ316" i="13"/>
  <c r="BK317" i="13"/>
  <c r="BK318" i="13"/>
  <c r="BJ317" i="13"/>
  <c r="BI317" i="13"/>
  <c r="BI318" i="13"/>
  <c r="BJ318" i="13"/>
  <c r="BJ319" i="13"/>
  <c r="BJ320" i="13"/>
  <c r="BK319" i="13"/>
  <c r="BK320" i="13"/>
  <c r="BI319" i="13"/>
  <c r="BK321" i="13"/>
  <c r="BI320" i="13"/>
  <c r="BI321" i="13"/>
  <c r="BJ321" i="13"/>
  <c r="BI322" i="13"/>
  <c r="BJ322" i="13"/>
  <c r="BK322" i="13"/>
  <c r="BI323" i="13"/>
  <c r="BJ323" i="13"/>
  <c r="BK323" i="13"/>
  <c r="BI324" i="13"/>
  <c r="BI325" i="13"/>
  <c r="BK324" i="13"/>
  <c r="BK325" i="13"/>
  <c r="BJ324" i="13"/>
  <c r="BK326" i="13"/>
  <c r="BJ325" i="13"/>
  <c r="BJ326" i="13"/>
  <c r="BJ327" i="13"/>
  <c r="BI326" i="13"/>
  <c r="BI327" i="13"/>
  <c r="BK327" i="13"/>
  <c r="BI328" i="13"/>
  <c r="BJ328" i="13"/>
  <c r="BK328" i="13"/>
  <c r="BI329" i="13"/>
  <c r="BJ329" i="13"/>
  <c r="BK329" i="13"/>
  <c r="BI330" i="13"/>
  <c r="BJ330" i="13"/>
  <c r="BK330" i="13"/>
  <c r="BI331" i="13"/>
  <c r="BJ331" i="13"/>
  <c r="BK331" i="13"/>
  <c r="BI332" i="13"/>
  <c r="BI333" i="13"/>
  <c r="BK332" i="13"/>
  <c r="BK333" i="13"/>
  <c r="BJ332" i="13"/>
  <c r="BK334" i="13"/>
  <c r="BJ333" i="13"/>
  <c r="BK335" i="13"/>
  <c r="BI334" i="13"/>
  <c r="BJ334" i="13"/>
  <c r="BK336" i="13"/>
  <c r="BI335" i="13"/>
  <c r="BJ335" i="13"/>
  <c r="BI336" i="13"/>
  <c r="BJ336" i="13"/>
  <c r="BK337" i="13"/>
  <c r="BI337" i="13"/>
  <c r="BJ337" i="13"/>
  <c r="BK338" i="13"/>
  <c r="BI338" i="13"/>
  <c r="BJ338" i="13"/>
  <c r="BK339" i="13"/>
  <c r="BI339" i="13"/>
  <c r="BJ339" i="13"/>
  <c r="BK340" i="13"/>
  <c r="BI340" i="13"/>
  <c r="BJ340" i="13"/>
  <c r="BK341" i="13"/>
  <c r="BK342" i="13"/>
  <c r="BJ341" i="13"/>
  <c r="BJ342" i="13"/>
  <c r="BI341" i="13"/>
  <c r="BJ343" i="13"/>
  <c r="BI342" i="13"/>
  <c r="BI343" i="13"/>
  <c r="BI344" i="13"/>
  <c r="BK343" i="13"/>
  <c r="BI345" i="13"/>
  <c r="BJ344" i="13"/>
  <c r="BJ345" i="13"/>
  <c r="BK344" i="13"/>
  <c r="BK345" i="13"/>
  <c r="BK346" i="13"/>
  <c r="BJ346" i="13"/>
  <c r="BI346" i="13"/>
  <c r="CJ4" i="13" l="1"/>
  <c r="CA8" i="13"/>
  <c r="BX8" i="13" s="1"/>
  <c r="CA28" i="13"/>
  <c r="BX28" i="13" s="1"/>
  <c r="CA43" i="13"/>
  <c r="BX43" i="13" s="1"/>
  <c r="CA30" i="13"/>
  <c r="BX30" i="13" s="1"/>
  <c r="CA58" i="13"/>
  <c r="BX58" i="13" s="1"/>
  <c r="CA59" i="13"/>
  <c r="BX59" i="13" s="1"/>
  <c r="CA16" i="13"/>
  <c r="BX16" i="13" s="1"/>
  <c r="CA42" i="13"/>
  <c r="BX42" i="13" s="1"/>
  <c r="CA31" i="13"/>
  <c r="BX31" i="13" s="1"/>
  <c r="CA20" i="13"/>
  <c r="BX20" i="13" s="1"/>
  <c r="CA7" i="13"/>
  <c r="BX7" i="13" s="1"/>
  <c r="CA17" i="13"/>
  <c r="BX17" i="13" s="1"/>
  <c r="CA35" i="13"/>
  <c r="BX35" i="13" s="1"/>
  <c r="CA54" i="13"/>
  <c r="BX54" i="13" s="1"/>
  <c r="CA27" i="13"/>
  <c r="BX27" i="13" s="1"/>
  <c r="CA60" i="13"/>
  <c r="BX60" i="13" s="1"/>
  <c r="CA36" i="13"/>
  <c r="BX36" i="13" s="1"/>
  <c r="CA25" i="13"/>
  <c r="BX25" i="13" s="1"/>
  <c r="CA24" i="13"/>
  <c r="BX24" i="13" s="1"/>
  <c r="CA12" i="13"/>
  <c r="BX12" i="13" s="1"/>
  <c r="CA34" i="13"/>
  <c r="BX34" i="13" s="1"/>
  <c r="CA44" i="13"/>
  <c r="BX44" i="13" s="1"/>
  <c r="CA26" i="13"/>
  <c r="BX26" i="13" s="1"/>
  <c r="CA50" i="13"/>
  <c r="BX50" i="13" s="1"/>
  <c r="CA46" i="13"/>
  <c r="BX46" i="13" s="1"/>
  <c r="CA23" i="13"/>
  <c r="BX23" i="13" s="1"/>
  <c r="CA52" i="13"/>
  <c r="BX52" i="13" s="1"/>
  <c r="CA29" i="13"/>
  <c r="BX29" i="13" s="1"/>
  <c r="CA40" i="13"/>
  <c r="BX40" i="13" s="1"/>
  <c r="CA51" i="13"/>
  <c r="BX51" i="13" s="1"/>
  <c r="CA48" i="13"/>
  <c r="BX48" i="13" s="1"/>
  <c r="CA57" i="13"/>
  <c r="BX57" i="13" s="1"/>
  <c r="CA56" i="13"/>
  <c r="BX56" i="13" s="1"/>
  <c r="CA47" i="13"/>
  <c r="BX47" i="13" s="1"/>
  <c r="CA15" i="13"/>
  <c r="BX15" i="13" s="1"/>
  <c r="CA14" i="13"/>
  <c r="BX14" i="13" s="1"/>
  <c r="CA22" i="13"/>
  <c r="BX22" i="13" s="1"/>
  <c r="CA21" i="13"/>
  <c r="BX21" i="13" s="1"/>
  <c r="CA38" i="13"/>
  <c r="BX38" i="13" s="1"/>
  <c r="CA41" i="13"/>
  <c r="BX41" i="13" s="1"/>
  <c r="CA18" i="13"/>
  <c r="BX18" i="13" s="1"/>
  <c r="CA10" i="13"/>
  <c r="BX10" i="13" s="1"/>
  <c r="CA32" i="13"/>
  <c r="BX32" i="13" s="1"/>
  <c r="CA11" i="13"/>
  <c r="BX11" i="13" s="1"/>
  <c r="CA9" i="13"/>
  <c r="BX9" i="13" s="1"/>
  <c r="CA19" i="13"/>
  <c r="BX19" i="13" s="1"/>
  <c r="CA13" i="13"/>
  <c r="BX13" i="13" s="1"/>
  <c r="CA45" i="13"/>
  <c r="BX45" i="13" s="1"/>
  <c r="CA37" i="13"/>
  <c r="BX37" i="13" s="1"/>
  <c r="CA49" i="13"/>
  <c r="BX49" i="13" s="1"/>
  <c r="CA55" i="13"/>
  <c r="BX55" i="13" s="1"/>
  <c r="CA6" i="13"/>
  <c r="BX6" i="13" s="1"/>
  <c r="CA33" i="13"/>
  <c r="BX33" i="13" s="1"/>
  <c r="CA53" i="13"/>
  <c r="BX53" i="13" s="1"/>
  <c r="CA39" i="13"/>
  <c r="BX39" i="13" s="1"/>
  <c r="CA61" i="13"/>
  <c r="BX61" i="13" s="1"/>
  <c r="CA62" i="13"/>
  <c r="BX62" i="13" s="1"/>
  <c r="CD47" i="13" l="1"/>
  <c r="CG47" i="13" s="1"/>
  <c r="CD51" i="13"/>
  <c r="CG51" i="13" s="1"/>
  <c r="CD39" i="13"/>
  <c r="CG39" i="13" s="1"/>
  <c r="CD43" i="13"/>
  <c r="CG43" i="13" s="1"/>
  <c r="CD8" i="13"/>
  <c r="CG8" i="13" s="1"/>
  <c r="CD24" i="13"/>
  <c r="CG24" i="13" s="1"/>
  <c r="CD40" i="13"/>
  <c r="CG40" i="13" s="1"/>
  <c r="CD56" i="13"/>
  <c r="CG56" i="13" s="1"/>
  <c r="CD21" i="13"/>
  <c r="CD37" i="13"/>
  <c r="CG37" i="13" s="1"/>
  <c r="CD53" i="13"/>
  <c r="CG53" i="13" s="1"/>
  <c r="CD14" i="13"/>
  <c r="CG14" i="13" s="1"/>
  <c r="CD30" i="13"/>
  <c r="CG30" i="13" s="1"/>
  <c r="CD46" i="13"/>
  <c r="CG46" i="13" s="1"/>
  <c r="CD62" i="13"/>
  <c r="CJ6" i="13"/>
  <c r="CJ7" i="13"/>
  <c r="CJ8" i="13"/>
  <c r="CJ9" i="13"/>
  <c r="CJ10" i="13"/>
  <c r="CJ12" i="13"/>
  <c r="CJ11" i="13"/>
  <c r="CJ13" i="13"/>
  <c r="CJ14" i="13"/>
  <c r="CJ15" i="13"/>
  <c r="CJ16" i="13"/>
  <c r="CJ17" i="13"/>
  <c r="CJ18" i="13"/>
  <c r="CJ19" i="13"/>
  <c r="CJ20" i="13"/>
  <c r="CJ21" i="13"/>
  <c r="CJ22" i="13"/>
  <c r="CJ23" i="13"/>
  <c r="CJ24" i="13"/>
  <c r="CJ25" i="13"/>
  <c r="CJ26" i="13"/>
  <c r="CJ27" i="13"/>
  <c r="CJ28" i="13"/>
  <c r="CJ29" i="13"/>
  <c r="CJ30" i="13"/>
  <c r="CJ31" i="13"/>
  <c r="CJ32" i="13"/>
  <c r="CJ33" i="13"/>
  <c r="CJ34" i="13"/>
  <c r="CJ35" i="13"/>
  <c r="CJ36" i="13"/>
  <c r="CJ37" i="13"/>
  <c r="CJ38" i="13"/>
  <c r="CJ39" i="13"/>
  <c r="CJ40" i="13"/>
  <c r="CJ41" i="13"/>
  <c r="CJ42" i="13"/>
  <c r="CJ43" i="13"/>
  <c r="CJ44" i="13"/>
  <c r="CJ45" i="13"/>
  <c r="CJ46" i="13"/>
  <c r="CJ47" i="13"/>
  <c r="CJ48" i="13"/>
  <c r="CJ49" i="13"/>
  <c r="CJ50" i="13"/>
  <c r="CJ51" i="13"/>
  <c r="CJ52" i="13"/>
  <c r="CJ53" i="13"/>
  <c r="CJ54" i="13"/>
  <c r="CJ55" i="13"/>
  <c r="CJ56" i="13"/>
  <c r="CJ57" i="13"/>
  <c r="CJ58" i="13"/>
  <c r="CJ59" i="13"/>
  <c r="CJ60" i="13"/>
  <c r="CJ61" i="13"/>
  <c r="CJ62" i="13"/>
  <c r="CD31" i="13"/>
  <c r="CG31" i="13" s="1"/>
  <c r="CD35" i="13"/>
  <c r="CG35" i="13" s="1"/>
  <c r="CD23" i="13"/>
  <c r="CG23" i="13" s="1"/>
  <c r="CD27" i="13"/>
  <c r="CD20" i="13"/>
  <c r="CG20" i="13" s="1"/>
  <c r="CD36" i="13"/>
  <c r="CG36" i="13" s="1"/>
  <c r="CD52" i="13"/>
  <c r="CG52" i="13" s="1"/>
  <c r="CD17" i="13"/>
  <c r="CG17" i="13" s="1"/>
  <c r="CD33" i="13"/>
  <c r="CG33" i="13" s="1"/>
  <c r="CD49" i="13"/>
  <c r="CG49" i="13" s="1"/>
  <c r="CD10" i="13"/>
  <c r="CG10" i="13" s="1"/>
  <c r="CD26" i="13"/>
  <c r="CD42" i="13"/>
  <c r="CG42" i="13" s="1"/>
  <c r="CD58" i="13"/>
  <c r="CG58" i="13" s="1"/>
  <c r="CD15" i="13"/>
  <c r="CG15" i="13" s="1"/>
  <c r="CD19" i="13"/>
  <c r="CG19" i="13" s="1"/>
  <c r="CD7" i="13"/>
  <c r="CD11" i="13"/>
  <c r="CG11" i="13" s="1"/>
  <c r="CD16" i="13"/>
  <c r="CG16" i="13" s="1"/>
  <c r="CD32" i="13"/>
  <c r="CD48" i="13"/>
  <c r="CG48" i="13" s="1"/>
  <c r="CD13" i="13"/>
  <c r="CG13" i="13" s="1"/>
  <c r="CD29" i="13"/>
  <c r="CD45" i="13"/>
  <c r="CG45" i="13" s="1"/>
  <c r="CD61" i="13"/>
  <c r="CG61" i="13" s="1"/>
  <c r="CD6" i="13"/>
  <c r="CD22" i="13"/>
  <c r="CG22" i="13" s="1"/>
  <c r="CD38" i="13"/>
  <c r="CG38" i="13" s="1"/>
  <c r="CD54" i="13"/>
  <c r="CG54" i="13" s="1"/>
  <c r="CD55" i="13"/>
  <c r="CD59" i="13"/>
  <c r="CG59" i="13" s="1"/>
  <c r="CD12" i="13"/>
  <c r="CG12" i="13" s="1"/>
  <c r="CD28" i="13"/>
  <c r="CG28" i="13" s="1"/>
  <c r="CD44" i="13"/>
  <c r="CG44" i="13" s="1"/>
  <c r="CD60" i="13"/>
  <c r="CG60" i="13" s="1"/>
  <c r="AT61" i="13" s="1"/>
  <c r="CD9" i="13"/>
  <c r="CG9" i="13" s="1"/>
  <c r="CD25" i="13"/>
  <c r="CG25" i="13" s="1"/>
  <c r="CD41" i="13"/>
  <c r="CG41" i="13" s="1"/>
  <c r="CD57" i="13"/>
  <c r="CG57" i="13" s="1"/>
  <c r="CD18" i="13"/>
  <c r="CG18" i="13" s="1"/>
  <c r="CD34" i="13"/>
  <c r="CG34" i="13" s="1"/>
  <c r="CD50" i="13"/>
  <c r="CG50" i="13" s="1"/>
  <c r="CG62" i="13"/>
  <c r="CG21" i="13"/>
  <c r="CG27" i="13"/>
  <c r="CG29" i="13"/>
  <c r="CG7" i="13"/>
  <c r="CG55" i="13"/>
  <c r="CG32" i="13"/>
  <c r="CG6" i="13"/>
  <c r="CG26" i="13"/>
  <c r="AW61" i="13" l="1"/>
  <c r="AK62" i="13" s="1"/>
  <c r="AT62" i="13" s="1"/>
  <c r="BQ61" i="13"/>
  <c r="J61" i="13"/>
  <c r="BN61" i="13"/>
  <c r="CI4" i="13"/>
  <c r="BZ14" i="13"/>
  <c r="BW14" i="13" s="1"/>
  <c r="BZ48" i="13"/>
  <c r="BW48" i="13" s="1"/>
  <c r="BZ47" i="13"/>
  <c r="BW47" i="13" s="1"/>
  <c r="BZ38" i="13"/>
  <c r="BW38" i="13" s="1"/>
  <c r="BZ18" i="13"/>
  <c r="BW18" i="13" s="1"/>
  <c r="BZ45" i="13"/>
  <c r="BW45" i="13" s="1"/>
  <c r="BZ44" i="13"/>
  <c r="BW44" i="13" s="1"/>
  <c r="BZ11" i="13"/>
  <c r="BW11" i="13" s="1"/>
  <c r="BZ56" i="13"/>
  <c r="BW56" i="13" s="1"/>
  <c r="BZ21" i="13"/>
  <c r="BW21" i="13" s="1"/>
  <c r="BZ60" i="13"/>
  <c r="BW60" i="13" s="1"/>
  <c r="BZ57" i="13"/>
  <c r="BW57" i="13" s="1"/>
  <c r="BZ34" i="13"/>
  <c r="BW34" i="13" s="1"/>
  <c r="BZ51" i="13"/>
  <c r="BW51" i="13" s="1"/>
  <c r="BZ54" i="13"/>
  <c r="BW54" i="13" s="1"/>
  <c r="BZ22" i="13"/>
  <c r="BW22" i="13" s="1"/>
  <c r="BZ10" i="13"/>
  <c r="BW10" i="13" s="1"/>
  <c r="BZ9" i="13"/>
  <c r="BW9" i="13" s="1"/>
  <c r="BZ36" i="13"/>
  <c r="BW36" i="13" s="1"/>
  <c r="BZ24" i="13"/>
  <c r="BW24" i="13" s="1"/>
  <c r="BZ25" i="13"/>
  <c r="BW25" i="13" s="1"/>
  <c r="BZ52" i="13"/>
  <c r="BW52" i="13" s="1"/>
  <c r="BZ29" i="13"/>
  <c r="BW29" i="13" s="1"/>
  <c r="BZ13" i="13"/>
  <c r="BW13" i="13" s="1"/>
  <c r="BZ23" i="13"/>
  <c r="BW23" i="13" s="1"/>
  <c r="BZ33" i="13"/>
  <c r="BW33" i="13" s="1"/>
  <c r="BZ41" i="13"/>
  <c r="BW41" i="13" s="1"/>
  <c r="BZ12" i="13"/>
  <c r="BW12" i="13" s="1"/>
  <c r="BZ20" i="13"/>
  <c r="BW20" i="13" s="1"/>
  <c r="BZ28" i="13"/>
  <c r="BW28" i="13" s="1"/>
  <c r="BZ27" i="13"/>
  <c r="BW27" i="13" s="1"/>
  <c r="BZ26" i="13"/>
  <c r="BW26" i="13" s="1"/>
  <c r="BZ31" i="13"/>
  <c r="BW31" i="13" s="1"/>
  <c r="BZ43" i="13"/>
  <c r="BW43" i="13" s="1"/>
  <c r="BZ59" i="13"/>
  <c r="BW59" i="13" s="1"/>
  <c r="BZ39" i="13"/>
  <c r="BW39" i="13" s="1"/>
  <c r="BZ46" i="13"/>
  <c r="BW46" i="13" s="1"/>
  <c r="BZ17" i="13"/>
  <c r="BW17" i="13" s="1"/>
  <c r="BZ58" i="13"/>
  <c r="BW58" i="13" s="1"/>
  <c r="BZ53" i="13"/>
  <c r="BW53" i="13" s="1"/>
  <c r="BZ6" i="13"/>
  <c r="BW6" i="13" s="1"/>
  <c r="BZ35" i="13"/>
  <c r="BW35" i="13" s="1"/>
  <c r="BZ42" i="13"/>
  <c r="BW42" i="13" s="1"/>
  <c r="BZ30" i="13"/>
  <c r="BW30" i="13" s="1"/>
  <c r="BZ7" i="13"/>
  <c r="BW7" i="13" s="1"/>
  <c r="BZ49" i="13"/>
  <c r="BW49" i="13" s="1"/>
  <c r="BZ16" i="13"/>
  <c r="BW16" i="13" s="1"/>
  <c r="BZ40" i="13"/>
  <c r="BW40" i="13" s="1"/>
  <c r="BZ37" i="13"/>
  <c r="BW37" i="13" s="1"/>
  <c r="BZ50" i="13"/>
  <c r="BW50" i="13" s="1"/>
  <c r="BZ32" i="13"/>
  <c r="BW32" i="13" s="1"/>
  <c r="BZ15" i="13"/>
  <c r="BW15" i="13" s="1"/>
  <c r="BZ8" i="13"/>
  <c r="BW8" i="13" s="1"/>
  <c r="BZ19" i="13"/>
  <c r="BW19" i="13" s="1"/>
  <c r="BZ55" i="13"/>
  <c r="BW55" i="13" s="1"/>
  <c r="BZ61" i="13"/>
  <c r="BW61" i="13" s="1"/>
  <c r="BZ62" i="13"/>
  <c r="BW62" i="13" s="1"/>
  <c r="AZ61" i="13" l="1"/>
  <c r="BC61" i="13" s="1"/>
  <c r="M61" i="13"/>
  <c r="P61" i="13" s="1"/>
  <c r="S61" i="13"/>
  <c r="AB62" i="13" s="1"/>
  <c r="CC26" i="13"/>
  <c r="CF26" i="13" s="1"/>
  <c r="CC30" i="13"/>
  <c r="CF30" i="13" s="1"/>
  <c r="CC34" i="13"/>
  <c r="CF34" i="13" s="1"/>
  <c r="CC22" i="13"/>
  <c r="CF22" i="13" s="1"/>
  <c r="CC19" i="13"/>
  <c r="CF19" i="13" s="1"/>
  <c r="CC35" i="13"/>
  <c r="CF35" i="13" s="1"/>
  <c r="CC51" i="13"/>
  <c r="CF51" i="13" s="1"/>
  <c r="CC12" i="13"/>
  <c r="CC28" i="13"/>
  <c r="CF28" i="13" s="1"/>
  <c r="CC44" i="13"/>
  <c r="CF44" i="13" s="1"/>
  <c r="CC60" i="13"/>
  <c r="CC9" i="13"/>
  <c r="CF9" i="13" s="1"/>
  <c r="CC25" i="13"/>
  <c r="CF25" i="13" s="1"/>
  <c r="CC41" i="13"/>
  <c r="CF41" i="13" s="1"/>
  <c r="CC57" i="13"/>
  <c r="CF57" i="13" s="1"/>
  <c r="CC10" i="13"/>
  <c r="CC14" i="13"/>
  <c r="CF14" i="13" s="1"/>
  <c r="CC18" i="13"/>
  <c r="CF18" i="13" s="1"/>
  <c r="CC6" i="13"/>
  <c r="CF6" i="13" s="1"/>
  <c r="CC15" i="13"/>
  <c r="CF15" i="13" s="1"/>
  <c r="CC31" i="13"/>
  <c r="CF31" i="13" s="1"/>
  <c r="CC47" i="13"/>
  <c r="CC8" i="13"/>
  <c r="CF8" i="13" s="1"/>
  <c r="CC24" i="13"/>
  <c r="CC40" i="13"/>
  <c r="CF40" i="13" s="1"/>
  <c r="CC56" i="13"/>
  <c r="CF56" i="13" s="1"/>
  <c r="CC21" i="13"/>
  <c r="CF21" i="13" s="1"/>
  <c r="CC37" i="13"/>
  <c r="CF37" i="13" s="1"/>
  <c r="CC53" i="13"/>
  <c r="CF53" i="13" s="1"/>
  <c r="CI6" i="13"/>
  <c r="CI7" i="13"/>
  <c r="CI8" i="13"/>
  <c r="CI9" i="13"/>
  <c r="CI10" i="13"/>
  <c r="CI11" i="13"/>
  <c r="CI12" i="13"/>
  <c r="CI13" i="13"/>
  <c r="CI14" i="13"/>
  <c r="CI15" i="13"/>
  <c r="CI16" i="13"/>
  <c r="CI17" i="13"/>
  <c r="CI18" i="13"/>
  <c r="CI19" i="13"/>
  <c r="CI20" i="13"/>
  <c r="CI21" i="13"/>
  <c r="CI22" i="13"/>
  <c r="CI23" i="13"/>
  <c r="CI24" i="13"/>
  <c r="CI25" i="13"/>
  <c r="CI26" i="13"/>
  <c r="CI27" i="13"/>
  <c r="CI28" i="13"/>
  <c r="CI29" i="13"/>
  <c r="CI30" i="13"/>
  <c r="CI31" i="13"/>
  <c r="CI32" i="13"/>
  <c r="CI33" i="13"/>
  <c r="CI34" i="13"/>
  <c r="CI35" i="13"/>
  <c r="CI36" i="13"/>
  <c r="CI37" i="13"/>
  <c r="CI38" i="13"/>
  <c r="CI39" i="13"/>
  <c r="CI40" i="13"/>
  <c r="CI41" i="13"/>
  <c r="CI42" i="13"/>
  <c r="CI43" i="13"/>
  <c r="CI44" i="13"/>
  <c r="CI45" i="13"/>
  <c r="CI46" i="13"/>
  <c r="CI47" i="13"/>
  <c r="CI48" i="13"/>
  <c r="CI49" i="13"/>
  <c r="CI50" i="13"/>
  <c r="CI51" i="13"/>
  <c r="CI52" i="13"/>
  <c r="CI53" i="13"/>
  <c r="CI54" i="13"/>
  <c r="CI55" i="13"/>
  <c r="CI56" i="13"/>
  <c r="CI57" i="13"/>
  <c r="CI58" i="13"/>
  <c r="CI59" i="13"/>
  <c r="CI60" i="13"/>
  <c r="CI61" i="13"/>
  <c r="CI62" i="13"/>
  <c r="CC58" i="13"/>
  <c r="CF58" i="13" s="1"/>
  <c r="CC62" i="13"/>
  <c r="CF62" i="13" s="1"/>
  <c r="CC54" i="13"/>
  <c r="CF54" i="13" s="1"/>
  <c r="CC11" i="13"/>
  <c r="CF11" i="13" s="1"/>
  <c r="CC27" i="13"/>
  <c r="CF27" i="13" s="1"/>
  <c r="CC43" i="13"/>
  <c r="CF43" i="13" s="1"/>
  <c r="CC59" i="13"/>
  <c r="CF59" i="13" s="1"/>
  <c r="CC20" i="13"/>
  <c r="CC36" i="13"/>
  <c r="CF36" i="13" s="1"/>
  <c r="CC52" i="13"/>
  <c r="CC17" i="13"/>
  <c r="CF17" i="13" s="1"/>
  <c r="CC33" i="13"/>
  <c r="CF33" i="13" s="1"/>
  <c r="CC49" i="13"/>
  <c r="CF49" i="13" s="1"/>
  <c r="CH4" i="13"/>
  <c r="CC42" i="13"/>
  <c r="CF42" i="13" s="1"/>
  <c r="CC46" i="13"/>
  <c r="CF46" i="13" s="1"/>
  <c r="CC50" i="13"/>
  <c r="CF50" i="13" s="1"/>
  <c r="CC38" i="13"/>
  <c r="CC7" i="13"/>
  <c r="CC23" i="13"/>
  <c r="CF23" i="13" s="1"/>
  <c r="CC39" i="13"/>
  <c r="CF39" i="13" s="1"/>
  <c r="CC55" i="13"/>
  <c r="CF55" i="13" s="1"/>
  <c r="CC16" i="13"/>
  <c r="CF16" i="13" s="1"/>
  <c r="CC32" i="13"/>
  <c r="CF32" i="13" s="1"/>
  <c r="CC48" i="13"/>
  <c r="CF48" i="13" s="1"/>
  <c r="CC13" i="13"/>
  <c r="CC29" i="13"/>
  <c r="CC45" i="13"/>
  <c r="CF45" i="13" s="1"/>
  <c r="CC61" i="13"/>
  <c r="CF61" i="13" s="1"/>
  <c r="CF38" i="13"/>
  <c r="CF24" i="13"/>
  <c r="CF60" i="13"/>
  <c r="AS61" i="13" s="1"/>
  <c r="CF7" i="13"/>
  <c r="CF47" i="13"/>
  <c r="CF10" i="13"/>
  <c r="CF52" i="13"/>
  <c r="BY9" i="13"/>
  <c r="BV9" i="13" s="1"/>
  <c r="BY34" i="13"/>
  <c r="BV34" i="13" s="1"/>
  <c r="BY8" i="13"/>
  <c r="BV8" i="13" s="1"/>
  <c r="BY7" i="13"/>
  <c r="BV7" i="13" s="1"/>
  <c r="BY30" i="13"/>
  <c r="BV30" i="13" s="1"/>
  <c r="BY41" i="13"/>
  <c r="BV41" i="13" s="1"/>
  <c r="BY46" i="13"/>
  <c r="BV46" i="13" s="1"/>
  <c r="BY16" i="13"/>
  <c r="BV16" i="13" s="1"/>
  <c r="BY15" i="13"/>
  <c r="BV15" i="13" s="1"/>
  <c r="BY44" i="13"/>
  <c r="BV44" i="13" s="1"/>
  <c r="BY43" i="13"/>
  <c r="BV43" i="13" s="1"/>
  <c r="BY21" i="13"/>
  <c r="BV21" i="13" s="1"/>
  <c r="BY55" i="13"/>
  <c r="BV55" i="13" s="1"/>
  <c r="BY6" i="13"/>
  <c r="BY51" i="13"/>
  <c r="BV51" i="13" s="1"/>
  <c r="BY27" i="13"/>
  <c r="BV27" i="13" s="1"/>
  <c r="BY37" i="13"/>
  <c r="BV37" i="13" s="1"/>
  <c r="BY29" i="13"/>
  <c r="BV29" i="13" s="1"/>
  <c r="BY48" i="13"/>
  <c r="BV48" i="13" s="1"/>
  <c r="BY42" i="13"/>
  <c r="BV42" i="13" s="1"/>
  <c r="BY12" i="13"/>
  <c r="BV12" i="13" s="1"/>
  <c r="BY58" i="13"/>
  <c r="BV58" i="13" s="1"/>
  <c r="BY24" i="13"/>
  <c r="BV24" i="13" s="1"/>
  <c r="BY26" i="13"/>
  <c r="BV26" i="13" s="1"/>
  <c r="BY23" i="13"/>
  <c r="BV23" i="13" s="1"/>
  <c r="BY53" i="13"/>
  <c r="BV53" i="13" s="1"/>
  <c r="BY57" i="13"/>
  <c r="BV57" i="13" s="1"/>
  <c r="BY50" i="13"/>
  <c r="BV50" i="13" s="1"/>
  <c r="BY20" i="13"/>
  <c r="BV20" i="13" s="1"/>
  <c r="BY10" i="13"/>
  <c r="BV10" i="13" s="1"/>
  <c r="BY19" i="13"/>
  <c r="BV19" i="13" s="1"/>
  <c r="BY13" i="13"/>
  <c r="BV13" i="13" s="1"/>
  <c r="BY32" i="13"/>
  <c r="BV32" i="13" s="1"/>
  <c r="BY54" i="13"/>
  <c r="BV54" i="13" s="1"/>
  <c r="BY31" i="13"/>
  <c r="BV31" i="13" s="1"/>
  <c r="BY18" i="13"/>
  <c r="BV18" i="13" s="1"/>
  <c r="BY60" i="13"/>
  <c r="BV60" i="13" s="1"/>
  <c r="BY59" i="13"/>
  <c r="BV59" i="13" s="1"/>
  <c r="BY49" i="13"/>
  <c r="BV49" i="13" s="1"/>
  <c r="BY14" i="13"/>
  <c r="BV14" i="13" s="1"/>
  <c r="BY56" i="13"/>
  <c r="BV56" i="13" s="1"/>
  <c r="BY17" i="13"/>
  <c r="BV17" i="13" s="1"/>
  <c r="BY52" i="13"/>
  <c r="BV52" i="13" s="1"/>
  <c r="BY22" i="13"/>
  <c r="BV22" i="13" s="1"/>
  <c r="BY28" i="13"/>
  <c r="BV28" i="13" s="1"/>
  <c r="BY38" i="13"/>
  <c r="BV38" i="13" s="1"/>
  <c r="BY45" i="13"/>
  <c r="BV45" i="13" s="1"/>
  <c r="BY40" i="13"/>
  <c r="BV40" i="13" s="1"/>
  <c r="BY39" i="13"/>
  <c r="BV39" i="13" s="1"/>
  <c r="BY36" i="13"/>
  <c r="BV36" i="13" s="1"/>
  <c r="BY35" i="13"/>
  <c r="BV35" i="13" s="1"/>
  <c r="BY47" i="13"/>
  <c r="BV47" i="13" s="1"/>
  <c r="BY25" i="13"/>
  <c r="BV25" i="13" s="1"/>
  <c r="BY11" i="13"/>
  <c r="BV11" i="13" s="1"/>
  <c r="BY33" i="13"/>
  <c r="BV33" i="13" s="1"/>
  <c r="BY61" i="13"/>
  <c r="BV61" i="13" s="1"/>
  <c r="BY62" i="13"/>
  <c r="BV62" i="13" s="1"/>
  <c r="CF12" i="13"/>
  <c r="CF29" i="13"/>
  <c r="CF13" i="13"/>
  <c r="CF20" i="13"/>
  <c r="AV61" i="13" l="1"/>
  <c r="BP61" i="13"/>
  <c r="I61" i="13"/>
  <c r="BM61" i="13"/>
  <c r="AW62" i="13"/>
  <c r="BQ62" i="13"/>
  <c r="J62" i="13"/>
  <c r="BN62" i="13"/>
  <c r="CB37" i="13"/>
  <c r="CE37" i="13" s="1"/>
  <c r="CB25" i="13"/>
  <c r="CE25" i="13" s="1"/>
  <c r="CB29" i="13"/>
  <c r="CE29" i="13" s="1"/>
  <c r="CB33" i="13"/>
  <c r="CE33" i="13" s="1"/>
  <c r="CB10" i="13"/>
  <c r="CE10" i="13" s="1"/>
  <c r="CB26" i="13"/>
  <c r="CE26" i="13" s="1"/>
  <c r="CB42" i="13"/>
  <c r="CE42" i="13" s="1"/>
  <c r="CB58" i="13"/>
  <c r="CE58" i="13" s="1"/>
  <c r="CB19" i="13"/>
  <c r="CE19" i="13" s="1"/>
  <c r="CB35" i="13"/>
  <c r="CE35" i="13" s="1"/>
  <c r="CB51" i="13"/>
  <c r="CE51" i="13" s="1"/>
  <c r="CB12" i="13"/>
  <c r="CE12" i="13" s="1"/>
  <c r="CB28" i="13"/>
  <c r="CE28" i="13" s="1"/>
  <c r="CB44" i="13"/>
  <c r="CE44" i="13" s="1"/>
  <c r="CB60" i="13"/>
  <c r="CE60" i="13" s="1"/>
  <c r="AR61" i="13" s="1"/>
  <c r="CB21" i="13"/>
  <c r="CE21" i="13" s="1"/>
  <c r="CB9" i="13"/>
  <c r="CE9" i="13" s="1"/>
  <c r="CB13" i="13"/>
  <c r="CE13" i="13" s="1"/>
  <c r="CB17" i="13"/>
  <c r="CB22" i="13"/>
  <c r="CB38" i="13"/>
  <c r="CE38" i="13" s="1"/>
  <c r="CB54" i="13"/>
  <c r="CE54" i="13" s="1"/>
  <c r="CB15" i="13"/>
  <c r="CE15" i="13" s="1"/>
  <c r="CB31" i="13"/>
  <c r="CE31" i="13" s="1"/>
  <c r="CB47" i="13"/>
  <c r="CE47" i="13" s="1"/>
  <c r="CB8" i="13"/>
  <c r="CE8" i="13" s="1"/>
  <c r="CB24" i="13"/>
  <c r="CB40" i="13"/>
  <c r="CE40" i="13" s="1"/>
  <c r="CB56" i="13"/>
  <c r="CE56" i="13" s="1"/>
  <c r="CH6" i="13"/>
  <c r="CH7" i="13"/>
  <c r="CH8" i="13"/>
  <c r="CH9" i="13"/>
  <c r="CH10" i="13"/>
  <c r="CH12" i="13"/>
  <c r="CH11" i="13"/>
  <c r="CH13" i="13"/>
  <c r="CH14" i="13"/>
  <c r="CH15" i="13"/>
  <c r="CH16" i="13"/>
  <c r="CH17" i="13"/>
  <c r="CH18" i="13"/>
  <c r="CH19" i="13"/>
  <c r="CH20" i="13"/>
  <c r="CH21" i="13"/>
  <c r="CH22" i="13"/>
  <c r="CH23" i="13"/>
  <c r="CH24" i="13"/>
  <c r="CH25" i="13"/>
  <c r="CH26" i="13"/>
  <c r="CH27" i="13"/>
  <c r="CH28" i="13"/>
  <c r="CH29" i="13"/>
  <c r="CH30" i="13"/>
  <c r="CH31" i="13"/>
  <c r="CH32" i="13"/>
  <c r="CH33" i="13"/>
  <c r="CH34" i="13"/>
  <c r="CH35" i="13"/>
  <c r="CH36" i="13"/>
  <c r="CH37" i="13"/>
  <c r="CH38" i="13"/>
  <c r="CH39" i="13"/>
  <c r="CH40" i="13"/>
  <c r="CH41" i="13"/>
  <c r="CH42" i="13"/>
  <c r="CH43" i="13"/>
  <c r="CH44" i="13"/>
  <c r="CH45" i="13"/>
  <c r="CH46" i="13"/>
  <c r="CH47" i="13"/>
  <c r="CH48" i="13"/>
  <c r="CH49" i="13"/>
  <c r="CH50" i="13"/>
  <c r="CH51" i="13"/>
  <c r="CH52" i="13"/>
  <c r="CH53" i="13"/>
  <c r="CH54" i="13"/>
  <c r="CH55" i="13"/>
  <c r="CH56" i="13"/>
  <c r="CH57" i="13"/>
  <c r="CH58" i="13"/>
  <c r="CH59" i="13"/>
  <c r="CH60" i="13"/>
  <c r="CH61" i="13"/>
  <c r="CH62" i="13"/>
  <c r="CB6" i="13"/>
  <c r="CE6" i="13" s="1"/>
  <c r="CB57" i="13"/>
  <c r="CE57" i="13" s="1"/>
  <c r="CB61" i="13"/>
  <c r="CE61" i="13" s="1"/>
  <c r="CB18" i="13"/>
  <c r="CE18" i="13" s="1"/>
  <c r="CB34" i="13"/>
  <c r="CE34" i="13" s="1"/>
  <c r="CB50" i="13"/>
  <c r="CE50" i="13" s="1"/>
  <c r="CB11" i="13"/>
  <c r="CE11" i="13" s="1"/>
  <c r="CB27" i="13"/>
  <c r="CE27" i="13" s="1"/>
  <c r="CB43" i="13"/>
  <c r="CE43" i="13" s="1"/>
  <c r="CB59" i="13"/>
  <c r="CE59" i="13" s="1"/>
  <c r="CB20" i="13"/>
  <c r="CE20" i="13" s="1"/>
  <c r="CB36" i="13"/>
  <c r="CE36" i="13" s="1"/>
  <c r="CB52" i="13"/>
  <c r="CE52" i="13" s="1"/>
  <c r="CB53" i="13"/>
  <c r="CE53" i="13" s="1"/>
  <c r="CB41" i="13"/>
  <c r="CE41" i="13" s="1"/>
  <c r="CB45" i="13"/>
  <c r="CE45" i="13" s="1"/>
  <c r="CB49" i="13"/>
  <c r="CE49" i="13" s="1"/>
  <c r="CB14" i="13"/>
  <c r="CE14" i="13" s="1"/>
  <c r="CB30" i="13"/>
  <c r="CB46" i="13"/>
  <c r="CE46" i="13" s="1"/>
  <c r="CB62" i="13"/>
  <c r="CE62" i="13" s="1"/>
  <c r="CB7" i="13"/>
  <c r="CB23" i="13"/>
  <c r="CE23" i="13" s="1"/>
  <c r="CB39" i="13"/>
  <c r="CE39" i="13" s="1"/>
  <c r="CB55" i="13"/>
  <c r="CE55" i="13" s="1"/>
  <c r="CB16" i="13"/>
  <c r="CE16" i="13" s="1"/>
  <c r="CB32" i="13"/>
  <c r="CE32" i="13" s="1"/>
  <c r="CB48" i="13"/>
  <c r="CE48" i="13" s="1"/>
  <c r="CE17" i="13"/>
  <c r="CE30" i="13"/>
  <c r="CE24" i="13"/>
  <c r="CE7" i="13"/>
  <c r="CE22" i="13"/>
  <c r="H61" i="13" l="1"/>
  <c r="BO61" i="13"/>
  <c r="BL61" i="13"/>
  <c r="AU61" i="13"/>
  <c r="AI62" i="13" s="1"/>
  <c r="AR62" i="13" s="1"/>
  <c r="R61" i="13"/>
  <c r="AA62" i="13" s="1"/>
  <c r="L61" i="13"/>
  <c r="O61" i="13" s="1"/>
  <c r="AZ62" i="13"/>
  <c r="BC62" i="13" s="1"/>
  <c r="AK63" i="13"/>
  <c r="AT63" i="13" s="1"/>
  <c r="AY61" i="13"/>
  <c r="BB61" i="13" s="1"/>
  <c r="AJ62" i="13"/>
  <c r="AS62" i="13" s="1"/>
  <c r="M62" i="13"/>
  <c r="P62" i="13" s="1"/>
  <c r="S62" i="13"/>
  <c r="AB63" i="13" s="1"/>
  <c r="Q61" i="13" l="1"/>
  <c r="Z62" i="13" s="1"/>
  <c r="K61" i="13"/>
  <c r="N61" i="13" s="1"/>
  <c r="AX61" i="13"/>
  <c r="BA61" i="13" s="1"/>
  <c r="BD61" i="13" s="1"/>
  <c r="BH62" i="13" l="1"/>
  <c r="F272" i="7"/>
  <c r="I273" i="7" s="1"/>
  <c r="AW63" i="13"/>
  <c r="BQ63" i="13"/>
  <c r="J63" i="13"/>
  <c r="BN63" i="13"/>
  <c r="BP62" i="13"/>
  <c r="AV62" i="13"/>
  <c r="I62" i="13"/>
  <c r="BM62" i="13"/>
  <c r="BO62" i="13"/>
  <c r="H62" i="13"/>
  <c r="AU62" i="13"/>
  <c r="BL62" i="13"/>
  <c r="H273" i="7" l="1"/>
  <c r="G273" i="7"/>
  <c r="J273" i="7"/>
  <c r="K273" i="7"/>
  <c r="Q62" i="13"/>
  <c r="Z63" i="13" s="1"/>
  <c r="K62" i="13"/>
  <c r="N62" i="13" s="1"/>
  <c r="AX62" i="13"/>
  <c r="BA62" i="13" s="1"/>
  <c r="AI63" i="13"/>
  <c r="AR63" i="13" s="1"/>
  <c r="S63" i="13"/>
  <c r="AB64" i="13" s="1"/>
  <c r="M63" i="13"/>
  <c r="P63" i="13" s="1"/>
  <c r="AZ63" i="13"/>
  <c r="BC63" i="13" s="1"/>
  <c r="AK64" i="13"/>
  <c r="AY62" i="13"/>
  <c r="BB62" i="13" s="1"/>
  <c r="AJ63" i="13"/>
  <c r="AS63" i="13" s="1"/>
  <c r="L62" i="13"/>
  <c r="O62" i="13" s="1"/>
  <c r="R62" i="13"/>
  <c r="AA63" i="13" s="1"/>
  <c r="F273" i="7" l="1"/>
  <c r="L273" i="7"/>
  <c r="G173" i="12" s="1"/>
  <c r="H173" i="12" s="1"/>
  <c r="I173" i="12" s="1"/>
  <c r="BU63" i="13" s="1"/>
  <c r="CA63" i="13" s="1"/>
  <c r="BD62" i="13"/>
  <c r="BH63" i="13"/>
  <c r="CH63" i="13" l="1"/>
  <c r="BT63" i="13"/>
  <c r="BZ63" i="13" s="1"/>
  <c r="CC63" i="13" s="1"/>
  <c r="CJ63" i="13"/>
  <c r="BS63" i="13"/>
  <c r="BY63" i="13" s="1"/>
  <c r="CB63" i="13" s="1"/>
  <c r="J174" i="12"/>
  <c r="CI63" i="13"/>
  <c r="AU63" i="13"/>
  <c r="BO63" i="13"/>
  <c r="H63" i="13"/>
  <c r="BL63" i="13"/>
  <c r="K274" i="7"/>
  <c r="J274" i="7"/>
  <c r="I274" i="7"/>
  <c r="H274" i="7"/>
  <c r="G274" i="7"/>
  <c r="BV63" i="13"/>
  <c r="AV63" i="13"/>
  <c r="BP63" i="13"/>
  <c r="I63" i="13"/>
  <c r="BM63" i="13"/>
  <c r="BX63" i="13"/>
  <c r="CD63" i="13"/>
  <c r="BW63" i="13" l="1"/>
  <c r="CF63" i="13" s="1"/>
  <c r="AY63" i="13"/>
  <c r="BB63" i="13" s="1"/>
  <c r="AJ64" i="13"/>
  <c r="K63" i="13"/>
  <c r="N63" i="13" s="1"/>
  <c r="Q63" i="13"/>
  <c r="Z64" i="13" s="1"/>
  <c r="L63" i="13"/>
  <c r="O63" i="13" s="1"/>
  <c r="R63" i="13"/>
  <c r="AA64" i="13" s="1"/>
  <c r="AX63" i="13"/>
  <c r="BA63" i="13" s="1"/>
  <c r="AI64" i="13"/>
  <c r="CE63" i="13"/>
  <c r="L274" i="7"/>
  <c r="G174" i="12" s="1"/>
  <c r="H174" i="12" s="1"/>
  <c r="I174" i="12" s="1"/>
  <c r="CG63" i="13"/>
  <c r="AT64" i="13" s="1"/>
  <c r="AS64" i="13" l="1"/>
  <c r="AR64" i="13"/>
  <c r="F274" i="7"/>
  <c r="BD63" i="13"/>
  <c r="BT64" i="13"/>
  <c r="BZ64" i="13" s="1"/>
  <c r="BS64" i="13"/>
  <c r="BY64" i="13" s="1"/>
  <c r="BU64" i="13"/>
  <c r="CA64" i="13" s="1"/>
  <c r="CJ64" i="13"/>
  <c r="CI64" i="13"/>
  <c r="CH64" i="13"/>
  <c r="J175" i="12"/>
  <c r="BQ64" i="13"/>
  <c r="AW64" i="13"/>
  <c r="J64" i="13"/>
  <c r="BN64" i="13"/>
  <c r="BH64" i="13"/>
  <c r="BV64" i="13" l="1"/>
  <c r="CB64" i="13"/>
  <c r="BX64" i="13"/>
  <c r="CD64" i="13"/>
  <c r="AV64" i="13"/>
  <c r="BP64" i="13"/>
  <c r="I64" i="13"/>
  <c r="BM64" i="13"/>
  <c r="AZ64" i="13"/>
  <c r="BC64" i="13" s="1"/>
  <c r="AK65" i="13"/>
  <c r="BW64" i="13"/>
  <c r="CC64" i="13"/>
  <c r="S64" i="13"/>
  <c r="AB65" i="13" s="1"/>
  <c r="M64" i="13"/>
  <c r="P64" i="13" s="1"/>
  <c r="G275" i="7"/>
  <c r="I275" i="7"/>
  <c r="K275" i="7"/>
  <c r="J275" i="7"/>
  <c r="H275" i="7"/>
  <c r="H64" i="13"/>
  <c r="BO64" i="13"/>
  <c r="AU64" i="13"/>
  <c r="BL64" i="13"/>
  <c r="CE64" i="13" l="1"/>
  <c r="AX64" i="13"/>
  <c r="BA64" i="13" s="1"/>
  <c r="AI65" i="13"/>
  <c r="Q64" i="13"/>
  <c r="Z65" i="13" s="1"/>
  <c r="K64" i="13"/>
  <c r="N64" i="13" s="1"/>
  <c r="AY64" i="13"/>
  <c r="BB64" i="13" s="1"/>
  <c r="AJ65" i="13"/>
  <c r="L64" i="13"/>
  <c r="O64" i="13" s="1"/>
  <c r="R64" i="13"/>
  <c r="AA65" i="13" s="1"/>
  <c r="L275" i="7"/>
  <c r="G175" i="12" s="1"/>
  <c r="H175" i="12" s="1"/>
  <c r="I175" i="12" s="1"/>
  <c r="CF64" i="13"/>
  <c r="CG64" i="13"/>
  <c r="AT65" i="13" s="1"/>
  <c r="AS65" i="13" l="1"/>
  <c r="BP65" i="13" s="1"/>
  <c r="AR65" i="13"/>
  <c r="F275" i="7"/>
  <c r="BD64" i="13"/>
  <c r="AW65" i="13"/>
  <c r="AK66" i="13" s="1"/>
  <c r="J65" i="13"/>
  <c r="BQ65" i="13"/>
  <c r="BN65" i="13"/>
  <c r="BU65" i="13"/>
  <c r="CA65" i="13" s="1"/>
  <c r="BT65" i="13"/>
  <c r="BZ65" i="13" s="1"/>
  <c r="BS65" i="13"/>
  <c r="BY65" i="13" s="1"/>
  <c r="CJ65" i="13"/>
  <c r="CI65" i="13"/>
  <c r="CH65" i="13"/>
  <c r="J176" i="12"/>
  <c r="BH65" i="13"/>
  <c r="BM65" i="13" l="1"/>
  <c r="I65" i="13"/>
  <c r="L65" i="13" s="1"/>
  <c r="O65" i="13" s="1"/>
  <c r="AV65" i="13"/>
  <c r="AY65" i="13" s="1"/>
  <c r="BB65" i="13" s="1"/>
  <c r="AZ65" i="13"/>
  <c r="BC65" i="13" s="1"/>
  <c r="BO65" i="13"/>
  <c r="H65" i="13"/>
  <c r="AU65" i="13"/>
  <c r="AI66" i="13" s="1"/>
  <c r="BL65" i="13"/>
  <c r="BV65" i="13"/>
  <c r="CB65" i="13"/>
  <c r="I276" i="7"/>
  <c r="G276" i="7"/>
  <c r="H276" i="7"/>
  <c r="J276" i="7"/>
  <c r="K276" i="7"/>
  <c r="BX65" i="13"/>
  <c r="CD65" i="13"/>
  <c r="M65" i="13"/>
  <c r="P65" i="13" s="1"/>
  <c r="S65" i="13"/>
  <c r="AB66" i="13" s="1"/>
  <c r="BW65" i="13"/>
  <c r="CC65" i="13"/>
  <c r="R65" i="13" l="1"/>
  <c r="AA66" i="13" s="1"/>
  <c r="AJ66" i="13"/>
  <c r="CF65" i="13"/>
  <c r="CG65" i="13"/>
  <c r="L276" i="7"/>
  <c r="G176" i="12" s="1"/>
  <c r="H176" i="12" s="1"/>
  <c r="I176" i="12" s="1"/>
  <c r="Q65" i="13"/>
  <c r="Z66" i="13" s="1"/>
  <c r="K65" i="13"/>
  <c r="N65" i="13" s="1"/>
  <c r="AX65" i="13"/>
  <c r="BA65" i="13" s="1"/>
  <c r="BD65" i="13" s="1"/>
  <c r="CE65" i="13"/>
  <c r="AR66" i="13" s="1"/>
  <c r="F276" i="7" l="1"/>
  <c r="AS66" i="13"/>
  <c r="I66" i="13" s="1"/>
  <c r="AT66" i="13"/>
  <c r="BN66" i="13" s="1"/>
  <c r="BO66" i="13"/>
  <c r="H66" i="13"/>
  <c r="BL66" i="13"/>
  <c r="AU66" i="13"/>
  <c r="AI67" i="13" s="1"/>
  <c r="BS66" i="13"/>
  <c r="BY66" i="13" s="1"/>
  <c r="BU66" i="13"/>
  <c r="CA66" i="13" s="1"/>
  <c r="BT66" i="13"/>
  <c r="BZ66" i="13" s="1"/>
  <c r="CJ66" i="13"/>
  <c r="CI66" i="13"/>
  <c r="CH66" i="13"/>
  <c r="J177" i="12"/>
  <c r="BH66" i="13"/>
  <c r="AW66" i="13" l="1"/>
  <c r="AK67" i="13" s="1"/>
  <c r="R66" i="13"/>
  <c r="AA67" i="13" s="1"/>
  <c r="L66" i="13"/>
  <c r="O66" i="13" s="1"/>
  <c r="AV66" i="13"/>
  <c r="AJ67" i="13" s="1"/>
  <c r="BM66" i="13"/>
  <c r="BP66" i="13"/>
  <c r="J66" i="13"/>
  <c r="BQ66" i="13"/>
  <c r="BW66" i="13"/>
  <c r="CC66" i="13"/>
  <c r="Q66" i="13"/>
  <c r="Z67" i="13" s="1"/>
  <c r="K66" i="13"/>
  <c r="N66" i="13" s="1"/>
  <c r="BX66" i="13"/>
  <c r="CD66" i="13"/>
  <c r="AX66" i="13"/>
  <c r="BA66" i="13" s="1"/>
  <c r="K277" i="7"/>
  <c r="H277" i="7"/>
  <c r="G277" i="7"/>
  <c r="I277" i="7"/>
  <c r="J277" i="7"/>
  <c r="BV66" i="13"/>
  <c r="CB66" i="13"/>
  <c r="AY66" i="13" l="1"/>
  <c r="BB66" i="13" s="1"/>
  <c r="AZ66" i="13"/>
  <c r="BC66" i="13" s="1"/>
  <c r="M66" i="13"/>
  <c r="P66" i="13" s="1"/>
  <c r="S66" i="13"/>
  <c r="AB67" i="13" s="1"/>
  <c r="F277" i="7" s="1"/>
  <c r="CE66" i="13"/>
  <c r="L277" i="7"/>
  <c r="G177" i="12" s="1"/>
  <c r="H177" i="12" s="1"/>
  <c r="I177" i="12" s="1"/>
  <c r="CF66" i="13"/>
  <c r="AS67" i="13" s="1"/>
  <c r="CG66" i="13"/>
  <c r="AT67" i="13" s="1"/>
  <c r="BD66" i="13" l="1"/>
  <c r="BH67" i="13"/>
  <c r="AR67" i="13"/>
  <c r="BO67" i="13" s="1"/>
  <c r="I278" i="7"/>
  <c r="G278" i="7"/>
  <c r="J278" i="7"/>
  <c r="K278" i="7"/>
  <c r="H278" i="7"/>
  <c r="AW67" i="13"/>
  <c r="AK68" i="13" s="1"/>
  <c r="BQ67" i="13"/>
  <c r="BN67" i="13"/>
  <c r="J67" i="13"/>
  <c r="AV67" i="13"/>
  <c r="AJ68" i="13" s="1"/>
  <c r="I67" i="13"/>
  <c r="BM67" i="13"/>
  <c r="BP67" i="13"/>
  <c r="BT67" i="13"/>
  <c r="BU67" i="13"/>
  <c r="CH67" i="13"/>
  <c r="BS67" i="13"/>
  <c r="CI67" i="13"/>
  <c r="CJ67" i="13"/>
  <c r="J178" i="12"/>
  <c r="H67" i="13" l="1"/>
  <c r="Q67" i="13" s="1"/>
  <c r="Z68" i="13" s="1"/>
  <c r="AU67" i="13"/>
  <c r="AI68" i="13" s="1"/>
  <c r="BL67" i="13"/>
  <c r="L278" i="7"/>
  <c r="G178" i="12" s="1"/>
  <c r="H178" i="12" s="1"/>
  <c r="I178" i="12" s="1"/>
  <c r="J179" i="12" s="1"/>
  <c r="AZ67" i="13"/>
  <c r="BC67" i="13" s="1"/>
  <c r="BY67" i="13"/>
  <c r="CB67" i="13" s="1"/>
  <c r="CA67" i="13"/>
  <c r="CD67" i="13" s="1"/>
  <c r="M67" i="13"/>
  <c r="P67" i="13" s="1"/>
  <c r="S67" i="13"/>
  <c r="AB68" i="13" s="1"/>
  <c r="AY67" i="13"/>
  <c r="BB67" i="13" s="1"/>
  <c r="BZ67" i="13"/>
  <c r="CC67" i="13" s="1"/>
  <c r="R67" i="13"/>
  <c r="AA68" i="13" s="1"/>
  <c r="L67" i="13"/>
  <c r="O67" i="13" s="1"/>
  <c r="K67" i="13" l="1"/>
  <c r="N67" i="13" s="1"/>
  <c r="AX67" i="13"/>
  <c r="BA67" i="13" s="1"/>
  <c r="BD67" i="13" s="1"/>
  <c r="F278" i="7"/>
  <c r="J279" i="7" s="1"/>
  <c r="CI68" i="13"/>
  <c r="BS68" i="13"/>
  <c r="BY68" i="13" s="1"/>
  <c r="CB68" i="13" s="1"/>
  <c r="CJ68" i="13"/>
  <c r="BU68" i="13"/>
  <c r="CA68" i="13" s="1"/>
  <c r="CD68" i="13" s="1"/>
  <c r="CH68" i="13"/>
  <c r="BT68" i="13"/>
  <c r="BZ68" i="13" s="1"/>
  <c r="CC68" i="13" s="1"/>
  <c r="BH68" i="13"/>
  <c r="BV67" i="13"/>
  <c r="CE67" i="13" s="1"/>
  <c r="AR68" i="13" s="1"/>
  <c r="BW67" i="13"/>
  <c r="CF67" i="13" s="1"/>
  <c r="AS68" i="13" s="1"/>
  <c r="BX67" i="13"/>
  <c r="CG67" i="13" s="1"/>
  <c r="AT68" i="13" s="1"/>
  <c r="K279" i="7" l="1"/>
  <c r="H279" i="7"/>
  <c r="I279" i="7"/>
  <c r="G279" i="7"/>
  <c r="BX68" i="13"/>
  <c r="CG68" i="13" s="1"/>
  <c r="AW68" i="13"/>
  <c r="AK69" i="13" s="1"/>
  <c r="J68" i="13"/>
  <c r="BQ68" i="13"/>
  <c r="BN68" i="13"/>
  <c r="BO68" i="13"/>
  <c r="AU68" i="13"/>
  <c r="AI69" i="13" s="1"/>
  <c r="H68" i="13"/>
  <c r="BL68" i="13"/>
  <c r="BW68" i="13"/>
  <c r="CF68" i="13" s="1"/>
  <c r="I68" i="13"/>
  <c r="BM68" i="13"/>
  <c r="AV68" i="13"/>
  <c r="AJ69" i="13" s="1"/>
  <c r="BP68" i="13"/>
  <c r="BV68" i="13"/>
  <c r="CE68" i="13" s="1"/>
  <c r="AS69" i="13" l="1"/>
  <c r="L279" i="7"/>
  <c r="G179" i="12" s="1"/>
  <c r="H179" i="12" s="1"/>
  <c r="I179" i="12" s="1"/>
  <c r="CH69" i="13" s="1"/>
  <c r="AT69" i="13"/>
  <c r="AW69" i="13" s="1"/>
  <c r="AK70" i="13" s="1"/>
  <c r="AR69" i="13"/>
  <c r="AZ68" i="13"/>
  <c r="BC68" i="13" s="1"/>
  <c r="AX68" i="13"/>
  <c r="BA68" i="13" s="1"/>
  <c r="K68" i="13"/>
  <c r="N68" i="13" s="1"/>
  <c r="Q68" i="13"/>
  <c r="Z69" i="13" s="1"/>
  <c r="S68" i="13"/>
  <c r="AB69" i="13" s="1"/>
  <c r="M68" i="13"/>
  <c r="P68" i="13" s="1"/>
  <c r="L68" i="13"/>
  <c r="O68" i="13" s="1"/>
  <c r="R68" i="13"/>
  <c r="AA69" i="13" s="1"/>
  <c r="AY68" i="13"/>
  <c r="BB68" i="13" s="1"/>
  <c r="BT69" i="13" l="1"/>
  <c r="BZ69" i="13" s="1"/>
  <c r="CC69" i="13" s="1"/>
  <c r="BS69" i="13"/>
  <c r="BY69" i="13" s="1"/>
  <c r="CB69" i="13" s="1"/>
  <c r="CJ69" i="13"/>
  <c r="J180" i="12"/>
  <c r="BU69" i="13"/>
  <c r="CA69" i="13" s="1"/>
  <c r="CD69" i="13" s="1"/>
  <c r="CI69" i="13"/>
  <c r="F279" i="7"/>
  <c r="BQ69" i="13"/>
  <c r="AZ69" i="13"/>
  <c r="BC69" i="13" s="1"/>
  <c r="BN69" i="13"/>
  <c r="J69" i="13"/>
  <c r="S69" i="13" s="1"/>
  <c r="AB70" i="13" s="1"/>
  <c r="BD68" i="13"/>
  <c r="BH69" i="13"/>
  <c r="BM69" i="13"/>
  <c r="AV69" i="13"/>
  <c r="AJ70" i="13" s="1"/>
  <c r="BP69" i="13"/>
  <c r="I69" i="13"/>
  <c r="AU69" i="13"/>
  <c r="AI70" i="13" s="1"/>
  <c r="BO69" i="13"/>
  <c r="BL69" i="13"/>
  <c r="H69" i="13"/>
  <c r="AX69" i="13" l="1"/>
  <c r="BA69" i="13" s="1"/>
  <c r="M69" i="13"/>
  <c r="P69" i="13" s="1"/>
  <c r="BW69" i="13"/>
  <c r="CF69" i="13" s="1"/>
  <c r="AS70" i="13" s="1"/>
  <c r="I280" i="7"/>
  <c r="K280" i="7"/>
  <c r="G280" i="7"/>
  <c r="H280" i="7"/>
  <c r="J280" i="7"/>
  <c r="K69" i="13"/>
  <c r="N69" i="13" s="1"/>
  <c r="Q69" i="13"/>
  <c r="Z70" i="13" s="1"/>
  <c r="AY69" i="13"/>
  <c r="BB69" i="13" s="1"/>
  <c r="L69" i="13"/>
  <c r="O69" i="13" s="1"/>
  <c r="R69" i="13"/>
  <c r="AA70" i="13" s="1"/>
  <c r="BX69" i="13"/>
  <c r="CG69" i="13" s="1"/>
  <c r="AT70" i="13" s="1"/>
  <c r="BV69" i="13"/>
  <c r="CE69" i="13" s="1"/>
  <c r="AR70" i="13" s="1"/>
  <c r="F280" i="7" l="1"/>
  <c r="H281" i="7" s="1"/>
  <c r="BD69" i="13"/>
  <c r="BM70" i="13"/>
  <c r="BP70" i="13"/>
  <c r="AV70" i="13"/>
  <c r="AJ71" i="13" s="1"/>
  <c r="I70" i="13"/>
  <c r="BH70" i="13"/>
  <c r="BN70" i="13"/>
  <c r="BQ70" i="13"/>
  <c r="AW70" i="13"/>
  <c r="AK71" i="13" s="1"/>
  <c r="J70" i="13"/>
  <c r="AU70" i="13"/>
  <c r="AI71" i="13" s="1"/>
  <c r="BO70" i="13"/>
  <c r="H70" i="13"/>
  <c r="BL70" i="13"/>
  <c r="L280" i="7"/>
  <c r="G180" i="12" s="1"/>
  <c r="H180" i="12" s="1"/>
  <c r="I180" i="12" s="1"/>
  <c r="AX70" i="13" l="1"/>
  <c r="BA70" i="13" s="1"/>
  <c r="AZ70" i="13"/>
  <c r="BC70" i="13" s="1"/>
  <c r="Q70" i="13"/>
  <c r="Z71" i="13" s="1"/>
  <c r="K70" i="13"/>
  <c r="N70" i="13" s="1"/>
  <c r="M70" i="13"/>
  <c r="P70" i="13" s="1"/>
  <c r="S70" i="13"/>
  <c r="AB71" i="13" s="1"/>
  <c r="BU70" i="13"/>
  <c r="CJ70" i="13"/>
  <c r="BS70" i="13"/>
  <c r="BT70" i="13"/>
  <c r="CH70" i="13"/>
  <c r="CI70" i="13"/>
  <c r="J181" i="12"/>
  <c r="G281" i="7"/>
  <c r="J281" i="7"/>
  <c r="I281" i="7"/>
  <c r="AY70" i="13"/>
  <c r="BB70" i="13" s="1"/>
  <c r="L70" i="13"/>
  <c r="O70" i="13" s="1"/>
  <c r="R70" i="13"/>
  <c r="AA71" i="13" s="1"/>
  <c r="K281" i="7"/>
  <c r="F281" i="7" l="1"/>
  <c r="J282" i="7" s="1"/>
  <c r="BD70" i="13"/>
  <c r="BH71" i="13"/>
  <c r="CA70" i="13"/>
  <c r="CD70" i="13" s="1"/>
  <c r="BY70" i="13"/>
  <c r="CB70" i="13" s="1"/>
  <c r="L281" i="7"/>
  <c r="G181" i="12" s="1"/>
  <c r="H181" i="12" s="1"/>
  <c r="I181" i="12" s="1"/>
  <c r="J182" i="12" s="1"/>
  <c r="BZ70" i="13"/>
  <c r="CC70" i="13" s="1"/>
  <c r="K282" i="7" l="1"/>
  <c r="BX70" i="13"/>
  <c r="CG70" i="13" s="1"/>
  <c r="I282" i="7"/>
  <c r="BV70" i="13"/>
  <c r="CE70" i="13" s="1"/>
  <c r="AR71" i="13" s="1"/>
  <c r="G282" i="7"/>
  <c r="CJ71" i="13"/>
  <c r="BU71" i="13"/>
  <c r="CI71" i="13"/>
  <c r="BT71" i="13"/>
  <c r="BS71" i="13"/>
  <c r="CH71" i="13"/>
  <c r="H282" i="7"/>
  <c r="BW70" i="13"/>
  <c r="CF70" i="13" s="1"/>
  <c r="AS71" i="13" s="1"/>
  <c r="AT71" i="13" l="1"/>
  <c r="BN71" i="13" s="1"/>
  <c r="BP71" i="13"/>
  <c r="AV71" i="13"/>
  <c r="AJ72" i="13" s="1"/>
  <c r="I71" i="13"/>
  <c r="BM71" i="13"/>
  <c r="CA71" i="13"/>
  <c r="CD71" i="13" s="1"/>
  <c r="AU71" i="13"/>
  <c r="AI72" i="13" s="1"/>
  <c r="H71" i="13"/>
  <c r="BO71" i="13"/>
  <c r="BL71" i="13"/>
  <c r="BY71" i="13"/>
  <c r="CB71" i="13" s="1"/>
  <c r="BZ71" i="13"/>
  <c r="CC71" i="13" s="1"/>
  <c r="L282" i="7"/>
  <c r="G182" i="12" s="1"/>
  <c r="H182" i="12" s="1"/>
  <c r="I182" i="12" s="1"/>
  <c r="J71" i="13" l="1"/>
  <c r="M71" i="13" s="1"/>
  <c r="P71" i="13" s="1"/>
  <c r="AW71" i="13"/>
  <c r="AK72" i="13" s="1"/>
  <c r="BQ71" i="13"/>
  <c r="AX71" i="13"/>
  <c r="BA71" i="13" s="1"/>
  <c r="BV71" i="13"/>
  <c r="CE71" i="13" s="1"/>
  <c r="AR72" i="13" s="1"/>
  <c r="BU72" i="13"/>
  <c r="CH72" i="13"/>
  <c r="BS72" i="13"/>
  <c r="CI72" i="13"/>
  <c r="CJ72" i="13"/>
  <c r="BT72" i="13"/>
  <c r="J183" i="12"/>
  <c r="R71" i="13"/>
  <c r="AA72" i="13" s="1"/>
  <c r="L71" i="13"/>
  <c r="O71" i="13" s="1"/>
  <c r="Q71" i="13"/>
  <c r="Z72" i="13" s="1"/>
  <c r="K71" i="13"/>
  <c r="N71" i="13" s="1"/>
  <c r="BW71" i="13"/>
  <c r="CF71" i="13" s="1"/>
  <c r="AS72" i="13" s="1"/>
  <c r="AY71" i="13"/>
  <c r="BB71" i="13" s="1"/>
  <c r="BX71" i="13"/>
  <c r="CG71" i="13" s="1"/>
  <c r="AT72" i="13" l="1"/>
  <c r="BN72" i="13" s="1"/>
  <c r="S71" i="13"/>
  <c r="AB72" i="13" s="1"/>
  <c r="BH72" i="13" s="1"/>
  <c r="AZ71" i="13"/>
  <c r="BC71" i="13" s="1"/>
  <c r="BD71" i="13" s="1"/>
  <c r="I72" i="13"/>
  <c r="AV72" i="13"/>
  <c r="AJ73" i="13" s="1"/>
  <c r="BM72" i="13"/>
  <c r="BP72" i="13"/>
  <c r="BZ72" i="13"/>
  <c r="CC72" i="13" s="1"/>
  <c r="BY72" i="13"/>
  <c r="CB72" i="13" s="1"/>
  <c r="BL72" i="13"/>
  <c r="AU72" i="13"/>
  <c r="AI73" i="13" s="1"/>
  <c r="BO72" i="13"/>
  <c r="H72" i="13"/>
  <c r="CA72" i="13"/>
  <c r="CD72" i="13" s="1"/>
  <c r="J72" i="13" l="1"/>
  <c r="S72" i="13" s="1"/>
  <c r="AB73" i="13" s="1"/>
  <c r="AW72" i="13"/>
  <c r="AK73" i="13" s="1"/>
  <c r="BQ72" i="13"/>
  <c r="F282" i="7"/>
  <c r="H283" i="7" s="1"/>
  <c r="AX72" i="13"/>
  <c r="BA72" i="13" s="1"/>
  <c r="K72" i="13"/>
  <c r="N72" i="13" s="1"/>
  <c r="Q72" i="13"/>
  <c r="Z73" i="13" s="1"/>
  <c r="R72" i="13"/>
  <c r="AA73" i="13" s="1"/>
  <c r="L72" i="13"/>
  <c r="O72" i="13" s="1"/>
  <c r="BV72" i="13"/>
  <c r="CE72" i="13" s="1"/>
  <c r="AR73" i="13" s="1"/>
  <c r="AY72" i="13"/>
  <c r="BB72" i="13" s="1"/>
  <c r="BW72" i="13"/>
  <c r="CF72" i="13" s="1"/>
  <c r="AS73" i="13" s="1"/>
  <c r="BX72" i="13"/>
  <c r="CG72" i="13" s="1"/>
  <c r="I283" i="7" l="1"/>
  <c r="M72" i="13"/>
  <c r="P72" i="13" s="1"/>
  <c r="AZ72" i="13"/>
  <c r="BC72" i="13" s="1"/>
  <c r="BD72" i="13" s="1"/>
  <c r="AT73" i="13"/>
  <c r="J73" i="13" s="1"/>
  <c r="J283" i="7"/>
  <c r="K283" i="7"/>
  <c r="G283" i="7"/>
  <c r="F283" i="7"/>
  <c r="AU73" i="13"/>
  <c r="AI74" i="13" s="1"/>
  <c r="H73" i="13"/>
  <c r="BO73" i="13"/>
  <c r="BL73" i="13"/>
  <c r="BH73" i="13"/>
  <c r="AV73" i="13"/>
  <c r="AJ74" i="13" s="1"/>
  <c r="BM73" i="13"/>
  <c r="I73" i="13"/>
  <c r="BP73" i="13"/>
  <c r="AW73" i="13" l="1"/>
  <c r="AK74" i="13" s="1"/>
  <c r="BQ73" i="13"/>
  <c r="L283" i="7"/>
  <c r="G183" i="12" s="1"/>
  <c r="H183" i="12" s="1"/>
  <c r="I183" i="12" s="1"/>
  <c r="BT73" i="13" s="1"/>
  <c r="BN73" i="13"/>
  <c r="G284" i="7"/>
  <c r="AY73" i="13"/>
  <c r="BB73" i="13" s="1"/>
  <c r="I284" i="7"/>
  <c r="K284" i="7"/>
  <c r="H284" i="7"/>
  <c r="J284" i="7"/>
  <c r="M73" i="13"/>
  <c r="P73" i="13" s="1"/>
  <c r="S73" i="13"/>
  <c r="AB74" i="13" s="1"/>
  <c r="AX73" i="13"/>
  <c r="BA73" i="13" s="1"/>
  <c r="R73" i="13"/>
  <c r="AA74" i="13" s="1"/>
  <c r="L73" i="13"/>
  <c r="O73" i="13" s="1"/>
  <c r="Q73" i="13"/>
  <c r="Z74" i="13" s="1"/>
  <c r="K73" i="13"/>
  <c r="N73" i="13" s="1"/>
  <c r="BU73" i="13" l="1"/>
  <c r="CA73" i="13" s="1"/>
  <c r="CD73" i="13" s="1"/>
  <c r="CJ73" i="13"/>
  <c r="CI73" i="13"/>
  <c r="AZ73" i="13"/>
  <c r="BC73" i="13" s="1"/>
  <c r="BD73" i="13" s="1"/>
  <c r="J184" i="12"/>
  <c r="BS73" i="13"/>
  <c r="BY73" i="13" s="1"/>
  <c r="CB73" i="13" s="1"/>
  <c r="CH73" i="13"/>
  <c r="F284" i="7"/>
  <c r="L284" i="7"/>
  <c r="G184" i="12" s="1"/>
  <c r="H184" i="12" s="1"/>
  <c r="I184" i="12" s="1"/>
  <c r="CH74" i="13" s="1"/>
  <c r="BZ73" i="13"/>
  <c r="CC73" i="13" s="1"/>
  <c r="BH74" i="13"/>
  <c r="CJ74" i="13" l="1"/>
  <c r="BU74" i="13"/>
  <c r="CA74" i="13" s="1"/>
  <c r="CD74" i="13" s="1"/>
  <c r="BT74" i="13"/>
  <c r="BZ74" i="13" s="1"/>
  <c r="CC74" i="13" s="1"/>
  <c r="CI74" i="13"/>
  <c r="J185" i="12"/>
  <c r="BS74" i="13"/>
  <c r="BY74" i="13" s="1"/>
  <c r="CB74" i="13" s="1"/>
  <c r="BW73" i="13"/>
  <c r="CF73" i="13" s="1"/>
  <c r="G285" i="7"/>
  <c r="I285" i="7"/>
  <c r="J285" i="7"/>
  <c r="K285" i="7"/>
  <c r="H285" i="7"/>
  <c r="BV73" i="13"/>
  <c r="CE73" i="13" s="1"/>
  <c r="AR74" i="13" s="1"/>
  <c r="BX73" i="13"/>
  <c r="CG73" i="13" s="1"/>
  <c r="AT74" i="13" s="1"/>
  <c r="AS74" i="13" l="1"/>
  <c r="AV74" i="13" s="1"/>
  <c r="AJ75" i="13" s="1"/>
  <c r="BW74" i="13"/>
  <c r="CF74" i="13" s="1"/>
  <c r="AW74" i="13"/>
  <c r="AK75" i="13" s="1"/>
  <c r="BN74" i="13"/>
  <c r="BQ74" i="13"/>
  <c r="J74" i="13"/>
  <c r="L285" i="7"/>
  <c r="G185" i="12" s="1"/>
  <c r="H185" i="12" s="1"/>
  <c r="I185" i="12" s="1"/>
  <c r="BV74" i="13"/>
  <c r="CE74" i="13" s="1"/>
  <c r="BX74" i="13"/>
  <c r="CG74" i="13" s="1"/>
  <c r="AU74" i="13"/>
  <c r="AI75" i="13" s="1"/>
  <c r="BL74" i="13"/>
  <c r="BO74" i="13"/>
  <c r="H74" i="13"/>
  <c r="AS75" i="13" l="1"/>
  <c r="BM75" i="13" s="1"/>
  <c r="AR75" i="13"/>
  <c r="AT75" i="13"/>
  <c r="I74" i="13"/>
  <c r="R74" i="13" s="1"/>
  <c r="AA75" i="13" s="1"/>
  <c r="BP74" i="13"/>
  <c r="BM74" i="13"/>
  <c r="AX74" i="13"/>
  <c r="BA74" i="13" s="1"/>
  <c r="AZ74" i="13"/>
  <c r="BC74" i="13" s="1"/>
  <c r="AY74" i="13"/>
  <c r="BB74" i="13" s="1"/>
  <c r="Q74" i="13"/>
  <c r="Z75" i="13" s="1"/>
  <c r="K74" i="13"/>
  <c r="N74" i="13" s="1"/>
  <c r="BS75" i="13"/>
  <c r="BU75" i="13"/>
  <c r="CH75" i="13"/>
  <c r="CI75" i="13"/>
  <c r="CJ75" i="13"/>
  <c r="BT75" i="13"/>
  <c r="J186" i="12"/>
  <c r="S74" i="13"/>
  <c r="AB75" i="13" s="1"/>
  <c r="M74" i="13"/>
  <c r="P74" i="13" s="1"/>
  <c r="L74" i="13" l="1"/>
  <c r="O74" i="13" s="1"/>
  <c r="F285" i="7"/>
  <c r="BD74" i="13"/>
  <c r="AV75" i="13"/>
  <c r="AJ76" i="13" s="1"/>
  <c r="BP75" i="13"/>
  <c r="I75" i="13"/>
  <c r="L75" i="13" s="1"/>
  <c r="H75" i="13"/>
  <c r="BL75" i="13"/>
  <c r="AU75" i="13"/>
  <c r="AI76" i="13" s="1"/>
  <c r="BO75" i="13"/>
  <c r="CA75" i="13"/>
  <c r="CD75" i="13" s="1"/>
  <c r="AW75" i="13"/>
  <c r="AK76" i="13" s="1"/>
  <c r="BQ75" i="13"/>
  <c r="J75" i="13"/>
  <c r="BN75" i="13"/>
  <c r="BZ75" i="13"/>
  <c r="CC75" i="13" s="1"/>
  <c r="BH75" i="13"/>
  <c r="BY75" i="13"/>
  <c r="CB75" i="13" s="1"/>
  <c r="O75" i="13" l="1"/>
  <c r="AZ75" i="13"/>
  <c r="BC75" i="13" s="1"/>
  <c r="AY75" i="13"/>
  <c r="BB75" i="13" s="1"/>
  <c r="R75" i="13"/>
  <c r="AA76" i="13" s="1"/>
  <c r="AX75" i="13"/>
  <c r="BA75" i="13" s="1"/>
  <c r="K75" i="13"/>
  <c r="N75" i="13" s="1"/>
  <c r="Q75" i="13"/>
  <c r="Z76" i="13" s="1"/>
  <c r="M75" i="13"/>
  <c r="P75" i="13" s="1"/>
  <c r="S75" i="13"/>
  <c r="AB76" i="13" s="1"/>
  <c r="BV75" i="13"/>
  <c r="CE75" i="13" s="1"/>
  <c r="AR76" i="13" s="1"/>
  <c r="BW75" i="13"/>
  <c r="CF75" i="13" s="1"/>
  <c r="AS76" i="13" s="1"/>
  <c r="BX75" i="13"/>
  <c r="CG75" i="13" s="1"/>
  <c r="AT76" i="13" s="1"/>
  <c r="J286" i="7"/>
  <c r="H286" i="7"/>
  <c r="G286" i="7"/>
  <c r="I286" i="7"/>
  <c r="K286" i="7"/>
  <c r="F286" i="7" l="1"/>
  <c r="J287" i="7" s="1"/>
  <c r="BD75" i="13"/>
  <c r="BP76" i="13"/>
  <c r="AV76" i="13"/>
  <c r="AJ77" i="13" s="1"/>
  <c r="BM76" i="13"/>
  <c r="I76" i="13"/>
  <c r="BL76" i="13"/>
  <c r="BO76" i="13"/>
  <c r="H76" i="13"/>
  <c r="AU76" i="13"/>
  <c r="AI77" i="13" s="1"/>
  <c r="L286" i="7"/>
  <c r="G186" i="12" s="1"/>
  <c r="H186" i="12" s="1"/>
  <c r="I186" i="12" s="1"/>
  <c r="BN76" i="13"/>
  <c r="BQ76" i="13"/>
  <c r="J76" i="13"/>
  <c r="AW76" i="13"/>
  <c r="AK77" i="13" s="1"/>
  <c r="BH76" i="13"/>
  <c r="G287" i="7" l="1"/>
  <c r="I287" i="7"/>
  <c r="K287" i="7"/>
  <c r="H287" i="7"/>
  <c r="AY76" i="13"/>
  <c r="BB76" i="13" s="1"/>
  <c r="AZ76" i="13"/>
  <c r="BC76" i="13" s="1"/>
  <c r="S76" i="13"/>
  <c r="AB77" i="13" s="1"/>
  <c r="M76" i="13"/>
  <c r="P76" i="13" s="1"/>
  <c r="BS76" i="13"/>
  <c r="CI76" i="13"/>
  <c r="BT76" i="13"/>
  <c r="BU76" i="13"/>
  <c r="CH76" i="13"/>
  <c r="CJ76" i="13"/>
  <c r="J187" i="12"/>
  <c r="AX76" i="13"/>
  <c r="BA76" i="13" s="1"/>
  <c r="Q76" i="13"/>
  <c r="Z77" i="13" s="1"/>
  <c r="K76" i="13"/>
  <c r="N76" i="13" s="1"/>
  <c r="R76" i="13"/>
  <c r="AA77" i="13" s="1"/>
  <c r="L76" i="13"/>
  <c r="O76" i="13" s="1"/>
  <c r="F287" i="7" l="1"/>
  <c r="L287" i="7"/>
  <c r="G187" i="12" s="1"/>
  <c r="H187" i="12" s="1"/>
  <c r="I187" i="12" s="1"/>
  <c r="BS77" i="13" s="1"/>
  <c r="BD76" i="13"/>
  <c r="CA76" i="13"/>
  <c r="CD76" i="13" s="1"/>
  <c r="BH77" i="13"/>
  <c r="BZ76" i="13"/>
  <c r="CC76" i="13" s="1"/>
  <c r="BY76" i="13"/>
  <c r="CB76" i="13" s="1"/>
  <c r="CJ77" i="13" l="1"/>
  <c r="BT77" i="13"/>
  <c r="BZ77" i="13" s="1"/>
  <c r="CC77" i="13" s="1"/>
  <c r="J188" i="12"/>
  <c r="BU77" i="13"/>
  <c r="CH77" i="13"/>
  <c r="CI77" i="13"/>
  <c r="BW76" i="13"/>
  <c r="CF76" i="13" s="1"/>
  <c r="CA77" i="13"/>
  <c r="CD77" i="13" s="1"/>
  <c r="J288" i="7"/>
  <c r="K288" i="7"/>
  <c r="H288" i="7"/>
  <c r="I288" i="7"/>
  <c r="G288" i="7"/>
  <c r="BY77" i="13"/>
  <c r="CB77" i="13" s="1"/>
  <c r="BX76" i="13"/>
  <c r="CG76" i="13" s="1"/>
  <c r="AT77" i="13" s="1"/>
  <c r="BV76" i="13"/>
  <c r="CE76" i="13" s="1"/>
  <c r="AR77" i="13" s="1"/>
  <c r="AS77" i="13" l="1"/>
  <c r="AV77" i="13" s="1"/>
  <c r="AJ78" i="13" s="1"/>
  <c r="BQ77" i="13"/>
  <c r="BN77" i="13"/>
  <c r="AW77" i="13"/>
  <c r="AK78" i="13" s="1"/>
  <c r="J77" i="13"/>
  <c r="L288" i="7"/>
  <c r="G188" i="12" s="1"/>
  <c r="H188" i="12" s="1"/>
  <c r="I188" i="12" s="1"/>
  <c r="BV77" i="13"/>
  <c r="CE77" i="13" s="1"/>
  <c r="BO77" i="13"/>
  <c r="BL77" i="13"/>
  <c r="AU77" i="13"/>
  <c r="AI78" i="13" s="1"/>
  <c r="H77" i="13"/>
  <c r="BW77" i="13"/>
  <c r="CF77" i="13" s="1"/>
  <c r="BX77" i="13"/>
  <c r="CG77" i="13" s="1"/>
  <c r="AR78" i="13" l="1"/>
  <c r="AS78" i="13"/>
  <c r="BM78" i="13" s="1"/>
  <c r="AT78" i="13"/>
  <c r="I77" i="13"/>
  <c r="R77" i="13" s="1"/>
  <c r="AA78" i="13" s="1"/>
  <c r="BP77" i="13"/>
  <c r="BM77" i="13"/>
  <c r="AY77" i="13"/>
  <c r="BB77" i="13" s="1"/>
  <c r="AX77" i="13"/>
  <c r="BA77" i="13" s="1"/>
  <c r="AZ77" i="13"/>
  <c r="BC77" i="13" s="1"/>
  <c r="CJ78" i="13"/>
  <c r="BU78" i="13"/>
  <c r="CI78" i="13"/>
  <c r="BT78" i="13"/>
  <c r="CH78" i="13"/>
  <c r="BS78" i="13"/>
  <c r="J189" i="12"/>
  <c r="K77" i="13"/>
  <c r="N77" i="13" s="1"/>
  <c r="Q77" i="13"/>
  <c r="Z78" i="13" s="1"/>
  <c r="M77" i="13"/>
  <c r="P77" i="13" s="1"/>
  <c r="S77" i="13"/>
  <c r="AB78" i="13" s="1"/>
  <c r="L77" i="13" l="1"/>
  <c r="O77" i="13" s="1"/>
  <c r="F288" i="7"/>
  <c r="BP78" i="13"/>
  <c r="AV78" i="13"/>
  <c r="AJ79" i="13" s="1"/>
  <c r="I78" i="13"/>
  <c r="R78" i="13" s="1"/>
  <c r="AA79" i="13" s="1"/>
  <c r="BD77" i="13"/>
  <c r="BH78" i="13"/>
  <c r="BN78" i="13"/>
  <c r="J78" i="13"/>
  <c r="BQ78" i="13"/>
  <c r="AW78" i="13"/>
  <c r="AK79" i="13" s="1"/>
  <c r="H78" i="13"/>
  <c r="BL78" i="13"/>
  <c r="BO78" i="13"/>
  <c r="AU78" i="13"/>
  <c r="AI79" i="13" s="1"/>
  <c r="BZ78" i="13"/>
  <c r="CC78" i="13" s="1"/>
  <c r="BY78" i="13"/>
  <c r="CB78" i="13" s="1"/>
  <c r="CA78" i="13"/>
  <c r="CD78" i="13" s="1"/>
  <c r="L78" i="13" l="1"/>
  <c r="O78" i="13" s="1"/>
  <c r="AY78" i="13"/>
  <c r="BB78" i="13" s="1"/>
  <c r="BX78" i="13"/>
  <c r="CG78" i="13" s="1"/>
  <c r="AT79" i="13" s="1"/>
  <c r="BW78" i="13"/>
  <c r="CF78" i="13" s="1"/>
  <c r="AZ78" i="13"/>
  <c r="BC78" i="13" s="1"/>
  <c r="G289" i="7"/>
  <c r="J289" i="7"/>
  <c r="I289" i="7"/>
  <c r="H289" i="7"/>
  <c r="K289" i="7"/>
  <c r="K78" i="13"/>
  <c r="N78" i="13" s="1"/>
  <c r="Q78" i="13"/>
  <c r="Z79" i="13" s="1"/>
  <c r="M78" i="13"/>
  <c r="P78" i="13" s="1"/>
  <c r="S78" i="13"/>
  <c r="AB79" i="13" s="1"/>
  <c r="BV78" i="13"/>
  <c r="CE78" i="13" s="1"/>
  <c r="AR79" i="13" s="1"/>
  <c r="AX78" i="13"/>
  <c r="BA78" i="13" s="1"/>
  <c r="AS79" i="13" l="1"/>
  <c r="AV79" i="13" s="1"/>
  <c r="AJ80" i="13" s="1"/>
  <c r="AW79" i="13"/>
  <c r="AZ79" i="13" s="1"/>
  <c r="BC79" i="13" s="1"/>
  <c r="F289" i="7"/>
  <c r="K290" i="7" s="1"/>
  <c r="BN79" i="13"/>
  <c r="J79" i="13"/>
  <c r="S79" i="13" s="1"/>
  <c r="AB80" i="13" s="1"/>
  <c r="BQ79" i="13"/>
  <c r="BD78" i="13"/>
  <c r="BL79" i="13"/>
  <c r="AU79" i="13"/>
  <c r="AI80" i="13" s="1"/>
  <c r="BO79" i="13"/>
  <c r="H79" i="13"/>
  <c r="L289" i="7"/>
  <c r="G189" i="12" s="1"/>
  <c r="H189" i="12" s="1"/>
  <c r="I189" i="12" s="1"/>
  <c r="BH79" i="13"/>
  <c r="AK80" i="13" l="1"/>
  <c r="I79" i="13"/>
  <c r="R79" i="13" s="1"/>
  <c r="AA80" i="13" s="1"/>
  <c r="BM79" i="13"/>
  <c r="BP79" i="13"/>
  <c r="J290" i="7"/>
  <c r="H290" i="7"/>
  <c r="G290" i="7"/>
  <c r="I290" i="7"/>
  <c r="M79" i="13"/>
  <c r="P79" i="13" s="1"/>
  <c r="AY79" i="13"/>
  <c r="BB79" i="13" s="1"/>
  <c r="AX79" i="13"/>
  <c r="BA79" i="13" s="1"/>
  <c r="BT79" i="13"/>
  <c r="CH79" i="13"/>
  <c r="BU79" i="13"/>
  <c r="CI79" i="13"/>
  <c r="CJ79" i="13"/>
  <c r="BS79" i="13"/>
  <c r="J190" i="12"/>
  <c r="K79" i="13"/>
  <c r="N79" i="13" s="1"/>
  <c r="Q79" i="13"/>
  <c r="Z80" i="13" s="1"/>
  <c r="L79" i="13" l="1"/>
  <c r="O79" i="13" s="1"/>
  <c r="F290" i="7"/>
  <c r="L290" i="7"/>
  <c r="G190" i="12" s="1"/>
  <c r="H190" i="12" s="1"/>
  <c r="I190" i="12" s="1"/>
  <c r="CH80" i="13" s="1"/>
  <c r="BD79" i="13"/>
  <c r="BH80" i="13"/>
  <c r="BZ79" i="13"/>
  <c r="CC79" i="13" s="1"/>
  <c r="BY79" i="13"/>
  <c r="CB79" i="13" s="1"/>
  <c r="CA79" i="13"/>
  <c r="CD79" i="13" s="1"/>
  <c r="CI80" i="13" l="1"/>
  <c r="BT80" i="13"/>
  <c r="BZ80" i="13" s="1"/>
  <c r="CC80" i="13" s="1"/>
  <c r="CJ80" i="13"/>
  <c r="BU80" i="13"/>
  <c r="CA80" i="13" s="1"/>
  <c r="CD80" i="13" s="1"/>
  <c r="BS80" i="13"/>
  <c r="BY80" i="13" s="1"/>
  <c r="CB80" i="13" s="1"/>
  <c r="J191" i="12"/>
  <c r="BX79" i="13"/>
  <c r="CG79" i="13" s="1"/>
  <c r="AT80" i="13" s="1"/>
  <c r="J291" i="7"/>
  <c r="H291" i="7"/>
  <c r="K291" i="7"/>
  <c r="I291" i="7"/>
  <c r="G291" i="7"/>
  <c r="BV79" i="13"/>
  <c r="CE79" i="13" s="1"/>
  <c r="AR80" i="13" s="1"/>
  <c r="BW79" i="13"/>
  <c r="CF79" i="13" s="1"/>
  <c r="AS80" i="13" s="1"/>
  <c r="BV80" i="13" l="1"/>
  <c r="CE80" i="13" s="1"/>
  <c r="L291" i="7"/>
  <c r="G191" i="12" s="1"/>
  <c r="H191" i="12" s="1"/>
  <c r="I191" i="12" s="1"/>
  <c r="BM80" i="13"/>
  <c r="I80" i="13"/>
  <c r="AV80" i="13"/>
  <c r="AJ81" i="13" s="1"/>
  <c r="BP80" i="13"/>
  <c r="J80" i="13"/>
  <c r="BN80" i="13"/>
  <c r="BQ80" i="13"/>
  <c r="AW80" i="13"/>
  <c r="AK81" i="13" s="1"/>
  <c r="BX80" i="13"/>
  <c r="CG80" i="13" s="1"/>
  <c r="AU80" i="13"/>
  <c r="AI81" i="13" s="1"/>
  <c r="H80" i="13"/>
  <c r="BO80" i="13"/>
  <c r="BL80" i="13"/>
  <c r="BW80" i="13"/>
  <c r="CF80" i="13" s="1"/>
  <c r="AT81" i="13" l="1"/>
  <c r="AS81" i="13"/>
  <c r="AR81" i="13"/>
  <c r="AY80" i="13"/>
  <c r="BB80" i="13" s="1"/>
  <c r="AX80" i="13"/>
  <c r="BA80" i="13" s="1"/>
  <c r="K80" i="13"/>
  <c r="N80" i="13" s="1"/>
  <c r="Q80" i="13"/>
  <c r="Z81" i="13" s="1"/>
  <c r="CI81" i="13"/>
  <c r="CJ81" i="13"/>
  <c r="BS81" i="13"/>
  <c r="BU81" i="13"/>
  <c r="CH81" i="13"/>
  <c r="BT81" i="13"/>
  <c r="J192" i="12"/>
  <c r="M80" i="13"/>
  <c r="P80" i="13" s="1"/>
  <c r="S80" i="13"/>
  <c r="AB81" i="13" s="1"/>
  <c r="R80" i="13"/>
  <c r="AA81" i="13" s="1"/>
  <c r="L80" i="13"/>
  <c r="O80" i="13" s="1"/>
  <c r="AZ80" i="13"/>
  <c r="BC80" i="13" s="1"/>
  <c r="F291" i="7" l="1"/>
  <c r="BD80" i="13"/>
  <c r="H81" i="13"/>
  <c r="BO81" i="13"/>
  <c r="BL81" i="13"/>
  <c r="AU81" i="13"/>
  <c r="AI82" i="13" s="1"/>
  <c r="J81" i="13"/>
  <c r="AW81" i="13"/>
  <c r="AK82" i="13" s="1"/>
  <c r="BQ81" i="13"/>
  <c r="BN81" i="13"/>
  <c r="CA81" i="13"/>
  <c r="CD81" i="13" s="1"/>
  <c r="BZ81" i="13"/>
  <c r="CC81" i="13" s="1"/>
  <c r="BH81" i="13"/>
  <c r="BY81" i="13"/>
  <c r="CB81" i="13" s="1"/>
  <c r="I81" i="13"/>
  <c r="AV81" i="13"/>
  <c r="AJ82" i="13" s="1"/>
  <c r="BM81" i="13"/>
  <c r="BP81" i="13"/>
  <c r="AZ81" i="13" l="1"/>
  <c r="BC81" i="13" s="1"/>
  <c r="AY81" i="13"/>
  <c r="BB81" i="13" s="1"/>
  <c r="BV81" i="13"/>
  <c r="CE81" i="13" s="1"/>
  <c r="AR82" i="13" s="1"/>
  <c r="BW81" i="13"/>
  <c r="CF81" i="13" s="1"/>
  <c r="AS82" i="13" s="1"/>
  <c r="M81" i="13"/>
  <c r="P81" i="13" s="1"/>
  <c r="S81" i="13"/>
  <c r="AB82" i="13" s="1"/>
  <c r="R81" i="13"/>
  <c r="AA82" i="13" s="1"/>
  <c r="L81" i="13"/>
  <c r="O81" i="13" s="1"/>
  <c r="Q81" i="13"/>
  <c r="Z82" i="13" s="1"/>
  <c r="K81" i="13"/>
  <c r="N81" i="13" s="1"/>
  <c r="AX81" i="13"/>
  <c r="BA81" i="13" s="1"/>
  <c r="K292" i="7"/>
  <c r="H292" i="7"/>
  <c r="J292" i="7"/>
  <c r="I292" i="7"/>
  <c r="G292" i="7"/>
  <c r="BX81" i="13"/>
  <c r="CG81" i="13" s="1"/>
  <c r="AT82" i="13" s="1"/>
  <c r="F292" i="7" l="1"/>
  <c r="H293" i="7" s="1"/>
  <c r="BD81" i="13"/>
  <c r="BN82" i="13"/>
  <c r="BQ82" i="13"/>
  <c r="AW82" i="13"/>
  <c r="AK83" i="13" s="1"/>
  <c r="J82" i="13"/>
  <c r="BL82" i="13"/>
  <c r="H82" i="13"/>
  <c r="BO82" i="13"/>
  <c r="AU82" i="13"/>
  <c r="AI83" i="13" s="1"/>
  <c r="BM82" i="13"/>
  <c r="AV82" i="13"/>
  <c r="AJ83" i="13" s="1"/>
  <c r="I82" i="13"/>
  <c r="BP82" i="13"/>
  <c r="BH82" i="13"/>
  <c r="L292" i="7"/>
  <c r="G192" i="12" s="1"/>
  <c r="H192" i="12" s="1"/>
  <c r="I192" i="12" s="1"/>
  <c r="K293" i="7" l="1"/>
  <c r="G293" i="7"/>
  <c r="J293" i="7"/>
  <c r="I293" i="7"/>
  <c r="AX82" i="13"/>
  <c r="BA82" i="13" s="1"/>
  <c r="AY82" i="13"/>
  <c r="BB82" i="13" s="1"/>
  <c r="CJ82" i="13"/>
  <c r="BS82" i="13"/>
  <c r="BU82" i="13"/>
  <c r="CI82" i="13"/>
  <c r="BT82" i="13"/>
  <c r="CH82" i="13"/>
  <c r="J193" i="12"/>
  <c r="K82" i="13"/>
  <c r="N82" i="13" s="1"/>
  <c r="Q82" i="13"/>
  <c r="Z83" i="13" s="1"/>
  <c r="R82" i="13"/>
  <c r="AA83" i="13" s="1"/>
  <c r="L82" i="13"/>
  <c r="O82" i="13" s="1"/>
  <c r="AZ82" i="13"/>
  <c r="BC82" i="13" s="1"/>
  <c r="M82" i="13"/>
  <c r="P82" i="13" s="1"/>
  <c r="S82" i="13"/>
  <c r="AB83" i="13" s="1"/>
  <c r="F293" i="7" l="1"/>
  <c r="L293" i="7"/>
  <c r="G193" i="12" s="1"/>
  <c r="H193" i="12" s="1"/>
  <c r="I193" i="12" s="1"/>
  <c r="J194" i="12" s="1"/>
  <c r="BD82" i="13"/>
  <c r="BZ82" i="13"/>
  <c r="CC82" i="13" s="1"/>
  <c r="BH83" i="13"/>
  <c r="BY82" i="13"/>
  <c r="CB82" i="13" s="1"/>
  <c r="CA82" i="13"/>
  <c r="CD82" i="13" s="1"/>
  <c r="BS83" i="13" l="1"/>
  <c r="BY83" i="13" s="1"/>
  <c r="CB83" i="13" s="1"/>
  <c r="CI83" i="13"/>
  <c r="CH83" i="13"/>
  <c r="CJ83" i="13"/>
  <c r="BU83" i="13"/>
  <c r="CA83" i="13" s="1"/>
  <c r="CD83" i="13" s="1"/>
  <c r="BT83" i="13"/>
  <c r="BZ83" i="13" s="1"/>
  <c r="CC83" i="13" s="1"/>
  <c r="BW82" i="13"/>
  <c r="CF82" i="13" s="1"/>
  <c r="AS83" i="13" s="1"/>
  <c r="BX82" i="13"/>
  <c r="CG82" i="13" s="1"/>
  <c r="AT83" i="13" s="1"/>
  <c r="BV82" i="13"/>
  <c r="CE82" i="13" s="1"/>
  <c r="AR83" i="13" s="1"/>
  <c r="J294" i="7"/>
  <c r="G294" i="7"/>
  <c r="I294" i="7"/>
  <c r="K294" i="7"/>
  <c r="H294" i="7"/>
  <c r="BV83" i="13" l="1"/>
  <c r="CE83" i="13" s="1"/>
  <c r="BX83" i="13"/>
  <c r="CG83" i="13" s="1"/>
  <c r="BO83" i="13"/>
  <c r="BL83" i="13"/>
  <c r="AU83" i="13"/>
  <c r="AI84" i="13" s="1"/>
  <c r="H83" i="13"/>
  <c r="AV83" i="13"/>
  <c r="AJ84" i="13" s="1"/>
  <c r="BP83" i="13"/>
  <c r="BM83" i="13"/>
  <c r="I83" i="13"/>
  <c r="L294" i="7"/>
  <c r="G194" i="12" s="1"/>
  <c r="H194" i="12" s="1"/>
  <c r="I194" i="12" s="1"/>
  <c r="BQ83" i="13"/>
  <c r="AW83" i="13"/>
  <c r="AK84" i="13" s="1"/>
  <c r="J83" i="13"/>
  <c r="BN83" i="13"/>
  <c r="BW83" i="13"/>
  <c r="CF83" i="13" s="1"/>
  <c r="AR84" i="13" l="1"/>
  <c r="AS84" i="13"/>
  <c r="AV84" i="13" s="1"/>
  <c r="AT84" i="13"/>
  <c r="AY83" i="13"/>
  <c r="BB83" i="13" s="1"/>
  <c r="BU84" i="13"/>
  <c r="CJ84" i="13"/>
  <c r="BT84" i="13"/>
  <c r="CH84" i="13"/>
  <c r="BS84" i="13"/>
  <c r="CI84" i="13"/>
  <c r="J195" i="12"/>
  <c r="L83" i="13"/>
  <c r="O83" i="13" s="1"/>
  <c r="R83" i="13"/>
  <c r="AA84" i="13" s="1"/>
  <c r="AZ83" i="13"/>
  <c r="BC83" i="13" s="1"/>
  <c r="AX83" i="13"/>
  <c r="BA83" i="13" s="1"/>
  <c r="S83" i="13"/>
  <c r="AB84" i="13" s="1"/>
  <c r="M83" i="13"/>
  <c r="P83" i="13" s="1"/>
  <c r="K83" i="13"/>
  <c r="N83" i="13" s="1"/>
  <c r="Q83" i="13"/>
  <c r="Z84" i="13" s="1"/>
  <c r="F294" i="7" l="1"/>
  <c r="BP84" i="13"/>
  <c r="BM84" i="13"/>
  <c r="I84" i="13"/>
  <c r="L84" i="13" s="1"/>
  <c r="O84" i="13" s="1"/>
  <c r="AY84" i="13"/>
  <c r="BB84" i="13" s="1"/>
  <c r="AJ85" i="13"/>
  <c r="BZ84" i="13"/>
  <c r="CC84" i="13" s="1"/>
  <c r="BL84" i="13"/>
  <c r="AU84" i="13"/>
  <c r="AI85" i="13" s="1"/>
  <c r="BO84" i="13"/>
  <c r="H84" i="13"/>
  <c r="BH84" i="13"/>
  <c r="BD83" i="13"/>
  <c r="J84" i="13"/>
  <c r="BQ84" i="13"/>
  <c r="BN84" i="13"/>
  <c r="AW84" i="13"/>
  <c r="AK85" i="13" s="1"/>
  <c r="BY84" i="13"/>
  <c r="CB84" i="13" s="1"/>
  <c r="CA84" i="13"/>
  <c r="CD84" i="13" s="1"/>
  <c r="R84" i="13" l="1"/>
  <c r="AA85" i="13" s="1"/>
  <c r="BW84" i="13"/>
  <c r="CF84" i="13" s="1"/>
  <c r="AS85" i="13" s="1"/>
  <c r="S84" i="13"/>
  <c r="AB85" i="13" s="1"/>
  <c r="M84" i="13"/>
  <c r="P84" i="13" s="1"/>
  <c r="BX84" i="13"/>
  <c r="CG84" i="13" s="1"/>
  <c r="AT85" i="13" s="1"/>
  <c r="AZ84" i="13"/>
  <c r="BC84" i="13" s="1"/>
  <c r="BV84" i="13"/>
  <c r="CE84" i="13" s="1"/>
  <c r="AR85" i="13" s="1"/>
  <c r="AX84" i="13"/>
  <c r="BA84" i="13" s="1"/>
  <c r="J295" i="7"/>
  <c r="G295" i="7"/>
  <c r="K295" i="7"/>
  <c r="I295" i="7"/>
  <c r="H295" i="7"/>
  <c r="K84" i="13"/>
  <c r="N84" i="13" s="1"/>
  <c r="Q84" i="13"/>
  <c r="Z85" i="13" s="1"/>
  <c r="I85" i="13" l="1"/>
  <c r="R85" i="13" s="1"/>
  <c r="AA86" i="13" s="1"/>
  <c r="F295" i="7"/>
  <c r="K296" i="7" s="1"/>
  <c r="BP85" i="13"/>
  <c r="BM85" i="13"/>
  <c r="AV85" i="13"/>
  <c r="AJ86" i="13" s="1"/>
  <c r="BH85" i="13"/>
  <c r="AU85" i="13"/>
  <c r="AI86" i="13" s="1"/>
  <c r="BO85" i="13"/>
  <c r="H85" i="13"/>
  <c r="BL85" i="13"/>
  <c r="BN85" i="13"/>
  <c r="BQ85" i="13"/>
  <c r="AW85" i="13"/>
  <c r="AK86" i="13" s="1"/>
  <c r="J85" i="13"/>
  <c r="L295" i="7"/>
  <c r="G195" i="12" s="1"/>
  <c r="H195" i="12" s="1"/>
  <c r="I195" i="12" s="1"/>
  <c r="BD84" i="13"/>
  <c r="L85" i="13" l="1"/>
  <c r="O85" i="13" s="1"/>
  <c r="AY85" i="13"/>
  <c r="BB85" i="13" s="1"/>
  <c r="AZ85" i="13"/>
  <c r="BC85" i="13" s="1"/>
  <c r="AX85" i="13"/>
  <c r="BA85" i="13" s="1"/>
  <c r="I296" i="7"/>
  <c r="H296" i="7"/>
  <c r="J296" i="7"/>
  <c r="G296" i="7"/>
  <c r="BT85" i="13"/>
  <c r="BS85" i="13"/>
  <c r="CH85" i="13"/>
  <c r="BU85" i="13"/>
  <c r="CI85" i="13"/>
  <c r="CJ85" i="13"/>
  <c r="J196" i="12"/>
  <c r="Q85" i="13"/>
  <c r="Z86" i="13" s="1"/>
  <c r="K85" i="13"/>
  <c r="N85" i="13" s="1"/>
  <c r="M85" i="13"/>
  <c r="P85" i="13" s="1"/>
  <c r="S85" i="13"/>
  <c r="AB86" i="13" s="1"/>
  <c r="F296" i="7" l="1"/>
  <c r="G297" i="7" s="1"/>
  <c r="BD85" i="13"/>
  <c r="L296" i="7"/>
  <c r="G196" i="12" s="1"/>
  <c r="H196" i="12" s="1"/>
  <c r="I196" i="12" s="1"/>
  <c r="BT86" i="13" s="1"/>
  <c r="BZ85" i="13"/>
  <c r="CC85" i="13" s="1"/>
  <c r="CA85" i="13"/>
  <c r="CD85" i="13" s="1"/>
  <c r="BH86" i="13"/>
  <c r="BY85" i="13"/>
  <c r="CB85" i="13" s="1"/>
  <c r="J297" i="7" l="1"/>
  <c r="K297" i="7"/>
  <c r="H297" i="7"/>
  <c r="I297" i="7"/>
  <c r="J197" i="12"/>
  <c r="BX85" i="13"/>
  <c r="CG85" i="13" s="1"/>
  <c r="BS86" i="13"/>
  <c r="BY86" i="13" s="1"/>
  <c r="CB86" i="13" s="1"/>
  <c r="BW85" i="13"/>
  <c r="CF85" i="13" s="1"/>
  <c r="CJ86" i="13"/>
  <c r="BU86" i="13"/>
  <c r="CA86" i="13" s="1"/>
  <c r="CD86" i="13" s="1"/>
  <c r="CH86" i="13"/>
  <c r="CI86" i="13"/>
  <c r="BZ86" i="13"/>
  <c r="CC86" i="13" s="1"/>
  <c r="BV85" i="13"/>
  <c r="CE85" i="13" s="1"/>
  <c r="AR86" i="13" s="1"/>
  <c r="L297" i="7" l="1"/>
  <c r="G197" i="12" s="1"/>
  <c r="H197" i="12" s="1"/>
  <c r="I197" i="12" s="1"/>
  <c r="CI87" i="13" s="1"/>
  <c r="AT86" i="13"/>
  <c r="BN86" i="13" s="1"/>
  <c r="AS86" i="13"/>
  <c r="BP86" i="13" s="1"/>
  <c r="BX86" i="13"/>
  <c r="CG86" i="13" s="1"/>
  <c r="H86" i="13"/>
  <c r="AU86" i="13"/>
  <c r="AI87" i="13" s="1"/>
  <c r="BL86" i="13"/>
  <c r="BO86" i="13"/>
  <c r="BW86" i="13"/>
  <c r="CF86" i="13" s="1"/>
  <c r="BV86" i="13"/>
  <c r="CE86" i="13" s="1"/>
  <c r="BQ86" i="13" l="1"/>
  <c r="J198" i="12"/>
  <c r="CJ87" i="13"/>
  <c r="BT87" i="13"/>
  <c r="BZ87" i="13" s="1"/>
  <c r="CC87" i="13" s="1"/>
  <c r="BS87" i="13"/>
  <c r="BY87" i="13" s="1"/>
  <c r="CB87" i="13" s="1"/>
  <c r="BU87" i="13"/>
  <c r="CA87" i="13" s="1"/>
  <c r="CD87" i="13" s="1"/>
  <c r="CH87" i="13"/>
  <c r="I86" i="13"/>
  <c r="R86" i="13" s="1"/>
  <c r="AA87" i="13" s="1"/>
  <c r="AR87" i="13"/>
  <c r="BM86" i="13"/>
  <c r="AV86" i="13"/>
  <c r="AJ87" i="13" s="1"/>
  <c r="AS87" i="13" s="1"/>
  <c r="BM87" i="13" s="1"/>
  <c r="J86" i="13"/>
  <c r="S86" i="13" s="1"/>
  <c r="AB87" i="13" s="1"/>
  <c r="AW86" i="13"/>
  <c r="AK87" i="13" s="1"/>
  <c r="AT87" i="13" s="1"/>
  <c r="BN87" i="13" s="1"/>
  <c r="K86" i="13"/>
  <c r="N86" i="13" s="1"/>
  <c r="Q86" i="13"/>
  <c r="Z87" i="13" s="1"/>
  <c r="AX86" i="13"/>
  <c r="BA86" i="13" s="1"/>
  <c r="AY86" i="13" l="1"/>
  <c r="BB86" i="13" s="1"/>
  <c r="F297" i="7"/>
  <c r="L86" i="13"/>
  <c r="O86" i="13" s="1"/>
  <c r="M86" i="13"/>
  <c r="P86" i="13" s="1"/>
  <c r="AZ86" i="13"/>
  <c r="BC86" i="13" s="1"/>
  <c r="I87" i="13"/>
  <c r="R87" i="13" s="1"/>
  <c r="AA88" i="13" s="1"/>
  <c r="AV87" i="13"/>
  <c r="AJ88" i="13" s="1"/>
  <c r="BP87" i="13"/>
  <c r="J87" i="13"/>
  <c r="S87" i="13" s="1"/>
  <c r="AB88" i="13" s="1"/>
  <c r="AW87" i="13"/>
  <c r="AK88" i="13" s="1"/>
  <c r="BQ87" i="13"/>
  <c r="BL87" i="13"/>
  <c r="H87" i="13"/>
  <c r="AU87" i="13"/>
  <c r="AI88" i="13" s="1"/>
  <c r="BO87" i="13"/>
  <c r="BW87" i="13"/>
  <c r="CF87" i="13" s="1"/>
  <c r="BX87" i="13"/>
  <c r="CG87" i="13" s="1"/>
  <c r="BV87" i="13"/>
  <c r="CE87" i="13" s="1"/>
  <c r="BH87" i="13"/>
  <c r="BD86" i="13" l="1"/>
  <c r="AT88" i="13"/>
  <c r="BQ88" i="13" s="1"/>
  <c r="M87" i="13"/>
  <c r="P87" i="13" s="1"/>
  <c r="AS88" i="13"/>
  <c r="I88" i="13" s="1"/>
  <c r="AR88" i="13"/>
  <c r="L87" i="13"/>
  <c r="O87" i="13" s="1"/>
  <c r="AY87" i="13"/>
  <c r="BB87" i="13" s="1"/>
  <c r="AZ87" i="13"/>
  <c r="BC87" i="13" s="1"/>
  <c r="AX87" i="13"/>
  <c r="BA87" i="13" s="1"/>
  <c r="K298" i="7"/>
  <c r="I298" i="7"/>
  <c r="J298" i="7"/>
  <c r="G298" i="7"/>
  <c r="H298" i="7"/>
  <c r="K87" i="13"/>
  <c r="N87" i="13" s="1"/>
  <c r="Q87" i="13"/>
  <c r="Z88" i="13" s="1"/>
  <c r="BH88" i="13" l="1"/>
  <c r="F298" i="7"/>
  <c r="I299" i="7" s="1"/>
  <c r="BM88" i="13"/>
  <c r="AV88" i="13"/>
  <c r="AY88" i="13" s="1"/>
  <c r="BB88" i="13" s="1"/>
  <c r="BP88" i="13"/>
  <c r="J88" i="13"/>
  <c r="S88" i="13" s="1"/>
  <c r="AB89" i="13" s="1"/>
  <c r="BN88" i="13"/>
  <c r="AW88" i="13"/>
  <c r="AK89" i="13" s="1"/>
  <c r="BD87" i="13"/>
  <c r="L298" i="7"/>
  <c r="G198" i="12" s="1"/>
  <c r="H198" i="12" s="1"/>
  <c r="I198" i="12" s="1"/>
  <c r="BO88" i="13"/>
  <c r="AU88" i="13"/>
  <c r="BL88" i="13"/>
  <c r="H88" i="13"/>
  <c r="L88" i="13"/>
  <c r="O88" i="13" s="1"/>
  <c r="R88" i="13"/>
  <c r="AA89" i="13" s="1"/>
  <c r="AJ89" i="13" l="1"/>
  <c r="M88" i="13"/>
  <c r="P88" i="13" s="1"/>
  <c r="AZ88" i="13"/>
  <c r="BC88" i="13" s="1"/>
  <c r="K299" i="7"/>
  <c r="BT88" i="13"/>
  <c r="CH88" i="13"/>
  <c r="BS88" i="13"/>
  <c r="CI88" i="13"/>
  <c r="BU88" i="13"/>
  <c r="J199" i="12"/>
  <c r="CJ88" i="13"/>
  <c r="J299" i="7"/>
  <c r="H299" i="7"/>
  <c r="K88" i="13"/>
  <c r="N88" i="13" s="1"/>
  <c r="Q88" i="13"/>
  <c r="Z89" i="13" s="1"/>
  <c r="F299" i="7" s="1"/>
  <c r="AX88" i="13"/>
  <c r="BA88" i="13" s="1"/>
  <c r="AI89" i="13"/>
  <c r="G299" i="7"/>
  <c r="BD88" i="13" l="1"/>
  <c r="L299" i="7"/>
  <c r="G199" i="12" s="1"/>
  <c r="H199" i="12" s="1"/>
  <c r="I199" i="12" s="1"/>
  <c r="J200" i="12" s="1"/>
  <c r="BY88" i="13"/>
  <c r="CB88" i="13" s="1"/>
  <c r="BH89" i="13"/>
  <c r="CA88" i="13"/>
  <c r="CD88" i="13" s="1"/>
  <c r="BZ88" i="13"/>
  <c r="CC88" i="13" s="1"/>
  <c r="BS89" i="13" l="1"/>
  <c r="BY89" i="13" s="1"/>
  <c r="CB89" i="13" s="1"/>
  <c r="CJ89" i="13"/>
  <c r="BU89" i="13"/>
  <c r="CA89" i="13" s="1"/>
  <c r="CD89" i="13" s="1"/>
  <c r="BT89" i="13"/>
  <c r="BZ89" i="13" s="1"/>
  <c r="CC89" i="13" s="1"/>
  <c r="CI89" i="13"/>
  <c r="CH89" i="13"/>
  <c r="G300" i="7"/>
  <c r="I300" i="7"/>
  <c r="K300" i="7"/>
  <c r="H300" i="7"/>
  <c r="BV88" i="13"/>
  <c r="CE88" i="13" s="1"/>
  <c r="AR89" i="13" s="1"/>
  <c r="BX88" i="13"/>
  <c r="CG88" i="13" s="1"/>
  <c r="AT89" i="13" s="1"/>
  <c r="J300" i="7"/>
  <c r="BW88" i="13"/>
  <c r="CF88" i="13" s="1"/>
  <c r="AS89" i="13" s="1"/>
  <c r="BW89" i="13" l="1"/>
  <c r="CF89" i="13" s="1"/>
  <c r="I89" i="13"/>
  <c r="BP89" i="13"/>
  <c r="AV89" i="13"/>
  <c r="AJ90" i="13" s="1"/>
  <c r="BM89" i="13"/>
  <c r="BO89" i="13"/>
  <c r="H89" i="13"/>
  <c r="BL89" i="13"/>
  <c r="AU89" i="13"/>
  <c r="AI90" i="13" s="1"/>
  <c r="BV89" i="13"/>
  <c r="CE89" i="13" s="1"/>
  <c r="J89" i="13"/>
  <c r="BN89" i="13"/>
  <c r="BQ89" i="13"/>
  <c r="AW89" i="13"/>
  <c r="AK90" i="13" s="1"/>
  <c r="L300" i="7"/>
  <c r="G200" i="12" s="1"/>
  <c r="H200" i="12" s="1"/>
  <c r="I200" i="12" s="1"/>
  <c r="BX89" i="13"/>
  <c r="CG89" i="13" s="1"/>
  <c r="AT90" i="13" l="1"/>
  <c r="AW90" i="13" s="1"/>
  <c r="AK91" i="13" s="1"/>
  <c r="AS90" i="13"/>
  <c r="AR90" i="13"/>
  <c r="AX89" i="13"/>
  <c r="BA89" i="13" s="1"/>
  <c r="R89" i="13"/>
  <c r="AA90" i="13" s="1"/>
  <c r="L89" i="13"/>
  <c r="O89" i="13" s="1"/>
  <c r="AY89" i="13"/>
  <c r="BB89" i="13" s="1"/>
  <c r="BU90" i="13"/>
  <c r="J201" i="12"/>
  <c r="BT90" i="13"/>
  <c r="CI90" i="13"/>
  <c r="CJ90" i="13"/>
  <c r="BS90" i="13"/>
  <c r="CH90" i="13"/>
  <c r="Q89" i="13"/>
  <c r="Z90" i="13" s="1"/>
  <c r="K89" i="13"/>
  <c r="N89" i="13" s="1"/>
  <c r="S89" i="13"/>
  <c r="AB90" i="13" s="1"/>
  <c r="M89" i="13"/>
  <c r="P89" i="13" s="1"/>
  <c r="AZ89" i="13"/>
  <c r="BC89" i="13" s="1"/>
  <c r="F300" i="7" l="1"/>
  <c r="BD89" i="13"/>
  <c r="J90" i="13"/>
  <c r="S90" i="13" s="1"/>
  <c r="AB91" i="13" s="1"/>
  <c r="BN90" i="13"/>
  <c r="BQ90" i="13"/>
  <c r="BM90" i="13"/>
  <c r="AV90" i="13"/>
  <c r="AJ91" i="13" s="1"/>
  <c r="I90" i="13"/>
  <c r="BP90" i="13"/>
  <c r="CA90" i="13"/>
  <c r="CD90" i="13" s="1"/>
  <c r="BY90" i="13"/>
  <c r="CB90" i="13" s="1"/>
  <c r="BZ90" i="13"/>
  <c r="CC90" i="13" s="1"/>
  <c r="H90" i="13"/>
  <c r="BO90" i="13"/>
  <c r="AU90" i="13"/>
  <c r="BL90" i="13"/>
  <c r="BH90" i="13"/>
  <c r="AZ90" i="13"/>
  <c r="BC90" i="13" s="1"/>
  <c r="M90" i="13" l="1"/>
  <c r="P90" i="13" s="1"/>
  <c r="Q90" i="13"/>
  <c r="Z91" i="13" s="1"/>
  <c r="K90" i="13"/>
  <c r="N90" i="13" s="1"/>
  <c r="L90" i="13"/>
  <c r="O90" i="13" s="1"/>
  <c r="R90" i="13"/>
  <c r="AA91" i="13" s="1"/>
  <c r="AI91" i="13"/>
  <c r="AX90" i="13"/>
  <c r="BA90" i="13" s="1"/>
  <c r="BV90" i="13"/>
  <c r="CE90" i="13" s="1"/>
  <c r="BW90" i="13"/>
  <c r="CF90" i="13" s="1"/>
  <c r="AS91" i="13" s="1"/>
  <c r="BX90" i="13"/>
  <c r="CG90" i="13" s="1"/>
  <c r="AT91" i="13" s="1"/>
  <c r="AY90" i="13"/>
  <c r="BB90" i="13" s="1"/>
  <c r="J301" i="7"/>
  <c r="H301" i="7"/>
  <c r="I301" i="7"/>
  <c r="K301" i="7"/>
  <c r="G301" i="7"/>
  <c r="AR91" i="13" l="1"/>
  <c r="F301" i="7"/>
  <c r="H302" i="7" s="1"/>
  <c r="L301" i="7"/>
  <c r="G201" i="12" s="1"/>
  <c r="H201" i="12" s="1"/>
  <c r="I201" i="12" s="1"/>
  <c r="CJ91" i="13" s="1"/>
  <c r="I91" i="13"/>
  <c r="AV91" i="13"/>
  <c r="AJ92" i="13" s="1"/>
  <c r="BP91" i="13"/>
  <c r="BM91" i="13"/>
  <c r="J91" i="13"/>
  <c r="AW91" i="13"/>
  <c r="BN91" i="13"/>
  <c r="BQ91" i="13"/>
  <c r="BH91" i="13"/>
  <c r="BD90" i="13"/>
  <c r="AY91" i="13" l="1"/>
  <c r="BB91" i="13" s="1"/>
  <c r="CI91" i="13"/>
  <c r="BS91" i="13"/>
  <c r="BY91" i="13" s="1"/>
  <c r="CB91" i="13" s="1"/>
  <c r="J202" i="12"/>
  <c r="BU91" i="13"/>
  <c r="CA91" i="13" s="1"/>
  <c r="CD91" i="13" s="1"/>
  <c r="BT91" i="13"/>
  <c r="BZ91" i="13" s="1"/>
  <c r="CC91" i="13" s="1"/>
  <c r="CH91" i="13"/>
  <c r="K302" i="7"/>
  <c r="I302" i="7"/>
  <c r="G302" i="7"/>
  <c r="M91" i="13"/>
  <c r="P91" i="13" s="1"/>
  <c r="S91" i="13"/>
  <c r="AB92" i="13" s="1"/>
  <c r="L91" i="13"/>
  <c r="O91" i="13" s="1"/>
  <c r="R91" i="13"/>
  <c r="AA92" i="13" s="1"/>
  <c r="AK92" i="13"/>
  <c r="AZ91" i="13"/>
  <c r="BC91" i="13" s="1"/>
  <c r="H91" i="13"/>
  <c r="BL91" i="13"/>
  <c r="AU91" i="13"/>
  <c r="BO91" i="13"/>
  <c r="J302" i="7"/>
  <c r="BX91" i="13" l="1"/>
  <c r="CG91" i="13" s="1"/>
  <c r="AT92" i="13" s="1"/>
  <c r="BW91" i="13"/>
  <c r="CF91" i="13" s="1"/>
  <c r="AS92" i="13" s="1"/>
  <c r="AI92" i="13"/>
  <c r="AX91" i="13"/>
  <c r="BA91" i="13" s="1"/>
  <c r="BD91" i="13" s="1"/>
  <c r="K91" i="13"/>
  <c r="N91" i="13" s="1"/>
  <c r="Q91" i="13"/>
  <c r="Z92" i="13" s="1"/>
  <c r="F302" i="7" s="1"/>
  <c r="BV91" i="13"/>
  <c r="CE91" i="13" s="1"/>
  <c r="L302" i="7"/>
  <c r="G202" i="12" s="1"/>
  <c r="H202" i="12" s="1"/>
  <c r="I202" i="12" s="1"/>
  <c r="AR92" i="13" l="1"/>
  <c r="BM92" i="13"/>
  <c r="BP92" i="13"/>
  <c r="I92" i="13"/>
  <c r="R92" i="13" s="1"/>
  <c r="AA93" i="13" s="1"/>
  <c r="AV92" i="13"/>
  <c r="BQ92" i="13"/>
  <c r="J92" i="13"/>
  <c r="AW92" i="13"/>
  <c r="AK93" i="13" s="1"/>
  <c r="BN92" i="13"/>
  <c r="BH92" i="13"/>
  <c r="BS92" i="13"/>
  <c r="CI92" i="13"/>
  <c r="CJ92" i="13"/>
  <c r="BT92" i="13"/>
  <c r="J203" i="12"/>
  <c r="BU92" i="13"/>
  <c r="CH92" i="13"/>
  <c r="L92" i="13" l="1"/>
  <c r="O92" i="13" s="1"/>
  <c r="AY92" i="13"/>
  <c r="BB92" i="13" s="1"/>
  <c r="AJ93" i="13"/>
  <c r="BY92" i="13"/>
  <c r="CB92" i="13" s="1"/>
  <c r="S92" i="13"/>
  <c r="AB93" i="13" s="1"/>
  <c r="M92" i="13"/>
  <c r="P92" i="13" s="1"/>
  <c r="CA92" i="13"/>
  <c r="CD92" i="13" s="1"/>
  <c r="BZ92" i="13"/>
  <c r="CC92" i="13" s="1"/>
  <c r="H92" i="13"/>
  <c r="BO92" i="13"/>
  <c r="BL92" i="13"/>
  <c r="AU92" i="13"/>
  <c r="J303" i="7"/>
  <c r="I303" i="7"/>
  <c r="G303" i="7"/>
  <c r="K303" i="7"/>
  <c r="H303" i="7"/>
  <c r="AZ92" i="13"/>
  <c r="BC92" i="13" s="1"/>
  <c r="AI93" i="13" l="1"/>
  <c r="AX92" i="13"/>
  <c r="BA92" i="13" s="1"/>
  <c r="BD92" i="13" s="1"/>
  <c r="BX92" i="13"/>
  <c r="CG92" i="13" s="1"/>
  <c r="AT93" i="13" s="1"/>
  <c r="BV92" i="13"/>
  <c r="CE92" i="13" s="1"/>
  <c r="BW92" i="13"/>
  <c r="CF92" i="13" s="1"/>
  <c r="AS93" i="13" s="1"/>
  <c r="Q92" i="13"/>
  <c r="Z93" i="13" s="1"/>
  <c r="F303" i="7" s="1"/>
  <c r="K92" i="13"/>
  <c r="N92" i="13" s="1"/>
  <c r="L303" i="7"/>
  <c r="G203" i="12" s="1"/>
  <c r="H203" i="12" s="1"/>
  <c r="I203" i="12" s="1"/>
  <c r="AR93" i="13" l="1"/>
  <c r="BH93" i="13"/>
  <c r="BU93" i="13"/>
  <c r="BT93" i="13"/>
  <c r="CI93" i="13"/>
  <c r="CJ93" i="13"/>
  <c r="BS93" i="13"/>
  <c r="J204" i="12"/>
  <c r="CH93" i="13"/>
  <c r="BP93" i="13"/>
  <c r="I93" i="13"/>
  <c r="AV93" i="13"/>
  <c r="BM93" i="13"/>
  <c r="J93" i="13"/>
  <c r="BQ93" i="13"/>
  <c r="AW93" i="13"/>
  <c r="BN93" i="13"/>
  <c r="BO93" i="13" l="1"/>
  <c r="AU93" i="13"/>
  <c r="AI94" i="13" s="1"/>
  <c r="H93" i="13"/>
  <c r="BL93" i="13"/>
  <c r="R93" i="13"/>
  <c r="AA94" i="13" s="1"/>
  <c r="L93" i="13"/>
  <c r="O93" i="13" s="1"/>
  <c r="CA93" i="13"/>
  <c r="CD93" i="13" s="1"/>
  <c r="AK94" i="13"/>
  <c r="AZ93" i="13"/>
  <c r="BC93" i="13" s="1"/>
  <c r="H304" i="7"/>
  <c r="K304" i="7"/>
  <c r="G304" i="7"/>
  <c r="I304" i="7"/>
  <c r="J304" i="7"/>
  <c r="M93" i="13"/>
  <c r="P93" i="13" s="1"/>
  <c r="S93" i="13"/>
  <c r="AB94" i="13" s="1"/>
  <c r="BY93" i="13"/>
  <c r="CB93" i="13" s="1"/>
  <c r="AY93" i="13"/>
  <c r="BB93" i="13" s="1"/>
  <c r="AJ94" i="13"/>
  <c r="BZ93" i="13"/>
  <c r="CC93" i="13" s="1"/>
  <c r="K93" i="13" l="1"/>
  <c r="N93" i="13" s="1"/>
  <c r="Q93" i="13"/>
  <c r="Z94" i="13" s="1"/>
  <c r="F304" i="7" s="1"/>
  <c r="BW93" i="13"/>
  <c r="CF93" i="13" s="1"/>
  <c r="AS94" i="13" s="1"/>
  <c r="BV93" i="13"/>
  <c r="CE93" i="13" s="1"/>
  <c r="AR94" i="13" s="1"/>
  <c r="L304" i="7"/>
  <c r="G204" i="12" s="1"/>
  <c r="H204" i="12" s="1"/>
  <c r="I204" i="12" s="1"/>
  <c r="AX93" i="13"/>
  <c r="BA93" i="13" s="1"/>
  <c r="BD93" i="13" s="1"/>
  <c r="BX93" i="13"/>
  <c r="CG93" i="13" s="1"/>
  <c r="AT94" i="13" s="1"/>
  <c r="BO94" i="13" l="1"/>
  <c r="H94" i="13"/>
  <c r="Q94" i="13" s="1"/>
  <c r="Z95" i="13" s="1"/>
  <c r="BL94" i="13"/>
  <c r="AU94" i="13"/>
  <c r="AI95" i="13" s="1"/>
  <c r="BN94" i="13"/>
  <c r="J94" i="13"/>
  <c r="BQ94" i="13"/>
  <c r="AW94" i="13"/>
  <c r="AK95" i="13" s="1"/>
  <c r="BP94" i="13"/>
  <c r="BM94" i="13"/>
  <c r="I94" i="13"/>
  <c r="AV94" i="13"/>
  <c r="BT94" i="13"/>
  <c r="CI94" i="13"/>
  <c r="CJ94" i="13"/>
  <c r="BU94" i="13"/>
  <c r="BS94" i="13"/>
  <c r="CH94" i="13"/>
  <c r="J205" i="12"/>
  <c r="BH94" i="13"/>
  <c r="AX94" i="13" l="1"/>
  <c r="BA94" i="13" s="1"/>
  <c r="BY94" i="13"/>
  <c r="CB94" i="13" s="1"/>
  <c r="M94" i="13"/>
  <c r="P94" i="13" s="1"/>
  <c r="S94" i="13"/>
  <c r="AB95" i="13" s="1"/>
  <c r="CA94" i="13"/>
  <c r="CD94" i="13" s="1"/>
  <c r="AY94" i="13"/>
  <c r="BB94" i="13" s="1"/>
  <c r="AJ95" i="13"/>
  <c r="K94" i="13"/>
  <c r="N94" i="13" s="1"/>
  <c r="AZ94" i="13"/>
  <c r="BC94" i="13" s="1"/>
  <c r="G305" i="7"/>
  <c r="K305" i="7"/>
  <c r="I305" i="7"/>
  <c r="J305" i="7"/>
  <c r="H305" i="7"/>
  <c r="BZ94" i="13"/>
  <c r="CC94" i="13" s="1"/>
  <c r="R94" i="13"/>
  <c r="AA95" i="13" s="1"/>
  <c r="L94" i="13"/>
  <c r="O94" i="13" s="1"/>
  <c r="F305" i="7" l="1"/>
  <c r="H306" i="7" s="1"/>
  <c r="BH95" i="13"/>
  <c r="BD94" i="13"/>
  <c r="BV94" i="13"/>
  <c r="CE94" i="13" s="1"/>
  <c r="BW94" i="13"/>
  <c r="CF94" i="13" s="1"/>
  <c r="AS95" i="13" s="1"/>
  <c r="BX94" i="13"/>
  <c r="CG94" i="13" s="1"/>
  <c r="AT95" i="13" s="1"/>
  <c r="L305" i="7"/>
  <c r="G205" i="12" s="1"/>
  <c r="H205" i="12" s="1"/>
  <c r="I205" i="12" s="1"/>
  <c r="K306" i="7"/>
  <c r="I306" i="7"/>
  <c r="G306" i="7" l="1"/>
  <c r="J306" i="7"/>
  <c r="AR95" i="13"/>
  <c r="H95" i="13" s="1"/>
  <c r="Q95" i="13" s="1"/>
  <c r="Z96" i="13" s="1"/>
  <c r="AV95" i="13"/>
  <c r="AJ96" i="13" s="1"/>
  <c r="BP95" i="13"/>
  <c r="BM95" i="13"/>
  <c r="I95" i="13"/>
  <c r="AW95" i="13"/>
  <c r="AK96" i="13" s="1"/>
  <c r="J95" i="13"/>
  <c r="BQ95" i="13"/>
  <c r="BN95" i="13"/>
  <c r="CJ95" i="13"/>
  <c r="J206" i="12"/>
  <c r="BS95" i="13"/>
  <c r="BU95" i="13"/>
  <c r="BT95" i="13"/>
  <c r="CH95" i="13"/>
  <c r="CI95" i="13"/>
  <c r="L306" i="7"/>
  <c r="G206" i="12" s="1"/>
  <c r="H206" i="12" s="1"/>
  <c r="I206" i="12" s="1"/>
  <c r="AU95" i="13" l="1"/>
  <c r="AI96" i="13" s="1"/>
  <c r="BO95" i="13"/>
  <c r="BL95" i="13"/>
  <c r="AY95" i="13"/>
  <c r="BB95" i="13" s="1"/>
  <c r="AZ95" i="13"/>
  <c r="BC95" i="13" s="1"/>
  <c r="K95" i="13"/>
  <c r="N95" i="13" s="1"/>
  <c r="CA95" i="13"/>
  <c r="CD95" i="13" s="1"/>
  <c r="BZ95" i="13"/>
  <c r="CC95" i="13" s="1"/>
  <c r="S95" i="13"/>
  <c r="AB96" i="13" s="1"/>
  <c r="M95" i="13"/>
  <c r="P95" i="13" s="1"/>
  <c r="BY95" i="13"/>
  <c r="CB95" i="13" s="1"/>
  <c r="L95" i="13"/>
  <c r="O95" i="13" s="1"/>
  <c r="R95" i="13"/>
  <c r="AA96" i="13" s="1"/>
  <c r="BU96" i="13"/>
  <c r="CA96" i="13" s="1"/>
  <c r="BT96" i="13"/>
  <c r="BZ96" i="13" s="1"/>
  <c r="BS96" i="13"/>
  <c r="BY96" i="13" s="1"/>
  <c r="CJ96" i="13"/>
  <c r="CI96" i="13"/>
  <c r="CH96" i="13"/>
  <c r="J207" i="12"/>
  <c r="F306" i="7" l="1"/>
  <c r="J307" i="7" s="1"/>
  <c r="AX95" i="13"/>
  <c r="BA95" i="13" s="1"/>
  <c r="BD95" i="13" s="1"/>
  <c r="BH96" i="13"/>
  <c r="BX95" i="13"/>
  <c r="CG95" i="13" s="1"/>
  <c r="AT96" i="13" s="1"/>
  <c r="BV95" i="13"/>
  <c r="CE95" i="13" s="1"/>
  <c r="AR96" i="13" s="1"/>
  <c r="BW95" i="13"/>
  <c r="CF95" i="13" s="1"/>
  <c r="AS96" i="13" s="1"/>
  <c r="BW96" i="13"/>
  <c r="CC96" i="13"/>
  <c r="BX96" i="13"/>
  <c r="CD96" i="13"/>
  <c r="BV96" i="13"/>
  <c r="CB96" i="13"/>
  <c r="G307" i="7" l="1"/>
  <c r="K307" i="7"/>
  <c r="H307" i="7"/>
  <c r="I307" i="7"/>
  <c r="BO96" i="13"/>
  <c r="AW96" i="13"/>
  <c r="AK97" i="13" s="1"/>
  <c r="I96" i="13"/>
  <c r="AV96" i="13"/>
  <c r="AJ97" i="13" s="1"/>
  <c r="BM96" i="13"/>
  <c r="BP96" i="13"/>
  <c r="CG96" i="13"/>
  <c r="CF96" i="13"/>
  <c r="CE96" i="13"/>
  <c r="L307" i="7" l="1"/>
  <c r="G207" i="12" s="1"/>
  <c r="H207" i="12" s="1"/>
  <c r="I207" i="12" s="1"/>
  <c r="CI97" i="13" s="1"/>
  <c r="H96" i="13"/>
  <c r="K96" i="13" s="1"/>
  <c r="N96" i="13" s="1"/>
  <c r="BQ96" i="13"/>
  <c r="AS97" i="13"/>
  <c r="BM97" i="13" s="1"/>
  <c r="AT97" i="13"/>
  <c r="BN97" i="13" s="1"/>
  <c r="AU96" i="13"/>
  <c r="AX96" i="13" s="1"/>
  <c r="BA96" i="13" s="1"/>
  <c r="BL96" i="13"/>
  <c r="J96" i="13"/>
  <c r="M96" i="13" s="1"/>
  <c r="P96" i="13" s="1"/>
  <c r="AZ96" i="13"/>
  <c r="BC96" i="13" s="1"/>
  <c r="BN96" i="13"/>
  <c r="L96" i="13"/>
  <c r="O96" i="13" s="1"/>
  <c r="R96" i="13"/>
  <c r="AA97" i="13" s="1"/>
  <c r="AY96" i="13"/>
  <c r="BB96" i="13" s="1"/>
  <c r="BU97" i="13" l="1"/>
  <c r="CA97" i="13" s="1"/>
  <c r="BS97" i="13"/>
  <c r="BY97" i="13" s="1"/>
  <c r="BV97" i="13" s="1"/>
  <c r="CJ97" i="13"/>
  <c r="BT97" i="13"/>
  <c r="BZ97" i="13" s="1"/>
  <c r="CC97" i="13" s="1"/>
  <c r="J208" i="12"/>
  <c r="CH97" i="13"/>
  <c r="J97" i="13"/>
  <c r="M97" i="13" s="1"/>
  <c r="P97" i="13" s="1"/>
  <c r="AW97" i="13"/>
  <c r="AK98" i="13" s="1"/>
  <c r="Q96" i="13"/>
  <c r="Z97" i="13" s="1"/>
  <c r="S96" i="13"/>
  <c r="AB97" i="13" s="1"/>
  <c r="BQ97" i="13" s="1"/>
  <c r="BD96" i="13"/>
  <c r="AI97" i="13"/>
  <c r="AR97" i="13" s="1"/>
  <c r="AU97" i="13" s="1"/>
  <c r="AV97" i="13"/>
  <c r="AJ98" i="13" s="1"/>
  <c r="I97" i="13"/>
  <c r="L97" i="13" s="1"/>
  <c r="O97" i="13" s="1"/>
  <c r="BP97" i="13"/>
  <c r="BX97" i="13"/>
  <c r="CD97" i="13"/>
  <c r="S97" i="13" l="1"/>
  <c r="AB98" i="13" s="1"/>
  <c r="BW97" i="13"/>
  <c r="CB97" i="13"/>
  <c r="CE97" i="13" s="1"/>
  <c r="F307" i="7"/>
  <c r="G308" i="7" s="1"/>
  <c r="AZ97" i="13"/>
  <c r="BC97" i="13" s="1"/>
  <c r="BH97" i="13"/>
  <c r="BO97" i="13"/>
  <c r="H97" i="13"/>
  <c r="K97" i="13" s="1"/>
  <c r="N97" i="13" s="1"/>
  <c r="BL97" i="13"/>
  <c r="R97" i="13"/>
  <c r="AA98" i="13" s="1"/>
  <c r="AY97" i="13"/>
  <c r="BB97" i="13" s="1"/>
  <c r="CG97" i="13"/>
  <c r="AT98" i="13" s="1"/>
  <c r="CF97" i="13"/>
  <c r="AS98" i="13" s="1"/>
  <c r="AX97" i="13"/>
  <c r="BA97" i="13" s="1"/>
  <c r="AI98" i="13"/>
  <c r="K308" i="7" l="1"/>
  <c r="J308" i="7"/>
  <c r="H308" i="7"/>
  <c r="Q97" i="13"/>
  <c r="Z98" i="13" s="1"/>
  <c r="BH98" i="13" s="1"/>
  <c r="I308" i="7"/>
  <c r="AR98" i="13"/>
  <c r="BD97" i="13"/>
  <c r="I98" i="13"/>
  <c r="AV98" i="13"/>
  <c r="BP98" i="13"/>
  <c r="BM98" i="13"/>
  <c r="BQ98" i="13"/>
  <c r="J98" i="13"/>
  <c r="AW98" i="13"/>
  <c r="BN98" i="13"/>
  <c r="F308" i="7" l="1"/>
  <c r="I309" i="7" s="1"/>
  <c r="L308" i="7"/>
  <c r="G208" i="12" s="1"/>
  <c r="H208" i="12" s="1"/>
  <c r="I208" i="12" s="1"/>
  <c r="CJ98" i="13" s="1"/>
  <c r="AZ98" i="13"/>
  <c r="BC98" i="13" s="1"/>
  <c r="AK99" i="13"/>
  <c r="R98" i="13"/>
  <c r="AA99" i="13" s="1"/>
  <c r="L98" i="13"/>
  <c r="O98" i="13" s="1"/>
  <c r="AY98" i="13"/>
  <c r="BB98" i="13" s="1"/>
  <c r="AJ99" i="13"/>
  <c r="BL98" i="13"/>
  <c r="AU98" i="13"/>
  <c r="H98" i="13"/>
  <c r="BO98" i="13"/>
  <c r="S98" i="13"/>
  <c r="AB99" i="13" s="1"/>
  <c r="M98" i="13"/>
  <c r="P98" i="13" s="1"/>
  <c r="H309" i="7" l="1"/>
  <c r="G309" i="7"/>
  <c r="K309" i="7"/>
  <c r="J309" i="7"/>
  <c r="CH98" i="13"/>
  <c r="CI98" i="13"/>
  <c r="BT98" i="13"/>
  <c r="BZ98" i="13" s="1"/>
  <c r="CC98" i="13" s="1"/>
  <c r="BU98" i="13"/>
  <c r="CA98" i="13" s="1"/>
  <c r="CD98" i="13" s="1"/>
  <c r="BS98" i="13"/>
  <c r="BY98" i="13" s="1"/>
  <c r="CB98" i="13" s="1"/>
  <c r="J209" i="12"/>
  <c r="AX98" i="13"/>
  <c r="BA98" i="13" s="1"/>
  <c r="BD98" i="13" s="1"/>
  <c r="AI99" i="13"/>
  <c r="K98" i="13"/>
  <c r="N98" i="13" s="1"/>
  <c r="Q98" i="13"/>
  <c r="Z99" i="13" s="1"/>
  <c r="F309" i="7" s="1"/>
  <c r="BW98" i="13" l="1"/>
  <c r="CF98" i="13" s="1"/>
  <c r="AS99" i="13" s="1"/>
  <c r="I99" i="13" s="1"/>
  <c r="BX98" i="13"/>
  <c r="CG98" i="13" s="1"/>
  <c r="AT99" i="13" s="1"/>
  <c r="J99" i="13" s="1"/>
  <c r="L309" i="7"/>
  <c r="G209" i="12" s="1"/>
  <c r="H209" i="12" s="1"/>
  <c r="I209" i="12" s="1"/>
  <c r="CJ99" i="13" s="1"/>
  <c r="BV98" i="13"/>
  <c r="CE98" i="13" s="1"/>
  <c r="AR99" i="13" s="1"/>
  <c r="BH99" i="13"/>
  <c r="CI99" i="13" l="1"/>
  <c r="AW99" i="13"/>
  <c r="AK100" i="13" s="1"/>
  <c r="BN99" i="13"/>
  <c r="J210" i="12"/>
  <c r="BT99" i="13"/>
  <c r="BZ99" i="13" s="1"/>
  <c r="CC99" i="13" s="1"/>
  <c r="BQ99" i="13"/>
  <c r="CH99" i="13"/>
  <c r="BU99" i="13"/>
  <c r="CA99" i="13" s="1"/>
  <c r="CD99" i="13" s="1"/>
  <c r="BS99" i="13"/>
  <c r="BY99" i="13" s="1"/>
  <c r="CB99" i="13" s="1"/>
  <c r="BM99" i="13"/>
  <c r="AV99" i="13"/>
  <c r="AJ100" i="13" s="1"/>
  <c r="BP99" i="13"/>
  <c r="R99" i="13"/>
  <c r="AA100" i="13" s="1"/>
  <c r="L99" i="13"/>
  <c r="O99" i="13" s="1"/>
  <c r="I310" i="7"/>
  <c r="H310" i="7"/>
  <c r="J310" i="7"/>
  <c r="K310" i="7"/>
  <c r="G310" i="7"/>
  <c r="BL99" i="13"/>
  <c r="AU99" i="13"/>
  <c r="H99" i="13"/>
  <c r="BO99" i="13"/>
  <c r="S99" i="13"/>
  <c r="AB100" i="13" s="1"/>
  <c r="M99" i="13"/>
  <c r="P99" i="13" s="1"/>
  <c r="BV99" i="13" l="1"/>
  <c r="CE99" i="13" s="1"/>
  <c r="BW99" i="13"/>
  <c r="CF99" i="13" s="1"/>
  <c r="AS100" i="13" s="1"/>
  <c r="AZ99" i="13"/>
  <c r="BC99" i="13" s="1"/>
  <c r="BX99" i="13"/>
  <c r="CG99" i="13" s="1"/>
  <c r="AT100" i="13" s="1"/>
  <c r="AY99" i="13"/>
  <c r="BB99" i="13" s="1"/>
  <c r="L310" i="7"/>
  <c r="G210" i="12" s="1"/>
  <c r="H210" i="12" s="1"/>
  <c r="I210" i="12" s="1"/>
  <c r="Q99" i="13"/>
  <c r="Z100" i="13" s="1"/>
  <c r="F310" i="7" s="1"/>
  <c r="K99" i="13"/>
  <c r="N99" i="13" s="1"/>
  <c r="AX99" i="13"/>
  <c r="BA99" i="13" s="1"/>
  <c r="AI100" i="13"/>
  <c r="BD99" i="13" l="1"/>
  <c r="AR100" i="13"/>
  <c r="J100" i="13"/>
  <c r="BN100" i="13"/>
  <c r="BQ100" i="13"/>
  <c r="AW100" i="13"/>
  <c r="I100" i="13"/>
  <c r="BM100" i="13"/>
  <c r="AV100" i="13"/>
  <c r="BP100" i="13"/>
  <c r="BS100" i="13"/>
  <c r="BY100" i="13" s="1"/>
  <c r="BU100" i="13"/>
  <c r="CA100" i="13" s="1"/>
  <c r="BT100" i="13"/>
  <c r="BZ100" i="13" s="1"/>
  <c r="CJ100" i="13"/>
  <c r="CI100" i="13"/>
  <c r="CH100" i="13"/>
  <c r="J211" i="12"/>
  <c r="BH100" i="13"/>
  <c r="BO100" i="13" l="1"/>
  <c r="BL100" i="13"/>
  <c r="H100" i="13"/>
  <c r="AU100" i="13"/>
  <c r="AY100" i="13"/>
  <c r="BB100" i="13" s="1"/>
  <c r="AJ101" i="13"/>
  <c r="K311" i="7"/>
  <c r="I311" i="7"/>
  <c r="G311" i="7"/>
  <c r="J311" i="7"/>
  <c r="H311" i="7"/>
  <c r="BV100" i="13"/>
  <c r="CB100" i="13"/>
  <c r="L100" i="13"/>
  <c r="O100" i="13" s="1"/>
  <c r="R100" i="13"/>
  <c r="AA101" i="13" s="1"/>
  <c r="S100" i="13"/>
  <c r="AB101" i="13" s="1"/>
  <c r="M100" i="13"/>
  <c r="P100" i="13" s="1"/>
  <c r="BX100" i="13"/>
  <c r="CD100" i="13"/>
  <c r="BW100" i="13"/>
  <c r="CC100" i="13"/>
  <c r="AZ100" i="13"/>
  <c r="BC100" i="13" s="1"/>
  <c r="AK101" i="13"/>
  <c r="CE100" i="13" l="1"/>
  <c r="L311" i="7"/>
  <c r="G211" i="12" s="1"/>
  <c r="H211" i="12" s="1"/>
  <c r="I211" i="12" s="1"/>
  <c r="Q100" i="13"/>
  <c r="Z101" i="13" s="1"/>
  <c r="F311" i="7" s="1"/>
  <c r="K100" i="13"/>
  <c r="N100" i="13" s="1"/>
  <c r="CF100" i="13"/>
  <c r="AS101" i="13" s="1"/>
  <c r="CG100" i="13"/>
  <c r="AT101" i="13" s="1"/>
  <c r="AX100" i="13"/>
  <c r="BA100" i="13" s="1"/>
  <c r="BD100" i="13" s="1"/>
  <c r="AI101" i="13"/>
  <c r="AR101" i="13" l="1"/>
  <c r="AW101" i="13"/>
  <c r="BN101" i="13"/>
  <c r="J101" i="13"/>
  <c r="BQ101" i="13"/>
  <c r="BS101" i="13"/>
  <c r="BY101" i="13" s="1"/>
  <c r="BU101" i="13"/>
  <c r="CA101" i="13" s="1"/>
  <c r="BT101" i="13"/>
  <c r="BZ101" i="13" s="1"/>
  <c r="CJ101" i="13"/>
  <c r="CI101" i="13"/>
  <c r="CH101" i="13"/>
  <c r="J212" i="12"/>
  <c r="BP101" i="13"/>
  <c r="BM101" i="13"/>
  <c r="I101" i="13"/>
  <c r="AV101" i="13"/>
  <c r="BH101" i="13"/>
  <c r="L101" i="13" l="1"/>
  <c r="O101" i="13" s="1"/>
  <c r="R101" i="13"/>
  <c r="AA102" i="13" s="1"/>
  <c r="BW101" i="13"/>
  <c r="CC101" i="13"/>
  <c r="AY101" i="13"/>
  <c r="BB101" i="13" s="1"/>
  <c r="AJ102" i="13"/>
  <c r="AZ101" i="13"/>
  <c r="BC101" i="13" s="1"/>
  <c r="AK102" i="13"/>
  <c r="H312" i="7"/>
  <c r="I312" i="7"/>
  <c r="K312" i="7"/>
  <c r="J312" i="7"/>
  <c r="G312" i="7"/>
  <c r="BX101" i="13"/>
  <c r="CD101" i="13"/>
  <c r="BV101" i="13"/>
  <c r="CB101" i="13"/>
  <c r="S101" i="13"/>
  <c r="AB102" i="13" s="1"/>
  <c r="M101" i="13"/>
  <c r="P101" i="13" s="1"/>
  <c r="BO101" i="13"/>
  <c r="BL101" i="13"/>
  <c r="H101" i="13"/>
  <c r="AU101" i="13"/>
  <c r="CE101" i="13" l="1"/>
  <c r="L312" i="7"/>
  <c r="G212" i="12" s="1"/>
  <c r="H212" i="12" s="1"/>
  <c r="I212" i="12" s="1"/>
  <c r="K101" i="13"/>
  <c r="N101" i="13" s="1"/>
  <c r="Q101" i="13"/>
  <c r="Z102" i="13" s="1"/>
  <c r="F312" i="7" s="1"/>
  <c r="AX101" i="13"/>
  <c r="BA101" i="13" s="1"/>
  <c r="BD101" i="13" s="1"/>
  <c r="AI102" i="13"/>
  <c r="CG101" i="13"/>
  <c r="AT102" i="13" s="1"/>
  <c r="CF101" i="13"/>
  <c r="AS102" i="13" s="1"/>
  <c r="AR102" i="13" l="1"/>
  <c r="BN102" i="13"/>
  <c r="J102" i="13"/>
  <c r="BQ102" i="13"/>
  <c r="AW102" i="13"/>
  <c r="I102" i="13"/>
  <c r="AV102" i="13"/>
  <c r="BM102" i="13"/>
  <c r="BP102" i="13"/>
  <c r="BH102" i="13"/>
  <c r="BS102" i="13"/>
  <c r="BY102" i="13" s="1"/>
  <c r="BU102" i="13"/>
  <c r="CA102" i="13" s="1"/>
  <c r="BT102" i="13"/>
  <c r="BZ102" i="13" s="1"/>
  <c r="CJ102" i="13"/>
  <c r="CI102" i="13"/>
  <c r="CH102" i="13"/>
  <c r="J213" i="12"/>
  <c r="BX102" i="13" l="1"/>
  <c r="CD102" i="13"/>
  <c r="AY102" i="13"/>
  <c r="BB102" i="13" s="1"/>
  <c r="AJ103" i="13"/>
  <c r="M102" i="13"/>
  <c r="P102" i="13" s="1"/>
  <c r="S102" i="13"/>
  <c r="AB103" i="13" s="1"/>
  <c r="BW102" i="13"/>
  <c r="CC102" i="13"/>
  <c r="L102" i="13"/>
  <c r="O102" i="13" s="1"/>
  <c r="R102" i="13"/>
  <c r="AA103" i="13" s="1"/>
  <c r="K313" i="7"/>
  <c r="G313" i="7"/>
  <c r="H313" i="7"/>
  <c r="I313" i="7"/>
  <c r="J313" i="7"/>
  <c r="BV102" i="13"/>
  <c r="CB102" i="13"/>
  <c r="BL102" i="13"/>
  <c r="H102" i="13"/>
  <c r="AU102" i="13"/>
  <c r="BO102" i="13"/>
  <c r="AZ102" i="13"/>
  <c r="BC102" i="13" s="1"/>
  <c r="AK103" i="13"/>
  <c r="CG102" i="13" l="1"/>
  <c r="AT103" i="13" s="1"/>
  <c r="CE102" i="13"/>
  <c r="AX102" i="13"/>
  <c r="BA102" i="13" s="1"/>
  <c r="BD102" i="13" s="1"/>
  <c r="AI103" i="13"/>
  <c r="L313" i="7"/>
  <c r="G213" i="12" s="1"/>
  <c r="H213" i="12" s="1"/>
  <c r="I213" i="12" s="1"/>
  <c r="Q102" i="13"/>
  <c r="Z103" i="13" s="1"/>
  <c r="F313" i="7" s="1"/>
  <c r="K102" i="13"/>
  <c r="N102" i="13" s="1"/>
  <c r="CF102" i="13"/>
  <c r="AS103" i="13" s="1"/>
  <c r="AR103" i="13" l="1"/>
  <c r="BP103" i="13"/>
  <c r="I103" i="13"/>
  <c r="BM103" i="13"/>
  <c r="AV103" i="13"/>
  <c r="BH103" i="13"/>
  <c r="BU103" i="13"/>
  <c r="CA103" i="13" s="1"/>
  <c r="BS103" i="13"/>
  <c r="BY103" i="13" s="1"/>
  <c r="BT103" i="13"/>
  <c r="BZ103" i="13" s="1"/>
  <c r="CJ103" i="13"/>
  <c r="CI103" i="13"/>
  <c r="CH103" i="13"/>
  <c r="J214" i="12"/>
  <c r="BN103" i="13"/>
  <c r="BQ103" i="13"/>
  <c r="J103" i="13"/>
  <c r="AW103" i="13"/>
  <c r="J314" i="7" l="1"/>
  <c r="K314" i="7"/>
  <c r="G314" i="7"/>
  <c r="I314" i="7"/>
  <c r="H314" i="7"/>
  <c r="BX103" i="13"/>
  <c r="CD103" i="13"/>
  <c r="BL103" i="13"/>
  <c r="H103" i="13"/>
  <c r="BO103" i="13"/>
  <c r="AU103" i="13"/>
  <c r="M103" i="13"/>
  <c r="P103" i="13" s="1"/>
  <c r="S103" i="13"/>
  <c r="AB104" i="13" s="1"/>
  <c r="L103" i="13"/>
  <c r="O103" i="13" s="1"/>
  <c r="R103" i="13"/>
  <c r="AA104" i="13" s="1"/>
  <c r="AZ103" i="13"/>
  <c r="BC103" i="13" s="1"/>
  <c r="AK104" i="13"/>
  <c r="BW103" i="13"/>
  <c r="CC103" i="13"/>
  <c r="BV103" i="13"/>
  <c r="CB103" i="13"/>
  <c r="AY103" i="13"/>
  <c r="BB103" i="13" s="1"/>
  <c r="AJ104" i="13"/>
  <c r="CE103" i="13" l="1"/>
  <c r="CG103" i="13"/>
  <c r="AT104" i="13" s="1"/>
  <c r="Q103" i="13"/>
  <c r="Z104" i="13" s="1"/>
  <c r="F314" i="7" s="1"/>
  <c r="K103" i="13"/>
  <c r="N103" i="13" s="1"/>
  <c r="AX103" i="13"/>
  <c r="BA103" i="13" s="1"/>
  <c r="BD103" i="13" s="1"/>
  <c r="AI104" i="13"/>
  <c r="L314" i="7"/>
  <c r="G214" i="12" s="1"/>
  <c r="H214" i="12" s="1"/>
  <c r="I214" i="12" s="1"/>
  <c r="CF103" i="13"/>
  <c r="AS104" i="13" s="1"/>
  <c r="AR104" i="13" l="1"/>
  <c r="BP104" i="13"/>
  <c r="AV104" i="13"/>
  <c r="I104" i="13"/>
  <c r="BM104" i="13"/>
  <c r="BQ104" i="13"/>
  <c r="J104" i="13"/>
  <c r="AW104" i="13"/>
  <c r="BN104" i="13"/>
  <c r="BH104" i="13"/>
  <c r="BS104" i="13"/>
  <c r="BY104" i="13" s="1"/>
  <c r="BT104" i="13"/>
  <c r="BZ104" i="13" s="1"/>
  <c r="BU104" i="13"/>
  <c r="CA104" i="13" s="1"/>
  <c r="CJ104" i="13"/>
  <c r="CI104" i="13"/>
  <c r="CH104" i="13"/>
  <c r="J215" i="12"/>
  <c r="M104" i="13" l="1"/>
  <c r="P104" i="13" s="1"/>
  <c r="S104" i="13"/>
  <c r="AB105" i="13" s="1"/>
  <c r="BX104" i="13"/>
  <c r="CD104" i="13"/>
  <c r="BW104" i="13"/>
  <c r="CC104" i="13"/>
  <c r="BV104" i="13"/>
  <c r="CB104" i="13"/>
  <c r="AZ104" i="13"/>
  <c r="BC104" i="13" s="1"/>
  <c r="AK105" i="13"/>
  <c r="L104" i="13"/>
  <c r="O104" i="13" s="1"/>
  <c r="R104" i="13"/>
  <c r="AA105" i="13" s="1"/>
  <c r="H315" i="7"/>
  <c r="G315" i="7"/>
  <c r="I315" i="7"/>
  <c r="K315" i="7"/>
  <c r="J315" i="7"/>
  <c r="AY104" i="13"/>
  <c r="BB104" i="13" s="1"/>
  <c r="AJ105" i="13"/>
  <c r="BL104" i="13"/>
  <c r="BO104" i="13"/>
  <c r="H104" i="13"/>
  <c r="AU104" i="13"/>
  <c r="CF104" i="13" l="1"/>
  <c r="AS105" i="13" s="1"/>
  <c r="CE104" i="13"/>
  <c r="CG104" i="13"/>
  <c r="AT105" i="13" s="1"/>
  <c r="AX104" i="13"/>
  <c r="BA104" i="13" s="1"/>
  <c r="BD104" i="13" s="1"/>
  <c r="AI105" i="13"/>
  <c r="K104" i="13"/>
  <c r="N104" i="13" s="1"/>
  <c r="Q104" i="13"/>
  <c r="Z105" i="13" s="1"/>
  <c r="F315" i="7" s="1"/>
  <c r="L315" i="7"/>
  <c r="G215" i="12" s="1"/>
  <c r="H215" i="12" s="1"/>
  <c r="I215" i="12" s="1"/>
  <c r="AR105" i="13" l="1"/>
  <c r="AW105" i="13"/>
  <c r="BN105" i="13"/>
  <c r="J105" i="13"/>
  <c r="BQ105" i="13"/>
  <c r="AV105" i="13"/>
  <c r="BM105" i="13"/>
  <c r="I105" i="13"/>
  <c r="BP105" i="13"/>
  <c r="BH105" i="13"/>
  <c r="BT105" i="13"/>
  <c r="BZ105" i="13" s="1"/>
  <c r="BS105" i="13"/>
  <c r="BY105" i="13" s="1"/>
  <c r="BU105" i="13"/>
  <c r="CA105" i="13" s="1"/>
  <c r="CJ105" i="13"/>
  <c r="CI105" i="13"/>
  <c r="CH105" i="13"/>
  <c r="J216" i="12"/>
  <c r="AY105" i="13" l="1"/>
  <c r="BB105" i="13" s="1"/>
  <c r="AJ106" i="13"/>
  <c r="AZ105" i="13"/>
  <c r="BC105" i="13" s="1"/>
  <c r="AK106" i="13"/>
  <c r="BV105" i="13"/>
  <c r="CB105" i="13"/>
  <c r="H316" i="7"/>
  <c r="G316" i="7"/>
  <c r="J316" i="7"/>
  <c r="K316" i="7"/>
  <c r="I316" i="7"/>
  <c r="BX105" i="13"/>
  <c r="CD105" i="13"/>
  <c r="BW105" i="13"/>
  <c r="CC105" i="13"/>
  <c r="R105" i="13"/>
  <c r="AA106" i="13" s="1"/>
  <c r="L105" i="13"/>
  <c r="O105" i="13" s="1"/>
  <c r="S105" i="13"/>
  <c r="AB106" i="13" s="1"/>
  <c r="M105" i="13"/>
  <c r="P105" i="13" s="1"/>
  <c r="AU105" i="13"/>
  <c r="H105" i="13"/>
  <c r="BL105" i="13"/>
  <c r="BO105" i="13"/>
  <c r="CG105" i="13" l="1"/>
  <c r="AT106" i="13" s="1"/>
  <c r="AX105" i="13"/>
  <c r="BA105" i="13" s="1"/>
  <c r="BD105" i="13" s="1"/>
  <c r="AI106" i="13"/>
  <c r="L316" i="7"/>
  <c r="G216" i="12" s="1"/>
  <c r="H216" i="12" s="1"/>
  <c r="I216" i="12" s="1"/>
  <c r="CE105" i="13"/>
  <c r="K105" i="13"/>
  <c r="N105" i="13" s="1"/>
  <c r="Q105" i="13"/>
  <c r="Z106" i="13" s="1"/>
  <c r="F316" i="7" s="1"/>
  <c r="CF105" i="13"/>
  <c r="AS106" i="13" s="1"/>
  <c r="AR106" i="13" l="1"/>
  <c r="I106" i="13"/>
  <c r="BM106" i="13"/>
  <c r="AV106" i="13"/>
  <c r="BP106" i="13"/>
  <c r="BU106" i="13"/>
  <c r="CA106" i="13" s="1"/>
  <c r="BS106" i="13"/>
  <c r="BY106" i="13" s="1"/>
  <c r="BT106" i="13"/>
  <c r="BZ106" i="13" s="1"/>
  <c r="CJ106" i="13"/>
  <c r="CI106" i="13"/>
  <c r="CH106" i="13"/>
  <c r="J217" i="12"/>
  <c r="BH106" i="13"/>
  <c r="AW106" i="13"/>
  <c r="J106" i="13"/>
  <c r="BQ106" i="13"/>
  <c r="BN106" i="13"/>
  <c r="I317" i="7" l="1"/>
  <c r="J317" i="7"/>
  <c r="H317" i="7"/>
  <c r="G317" i="7"/>
  <c r="K317" i="7"/>
  <c r="H106" i="13"/>
  <c r="BO106" i="13"/>
  <c r="AU106" i="13"/>
  <c r="BL106" i="13"/>
  <c r="L106" i="13"/>
  <c r="O106" i="13" s="1"/>
  <c r="R106" i="13"/>
  <c r="AA107" i="13" s="1"/>
  <c r="AZ106" i="13"/>
  <c r="BC106" i="13" s="1"/>
  <c r="AK107" i="13"/>
  <c r="M106" i="13"/>
  <c r="P106" i="13" s="1"/>
  <c r="S106" i="13"/>
  <c r="AB107" i="13" s="1"/>
  <c r="BW106" i="13"/>
  <c r="CC106" i="13"/>
  <c r="BX106" i="13"/>
  <c r="CD106" i="13"/>
  <c r="AY106" i="13"/>
  <c r="BB106" i="13" s="1"/>
  <c r="AJ107" i="13"/>
  <c r="BV106" i="13"/>
  <c r="CB106" i="13"/>
  <c r="CF106" i="13" l="1"/>
  <c r="AS107" i="13" s="1"/>
  <c r="AX106" i="13"/>
  <c r="BA106" i="13" s="1"/>
  <c r="BD106" i="13" s="1"/>
  <c r="AI107" i="13"/>
  <c r="L317" i="7"/>
  <c r="G217" i="12" s="1"/>
  <c r="H217" i="12" s="1"/>
  <c r="I217" i="12" s="1"/>
  <c r="K106" i="13"/>
  <c r="N106" i="13" s="1"/>
  <c r="Q106" i="13"/>
  <c r="Z107" i="13" s="1"/>
  <c r="F317" i="7" s="1"/>
  <c r="CG106" i="13"/>
  <c r="AT107" i="13" s="1"/>
  <c r="CE106" i="13"/>
  <c r="AR107" i="13" l="1"/>
  <c r="BH107" i="13"/>
  <c r="BU107" i="13"/>
  <c r="CA107" i="13" s="1"/>
  <c r="BT107" i="13"/>
  <c r="BZ107" i="13" s="1"/>
  <c r="BS107" i="13"/>
  <c r="BY107" i="13" s="1"/>
  <c r="CJ107" i="13"/>
  <c r="CI107" i="13"/>
  <c r="CH107" i="13"/>
  <c r="J218" i="12"/>
  <c r="J107" i="13"/>
  <c r="AW107" i="13"/>
  <c r="BQ107" i="13"/>
  <c r="BN107" i="13"/>
  <c r="I107" i="13"/>
  <c r="BM107" i="13"/>
  <c r="AV107" i="13"/>
  <c r="BP107" i="13"/>
  <c r="AZ107" i="13" l="1"/>
  <c r="BC107" i="13" s="1"/>
  <c r="AK108" i="13"/>
  <c r="BW107" i="13"/>
  <c r="CC107" i="13"/>
  <c r="BV107" i="13"/>
  <c r="CB107" i="13"/>
  <c r="G318" i="7"/>
  <c r="K318" i="7"/>
  <c r="I318" i="7"/>
  <c r="H318" i="7"/>
  <c r="J318" i="7"/>
  <c r="BX107" i="13"/>
  <c r="CD107" i="13"/>
  <c r="L107" i="13"/>
  <c r="O107" i="13" s="1"/>
  <c r="R107" i="13"/>
  <c r="AA108" i="13" s="1"/>
  <c r="AY107" i="13"/>
  <c r="BB107" i="13" s="1"/>
  <c r="AJ108" i="13"/>
  <c r="H107" i="13"/>
  <c r="BL107" i="13"/>
  <c r="BO107" i="13"/>
  <c r="AU107" i="13"/>
  <c r="M107" i="13"/>
  <c r="P107" i="13" s="1"/>
  <c r="S107" i="13"/>
  <c r="AB108" i="13" s="1"/>
  <c r="CF107" i="13" l="1"/>
  <c r="AS108" i="13" s="1"/>
  <c r="AX107" i="13"/>
  <c r="BA107" i="13" s="1"/>
  <c r="BD107" i="13" s="1"/>
  <c r="AI108" i="13"/>
  <c r="CE107" i="13"/>
  <c r="Q107" i="13"/>
  <c r="Z108" i="13" s="1"/>
  <c r="F318" i="7" s="1"/>
  <c r="K107" i="13"/>
  <c r="N107" i="13" s="1"/>
  <c r="L318" i="7"/>
  <c r="G218" i="12" s="1"/>
  <c r="H218" i="12" s="1"/>
  <c r="I218" i="12" s="1"/>
  <c r="CG107" i="13"/>
  <c r="AT108" i="13" s="1"/>
  <c r="AR108" i="13" l="1"/>
  <c r="BM108" i="13"/>
  <c r="BP108" i="13"/>
  <c r="I108" i="13"/>
  <c r="AV108" i="13"/>
  <c r="BS108" i="13"/>
  <c r="BY108" i="13" s="1"/>
  <c r="BU108" i="13"/>
  <c r="CA108" i="13" s="1"/>
  <c r="BT108" i="13"/>
  <c r="BZ108" i="13" s="1"/>
  <c r="CJ108" i="13"/>
  <c r="CI108" i="13"/>
  <c r="CH108" i="13"/>
  <c r="J219" i="12"/>
  <c r="BH108" i="13"/>
  <c r="AW108" i="13"/>
  <c r="BN108" i="13"/>
  <c r="BQ108" i="13"/>
  <c r="J108" i="13"/>
  <c r="BX108" i="13" l="1"/>
  <c r="CD108" i="13"/>
  <c r="S108" i="13"/>
  <c r="AB109" i="13" s="1"/>
  <c r="M108" i="13"/>
  <c r="P108" i="13" s="1"/>
  <c r="I319" i="7"/>
  <c r="H319" i="7"/>
  <c r="K319" i="7"/>
  <c r="G319" i="7"/>
  <c r="J319" i="7"/>
  <c r="BW108" i="13"/>
  <c r="CC108" i="13"/>
  <c r="L108" i="13"/>
  <c r="O108" i="13" s="1"/>
  <c r="R108" i="13"/>
  <c r="AA109" i="13" s="1"/>
  <c r="BV108" i="13"/>
  <c r="CB108" i="13"/>
  <c r="BO108" i="13"/>
  <c r="BL108" i="13"/>
  <c r="H108" i="13"/>
  <c r="AU108" i="13"/>
  <c r="AZ108" i="13"/>
  <c r="BC108" i="13" s="1"/>
  <c r="AK109" i="13"/>
  <c r="AY108" i="13"/>
  <c r="BB108" i="13" s="1"/>
  <c r="AJ109" i="13"/>
  <c r="CF108" i="13" l="1"/>
  <c r="AS109" i="13" s="1"/>
  <c r="Q108" i="13"/>
  <c r="Z109" i="13" s="1"/>
  <c r="F319" i="7" s="1"/>
  <c r="K108" i="13"/>
  <c r="N108" i="13" s="1"/>
  <c r="CG108" i="13"/>
  <c r="AT109" i="13" s="1"/>
  <c r="CE108" i="13"/>
  <c r="L319" i="7"/>
  <c r="G219" i="12" s="1"/>
  <c r="H219" i="12" s="1"/>
  <c r="I219" i="12" s="1"/>
  <c r="AX108" i="13"/>
  <c r="BA108" i="13" s="1"/>
  <c r="BD108" i="13" s="1"/>
  <c r="AI109" i="13"/>
  <c r="AR109" i="13" l="1"/>
  <c r="J109" i="13"/>
  <c r="AW109" i="13"/>
  <c r="BQ109" i="13"/>
  <c r="BN109" i="13"/>
  <c r="BT109" i="13"/>
  <c r="BZ109" i="13" s="1"/>
  <c r="BS109" i="13"/>
  <c r="BY109" i="13" s="1"/>
  <c r="BU109" i="13"/>
  <c r="CA109" i="13" s="1"/>
  <c r="CJ109" i="13"/>
  <c r="CI109" i="13"/>
  <c r="CH109" i="13"/>
  <c r="J220" i="12"/>
  <c r="BM109" i="13"/>
  <c r="I109" i="13"/>
  <c r="BP109" i="13"/>
  <c r="AV109" i="13"/>
  <c r="BH109" i="13"/>
  <c r="J320" i="7" l="1"/>
  <c r="H320" i="7"/>
  <c r="K320" i="7"/>
  <c r="G320" i="7"/>
  <c r="I320" i="7"/>
  <c r="H109" i="13"/>
  <c r="BL109" i="13"/>
  <c r="BO109" i="13"/>
  <c r="AU109" i="13"/>
  <c r="BX109" i="13"/>
  <c r="CD109" i="13"/>
  <c r="AY109" i="13"/>
  <c r="BB109" i="13" s="1"/>
  <c r="AJ110" i="13"/>
  <c r="BV109" i="13"/>
  <c r="CB109" i="13"/>
  <c r="BW109" i="13"/>
  <c r="CC109" i="13"/>
  <c r="M109" i="13"/>
  <c r="P109" i="13" s="1"/>
  <c r="S109" i="13"/>
  <c r="AB110" i="13" s="1"/>
  <c r="AZ109" i="13"/>
  <c r="BC109" i="13" s="1"/>
  <c r="AK110" i="13"/>
  <c r="L109" i="13"/>
  <c r="O109" i="13" s="1"/>
  <c r="R109" i="13"/>
  <c r="AA110" i="13" s="1"/>
  <c r="CE109" i="13" l="1"/>
  <c r="CG109" i="13"/>
  <c r="AT110" i="13" s="1"/>
  <c r="L320" i="7"/>
  <c r="G220" i="12" s="1"/>
  <c r="H220" i="12" s="1"/>
  <c r="I220" i="12" s="1"/>
  <c r="AX109" i="13"/>
  <c r="BA109" i="13" s="1"/>
  <c r="BD109" i="13" s="1"/>
  <c r="AI110" i="13"/>
  <c r="K109" i="13"/>
  <c r="N109" i="13" s="1"/>
  <c r="Q109" i="13"/>
  <c r="Z110" i="13" s="1"/>
  <c r="F320" i="7" s="1"/>
  <c r="CF109" i="13"/>
  <c r="AS110" i="13" s="1"/>
  <c r="AR110" i="13" l="1"/>
  <c r="BP110" i="13"/>
  <c r="AV110" i="13"/>
  <c r="I110" i="13"/>
  <c r="BM110" i="13"/>
  <c r="BU110" i="13"/>
  <c r="CA110" i="13" s="1"/>
  <c r="BS110" i="13"/>
  <c r="BY110" i="13" s="1"/>
  <c r="BT110" i="13"/>
  <c r="BZ110" i="13" s="1"/>
  <c r="CJ110" i="13"/>
  <c r="CI110" i="13"/>
  <c r="CH110" i="13"/>
  <c r="J221" i="12"/>
  <c r="J110" i="13"/>
  <c r="BQ110" i="13"/>
  <c r="BN110" i="13"/>
  <c r="AW110" i="13"/>
  <c r="BH110" i="13"/>
  <c r="AY110" i="13" l="1"/>
  <c r="BB110" i="13" s="1"/>
  <c r="AJ111" i="13"/>
  <c r="BX110" i="13"/>
  <c r="CD110" i="13"/>
  <c r="L110" i="13"/>
  <c r="O110" i="13" s="1"/>
  <c r="R110" i="13"/>
  <c r="AA111" i="13" s="1"/>
  <c r="I321" i="7"/>
  <c r="K321" i="7"/>
  <c r="G321" i="7"/>
  <c r="H321" i="7"/>
  <c r="J321" i="7"/>
  <c r="AZ110" i="13"/>
  <c r="BC110" i="13" s="1"/>
  <c r="AK111" i="13"/>
  <c r="BW110" i="13"/>
  <c r="CC110" i="13"/>
  <c r="BV110" i="13"/>
  <c r="CB110" i="13"/>
  <c r="BO110" i="13"/>
  <c r="AU110" i="13"/>
  <c r="BL110" i="13"/>
  <c r="H110" i="13"/>
  <c r="M110" i="13"/>
  <c r="P110" i="13" s="1"/>
  <c r="S110" i="13"/>
  <c r="AB111" i="13" s="1"/>
  <c r="CG110" i="13" l="1"/>
  <c r="AT111" i="13" s="1"/>
  <c r="CE110" i="13"/>
  <c r="L321" i="7"/>
  <c r="G221" i="12" s="1"/>
  <c r="H221" i="12" s="1"/>
  <c r="I221" i="12" s="1"/>
  <c r="Q110" i="13"/>
  <c r="Z111" i="13" s="1"/>
  <c r="F321" i="7" s="1"/>
  <c r="K110" i="13"/>
  <c r="N110" i="13" s="1"/>
  <c r="AX110" i="13"/>
  <c r="BA110" i="13" s="1"/>
  <c r="BD110" i="13" s="1"/>
  <c r="AI111" i="13"/>
  <c r="CF110" i="13"/>
  <c r="AS111" i="13" s="1"/>
  <c r="AR111" i="13" l="1"/>
  <c r="I111" i="13"/>
  <c r="AV111" i="13"/>
  <c r="BP111" i="13"/>
  <c r="BM111" i="13"/>
  <c r="BH111" i="13"/>
  <c r="BU111" i="13"/>
  <c r="CA111" i="13" s="1"/>
  <c r="BT111" i="13"/>
  <c r="BZ111" i="13" s="1"/>
  <c r="BS111" i="13"/>
  <c r="BY111" i="13" s="1"/>
  <c r="CJ111" i="13"/>
  <c r="CI111" i="13"/>
  <c r="CH111" i="13"/>
  <c r="J222" i="12"/>
  <c r="BQ111" i="13"/>
  <c r="AW111" i="13"/>
  <c r="J111" i="13"/>
  <c r="BN111" i="13"/>
  <c r="AZ111" i="13" l="1"/>
  <c r="BC111" i="13" s="1"/>
  <c r="AK112" i="13"/>
  <c r="S111" i="13"/>
  <c r="AB112" i="13" s="1"/>
  <c r="M111" i="13"/>
  <c r="P111" i="13" s="1"/>
  <c r="BW111" i="13"/>
  <c r="CC111" i="13"/>
  <c r="BX111" i="13"/>
  <c r="CD111" i="13"/>
  <c r="H111" i="13"/>
  <c r="BO111" i="13"/>
  <c r="AU111" i="13"/>
  <c r="BL111" i="13"/>
  <c r="L111" i="13"/>
  <c r="O111" i="13" s="1"/>
  <c r="R111" i="13"/>
  <c r="AA112" i="13" s="1"/>
  <c r="AY111" i="13"/>
  <c r="BB111" i="13" s="1"/>
  <c r="AJ112" i="13"/>
  <c r="BV111" i="13"/>
  <c r="CB111" i="13"/>
  <c r="I322" i="7"/>
  <c r="H322" i="7"/>
  <c r="K322" i="7"/>
  <c r="J322" i="7"/>
  <c r="G322" i="7"/>
  <c r="CF111" i="13" l="1"/>
  <c r="AS112" i="13" s="1"/>
  <c r="L322" i="7"/>
  <c r="G222" i="12" s="1"/>
  <c r="H222" i="12" s="1"/>
  <c r="I222" i="12" s="1"/>
  <c r="K111" i="13"/>
  <c r="N111" i="13" s="1"/>
  <c r="Q111" i="13"/>
  <c r="Z112" i="13" s="1"/>
  <c r="F322" i="7" s="1"/>
  <c r="AX111" i="13"/>
  <c r="BA111" i="13" s="1"/>
  <c r="BD111" i="13" s="1"/>
  <c r="AI112" i="13"/>
  <c r="CE111" i="13"/>
  <c r="CG111" i="13"/>
  <c r="AT112" i="13" s="1"/>
  <c r="AR112" i="13" l="1"/>
  <c r="BH112" i="13"/>
  <c r="BQ112" i="13"/>
  <c r="J112" i="13"/>
  <c r="AW112" i="13"/>
  <c r="BN112" i="13"/>
  <c r="BT112" i="13"/>
  <c r="BZ112" i="13" s="1"/>
  <c r="BU112" i="13"/>
  <c r="CA112" i="13" s="1"/>
  <c r="BS112" i="13"/>
  <c r="BY112" i="13" s="1"/>
  <c r="CJ112" i="13"/>
  <c r="CI112" i="13"/>
  <c r="CH112" i="13"/>
  <c r="J223" i="12"/>
  <c r="I112" i="13"/>
  <c r="BP112" i="13"/>
  <c r="AV112" i="13"/>
  <c r="BM112" i="13"/>
  <c r="AZ112" i="13" l="1"/>
  <c r="BC112" i="13" s="1"/>
  <c r="AK113" i="13"/>
  <c r="BV112" i="13"/>
  <c r="CB112" i="13"/>
  <c r="BO112" i="13"/>
  <c r="H112" i="13"/>
  <c r="AU112" i="13"/>
  <c r="BL112" i="13"/>
  <c r="R112" i="13"/>
  <c r="AA113" i="13" s="1"/>
  <c r="L112" i="13"/>
  <c r="O112" i="13" s="1"/>
  <c r="S112" i="13"/>
  <c r="AB113" i="13" s="1"/>
  <c r="M112" i="13"/>
  <c r="P112" i="13" s="1"/>
  <c r="AY112" i="13"/>
  <c r="BB112" i="13" s="1"/>
  <c r="AJ113" i="13"/>
  <c r="BX112" i="13"/>
  <c r="CD112" i="13"/>
  <c r="BW112" i="13"/>
  <c r="CC112" i="13"/>
  <c r="K323" i="7"/>
  <c r="H323" i="7"/>
  <c r="G323" i="7"/>
  <c r="I323" i="7"/>
  <c r="J323" i="7"/>
  <c r="CF112" i="13" l="1"/>
  <c r="AS113" i="13" s="1"/>
  <c r="CE112" i="13"/>
  <c r="L323" i="7"/>
  <c r="G223" i="12" s="1"/>
  <c r="H223" i="12" s="1"/>
  <c r="I223" i="12" s="1"/>
  <c r="K112" i="13"/>
  <c r="N112" i="13" s="1"/>
  <c r="Q112" i="13"/>
  <c r="Z113" i="13" s="1"/>
  <c r="F323" i="7" s="1"/>
  <c r="AX112" i="13"/>
  <c r="BA112" i="13" s="1"/>
  <c r="BD112" i="13" s="1"/>
  <c r="AI113" i="13"/>
  <c r="CG112" i="13"/>
  <c r="AT113" i="13" s="1"/>
  <c r="AR113" i="13" l="1"/>
  <c r="BQ113" i="13"/>
  <c r="J113" i="13"/>
  <c r="AW113" i="13"/>
  <c r="BN113" i="13"/>
  <c r="BT113" i="13"/>
  <c r="BZ113" i="13" s="1"/>
  <c r="BU113" i="13"/>
  <c r="CA113" i="13" s="1"/>
  <c r="BS113" i="13"/>
  <c r="BY113" i="13" s="1"/>
  <c r="CJ113" i="13"/>
  <c r="CI113" i="13"/>
  <c r="CH113" i="13"/>
  <c r="J224" i="12"/>
  <c r="BP113" i="13"/>
  <c r="AV113" i="13"/>
  <c r="BM113" i="13"/>
  <c r="I113" i="13"/>
  <c r="BH113" i="13"/>
  <c r="L113" i="13" l="1"/>
  <c r="O113" i="13" s="1"/>
  <c r="R113" i="13"/>
  <c r="AA114" i="13" s="1"/>
  <c r="G324" i="7"/>
  <c r="K324" i="7"/>
  <c r="H324" i="7"/>
  <c r="I324" i="7"/>
  <c r="J324" i="7"/>
  <c r="AY113" i="13"/>
  <c r="BB113" i="13" s="1"/>
  <c r="AJ114" i="13"/>
  <c r="BV113" i="13"/>
  <c r="CB113" i="13"/>
  <c r="BX113" i="13"/>
  <c r="CD113" i="13"/>
  <c r="BW113" i="13"/>
  <c r="CC113" i="13"/>
  <c r="BO113" i="13"/>
  <c r="BL113" i="13"/>
  <c r="H113" i="13"/>
  <c r="AU113" i="13"/>
  <c r="S113" i="13"/>
  <c r="AB114" i="13" s="1"/>
  <c r="M113" i="13"/>
  <c r="P113" i="13" s="1"/>
  <c r="AZ113" i="13"/>
  <c r="BC113" i="13" s="1"/>
  <c r="AK114" i="13"/>
  <c r="CF113" i="13" l="1"/>
  <c r="AS114" i="13" s="1"/>
  <c r="CE113" i="13"/>
  <c r="CG113" i="13"/>
  <c r="AT114" i="13" s="1"/>
  <c r="AX113" i="13"/>
  <c r="BA113" i="13" s="1"/>
  <c r="BD113" i="13" s="1"/>
  <c r="AI114" i="13"/>
  <c r="K113" i="13"/>
  <c r="N113" i="13" s="1"/>
  <c r="Q113" i="13"/>
  <c r="Z114" i="13" s="1"/>
  <c r="F324" i="7" s="1"/>
  <c r="L324" i="7"/>
  <c r="G224" i="12" s="1"/>
  <c r="H224" i="12" s="1"/>
  <c r="I224" i="12" s="1"/>
  <c r="AR114" i="13" l="1"/>
  <c r="BH114" i="13"/>
  <c r="BQ114" i="13"/>
  <c r="BN114" i="13"/>
  <c r="AW114" i="13"/>
  <c r="J114" i="13"/>
  <c r="BP114" i="13"/>
  <c r="BM114" i="13"/>
  <c r="I114" i="13"/>
  <c r="AV114" i="13"/>
  <c r="BU114" i="13"/>
  <c r="CA114" i="13" s="1"/>
  <c r="BT114" i="13"/>
  <c r="BZ114" i="13" s="1"/>
  <c r="BS114" i="13"/>
  <c r="BY114" i="13" s="1"/>
  <c r="CJ114" i="13"/>
  <c r="CI114" i="13"/>
  <c r="CH114" i="13"/>
  <c r="J225" i="12"/>
  <c r="BX114" i="13" l="1"/>
  <c r="CD114" i="13"/>
  <c r="J325" i="7"/>
  <c r="K325" i="7"/>
  <c r="H325" i="7"/>
  <c r="G325" i="7"/>
  <c r="I325" i="7"/>
  <c r="H114" i="13"/>
  <c r="AU114" i="13"/>
  <c r="BL114" i="13"/>
  <c r="BO114" i="13"/>
  <c r="L114" i="13"/>
  <c r="O114" i="13" s="1"/>
  <c r="R114" i="13"/>
  <c r="AA115" i="13" s="1"/>
  <c r="AZ114" i="13"/>
  <c r="BC114" i="13" s="1"/>
  <c r="AK115" i="13"/>
  <c r="BV114" i="13"/>
  <c r="CB114" i="13"/>
  <c r="AY114" i="13"/>
  <c r="BB114" i="13" s="1"/>
  <c r="AJ115" i="13"/>
  <c r="S114" i="13"/>
  <c r="AB115" i="13" s="1"/>
  <c r="M114" i="13"/>
  <c r="P114" i="13" s="1"/>
  <c r="BW114" i="13"/>
  <c r="CC114" i="13"/>
  <c r="CE114" i="13" l="1"/>
  <c r="CG114" i="13"/>
  <c r="AT115" i="13" s="1"/>
  <c r="L325" i="7"/>
  <c r="G225" i="12" s="1"/>
  <c r="H225" i="12" s="1"/>
  <c r="I225" i="12" s="1"/>
  <c r="K114" i="13"/>
  <c r="N114" i="13" s="1"/>
  <c r="Q114" i="13"/>
  <c r="Z115" i="13" s="1"/>
  <c r="F325" i="7" s="1"/>
  <c r="CF114" i="13"/>
  <c r="AS115" i="13" s="1"/>
  <c r="AX114" i="13"/>
  <c r="BA114" i="13" s="1"/>
  <c r="BD114" i="13" s="1"/>
  <c r="AI115" i="13"/>
  <c r="AR115" i="13" l="1"/>
  <c r="BH115" i="13"/>
  <c r="I115" i="13"/>
  <c r="AV115" i="13"/>
  <c r="BM115" i="13"/>
  <c r="BP115" i="13"/>
  <c r="BS115" i="13"/>
  <c r="BY115" i="13" s="1"/>
  <c r="BU115" i="13"/>
  <c r="CA115" i="13" s="1"/>
  <c r="BT115" i="13"/>
  <c r="BZ115" i="13" s="1"/>
  <c r="CJ115" i="13"/>
  <c r="CI115" i="13"/>
  <c r="CH115" i="13"/>
  <c r="J226" i="12"/>
  <c r="AW115" i="13"/>
  <c r="J115" i="13"/>
  <c r="BQ115" i="13"/>
  <c r="BN115" i="13"/>
  <c r="BW115" i="13" l="1"/>
  <c r="CC115" i="13"/>
  <c r="BV115" i="13"/>
  <c r="CB115" i="13"/>
  <c r="R115" i="13"/>
  <c r="AA116" i="13" s="1"/>
  <c r="L115" i="13"/>
  <c r="O115" i="13" s="1"/>
  <c r="AZ115" i="13"/>
  <c r="BC115" i="13" s="1"/>
  <c r="AK116" i="13"/>
  <c r="M115" i="13"/>
  <c r="P115" i="13" s="1"/>
  <c r="S115" i="13"/>
  <c r="AB116" i="13" s="1"/>
  <c r="H326" i="7"/>
  <c r="J326" i="7"/>
  <c r="I326" i="7"/>
  <c r="G326" i="7"/>
  <c r="K326" i="7"/>
  <c r="BO115" i="13"/>
  <c r="BL115" i="13"/>
  <c r="H115" i="13"/>
  <c r="AU115" i="13"/>
  <c r="BX115" i="13"/>
  <c r="CD115" i="13"/>
  <c r="AY115" i="13"/>
  <c r="BB115" i="13" s="1"/>
  <c r="AJ116" i="13"/>
  <c r="CF115" i="13" l="1"/>
  <c r="AS116" i="13" s="1"/>
  <c r="Q115" i="13"/>
  <c r="Z116" i="13" s="1"/>
  <c r="F326" i="7" s="1"/>
  <c r="K115" i="13"/>
  <c r="N115" i="13" s="1"/>
  <c r="L326" i="7"/>
  <c r="G226" i="12" s="1"/>
  <c r="H226" i="12" s="1"/>
  <c r="I226" i="12" s="1"/>
  <c r="AX115" i="13"/>
  <c r="BA115" i="13" s="1"/>
  <c r="BD115" i="13" s="1"/>
  <c r="AI116" i="13"/>
  <c r="CG115" i="13"/>
  <c r="AT116" i="13" s="1"/>
  <c r="CE115" i="13"/>
  <c r="AR116" i="13" l="1"/>
  <c r="AW116" i="13"/>
  <c r="BQ116" i="13"/>
  <c r="BN116" i="13"/>
  <c r="J116" i="13"/>
  <c r="BH116" i="13"/>
  <c r="I116" i="13"/>
  <c r="AV116" i="13"/>
  <c r="BM116" i="13"/>
  <c r="BP116" i="13"/>
  <c r="BS116" i="13"/>
  <c r="BY116" i="13" s="1"/>
  <c r="BU116" i="13"/>
  <c r="CA116" i="13" s="1"/>
  <c r="BT116" i="13"/>
  <c r="BZ116" i="13" s="1"/>
  <c r="CJ116" i="13"/>
  <c r="CI116" i="13"/>
  <c r="CH116" i="13"/>
  <c r="J227" i="12"/>
  <c r="AY116" i="13" l="1"/>
  <c r="BB116" i="13" s="1"/>
  <c r="AJ117" i="13"/>
  <c r="BW116" i="13"/>
  <c r="CC116" i="13"/>
  <c r="BV116" i="13"/>
  <c r="CB116" i="13"/>
  <c r="R116" i="13"/>
  <c r="AA117" i="13" s="1"/>
  <c r="L116" i="13"/>
  <c r="O116" i="13" s="1"/>
  <c r="BL116" i="13"/>
  <c r="H116" i="13"/>
  <c r="BO116" i="13"/>
  <c r="AU116" i="13"/>
  <c r="AZ116" i="13"/>
  <c r="BC116" i="13" s="1"/>
  <c r="AK117" i="13"/>
  <c r="BX116" i="13"/>
  <c r="CD116" i="13"/>
  <c r="J327" i="7"/>
  <c r="G327" i="7"/>
  <c r="H327" i="7"/>
  <c r="K327" i="7"/>
  <c r="I327" i="7"/>
  <c r="S116" i="13"/>
  <c r="AB117" i="13" s="1"/>
  <c r="M116" i="13"/>
  <c r="P116" i="13" s="1"/>
  <c r="CE116" i="13" l="1"/>
  <c r="Q116" i="13"/>
  <c r="Z117" i="13" s="1"/>
  <c r="F327" i="7" s="1"/>
  <c r="K116" i="13"/>
  <c r="N116" i="13" s="1"/>
  <c r="CG116" i="13"/>
  <c r="AT117" i="13" s="1"/>
  <c r="L327" i="7"/>
  <c r="G227" i="12" s="1"/>
  <c r="H227" i="12" s="1"/>
  <c r="I227" i="12" s="1"/>
  <c r="AX116" i="13"/>
  <c r="BA116" i="13" s="1"/>
  <c r="BD116" i="13" s="1"/>
  <c r="AI117" i="13"/>
  <c r="CF116" i="13"/>
  <c r="AS117" i="13" s="1"/>
  <c r="AR117" i="13" l="1"/>
  <c r="BN117" i="13"/>
  <c r="J117" i="13"/>
  <c r="BQ117" i="13"/>
  <c r="AW117" i="13"/>
  <c r="I117" i="13"/>
  <c r="BM117" i="13"/>
  <c r="BP117" i="13"/>
  <c r="AV117" i="13"/>
  <c r="BH117" i="13"/>
  <c r="BU117" i="13"/>
  <c r="CA117" i="13" s="1"/>
  <c r="BT117" i="13"/>
  <c r="BZ117" i="13" s="1"/>
  <c r="BS117" i="13"/>
  <c r="BY117" i="13" s="1"/>
  <c r="CJ117" i="13"/>
  <c r="CI117" i="13"/>
  <c r="CH117" i="13"/>
  <c r="J228" i="12"/>
  <c r="H117" i="13" l="1"/>
  <c r="AU117" i="13"/>
  <c r="BL117" i="13"/>
  <c r="BO117" i="13"/>
  <c r="BW117" i="13"/>
  <c r="CC117" i="13"/>
  <c r="M117" i="13"/>
  <c r="P117" i="13" s="1"/>
  <c r="S117" i="13"/>
  <c r="AB118" i="13" s="1"/>
  <c r="BX117" i="13"/>
  <c r="CD117" i="13"/>
  <c r="L117" i="13"/>
  <c r="O117" i="13" s="1"/>
  <c r="R117" i="13"/>
  <c r="AA118" i="13" s="1"/>
  <c r="BV117" i="13"/>
  <c r="CB117" i="13"/>
  <c r="K328" i="7"/>
  <c r="H328" i="7"/>
  <c r="J328" i="7"/>
  <c r="G328" i="7"/>
  <c r="I328" i="7"/>
  <c r="AY117" i="13"/>
  <c r="BB117" i="13" s="1"/>
  <c r="AJ118" i="13"/>
  <c r="AZ117" i="13"/>
  <c r="BC117" i="13" s="1"/>
  <c r="AK118" i="13"/>
  <c r="AX117" i="13" l="1"/>
  <c r="BA117" i="13" s="1"/>
  <c r="BD117" i="13" s="1"/>
  <c r="AI118" i="13"/>
  <c r="CF117" i="13"/>
  <c r="AS118" i="13" s="1"/>
  <c r="CE117" i="13"/>
  <c r="CG117" i="13"/>
  <c r="AT118" i="13" s="1"/>
  <c r="K117" i="13"/>
  <c r="N117" i="13" s="1"/>
  <c r="Q117" i="13"/>
  <c r="Z118" i="13" s="1"/>
  <c r="F328" i="7" s="1"/>
  <c r="L328" i="7"/>
  <c r="G228" i="12" s="1"/>
  <c r="H228" i="12" s="1"/>
  <c r="I228" i="12" s="1"/>
  <c r="AR118" i="13" l="1"/>
  <c r="BP118" i="13"/>
  <c r="AV118" i="13"/>
  <c r="BM118" i="13"/>
  <c r="I118" i="13"/>
  <c r="J118" i="13"/>
  <c r="BN118" i="13"/>
  <c r="AW118" i="13"/>
  <c r="BQ118" i="13"/>
  <c r="BH118" i="13"/>
  <c r="BT118" i="13"/>
  <c r="BZ118" i="13" s="1"/>
  <c r="BU118" i="13"/>
  <c r="CA118" i="13" s="1"/>
  <c r="BS118" i="13"/>
  <c r="BY118" i="13" s="1"/>
  <c r="CJ118" i="13"/>
  <c r="CI118" i="13"/>
  <c r="CH118" i="13"/>
  <c r="J229" i="12"/>
  <c r="BV118" i="13" l="1"/>
  <c r="CB118" i="13"/>
  <c r="AY118" i="13"/>
  <c r="BB118" i="13" s="1"/>
  <c r="AJ119" i="13"/>
  <c r="AZ118" i="13"/>
  <c r="BC118" i="13" s="1"/>
  <c r="AK119" i="13"/>
  <c r="BW118" i="13"/>
  <c r="CC118" i="13"/>
  <c r="S118" i="13"/>
  <c r="AB119" i="13" s="1"/>
  <c r="M118" i="13"/>
  <c r="P118" i="13" s="1"/>
  <c r="H329" i="7"/>
  <c r="K329" i="7"/>
  <c r="J329" i="7"/>
  <c r="I329" i="7"/>
  <c r="G329" i="7"/>
  <c r="BX118" i="13"/>
  <c r="CD118" i="13"/>
  <c r="H118" i="13"/>
  <c r="AU118" i="13"/>
  <c r="BL118" i="13"/>
  <c r="BO118" i="13"/>
  <c r="R118" i="13"/>
  <c r="AA119" i="13" s="1"/>
  <c r="L118" i="13"/>
  <c r="O118" i="13" s="1"/>
  <c r="CG118" i="13" l="1"/>
  <c r="AT119" i="13" s="1"/>
  <c r="CF118" i="13"/>
  <c r="AS119" i="13" s="1"/>
  <c r="CE118" i="13"/>
  <c r="Q118" i="13"/>
  <c r="Z119" i="13" s="1"/>
  <c r="F329" i="7" s="1"/>
  <c r="K118" i="13"/>
  <c r="N118" i="13" s="1"/>
  <c r="AX118" i="13"/>
  <c r="BA118" i="13" s="1"/>
  <c r="BD118" i="13" s="1"/>
  <c r="AI119" i="13"/>
  <c r="AR119" i="13" s="1"/>
  <c r="L329" i="7"/>
  <c r="G229" i="12" s="1"/>
  <c r="H229" i="12" s="1"/>
  <c r="I229" i="12" s="1"/>
  <c r="AW119" i="13" l="1"/>
  <c r="BN119" i="13"/>
  <c r="J119" i="13"/>
  <c r="BQ119" i="13"/>
  <c r="BU119" i="13"/>
  <c r="CA119" i="13" s="1"/>
  <c r="BS119" i="13"/>
  <c r="BY119" i="13" s="1"/>
  <c r="BT119" i="13"/>
  <c r="BZ119" i="13" s="1"/>
  <c r="CJ119" i="13"/>
  <c r="CI119" i="13"/>
  <c r="CH119" i="13"/>
  <c r="J230" i="12"/>
  <c r="BH119" i="13"/>
  <c r="BP119" i="13"/>
  <c r="AV119" i="13"/>
  <c r="BM119" i="13"/>
  <c r="I119" i="13"/>
  <c r="R119" i="13" l="1"/>
  <c r="AA120" i="13" s="1"/>
  <c r="L119" i="13"/>
  <c r="O119" i="13" s="1"/>
  <c r="K330" i="7"/>
  <c r="J330" i="7"/>
  <c r="G330" i="7"/>
  <c r="H330" i="7"/>
  <c r="I330" i="7"/>
  <c r="BW119" i="13"/>
  <c r="CC119" i="13"/>
  <c r="BV119" i="13"/>
  <c r="CB119" i="13"/>
  <c r="M119" i="13"/>
  <c r="P119" i="13" s="1"/>
  <c r="S119" i="13"/>
  <c r="AB120" i="13" s="1"/>
  <c r="H119" i="13"/>
  <c r="BO119" i="13"/>
  <c r="AU119" i="13"/>
  <c r="BL119" i="13"/>
  <c r="AY119" i="13"/>
  <c r="BB119" i="13" s="1"/>
  <c r="AJ120" i="13"/>
  <c r="BX119" i="13"/>
  <c r="CD119" i="13"/>
  <c r="AZ119" i="13"/>
  <c r="BC119" i="13" s="1"/>
  <c r="AK120" i="13"/>
  <c r="CG119" i="13" l="1"/>
  <c r="AT120" i="13" s="1"/>
  <c r="L330" i="7"/>
  <c r="G230" i="12" s="1"/>
  <c r="H230" i="12" s="1"/>
  <c r="I230" i="12" s="1"/>
  <c r="K119" i="13"/>
  <c r="N119" i="13" s="1"/>
  <c r="Q119" i="13"/>
  <c r="Z120" i="13" s="1"/>
  <c r="F330" i="7" s="1"/>
  <c r="AX119" i="13"/>
  <c r="BA119" i="13" s="1"/>
  <c r="BD119" i="13" s="1"/>
  <c r="AI120" i="13"/>
  <c r="CF119" i="13"/>
  <c r="AS120" i="13" s="1"/>
  <c r="CE119" i="13"/>
  <c r="AR120" i="13" l="1"/>
  <c r="BS120" i="13"/>
  <c r="BY120" i="13" s="1"/>
  <c r="BU120" i="13"/>
  <c r="CA120" i="13" s="1"/>
  <c r="BT120" i="13"/>
  <c r="BZ120" i="13" s="1"/>
  <c r="CJ120" i="13"/>
  <c r="CI120" i="13"/>
  <c r="CH120" i="13"/>
  <c r="J231" i="12"/>
  <c r="J120" i="13"/>
  <c r="AW120" i="13"/>
  <c r="BN120" i="13"/>
  <c r="BQ120" i="13"/>
  <c r="BP120" i="13"/>
  <c r="BM120" i="13"/>
  <c r="AV120" i="13"/>
  <c r="I120" i="13"/>
  <c r="BH120" i="13"/>
  <c r="H331" i="7" l="1"/>
  <c r="I331" i="7"/>
  <c r="G331" i="7"/>
  <c r="J331" i="7"/>
  <c r="K331" i="7"/>
  <c r="BL120" i="13"/>
  <c r="AU120" i="13"/>
  <c r="H120" i="13"/>
  <c r="BO120" i="13"/>
  <c r="M120" i="13"/>
  <c r="P120" i="13" s="1"/>
  <c r="S120" i="13"/>
  <c r="AB121" i="13" s="1"/>
  <c r="BX120" i="13"/>
  <c r="CD120" i="13"/>
  <c r="R120" i="13"/>
  <c r="AA121" i="13" s="1"/>
  <c r="L120" i="13"/>
  <c r="O120" i="13" s="1"/>
  <c r="AZ120" i="13"/>
  <c r="BC120" i="13" s="1"/>
  <c r="AK121" i="13"/>
  <c r="BV120" i="13"/>
  <c r="CB120" i="13"/>
  <c r="AY120" i="13"/>
  <c r="BB120" i="13" s="1"/>
  <c r="AJ121" i="13"/>
  <c r="BW120" i="13"/>
  <c r="CC120" i="13"/>
  <c r="CG120" i="13" l="1"/>
  <c r="AT121" i="13" s="1"/>
  <c r="CE120" i="13"/>
  <c r="CF120" i="13"/>
  <c r="AS121" i="13" s="1"/>
  <c r="K120" i="13"/>
  <c r="N120" i="13" s="1"/>
  <c r="Q120" i="13"/>
  <c r="Z121" i="13" s="1"/>
  <c r="F331" i="7" s="1"/>
  <c r="AX120" i="13"/>
  <c r="BA120" i="13" s="1"/>
  <c r="BD120" i="13" s="1"/>
  <c r="AI121" i="13"/>
  <c r="L331" i="7"/>
  <c r="G231" i="12" s="1"/>
  <c r="H231" i="12" s="1"/>
  <c r="I231" i="12" s="1"/>
  <c r="AR121" i="13" l="1"/>
  <c r="BH121" i="13"/>
  <c r="AW121" i="13"/>
  <c r="J121" i="13"/>
  <c r="BN121" i="13"/>
  <c r="BQ121" i="13"/>
  <c r="BT121" i="13"/>
  <c r="BZ121" i="13" s="1"/>
  <c r="BS121" i="13"/>
  <c r="BY121" i="13" s="1"/>
  <c r="BU121" i="13"/>
  <c r="CA121" i="13" s="1"/>
  <c r="CJ121" i="13"/>
  <c r="CI121" i="13"/>
  <c r="CH121" i="13"/>
  <c r="J232" i="12"/>
  <c r="I121" i="13"/>
  <c r="AV121" i="13"/>
  <c r="BM121" i="13"/>
  <c r="BP121" i="13"/>
  <c r="BW121" i="13" l="1"/>
  <c r="CC121" i="13"/>
  <c r="AZ121" i="13"/>
  <c r="BC121" i="13" s="1"/>
  <c r="AK122" i="13"/>
  <c r="S121" i="13"/>
  <c r="AB122" i="13" s="1"/>
  <c r="M121" i="13"/>
  <c r="P121" i="13" s="1"/>
  <c r="AY121" i="13"/>
  <c r="BB121" i="13" s="1"/>
  <c r="AJ122" i="13"/>
  <c r="BX121" i="13"/>
  <c r="CD121" i="13"/>
  <c r="BO121" i="13"/>
  <c r="H121" i="13"/>
  <c r="BL121" i="13"/>
  <c r="AU121" i="13"/>
  <c r="R121" i="13"/>
  <c r="AA122" i="13" s="1"/>
  <c r="L121" i="13"/>
  <c r="O121" i="13" s="1"/>
  <c r="BV121" i="13"/>
  <c r="CB121" i="13"/>
  <c r="K332" i="7"/>
  <c r="G332" i="7"/>
  <c r="J332" i="7"/>
  <c r="I332" i="7"/>
  <c r="H332" i="7"/>
  <c r="CF121" i="13" l="1"/>
  <c r="AS122" i="13" s="1"/>
  <c r="K121" i="13"/>
  <c r="N121" i="13" s="1"/>
  <c r="Q121" i="13"/>
  <c r="Z122" i="13" s="1"/>
  <c r="F332" i="7" s="1"/>
  <c r="L332" i="7"/>
  <c r="G232" i="12" s="1"/>
  <c r="H232" i="12" s="1"/>
  <c r="I232" i="12" s="1"/>
  <c r="AX121" i="13"/>
  <c r="BA121" i="13" s="1"/>
  <c r="BD121" i="13" s="1"/>
  <c r="AI122" i="13"/>
  <c r="CE121" i="13"/>
  <c r="CG121" i="13"/>
  <c r="AT122" i="13" s="1"/>
  <c r="AR122" i="13" l="1"/>
  <c r="J122" i="13"/>
  <c r="BQ122" i="13"/>
  <c r="AW122" i="13"/>
  <c r="BN122" i="13"/>
  <c r="BH122" i="13"/>
  <c r="BM122" i="13"/>
  <c r="AV122" i="13"/>
  <c r="I122" i="13"/>
  <c r="BP122" i="13"/>
  <c r="BS122" i="13"/>
  <c r="BY122" i="13" s="1"/>
  <c r="BU122" i="13"/>
  <c r="CA122" i="13" s="1"/>
  <c r="BT122" i="13"/>
  <c r="BZ122" i="13" s="1"/>
  <c r="CJ122" i="13"/>
  <c r="CI122" i="13"/>
  <c r="CH122" i="13"/>
  <c r="J233" i="12"/>
  <c r="AU122" i="13" l="1"/>
  <c r="BL122" i="13"/>
  <c r="BO122" i="13"/>
  <c r="H122" i="13"/>
  <c r="AY122" i="13"/>
  <c r="BB122" i="13" s="1"/>
  <c r="AJ123" i="13"/>
  <c r="BV122" i="13"/>
  <c r="CB122" i="13"/>
  <c r="R122" i="13"/>
  <c r="AA123" i="13" s="1"/>
  <c r="L122" i="13"/>
  <c r="O122" i="13" s="1"/>
  <c r="AZ122" i="13"/>
  <c r="BC122" i="13" s="1"/>
  <c r="AK123" i="13"/>
  <c r="S122" i="13"/>
  <c r="AB123" i="13" s="1"/>
  <c r="M122" i="13"/>
  <c r="P122" i="13" s="1"/>
  <c r="BW122" i="13"/>
  <c r="CC122" i="13"/>
  <c r="BX122" i="13"/>
  <c r="CD122" i="13"/>
  <c r="K333" i="7"/>
  <c r="H333" i="7"/>
  <c r="J333" i="7"/>
  <c r="G333" i="7"/>
  <c r="I333" i="7"/>
  <c r="CF122" i="13" l="1"/>
  <c r="AS123" i="13" s="1"/>
  <c r="CE122" i="13"/>
  <c r="L333" i="7"/>
  <c r="G233" i="12" s="1"/>
  <c r="H233" i="12" s="1"/>
  <c r="I233" i="12" s="1"/>
  <c r="CG122" i="13"/>
  <c r="AT123" i="13" s="1"/>
  <c r="AX122" i="13"/>
  <c r="BA122" i="13" s="1"/>
  <c r="BD122" i="13" s="1"/>
  <c r="AI123" i="13"/>
  <c r="AR123" i="13" s="1"/>
  <c r="Q122" i="13"/>
  <c r="Z123" i="13" s="1"/>
  <c r="F333" i="7" s="1"/>
  <c r="K122" i="13"/>
  <c r="N122" i="13" s="1"/>
  <c r="I123" i="13" l="1"/>
  <c r="AV123" i="13"/>
  <c r="BM123" i="13"/>
  <c r="BP123" i="13"/>
  <c r="BT123" i="13"/>
  <c r="BZ123" i="13" s="1"/>
  <c r="BS123" i="13"/>
  <c r="BY123" i="13" s="1"/>
  <c r="BU123" i="13"/>
  <c r="CA123" i="13" s="1"/>
  <c r="CJ123" i="13"/>
  <c r="CI123" i="13"/>
  <c r="CH123" i="13"/>
  <c r="J234" i="12"/>
  <c r="BQ123" i="13"/>
  <c r="BN123" i="13"/>
  <c r="J123" i="13"/>
  <c r="AW123" i="13"/>
  <c r="BH123" i="13"/>
  <c r="AY123" i="13" l="1"/>
  <c r="BB123" i="13" s="1"/>
  <c r="AJ124" i="13"/>
  <c r="BL123" i="13"/>
  <c r="AU123" i="13"/>
  <c r="BO123" i="13"/>
  <c r="H123" i="13"/>
  <c r="BX123" i="13"/>
  <c r="CD123" i="13"/>
  <c r="AZ123" i="13"/>
  <c r="BC123" i="13" s="1"/>
  <c r="AK124" i="13"/>
  <c r="BW123" i="13"/>
  <c r="CC123" i="13"/>
  <c r="L123" i="13"/>
  <c r="O123" i="13" s="1"/>
  <c r="R123" i="13"/>
  <c r="AA124" i="13" s="1"/>
  <c r="G334" i="7"/>
  <c r="K334" i="7"/>
  <c r="H334" i="7"/>
  <c r="J334" i="7"/>
  <c r="I334" i="7"/>
  <c r="BV123" i="13"/>
  <c r="CB123" i="13"/>
  <c r="M123" i="13"/>
  <c r="P123" i="13" s="1"/>
  <c r="S123" i="13"/>
  <c r="AB124" i="13" s="1"/>
  <c r="CE123" i="13" l="1"/>
  <c r="CG123" i="13"/>
  <c r="AT124" i="13" s="1"/>
  <c r="L334" i="7"/>
  <c r="G234" i="12" s="1"/>
  <c r="H234" i="12" s="1"/>
  <c r="I234" i="12" s="1"/>
  <c r="Q123" i="13"/>
  <c r="Z124" i="13" s="1"/>
  <c r="F334" i="7" s="1"/>
  <c r="K123" i="13"/>
  <c r="N123" i="13" s="1"/>
  <c r="AX123" i="13"/>
  <c r="BA123" i="13" s="1"/>
  <c r="BD123" i="13" s="1"/>
  <c r="AI124" i="13"/>
  <c r="CF123" i="13"/>
  <c r="AS124" i="13" s="1"/>
  <c r="AR124" i="13" l="1"/>
  <c r="BM124" i="13"/>
  <c r="AV124" i="13"/>
  <c r="I124" i="13"/>
  <c r="BP124" i="13"/>
  <c r="BS124" i="13"/>
  <c r="BY124" i="13" s="1"/>
  <c r="BU124" i="13"/>
  <c r="CA124" i="13" s="1"/>
  <c r="BT124" i="13"/>
  <c r="BZ124" i="13" s="1"/>
  <c r="CJ124" i="13"/>
  <c r="CI124" i="13"/>
  <c r="CH124" i="13"/>
  <c r="J235" i="12"/>
  <c r="BH124" i="13"/>
  <c r="BN124" i="13"/>
  <c r="AW124" i="13"/>
  <c r="BQ124" i="13"/>
  <c r="J124" i="13"/>
  <c r="BO124" i="13" l="1"/>
  <c r="H124" i="13"/>
  <c r="AU124" i="13"/>
  <c r="BL124" i="13"/>
  <c r="AY124" i="13"/>
  <c r="BB124" i="13" s="1"/>
  <c r="AJ125" i="13"/>
  <c r="BW124" i="13"/>
  <c r="CC124" i="13"/>
  <c r="L124" i="13"/>
  <c r="O124" i="13" s="1"/>
  <c r="R124" i="13"/>
  <c r="AA125" i="13" s="1"/>
  <c r="M124" i="13"/>
  <c r="P124" i="13" s="1"/>
  <c r="S124" i="13"/>
  <c r="AB125" i="13" s="1"/>
  <c r="G335" i="7"/>
  <c r="J335" i="7"/>
  <c r="I335" i="7"/>
  <c r="H335" i="7"/>
  <c r="K335" i="7"/>
  <c r="BX124" i="13"/>
  <c r="CD124" i="13"/>
  <c r="BV124" i="13"/>
  <c r="CB124" i="13"/>
  <c r="AZ124" i="13"/>
  <c r="BC124" i="13" s="1"/>
  <c r="AK125" i="13"/>
  <c r="CG124" i="13" l="1"/>
  <c r="AT125" i="13" s="1"/>
  <c r="CE124" i="13"/>
  <c r="L335" i="7"/>
  <c r="G235" i="12" s="1"/>
  <c r="H235" i="12" s="1"/>
  <c r="I235" i="12" s="1"/>
  <c r="Q124" i="13"/>
  <c r="Z125" i="13" s="1"/>
  <c r="F335" i="7" s="1"/>
  <c r="K124" i="13"/>
  <c r="N124" i="13" s="1"/>
  <c r="AX124" i="13"/>
  <c r="BA124" i="13" s="1"/>
  <c r="BD124" i="13" s="1"/>
  <c r="AI125" i="13"/>
  <c r="CF124" i="13"/>
  <c r="AS125" i="13" s="1"/>
  <c r="AR125" i="13" l="1"/>
  <c r="BQ125" i="13"/>
  <c r="AW125" i="13"/>
  <c r="BN125" i="13"/>
  <c r="J125" i="13"/>
  <c r="BH125" i="13"/>
  <c r="BS125" i="13"/>
  <c r="BY125" i="13" s="1"/>
  <c r="BU125" i="13"/>
  <c r="CA125" i="13" s="1"/>
  <c r="BT125" i="13"/>
  <c r="BZ125" i="13" s="1"/>
  <c r="CJ125" i="13"/>
  <c r="CI125" i="13"/>
  <c r="CH125" i="13"/>
  <c r="J236" i="12"/>
  <c r="AV125" i="13"/>
  <c r="BM125" i="13"/>
  <c r="BP125" i="13"/>
  <c r="I125" i="13"/>
  <c r="L125" i="13" l="1"/>
  <c r="O125" i="13" s="1"/>
  <c r="R125" i="13"/>
  <c r="AA126" i="13" s="1"/>
  <c r="BL125" i="13"/>
  <c r="AU125" i="13"/>
  <c r="H125" i="13"/>
  <c r="BO125" i="13"/>
  <c r="BW125" i="13"/>
  <c r="CC125" i="13"/>
  <c r="AZ125" i="13"/>
  <c r="BC125" i="13" s="1"/>
  <c r="AK126" i="13"/>
  <c r="BV125" i="13"/>
  <c r="CB125" i="13"/>
  <c r="BX125" i="13"/>
  <c r="CD125" i="13"/>
  <c r="AY125" i="13"/>
  <c r="BB125" i="13" s="1"/>
  <c r="AJ126" i="13"/>
  <c r="G336" i="7"/>
  <c r="H336" i="7"/>
  <c r="I336" i="7"/>
  <c r="J336" i="7"/>
  <c r="K336" i="7"/>
  <c r="M125" i="13"/>
  <c r="P125" i="13" s="1"/>
  <c r="S125" i="13"/>
  <c r="AB126" i="13" s="1"/>
  <c r="CE125" i="13" l="1"/>
  <c r="CF125" i="13"/>
  <c r="AS126" i="13" s="1"/>
  <c r="CG125" i="13"/>
  <c r="AT126" i="13" s="1"/>
  <c r="K125" i="13"/>
  <c r="N125" i="13" s="1"/>
  <c r="Q125" i="13"/>
  <c r="Z126" i="13" s="1"/>
  <c r="F336" i="7" s="1"/>
  <c r="L336" i="7"/>
  <c r="G236" i="12" s="1"/>
  <c r="H236" i="12" s="1"/>
  <c r="I236" i="12" s="1"/>
  <c r="AX125" i="13"/>
  <c r="BA125" i="13" s="1"/>
  <c r="BD125" i="13" s="1"/>
  <c r="AI126" i="13"/>
  <c r="AR126" i="13" l="1"/>
  <c r="I126" i="13"/>
  <c r="BM126" i="13"/>
  <c r="AV126" i="13"/>
  <c r="BP126" i="13"/>
  <c r="BS126" i="13"/>
  <c r="BY126" i="13" s="1"/>
  <c r="BU126" i="13"/>
  <c r="CA126" i="13" s="1"/>
  <c r="BT126" i="13"/>
  <c r="BZ126" i="13" s="1"/>
  <c r="CJ126" i="13"/>
  <c r="CI126" i="13"/>
  <c r="CH126" i="13"/>
  <c r="J237" i="12"/>
  <c r="J126" i="13"/>
  <c r="BN126" i="13"/>
  <c r="AW126" i="13"/>
  <c r="BQ126" i="13"/>
  <c r="BH126" i="13"/>
  <c r="BW126" i="13" l="1"/>
  <c r="CC126" i="13"/>
  <c r="L126" i="13"/>
  <c r="O126" i="13" s="1"/>
  <c r="R126" i="13"/>
  <c r="AA127" i="13" s="1"/>
  <c r="S126" i="13"/>
  <c r="AB127" i="13" s="1"/>
  <c r="M126" i="13"/>
  <c r="P126" i="13" s="1"/>
  <c r="BX126" i="13"/>
  <c r="CD126" i="13"/>
  <c r="G337" i="7"/>
  <c r="I337" i="7"/>
  <c r="K337" i="7"/>
  <c r="J337" i="7"/>
  <c r="H337" i="7"/>
  <c r="AY126" i="13"/>
  <c r="BB126" i="13" s="1"/>
  <c r="AJ127" i="13"/>
  <c r="BO126" i="13"/>
  <c r="BL126" i="13"/>
  <c r="AU126" i="13"/>
  <c r="H126" i="13"/>
  <c r="AZ126" i="13"/>
  <c r="BC126" i="13" s="1"/>
  <c r="AK127" i="13"/>
  <c r="BV126" i="13"/>
  <c r="CB126" i="13"/>
  <c r="CE126" i="13" l="1"/>
  <c r="AX126" i="13"/>
  <c r="BA126" i="13" s="1"/>
  <c r="BD126" i="13" s="1"/>
  <c r="AI127" i="13"/>
  <c r="CF126" i="13"/>
  <c r="AS127" i="13" s="1"/>
  <c r="CG126" i="13"/>
  <c r="AT127" i="13" s="1"/>
  <c r="L337" i="7"/>
  <c r="G237" i="12" s="1"/>
  <c r="H237" i="12" s="1"/>
  <c r="I237" i="12" s="1"/>
  <c r="Q126" i="13"/>
  <c r="Z127" i="13" s="1"/>
  <c r="F337" i="7" s="1"/>
  <c r="K126" i="13"/>
  <c r="N126" i="13" s="1"/>
  <c r="AR127" i="13" l="1"/>
  <c r="BT127" i="13"/>
  <c r="BZ127" i="13" s="1"/>
  <c r="BS127" i="13"/>
  <c r="BY127" i="13" s="1"/>
  <c r="BU127" i="13"/>
  <c r="CA127" i="13" s="1"/>
  <c r="CJ127" i="13"/>
  <c r="CI127" i="13"/>
  <c r="CH127" i="13"/>
  <c r="J238" i="12"/>
  <c r="BP127" i="13"/>
  <c r="AV127" i="13"/>
  <c r="BM127" i="13"/>
  <c r="I127" i="13"/>
  <c r="BH127" i="13"/>
  <c r="BN127" i="13"/>
  <c r="AW127" i="13"/>
  <c r="J127" i="13"/>
  <c r="BQ127" i="13"/>
  <c r="S127" i="13" l="1"/>
  <c r="AB128" i="13" s="1"/>
  <c r="M127" i="13"/>
  <c r="P127" i="13" s="1"/>
  <c r="J338" i="7"/>
  <c r="K338" i="7"/>
  <c r="I338" i="7"/>
  <c r="G338" i="7"/>
  <c r="H338" i="7"/>
  <c r="BO127" i="13"/>
  <c r="AU127" i="13"/>
  <c r="H127" i="13"/>
  <c r="BL127" i="13"/>
  <c r="AZ127" i="13"/>
  <c r="BC127" i="13" s="1"/>
  <c r="AK128" i="13"/>
  <c r="R127" i="13"/>
  <c r="AA128" i="13" s="1"/>
  <c r="L127" i="13"/>
  <c r="O127" i="13" s="1"/>
  <c r="BV127" i="13"/>
  <c r="CB127" i="13"/>
  <c r="BX127" i="13"/>
  <c r="CD127" i="13"/>
  <c r="AY127" i="13"/>
  <c r="BB127" i="13" s="1"/>
  <c r="AJ128" i="13"/>
  <c r="BW127" i="13"/>
  <c r="CC127" i="13"/>
  <c r="CE127" i="13" l="1"/>
  <c r="CG127" i="13"/>
  <c r="AT128" i="13" s="1"/>
  <c r="AX127" i="13"/>
  <c r="BA127" i="13" s="1"/>
  <c r="BD127" i="13" s="1"/>
  <c r="AI128" i="13"/>
  <c r="K127" i="13"/>
  <c r="N127" i="13" s="1"/>
  <c r="Q127" i="13"/>
  <c r="Z128" i="13" s="1"/>
  <c r="F338" i="7" s="1"/>
  <c r="L338" i="7"/>
  <c r="G238" i="12" s="1"/>
  <c r="H238" i="12" s="1"/>
  <c r="I238" i="12" s="1"/>
  <c r="CF127" i="13"/>
  <c r="AS128" i="13" s="1"/>
  <c r="AR128" i="13" l="1"/>
  <c r="BH128" i="13"/>
  <c r="J128" i="13"/>
  <c r="BQ128" i="13"/>
  <c r="AW128" i="13"/>
  <c r="BN128" i="13"/>
  <c r="BT128" i="13"/>
  <c r="BZ128" i="13" s="1"/>
  <c r="BU128" i="13"/>
  <c r="CA128" i="13" s="1"/>
  <c r="BS128" i="13"/>
  <c r="BY128" i="13" s="1"/>
  <c r="CJ128" i="13"/>
  <c r="CI128" i="13"/>
  <c r="CH128" i="13"/>
  <c r="J239" i="12"/>
  <c r="I128" i="13"/>
  <c r="BM128" i="13"/>
  <c r="BP128" i="13"/>
  <c r="AV128" i="13"/>
  <c r="AY128" i="13" l="1"/>
  <c r="BB128" i="13" s="1"/>
  <c r="AJ129" i="13"/>
  <c r="BW128" i="13"/>
  <c r="CC128" i="13"/>
  <c r="AZ128" i="13"/>
  <c r="BC128" i="13" s="1"/>
  <c r="AK129" i="13"/>
  <c r="L128" i="13"/>
  <c r="O128" i="13" s="1"/>
  <c r="R128" i="13"/>
  <c r="AA129" i="13" s="1"/>
  <c r="BV128" i="13"/>
  <c r="CB128" i="13"/>
  <c r="G339" i="7"/>
  <c r="J339" i="7"/>
  <c r="I339" i="7"/>
  <c r="H339" i="7"/>
  <c r="K339" i="7"/>
  <c r="S128" i="13"/>
  <c r="AB129" i="13" s="1"/>
  <c r="M128" i="13"/>
  <c r="P128" i="13" s="1"/>
  <c r="BX128" i="13"/>
  <c r="CD128" i="13"/>
  <c r="H128" i="13"/>
  <c r="BL128" i="13"/>
  <c r="BO128" i="13"/>
  <c r="AU128" i="13"/>
  <c r="CG128" i="13" l="1"/>
  <c r="AT129" i="13" s="1"/>
  <c r="K128" i="13"/>
  <c r="N128" i="13" s="1"/>
  <c r="Q128" i="13"/>
  <c r="Z129" i="13" s="1"/>
  <c r="F339" i="7" s="1"/>
  <c r="CF128" i="13"/>
  <c r="AS129" i="13" s="1"/>
  <c r="AX128" i="13"/>
  <c r="BA128" i="13" s="1"/>
  <c r="BD128" i="13" s="1"/>
  <c r="AI129" i="13"/>
  <c r="L339" i="7"/>
  <c r="G239" i="12" s="1"/>
  <c r="H239" i="12" s="1"/>
  <c r="I239" i="12" s="1"/>
  <c r="CE128" i="13"/>
  <c r="AR129" i="13" l="1"/>
  <c r="BT129" i="13"/>
  <c r="BZ129" i="13" s="1"/>
  <c r="BU129" i="13"/>
  <c r="CA129" i="13" s="1"/>
  <c r="BS129" i="13"/>
  <c r="BY129" i="13" s="1"/>
  <c r="CJ129" i="13"/>
  <c r="CI129" i="13"/>
  <c r="CH129" i="13"/>
  <c r="J240" i="12"/>
  <c r="BP129" i="13"/>
  <c r="BM129" i="13"/>
  <c r="I129" i="13"/>
  <c r="AV129" i="13"/>
  <c r="BH129" i="13"/>
  <c r="BQ129" i="13"/>
  <c r="BN129" i="13"/>
  <c r="AW129" i="13"/>
  <c r="J129" i="13"/>
  <c r="J340" i="7" l="1"/>
  <c r="H340" i="7"/>
  <c r="I340" i="7"/>
  <c r="K340" i="7"/>
  <c r="G340" i="7"/>
  <c r="BX129" i="13"/>
  <c r="CD129" i="13"/>
  <c r="AZ129" i="13"/>
  <c r="BC129" i="13" s="1"/>
  <c r="AK130" i="13"/>
  <c r="M129" i="13"/>
  <c r="P129" i="13" s="1"/>
  <c r="S129" i="13"/>
  <c r="AB130" i="13" s="1"/>
  <c r="AY129" i="13"/>
  <c r="BB129" i="13" s="1"/>
  <c r="AJ130" i="13"/>
  <c r="BW129" i="13"/>
  <c r="CC129" i="13"/>
  <c r="BV129" i="13"/>
  <c r="CB129" i="13"/>
  <c r="BO129" i="13"/>
  <c r="H129" i="13"/>
  <c r="AU129" i="13"/>
  <c r="BL129" i="13"/>
  <c r="R129" i="13"/>
  <c r="AA130" i="13" s="1"/>
  <c r="L129" i="13"/>
  <c r="O129" i="13" s="1"/>
  <c r="CF129" i="13" l="1"/>
  <c r="AS130" i="13" s="1"/>
  <c r="CG129" i="13"/>
  <c r="AT130" i="13" s="1"/>
  <c r="CE129" i="13"/>
  <c r="L340" i="7"/>
  <c r="G240" i="12" s="1"/>
  <c r="H240" i="12" s="1"/>
  <c r="I240" i="12" s="1"/>
  <c r="Q129" i="13"/>
  <c r="Z130" i="13" s="1"/>
  <c r="F340" i="7" s="1"/>
  <c r="K129" i="13"/>
  <c r="N129" i="13" s="1"/>
  <c r="AX129" i="13"/>
  <c r="BA129" i="13" s="1"/>
  <c r="BD129" i="13" s="1"/>
  <c r="AI130" i="13"/>
  <c r="AR130" i="13" l="1"/>
  <c r="BH130" i="13"/>
  <c r="BN130" i="13"/>
  <c r="J130" i="13"/>
  <c r="BQ130" i="13"/>
  <c r="AW130" i="13"/>
  <c r="BM130" i="13"/>
  <c r="BP130" i="13"/>
  <c r="AV130" i="13"/>
  <c r="I130" i="13"/>
  <c r="BU130" i="13"/>
  <c r="CA130" i="13" s="1"/>
  <c r="BS130" i="13"/>
  <c r="BY130" i="13" s="1"/>
  <c r="BT130" i="13"/>
  <c r="BZ130" i="13" s="1"/>
  <c r="CJ130" i="13"/>
  <c r="CI130" i="13"/>
  <c r="CH130" i="13"/>
  <c r="J241" i="12"/>
  <c r="AZ130" i="13" l="1"/>
  <c r="BC130" i="13" s="1"/>
  <c r="AK131" i="13"/>
  <c r="BO130" i="13"/>
  <c r="BL130" i="13"/>
  <c r="H130" i="13"/>
  <c r="AU130" i="13"/>
  <c r="BV130" i="13"/>
  <c r="CB130" i="13"/>
  <c r="G341" i="7"/>
  <c r="K341" i="7"/>
  <c r="J341" i="7"/>
  <c r="I341" i="7"/>
  <c r="H341" i="7"/>
  <c r="AY130" i="13"/>
  <c r="BB130" i="13" s="1"/>
  <c r="AJ131" i="13"/>
  <c r="BW130" i="13"/>
  <c r="CC130" i="13"/>
  <c r="BX130" i="13"/>
  <c r="CD130" i="13"/>
  <c r="L130" i="13"/>
  <c r="O130" i="13" s="1"/>
  <c r="R130" i="13"/>
  <c r="AA131" i="13" s="1"/>
  <c r="M130" i="13"/>
  <c r="P130" i="13" s="1"/>
  <c r="S130" i="13"/>
  <c r="AB131" i="13" s="1"/>
  <c r="AX130" i="13" l="1"/>
  <c r="BA130" i="13" s="1"/>
  <c r="BD130" i="13" s="1"/>
  <c r="AI131" i="13"/>
  <c r="K130" i="13"/>
  <c r="N130" i="13" s="1"/>
  <c r="Q130" i="13"/>
  <c r="Z131" i="13" s="1"/>
  <c r="F341" i="7" s="1"/>
  <c r="CG130" i="13"/>
  <c r="AT131" i="13" s="1"/>
  <c r="L341" i="7"/>
  <c r="G241" i="12" s="1"/>
  <c r="H241" i="12" s="1"/>
  <c r="I241" i="12" s="1"/>
  <c r="CF130" i="13"/>
  <c r="AS131" i="13" s="1"/>
  <c r="CE130" i="13"/>
  <c r="AR131" i="13" l="1"/>
  <c r="BN131" i="13"/>
  <c r="AW131" i="13"/>
  <c r="J131" i="13"/>
  <c r="BQ131" i="13"/>
  <c r="BH131" i="13"/>
  <c r="BP131" i="13"/>
  <c r="BM131" i="13"/>
  <c r="I131" i="13"/>
  <c r="AV131" i="13"/>
  <c r="BU131" i="13"/>
  <c r="CA131" i="13" s="1"/>
  <c r="BT131" i="13"/>
  <c r="BZ131" i="13" s="1"/>
  <c r="BS131" i="13"/>
  <c r="BY131" i="13" s="1"/>
  <c r="CJ131" i="13"/>
  <c r="CI131" i="13"/>
  <c r="CH131" i="13"/>
  <c r="J242" i="12"/>
  <c r="I342" i="7" l="1"/>
  <c r="J342" i="7"/>
  <c r="H342" i="7"/>
  <c r="K342" i="7"/>
  <c r="G342" i="7"/>
  <c r="BV131" i="13"/>
  <c r="CB131" i="13"/>
  <c r="M131" i="13"/>
  <c r="P131" i="13" s="1"/>
  <c r="S131" i="13"/>
  <c r="AB132" i="13" s="1"/>
  <c r="BX131" i="13"/>
  <c r="CD131" i="13"/>
  <c r="L131" i="13"/>
  <c r="O131" i="13" s="1"/>
  <c r="R131" i="13"/>
  <c r="AA132" i="13" s="1"/>
  <c r="BW131" i="13"/>
  <c r="CC131" i="13"/>
  <c r="AY131" i="13"/>
  <c r="BB131" i="13" s="1"/>
  <c r="AJ132" i="13"/>
  <c r="AZ131" i="13"/>
  <c r="BC131" i="13" s="1"/>
  <c r="AK132" i="13"/>
  <c r="H131" i="13"/>
  <c r="BL131" i="13"/>
  <c r="BO131" i="13"/>
  <c r="AU131" i="13"/>
  <c r="CF131" i="13" l="1"/>
  <c r="AS132" i="13" s="1"/>
  <c r="AX131" i="13"/>
  <c r="BA131" i="13" s="1"/>
  <c r="BD131" i="13" s="1"/>
  <c r="AI132" i="13"/>
  <c r="Q131" i="13"/>
  <c r="Z132" i="13" s="1"/>
  <c r="F342" i="7" s="1"/>
  <c r="K131" i="13"/>
  <c r="N131" i="13" s="1"/>
  <c r="L342" i="7"/>
  <c r="G242" i="12" s="1"/>
  <c r="H242" i="12" s="1"/>
  <c r="I242" i="12" s="1"/>
  <c r="CG131" i="13"/>
  <c r="AT132" i="13" s="1"/>
  <c r="CE131" i="13"/>
  <c r="AR132" i="13" l="1"/>
  <c r="BN132" i="13"/>
  <c r="J132" i="13"/>
  <c r="AW132" i="13"/>
  <c r="BQ132" i="13"/>
  <c r="BH132" i="13"/>
  <c r="BS132" i="13"/>
  <c r="BY132" i="13" s="1"/>
  <c r="BT132" i="13"/>
  <c r="BZ132" i="13" s="1"/>
  <c r="BU132" i="13"/>
  <c r="CA132" i="13" s="1"/>
  <c r="CJ132" i="13"/>
  <c r="CI132" i="13"/>
  <c r="CH132" i="13"/>
  <c r="J243" i="12"/>
  <c r="I132" i="13"/>
  <c r="AV132" i="13"/>
  <c r="BP132" i="13"/>
  <c r="BM132" i="13"/>
  <c r="BW132" i="13" l="1"/>
  <c r="CC132" i="13"/>
  <c r="H132" i="13"/>
  <c r="BO132" i="13"/>
  <c r="AU132" i="13"/>
  <c r="BL132" i="13"/>
  <c r="R132" i="13"/>
  <c r="AA133" i="13" s="1"/>
  <c r="L132" i="13"/>
  <c r="O132" i="13" s="1"/>
  <c r="BX132" i="13"/>
  <c r="CD132" i="13"/>
  <c r="I343" i="7"/>
  <c r="H343" i="7"/>
  <c r="G343" i="7"/>
  <c r="K343" i="7"/>
  <c r="J343" i="7"/>
  <c r="M132" i="13"/>
  <c r="P132" i="13" s="1"/>
  <c r="S132" i="13"/>
  <c r="AB133" i="13" s="1"/>
  <c r="AY132" i="13"/>
  <c r="BB132" i="13" s="1"/>
  <c r="AJ133" i="13"/>
  <c r="BV132" i="13"/>
  <c r="CB132" i="13"/>
  <c r="AZ132" i="13"/>
  <c r="BC132" i="13" s="1"/>
  <c r="AK133" i="13"/>
  <c r="CE132" i="13" l="1"/>
  <c r="AX132" i="13"/>
  <c r="BA132" i="13" s="1"/>
  <c r="BD132" i="13" s="1"/>
  <c r="AI133" i="13"/>
  <c r="L343" i="7"/>
  <c r="G243" i="12" s="1"/>
  <c r="H243" i="12" s="1"/>
  <c r="I243" i="12" s="1"/>
  <c r="K132" i="13"/>
  <c r="N132" i="13" s="1"/>
  <c r="Q132" i="13"/>
  <c r="Z133" i="13" s="1"/>
  <c r="F343" i="7" s="1"/>
  <c r="CF132" i="13"/>
  <c r="AS133" i="13" s="1"/>
  <c r="CG132" i="13"/>
  <c r="AT133" i="13" s="1"/>
  <c r="AR133" i="13" l="1"/>
  <c r="I133" i="13"/>
  <c r="AV133" i="13"/>
  <c r="BM133" i="13"/>
  <c r="BP133" i="13"/>
  <c r="BN133" i="13"/>
  <c r="AW133" i="13"/>
  <c r="BQ133" i="13"/>
  <c r="J133" i="13"/>
  <c r="BH133" i="13"/>
  <c r="BS133" i="13"/>
  <c r="BY133" i="13" s="1"/>
  <c r="BT133" i="13"/>
  <c r="BZ133" i="13" s="1"/>
  <c r="BU133" i="13"/>
  <c r="CA133" i="13" s="1"/>
  <c r="CJ133" i="13"/>
  <c r="CI133" i="13"/>
  <c r="CH133" i="13"/>
  <c r="J244" i="12"/>
  <c r="AU133" i="13" l="1"/>
  <c r="BO133" i="13"/>
  <c r="BL133" i="13"/>
  <c r="H133" i="13"/>
  <c r="M133" i="13"/>
  <c r="P133" i="13" s="1"/>
  <c r="S133" i="13"/>
  <c r="AB134" i="13" s="1"/>
  <c r="BX133" i="13"/>
  <c r="CD133" i="13"/>
  <c r="BV133" i="13"/>
  <c r="CB133" i="13"/>
  <c r="G344" i="7"/>
  <c r="H344" i="7"/>
  <c r="J344" i="7"/>
  <c r="K344" i="7"/>
  <c r="I344" i="7"/>
  <c r="AZ133" i="13"/>
  <c r="BC133" i="13" s="1"/>
  <c r="AK134" i="13"/>
  <c r="AY133" i="13"/>
  <c r="BB133" i="13" s="1"/>
  <c r="AJ134" i="13"/>
  <c r="BW133" i="13"/>
  <c r="CC133" i="13"/>
  <c r="R133" i="13"/>
  <c r="AA134" i="13" s="1"/>
  <c r="L133" i="13"/>
  <c r="O133" i="13" s="1"/>
  <c r="CF133" i="13" l="1"/>
  <c r="AS134" i="13" s="1"/>
  <c r="CE133" i="13"/>
  <c r="CG133" i="13"/>
  <c r="AT134" i="13" s="1"/>
  <c r="AX133" i="13"/>
  <c r="BA133" i="13" s="1"/>
  <c r="BD133" i="13" s="1"/>
  <c r="AI134" i="13"/>
  <c r="L344" i="7"/>
  <c r="G244" i="12" s="1"/>
  <c r="H244" i="12" s="1"/>
  <c r="I244" i="12" s="1"/>
  <c r="K133" i="13"/>
  <c r="N133" i="13" s="1"/>
  <c r="Q133" i="13"/>
  <c r="Z134" i="13" s="1"/>
  <c r="F344" i="7" s="1"/>
  <c r="AR134" i="13" l="1"/>
  <c r="I134" i="13"/>
  <c r="AV134" i="13"/>
  <c r="BM134" i="13"/>
  <c r="BP134" i="13"/>
  <c r="BH134" i="13"/>
  <c r="J134" i="13"/>
  <c r="BQ134" i="13"/>
  <c r="BN134" i="13"/>
  <c r="AW134" i="13"/>
  <c r="BU134" i="13"/>
  <c r="CA134" i="13" s="1"/>
  <c r="BS134" i="13"/>
  <c r="BY134" i="13" s="1"/>
  <c r="BT134" i="13"/>
  <c r="BZ134" i="13" s="1"/>
  <c r="CJ134" i="13"/>
  <c r="CI134" i="13"/>
  <c r="CH134" i="13"/>
  <c r="J245" i="12"/>
  <c r="M134" i="13" l="1"/>
  <c r="P134" i="13" s="1"/>
  <c r="S134" i="13"/>
  <c r="AB135" i="13" s="1"/>
  <c r="R134" i="13"/>
  <c r="AA135" i="13" s="1"/>
  <c r="L134" i="13"/>
  <c r="O134" i="13" s="1"/>
  <c r="BV134" i="13"/>
  <c r="CB134" i="13"/>
  <c r="AY134" i="13"/>
  <c r="BB134" i="13" s="1"/>
  <c r="AJ135" i="13"/>
  <c r="BX134" i="13"/>
  <c r="CD134" i="13"/>
  <c r="BW134" i="13"/>
  <c r="CC134" i="13"/>
  <c r="H134" i="13"/>
  <c r="BO134" i="13"/>
  <c r="AU134" i="13"/>
  <c r="BL134" i="13"/>
  <c r="AZ134" i="13"/>
  <c r="BC134" i="13" s="1"/>
  <c r="AK135" i="13"/>
  <c r="J345" i="7"/>
  <c r="K345" i="7"/>
  <c r="G345" i="7"/>
  <c r="H345" i="7"/>
  <c r="I345" i="7"/>
  <c r="CG134" i="13" l="1"/>
  <c r="AT135" i="13" s="1"/>
  <c r="CF134" i="13"/>
  <c r="AS135" i="13" s="1"/>
  <c r="Q134" i="13"/>
  <c r="Z135" i="13" s="1"/>
  <c r="F345" i="7" s="1"/>
  <c r="K134" i="13"/>
  <c r="N134" i="13" s="1"/>
  <c r="L345" i="7"/>
  <c r="G245" i="12" s="1"/>
  <c r="H245" i="12" s="1"/>
  <c r="I245" i="12" s="1"/>
  <c r="AX134" i="13"/>
  <c r="BA134" i="13" s="1"/>
  <c r="BD134" i="13" s="1"/>
  <c r="AI135" i="13"/>
  <c r="CE134" i="13"/>
  <c r="AR135" i="13" l="1"/>
  <c r="BH135" i="13"/>
  <c r="BP135" i="13"/>
  <c r="AV135" i="13"/>
  <c r="I135" i="13"/>
  <c r="BM135" i="13"/>
  <c r="BQ135" i="13"/>
  <c r="BN135" i="13"/>
  <c r="J135" i="13"/>
  <c r="AW135" i="13"/>
  <c r="BT135" i="13"/>
  <c r="BZ135" i="13" s="1"/>
  <c r="BS135" i="13"/>
  <c r="BY135" i="13" s="1"/>
  <c r="BU135" i="13"/>
  <c r="CA135" i="13" s="1"/>
  <c r="CJ135" i="13"/>
  <c r="CI135" i="13"/>
  <c r="CH135" i="13"/>
  <c r="J246" i="12"/>
  <c r="I346" i="7" l="1"/>
  <c r="H346" i="7"/>
  <c r="G346" i="7"/>
  <c r="J346" i="7"/>
  <c r="K346" i="7"/>
  <c r="S135" i="13"/>
  <c r="AB136" i="13" s="1"/>
  <c r="M135" i="13"/>
  <c r="P135" i="13" s="1"/>
  <c r="R135" i="13"/>
  <c r="AA136" i="13" s="1"/>
  <c r="L135" i="13"/>
  <c r="O135" i="13" s="1"/>
  <c r="BL135" i="13"/>
  <c r="AU135" i="13"/>
  <c r="H135" i="13"/>
  <c r="BO135" i="13"/>
  <c r="BV135" i="13"/>
  <c r="CB135" i="13"/>
  <c r="AY135" i="13"/>
  <c r="BB135" i="13" s="1"/>
  <c r="AJ136" i="13"/>
  <c r="BX135" i="13"/>
  <c r="CD135" i="13"/>
  <c r="BW135" i="13"/>
  <c r="CC135" i="13"/>
  <c r="AZ135" i="13"/>
  <c r="BC135" i="13" s="1"/>
  <c r="AK136" i="13"/>
  <c r="CG135" i="13" l="1"/>
  <c r="AT136" i="13" s="1"/>
  <c r="CF135" i="13"/>
  <c r="AS136" i="13" s="1"/>
  <c r="K135" i="13"/>
  <c r="N135" i="13" s="1"/>
  <c r="Q135" i="13"/>
  <c r="Z136" i="13" s="1"/>
  <c r="F346" i="7" s="1"/>
  <c r="CE135" i="13"/>
  <c r="AX135" i="13"/>
  <c r="BA135" i="13" s="1"/>
  <c r="BD135" i="13" s="1"/>
  <c r="AI136" i="13"/>
  <c r="L346" i="7"/>
  <c r="G246" i="12" s="1"/>
  <c r="H246" i="12" s="1"/>
  <c r="I246" i="12" s="1"/>
  <c r="AR136" i="13" l="1"/>
  <c r="J136" i="13"/>
  <c r="AW136" i="13"/>
  <c r="BN136" i="13"/>
  <c r="BQ136" i="13"/>
  <c r="BH136" i="13"/>
  <c r="BS136" i="13"/>
  <c r="BY136" i="13" s="1"/>
  <c r="BU136" i="13"/>
  <c r="CA136" i="13" s="1"/>
  <c r="BT136" i="13"/>
  <c r="BZ136" i="13" s="1"/>
  <c r="CJ136" i="13"/>
  <c r="CI136" i="13"/>
  <c r="CH136" i="13"/>
  <c r="J247" i="12"/>
  <c r="AV136" i="13"/>
  <c r="BM136" i="13"/>
  <c r="I136" i="13"/>
  <c r="BP136" i="13"/>
  <c r="BV136" i="13" l="1"/>
  <c r="CB136" i="13"/>
  <c r="J347" i="7"/>
  <c r="I347" i="7"/>
  <c r="H347" i="7"/>
  <c r="G347" i="7"/>
  <c r="K347" i="7"/>
  <c r="AZ136" i="13"/>
  <c r="BC136" i="13" s="1"/>
  <c r="AK137" i="13"/>
  <c r="H136" i="13"/>
  <c r="BL136" i="13"/>
  <c r="BO136" i="13"/>
  <c r="AU136" i="13"/>
  <c r="BW136" i="13"/>
  <c r="CC136" i="13"/>
  <c r="M136" i="13"/>
  <c r="P136" i="13" s="1"/>
  <c r="S136" i="13"/>
  <c r="AB137" i="13" s="1"/>
  <c r="AY136" i="13"/>
  <c r="BB136" i="13" s="1"/>
  <c r="AJ137" i="13"/>
  <c r="L136" i="13"/>
  <c r="O136" i="13" s="1"/>
  <c r="R136" i="13"/>
  <c r="AA137" i="13" s="1"/>
  <c r="BX136" i="13"/>
  <c r="CD136" i="13"/>
  <c r="CG136" i="13" l="1"/>
  <c r="AT137" i="13" s="1"/>
  <c r="CF136" i="13"/>
  <c r="AS137" i="13" s="1"/>
  <c r="AX136" i="13"/>
  <c r="BA136" i="13" s="1"/>
  <c r="BD136" i="13" s="1"/>
  <c r="AI137" i="13"/>
  <c r="K136" i="13"/>
  <c r="N136" i="13" s="1"/>
  <c r="Q136" i="13"/>
  <c r="Z137" i="13" s="1"/>
  <c r="F347" i="7" s="1"/>
  <c r="L347" i="7"/>
  <c r="G247" i="12" s="1"/>
  <c r="H247" i="12" s="1"/>
  <c r="I247" i="12" s="1"/>
  <c r="CE136" i="13"/>
  <c r="AR137" i="13" l="1"/>
  <c r="BT137" i="13"/>
  <c r="BZ137" i="13" s="1"/>
  <c r="BU137" i="13"/>
  <c r="CA137" i="13" s="1"/>
  <c r="BS137" i="13"/>
  <c r="BY137" i="13" s="1"/>
  <c r="CJ137" i="13"/>
  <c r="CI137" i="13"/>
  <c r="CH137" i="13"/>
  <c r="J248" i="12"/>
  <c r="BQ137" i="13"/>
  <c r="J137" i="13"/>
  <c r="AW137" i="13"/>
  <c r="BN137" i="13"/>
  <c r="I137" i="13"/>
  <c r="AV137" i="13"/>
  <c r="BP137" i="13"/>
  <c r="BM137" i="13"/>
  <c r="BH137" i="13"/>
  <c r="AY137" i="13" l="1"/>
  <c r="BB137" i="13" s="1"/>
  <c r="AJ138" i="13"/>
  <c r="H137" i="13"/>
  <c r="AU137" i="13"/>
  <c r="BL137" i="13"/>
  <c r="BO137" i="13"/>
  <c r="H348" i="7"/>
  <c r="J348" i="7"/>
  <c r="I348" i="7"/>
  <c r="G348" i="7"/>
  <c r="K348" i="7"/>
  <c r="M137" i="13"/>
  <c r="P137" i="13" s="1"/>
  <c r="S137" i="13"/>
  <c r="AB138" i="13" s="1"/>
  <c r="BW137" i="13"/>
  <c r="CC137" i="13"/>
  <c r="AZ137" i="13"/>
  <c r="BC137" i="13" s="1"/>
  <c r="AK138" i="13"/>
  <c r="L137" i="13"/>
  <c r="O137" i="13" s="1"/>
  <c r="R137" i="13"/>
  <c r="AA138" i="13" s="1"/>
  <c r="BV137" i="13"/>
  <c r="CB137" i="13"/>
  <c r="BX137" i="13"/>
  <c r="CD137" i="13"/>
  <c r="CF137" i="13" l="1"/>
  <c r="AS138" i="13" s="1"/>
  <c r="K137" i="13"/>
  <c r="N137" i="13" s="1"/>
  <c r="Q137" i="13"/>
  <c r="Z138" i="13" s="1"/>
  <c r="F348" i="7" s="1"/>
  <c r="CE137" i="13"/>
  <c r="L348" i="7"/>
  <c r="G248" i="12" s="1"/>
  <c r="H248" i="12" s="1"/>
  <c r="I248" i="12" s="1"/>
  <c r="AX137" i="13"/>
  <c r="BA137" i="13" s="1"/>
  <c r="BD137" i="13" s="1"/>
  <c r="AI138" i="13"/>
  <c r="CG137" i="13"/>
  <c r="AT138" i="13" s="1"/>
  <c r="AR138" i="13" l="1"/>
  <c r="BQ138" i="13"/>
  <c r="J138" i="13"/>
  <c r="AW138" i="13"/>
  <c r="BN138" i="13"/>
  <c r="BM138" i="13"/>
  <c r="BP138" i="13"/>
  <c r="I138" i="13"/>
  <c r="AV138" i="13"/>
  <c r="BH138" i="13"/>
  <c r="BS138" i="13"/>
  <c r="BY138" i="13" s="1"/>
  <c r="BU138" i="13"/>
  <c r="CA138" i="13" s="1"/>
  <c r="BT138" i="13"/>
  <c r="BZ138" i="13" s="1"/>
  <c r="CJ138" i="13"/>
  <c r="CI138" i="13"/>
  <c r="CH138" i="13"/>
  <c r="J249" i="12"/>
  <c r="BV138" i="13" l="1"/>
  <c r="CB138" i="13"/>
  <c r="BO138" i="13"/>
  <c r="AU138" i="13"/>
  <c r="BL138" i="13"/>
  <c r="H138" i="13"/>
  <c r="BX138" i="13"/>
  <c r="CD138" i="13"/>
  <c r="AY138" i="13"/>
  <c r="BB138" i="13" s="1"/>
  <c r="AJ139" i="13"/>
  <c r="M138" i="13"/>
  <c r="P138" i="13" s="1"/>
  <c r="S138" i="13"/>
  <c r="AB139" i="13" s="1"/>
  <c r="K349" i="7"/>
  <c r="H349" i="7"/>
  <c r="J349" i="7"/>
  <c r="I349" i="7"/>
  <c r="G349" i="7"/>
  <c r="BW138" i="13"/>
  <c r="CC138" i="13"/>
  <c r="R138" i="13"/>
  <c r="AA139" i="13" s="1"/>
  <c r="L138" i="13"/>
  <c r="O138" i="13" s="1"/>
  <c r="AZ138" i="13"/>
  <c r="BC138" i="13" s="1"/>
  <c r="AK139" i="13"/>
  <c r="CF138" i="13" l="1"/>
  <c r="AS139" i="13" s="1"/>
  <c r="CG138" i="13"/>
  <c r="AT139" i="13" s="1"/>
  <c r="Q138" i="13"/>
  <c r="Z139" i="13" s="1"/>
  <c r="F349" i="7" s="1"/>
  <c r="K138" i="13"/>
  <c r="N138" i="13" s="1"/>
  <c r="L349" i="7"/>
  <c r="G249" i="12" s="1"/>
  <c r="H249" i="12" s="1"/>
  <c r="I249" i="12" s="1"/>
  <c r="CE138" i="13"/>
  <c r="AX138" i="13"/>
  <c r="BA138" i="13" s="1"/>
  <c r="BD138" i="13" s="1"/>
  <c r="AI139" i="13"/>
  <c r="AR139" i="13" l="1"/>
  <c r="BU139" i="13"/>
  <c r="CA139" i="13" s="1"/>
  <c r="BT139" i="13"/>
  <c r="BZ139" i="13" s="1"/>
  <c r="BS139" i="13"/>
  <c r="BY139" i="13" s="1"/>
  <c r="CJ139" i="13"/>
  <c r="CI139" i="13"/>
  <c r="CH139" i="13"/>
  <c r="J250" i="12"/>
  <c r="BH139" i="13"/>
  <c r="BP139" i="13"/>
  <c r="BM139" i="13"/>
  <c r="AV139" i="13"/>
  <c r="I139" i="13"/>
  <c r="BQ139" i="13"/>
  <c r="BN139" i="13"/>
  <c r="AW139" i="13"/>
  <c r="J139" i="13"/>
  <c r="R139" i="13" l="1"/>
  <c r="AA140" i="13" s="1"/>
  <c r="L139" i="13"/>
  <c r="O139" i="13" s="1"/>
  <c r="BW139" i="13"/>
  <c r="CC139" i="13"/>
  <c r="H350" i="7"/>
  <c r="K350" i="7"/>
  <c r="G350" i="7"/>
  <c r="I350" i="7"/>
  <c r="J350" i="7"/>
  <c r="M139" i="13"/>
  <c r="P139" i="13" s="1"/>
  <c r="S139" i="13"/>
  <c r="AB140" i="13" s="1"/>
  <c r="AZ139" i="13"/>
  <c r="BC139" i="13" s="1"/>
  <c r="AK140" i="13"/>
  <c r="AY139" i="13"/>
  <c r="BB139" i="13" s="1"/>
  <c r="AJ140" i="13"/>
  <c r="H139" i="13"/>
  <c r="AU139" i="13"/>
  <c r="BL139" i="13"/>
  <c r="BO139" i="13"/>
  <c r="BV139" i="13"/>
  <c r="CB139" i="13"/>
  <c r="BX139" i="13"/>
  <c r="CD139" i="13"/>
  <c r="CE139" i="13" l="1"/>
  <c r="CF139" i="13"/>
  <c r="AS140" i="13" s="1"/>
  <c r="AX139" i="13"/>
  <c r="BA139" i="13" s="1"/>
  <c r="BD139" i="13" s="1"/>
  <c r="AI140" i="13"/>
  <c r="Q139" i="13"/>
  <c r="Z140" i="13" s="1"/>
  <c r="F350" i="7" s="1"/>
  <c r="K139" i="13"/>
  <c r="N139" i="13" s="1"/>
  <c r="L350" i="7"/>
  <c r="G250" i="12" s="1"/>
  <c r="H250" i="12" s="1"/>
  <c r="I250" i="12" s="1"/>
  <c r="CG139" i="13"/>
  <c r="AT140" i="13" s="1"/>
  <c r="AR140" i="13" l="1"/>
  <c r="BN140" i="13"/>
  <c r="AW140" i="13"/>
  <c r="BQ140" i="13"/>
  <c r="J140" i="13"/>
  <c r="BH140" i="13"/>
  <c r="AV140" i="13"/>
  <c r="BM140" i="13"/>
  <c r="I140" i="13"/>
  <c r="BP140" i="13"/>
  <c r="BS140" i="13"/>
  <c r="BY140" i="13" s="1"/>
  <c r="BU140" i="13"/>
  <c r="CA140" i="13" s="1"/>
  <c r="BT140" i="13"/>
  <c r="BZ140" i="13" s="1"/>
  <c r="CJ140" i="13"/>
  <c r="CI140" i="13"/>
  <c r="CH140" i="13"/>
  <c r="J251" i="12"/>
  <c r="AY140" i="13" l="1"/>
  <c r="BB140" i="13" s="1"/>
  <c r="AJ141" i="13"/>
  <c r="I351" i="7"/>
  <c r="H351" i="7"/>
  <c r="J351" i="7"/>
  <c r="K351" i="7"/>
  <c r="G351" i="7"/>
  <c r="BV140" i="13"/>
  <c r="CB140" i="13"/>
  <c r="R140" i="13"/>
  <c r="AA141" i="13" s="1"/>
  <c r="L140" i="13"/>
  <c r="O140" i="13" s="1"/>
  <c r="BL140" i="13"/>
  <c r="BO140" i="13"/>
  <c r="AU140" i="13"/>
  <c r="H140" i="13"/>
  <c r="BW140" i="13"/>
  <c r="CC140" i="13"/>
  <c r="AZ140" i="13"/>
  <c r="BC140" i="13" s="1"/>
  <c r="AK141" i="13"/>
  <c r="BX140" i="13"/>
  <c r="CD140" i="13"/>
  <c r="M140" i="13"/>
  <c r="P140" i="13" s="1"/>
  <c r="S140" i="13"/>
  <c r="AB141" i="13" s="1"/>
  <c r="CG140" i="13" l="1"/>
  <c r="AT141" i="13" s="1"/>
  <c r="CE140" i="13"/>
  <c r="AX140" i="13"/>
  <c r="BA140" i="13" s="1"/>
  <c r="BD140" i="13" s="1"/>
  <c r="AI141" i="13"/>
  <c r="K140" i="13"/>
  <c r="N140" i="13" s="1"/>
  <c r="Q140" i="13"/>
  <c r="Z141" i="13" s="1"/>
  <c r="F351" i="7" s="1"/>
  <c r="CF140" i="13"/>
  <c r="AS141" i="13" s="1"/>
  <c r="L351" i="7"/>
  <c r="G251" i="12" s="1"/>
  <c r="H251" i="12" s="1"/>
  <c r="I251" i="12" s="1"/>
  <c r="AR141" i="13" l="1"/>
  <c r="BH141" i="13"/>
  <c r="BS141" i="13"/>
  <c r="BY141" i="13" s="1"/>
  <c r="BU141" i="13"/>
  <c r="CA141" i="13" s="1"/>
  <c r="BT141" i="13"/>
  <c r="BZ141" i="13" s="1"/>
  <c r="CJ141" i="13"/>
  <c r="CI141" i="13"/>
  <c r="CH141" i="13"/>
  <c r="J252" i="12"/>
  <c r="AW141" i="13"/>
  <c r="BN141" i="13"/>
  <c r="J141" i="13"/>
  <c r="BQ141" i="13"/>
  <c r="BM141" i="13"/>
  <c r="AV141" i="13"/>
  <c r="I141" i="13"/>
  <c r="BP141" i="13"/>
  <c r="AY141" i="13" l="1"/>
  <c r="BB141" i="13" s="1"/>
  <c r="AJ142" i="13"/>
  <c r="BV141" i="13"/>
  <c r="CB141" i="13"/>
  <c r="R141" i="13"/>
  <c r="AA142" i="13" s="1"/>
  <c r="L141" i="13"/>
  <c r="O141" i="13" s="1"/>
  <c r="S141" i="13"/>
  <c r="AB142" i="13" s="1"/>
  <c r="M141" i="13"/>
  <c r="P141" i="13" s="1"/>
  <c r="BW141" i="13"/>
  <c r="CC141" i="13"/>
  <c r="BX141" i="13"/>
  <c r="CD141" i="13"/>
  <c r="I352" i="7"/>
  <c r="K352" i="7"/>
  <c r="J352" i="7"/>
  <c r="H352" i="7"/>
  <c r="G352" i="7"/>
  <c r="BL141" i="13"/>
  <c r="AU141" i="13"/>
  <c r="BO141" i="13"/>
  <c r="H141" i="13"/>
  <c r="AZ141" i="13"/>
  <c r="BC141" i="13" s="1"/>
  <c r="AK142" i="13"/>
  <c r="CF141" i="13" l="1"/>
  <c r="AS142" i="13" s="1"/>
  <c r="CG141" i="13"/>
  <c r="AT142" i="13" s="1"/>
  <c r="CE141" i="13"/>
  <c r="K141" i="13"/>
  <c r="N141" i="13" s="1"/>
  <c r="Q141" i="13"/>
  <c r="Z142" i="13" s="1"/>
  <c r="F352" i="7" s="1"/>
  <c r="L352" i="7"/>
  <c r="G252" i="12" s="1"/>
  <c r="H252" i="12" s="1"/>
  <c r="I252" i="12" s="1"/>
  <c r="AX141" i="13"/>
  <c r="BA141" i="13" s="1"/>
  <c r="BD141" i="13" s="1"/>
  <c r="AI142" i="13"/>
  <c r="AR142" i="13" l="1"/>
  <c r="BT142" i="13"/>
  <c r="BZ142" i="13" s="1"/>
  <c r="BS142" i="13"/>
  <c r="BY142" i="13" s="1"/>
  <c r="BU142" i="13"/>
  <c r="CA142" i="13" s="1"/>
  <c r="CJ142" i="13"/>
  <c r="CI142" i="13"/>
  <c r="CH142" i="13"/>
  <c r="J253" i="12"/>
  <c r="AV142" i="13"/>
  <c r="BM142" i="13"/>
  <c r="BP142" i="13"/>
  <c r="I142" i="13"/>
  <c r="AW142" i="13"/>
  <c r="BN142" i="13"/>
  <c r="J142" i="13"/>
  <c r="BQ142" i="13"/>
  <c r="BH142" i="13"/>
  <c r="J353" i="7" l="1"/>
  <c r="H353" i="7"/>
  <c r="I353" i="7"/>
  <c r="G353" i="7"/>
  <c r="K353" i="7"/>
  <c r="S142" i="13"/>
  <c r="AB143" i="13" s="1"/>
  <c r="M142" i="13"/>
  <c r="P142" i="13" s="1"/>
  <c r="BW142" i="13"/>
  <c r="CC142" i="13"/>
  <c r="BV142" i="13"/>
  <c r="CB142" i="13"/>
  <c r="AU142" i="13"/>
  <c r="BL142" i="13"/>
  <c r="H142" i="13"/>
  <c r="BO142" i="13"/>
  <c r="R142" i="13"/>
  <c r="AA143" i="13" s="1"/>
  <c r="L142" i="13"/>
  <c r="O142" i="13" s="1"/>
  <c r="AZ142" i="13"/>
  <c r="BC142" i="13" s="1"/>
  <c r="AK143" i="13"/>
  <c r="AY142" i="13"/>
  <c r="BB142" i="13" s="1"/>
  <c r="AJ143" i="13"/>
  <c r="BX142" i="13"/>
  <c r="CD142" i="13"/>
  <c r="CG142" i="13" l="1"/>
  <c r="AT143" i="13" s="1"/>
  <c r="CE142" i="13"/>
  <c r="AX142" i="13"/>
  <c r="BA142" i="13" s="1"/>
  <c r="BD142" i="13" s="1"/>
  <c r="AI143" i="13"/>
  <c r="L353" i="7"/>
  <c r="G253" i="12" s="1"/>
  <c r="H253" i="12" s="1"/>
  <c r="I253" i="12" s="1"/>
  <c r="CF142" i="13"/>
  <c r="AS143" i="13" s="1"/>
  <c r="Q142" i="13"/>
  <c r="Z143" i="13" s="1"/>
  <c r="F353" i="7" s="1"/>
  <c r="K142" i="13"/>
  <c r="N142" i="13" s="1"/>
  <c r="AR143" i="13" l="1"/>
  <c r="BT143" i="13"/>
  <c r="BZ143" i="13" s="1"/>
  <c r="BS143" i="13"/>
  <c r="BY143" i="13" s="1"/>
  <c r="BU143" i="13"/>
  <c r="CA143" i="13" s="1"/>
  <c r="CJ143" i="13"/>
  <c r="CI143" i="13"/>
  <c r="CH143" i="13"/>
  <c r="J254" i="12"/>
  <c r="BN143" i="13"/>
  <c r="J143" i="13"/>
  <c r="AW143" i="13"/>
  <c r="BQ143" i="13"/>
  <c r="AV143" i="13"/>
  <c r="BM143" i="13"/>
  <c r="I143" i="13"/>
  <c r="BP143" i="13"/>
  <c r="BH143" i="13"/>
  <c r="G354" i="7" l="1"/>
  <c r="H354" i="7"/>
  <c r="J354" i="7"/>
  <c r="K354" i="7"/>
  <c r="I354" i="7"/>
  <c r="H143" i="13"/>
  <c r="AU143" i="13"/>
  <c r="BL143" i="13"/>
  <c r="BO143" i="13"/>
  <c r="M143" i="13"/>
  <c r="P143" i="13" s="1"/>
  <c r="S143" i="13"/>
  <c r="AB144" i="13" s="1"/>
  <c r="BV143" i="13"/>
  <c r="CB143" i="13"/>
  <c r="BW143" i="13"/>
  <c r="CC143" i="13"/>
  <c r="AY143" i="13"/>
  <c r="BB143" i="13" s="1"/>
  <c r="AJ144" i="13"/>
  <c r="L143" i="13"/>
  <c r="O143" i="13" s="1"/>
  <c r="R143" i="13"/>
  <c r="AA144" i="13" s="1"/>
  <c r="AZ143" i="13"/>
  <c r="BC143" i="13" s="1"/>
  <c r="AK144" i="13"/>
  <c r="BX143" i="13"/>
  <c r="CD143" i="13"/>
  <c r="CE143" i="13" l="1"/>
  <c r="CG143" i="13"/>
  <c r="AT144" i="13" s="1"/>
  <c r="CF143" i="13"/>
  <c r="AS144" i="13" s="1"/>
  <c r="AX143" i="13"/>
  <c r="BA143" i="13" s="1"/>
  <c r="BD143" i="13" s="1"/>
  <c r="AI144" i="13"/>
  <c r="L354" i="7"/>
  <c r="G254" i="12" s="1"/>
  <c r="H254" i="12" s="1"/>
  <c r="I254" i="12" s="1"/>
  <c r="Q143" i="13"/>
  <c r="Z144" i="13" s="1"/>
  <c r="F354" i="7" s="1"/>
  <c r="K143" i="13"/>
  <c r="N143" i="13" s="1"/>
  <c r="AR144" i="13" l="1"/>
  <c r="AV144" i="13"/>
  <c r="BM144" i="13"/>
  <c r="I144" i="13"/>
  <c r="BP144" i="13"/>
  <c r="BU144" i="13"/>
  <c r="CA144" i="13" s="1"/>
  <c r="BT144" i="13"/>
  <c r="BZ144" i="13" s="1"/>
  <c r="BS144" i="13"/>
  <c r="BY144" i="13" s="1"/>
  <c r="CJ144" i="13"/>
  <c r="CI144" i="13"/>
  <c r="CH144" i="13"/>
  <c r="J255" i="12"/>
  <c r="AW144" i="13"/>
  <c r="BQ144" i="13"/>
  <c r="BN144" i="13"/>
  <c r="J144" i="13"/>
  <c r="BH144" i="13"/>
  <c r="K355" i="7" l="1"/>
  <c r="G355" i="7"/>
  <c r="I355" i="7"/>
  <c r="J355" i="7"/>
  <c r="H355" i="7"/>
  <c r="M144" i="13"/>
  <c r="P144" i="13" s="1"/>
  <c r="S144" i="13"/>
  <c r="AB145" i="13" s="1"/>
  <c r="BW144" i="13"/>
  <c r="CC144" i="13"/>
  <c r="AY144" i="13"/>
  <c r="BB144" i="13" s="1"/>
  <c r="AJ145" i="13"/>
  <c r="BL144" i="13"/>
  <c r="AU144" i="13"/>
  <c r="H144" i="13"/>
  <c r="BO144" i="13"/>
  <c r="AZ144" i="13"/>
  <c r="BC144" i="13" s="1"/>
  <c r="AK145" i="13"/>
  <c r="BV144" i="13"/>
  <c r="CB144" i="13"/>
  <c r="BX144" i="13"/>
  <c r="CD144" i="13"/>
  <c r="L144" i="13"/>
  <c r="O144" i="13" s="1"/>
  <c r="R144" i="13"/>
  <c r="AA145" i="13" s="1"/>
  <c r="CE144" i="13" l="1"/>
  <c r="AX144" i="13"/>
  <c r="BA144" i="13" s="1"/>
  <c r="BD144" i="13" s="1"/>
  <c r="AI145" i="13"/>
  <c r="Q144" i="13"/>
  <c r="Z145" i="13" s="1"/>
  <c r="F355" i="7" s="1"/>
  <c r="K144" i="13"/>
  <c r="N144" i="13" s="1"/>
  <c r="L355" i="7"/>
  <c r="G255" i="12" s="1"/>
  <c r="H255" i="12" s="1"/>
  <c r="I255" i="12" s="1"/>
  <c r="CG144" i="13"/>
  <c r="AT145" i="13" s="1"/>
  <c r="CF144" i="13"/>
  <c r="AS145" i="13" s="1"/>
  <c r="AR145" i="13" l="1"/>
  <c r="AW145" i="13"/>
  <c r="BN145" i="13"/>
  <c r="BQ145" i="13"/>
  <c r="J145" i="13"/>
  <c r="BT145" i="13"/>
  <c r="BZ145" i="13" s="1"/>
  <c r="BS145" i="13"/>
  <c r="BY145" i="13" s="1"/>
  <c r="BU145" i="13"/>
  <c r="CA145" i="13" s="1"/>
  <c r="CJ145" i="13"/>
  <c r="CI145" i="13"/>
  <c r="CH145" i="13"/>
  <c r="J256" i="12"/>
  <c r="BH145" i="13"/>
  <c r="I145" i="13"/>
  <c r="AV145" i="13"/>
  <c r="BP145" i="13"/>
  <c r="BM145" i="13"/>
  <c r="BX145" i="13" l="1"/>
  <c r="CD145" i="13"/>
  <c r="BW145" i="13"/>
  <c r="CC145" i="13"/>
  <c r="AZ145" i="13"/>
  <c r="BC145" i="13" s="1"/>
  <c r="AK146" i="13"/>
  <c r="AU145" i="13"/>
  <c r="BL145" i="13"/>
  <c r="H145" i="13"/>
  <c r="BO145" i="13"/>
  <c r="L145" i="13"/>
  <c r="O145" i="13" s="1"/>
  <c r="R145" i="13"/>
  <c r="AA146" i="13" s="1"/>
  <c r="M145" i="13"/>
  <c r="P145" i="13" s="1"/>
  <c r="S145" i="13"/>
  <c r="AB146" i="13" s="1"/>
  <c r="AY145" i="13"/>
  <c r="BB145" i="13" s="1"/>
  <c r="AJ146" i="13"/>
  <c r="J356" i="7"/>
  <c r="H356" i="7"/>
  <c r="K356" i="7"/>
  <c r="G356" i="7"/>
  <c r="I356" i="7"/>
  <c r="BV145" i="13"/>
  <c r="CB145" i="13"/>
  <c r="CE145" i="13" l="1"/>
  <c r="CF145" i="13"/>
  <c r="AS146" i="13" s="1"/>
  <c r="L356" i="7"/>
  <c r="G256" i="12" s="1"/>
  <c r="H256" i="12" s="1"/>
  <c r="I256" i="12" s="1"/>
  <c r="Q145" i="13"/>
  <c r="Z146" i="13" s="1"/>
  <c r="F356" i="7" s="1"/>
  <c r="K145" i="13"/>
  <c r="N145" i="13" s="1"/>
  <c r="AX145" i="13"/>
  <c r="BA145" i="13" s="1"/>
  <c r="BD145" i="13" s="1"/>
  <c r="AI146" i="13"/>
  <c r="CG145" i="13"/>
  <c r="AT146" i="13" s="1"/>
  <c r="AR146" i="13" l="1"/>
  <c r="BQ146" i="13"/>
  <c r="AW146" i="13"/>
  <c r="BN146" i="13"/>
  <c r="J146" i="13"/>
  <c r="BT146" i="13"/>
  <c r="BZ146" i="13" s="1"/>
  <c r="BS146" i="13"/>
  <c r="BY146" i="13" s="1"/>
  <c r="BU146" i="13"/>
  <c r="CA146" i="13" s="1"/>
  <c r="CJ146" i="13"/>
  <c r="CI146" i="13"/>
  <c r="CH146" i="13"/>
  <c r="J257" i="12"/>
  <c r="BH146" i="13"/>
  <c r="AV146" i="13"/>
  <c r="BM146" i="13"/>
  <c r="BP146" i="13"/>
  <c r="I146" i="13"/>
  <c r="G357" i="7" l="1"/>
  <c r="H357" i="7"/>
  <c r="K357" i="7"/>
  <c r="I357" i="7"/>
  <c r="J357" i="7"/>
  <c r="AZ146" i="13"/>
  <c r="BC146" i="13" s="1"/>
  <c r="AK147" i="13"/>
  <c r="AY146" i="13"/>
  <c r="BB146" i="13" s="1"/>
  <c r="AJ147" i="13"/>
  <c r="BX146" i="13"/>
  <c r="CD146" i="13"/>
  <c r="BW146" i="13"/>
  <c r="CC146" i="13"/>
  <c r="R146" i="13"/>
  <c r="AA147" i="13" s="1"/>
  <c r="L146" i="13"/>
  <c r="O146" i="13" s="1"/>
  <c r="AU146" i="13"/>
  <c r="BO146" i="13"/>
  <c r="BL146" i="13"/>
  <c r="H146" i="13"/>
  <c r="BV146" i="13"/>
  <c r="CB146" i="13"/>
  <c r="M146" i="13"/>
  <c r="P146" i="13" s="1"/>
  <c r="S146" i="13"/>
  <c r="AB147" i="13" s="1"/>
  <c r="CF146" i="13" l="1"/>
  <c r="AS147" i="13" s="1"/>
  <c r="AX146" i="13"/>
  <c r="BA146" i="13" s="1"/>
  <c r="BD146" i="13" s="1"/>
  <c r="AI147" i="13"/>
  <c r="L357" i="7"/>
  <c r="G257" i="12" s="1"/>
  <c r="H257" i="12" s="1"/>
  <c r="I257" i="12" s="1"/>
  <c r="Q146" i="13"/>
  <c r="Z147" i="13" s="1"/>
  <c r="F357" i="7" s="1"/>
  <c r="K146" i="13"/>
  <c r="N146" i="13" s="1"/>
  <c r="CE146" i="13"/>
  <c r="CG146" i="13"/>
  <c r="AT147" i="13" s="1"/>
  <c r="AR147" i="13" l="1"/>
  <c r="BN147" i="13"/>
  <c r="J147" i="13"/>
  <c r="AW147" i="13"/>
  <c r="BQ147" i="13"/>
  <c r="AV147" i="13"/>
  <c r="BM147" i="13"/>
  <c r="I147" i="13"/>
  <c r="BP147" i="13"/>
  <c r="BT147" i="13"/>
  <c r="BZ147" i="13" s="1"/>
  <c r="BS147" i="13"/>
  <c r="BY147" i="13" s="1"/>
  <c r="BU147" i="13"/>
  <c r="CA147" i="13" s="1"/>
  <c r="CJ147" i="13"/>
  <c r="CI147" i="13"/>
  <c r="CH147" i="13"/>
  <c r="J258" i="12"/>
  <c r="BH147" i="13"/>
  <c r="AY147" i="13" l="1"/>
  <c r="BB147" i="13" s="1"/>
  <c r="AJ148" i="13"/>
  <c r="G358" i="7"/>
  <c r="H358" i="7"/>
  <c r="K358" i="7"/>
  <c r="I358" i="7"/>
  <c r="J358" i="7"/>
  <c r="BV147" i="13"/>
  <c r="CB147" i="13"/>
  <c r="R147" i="13"/>
  <c r="AA148" i="13" s="1"/>
  <c r="L147" i="13"/>
  <c r="O147" i="13" s="1"/>
  <c r="AZ147" i="13"/>
  <c r="BC147" i="13" s="1"/>
  <c r="AK148" i="13"/>
  <c r="BW147" i="13"/>
  <c r="CC147" i="13"/>
  <c r="M147" i="13"/>
  <c r="P147" i="13" s="1"/>
  <c r="S147" i="13"/>
  <c r="AB148" i="13" s="1"/>
  <c r="H147" i="13"/>
  <c r="AU147" i="13"/>
  <c r="BO147" i="13"/>
  <c r="BL147" i="13"/>
  <c r="BX147" i="13"/>
  <c r="CD147" i="13"/>
  <c r="CF147" i="13" l="1"/>
  <c r="AS148" i="13" s="1"/>
  <c r="CE147" i="13"/>
  <c r="K147" i="13"/>
  <c r="N147" i="13" s="1"/>
  <c r="Q147" i="13"/>
  <c r="Z148" i="13" s="1"/>
  <c r="F358" i="7" s="1"/>
  <c r="AX147" i="13"/>
  <c r="BA147" i="13" s="1"/>
  <c r="BD147" i="13" s="1"/>
  <c r="AI148" i="13"/>
  <c r="AR148" i="13" s="1"/>
  <c r="L358" i="7"/>
  <c r="G258" i="12" s="1"/>
  <c r="H258" i="12" s="1"/>
  <c r="I258" i="12" s="1"/>
  <c r="CG147" i="13"/>
  <c r="AT148" i="13" s="1"/>
  <c r="AV148" i="13" l="1"/>
  <c r="BM148" i="13"/>
  <c r="I148" i="13"/>
  <c r="BP148" i="13"/>
  <c r="BH148" i="13"/>
  <c r="AW148" i="13"/>
  <c r="BN148" i="13"/>
  <c r="J148" i="13"/>
  <c r="BQ148" i="13"/>
  <c r="BU148" i="13"/>
  <c r="CA148" i="13" s="1"/>
  <c r="BT148" i="13"/>
  <c r="BZ148" i="13" s="1"/>
  <c r="BS148" i="13"/>
  <c r="BY148" i="13" s="1"/>
  <c r="CJ148" i="13"/>
  <c r="CI148" i="13"/>
  <c r="CH148" i="13"/>
  <c r="J259" i="12"/>
  <c r="BW148" i="13" l="1"/>
  <c r="CC148" i="13"/>
  <c r="AZ148" i="13"/>
  <c r="BC148" i="13" s="1"/>
  <c r="AK149" i="13"/>
  <c r="AY148" i="13"/>
  <c r="BB148" i="13" s="1"/>
  <c r="AJ149" i="13"/>
  <c r="BV148" i="13"/>
  <c r="CB148" i="13"/>
  <c r="BX148" i="13"/>
  <c r="CD148" i="13"/>
  <c r="M148" i="13"/>
  <c r="P148" i="13" s="1"/>
  <c r="S148" i="13"/>
  <c r="AB149" i="13" s="1"/>
  <c r="R148" i="13"/>
  <c r="AA149" i="13" s="1"/>
  <c r="L148" i="13"/>
  <c r="O148" i="13" s="1"/>
  <c r="AU148" i="13"/>
  <c r="BL148" i="13"/>
  <c r="H148" i="13"/>
  <c r="BO148" i="13"/>
  <c r="I359" i="7"/>
  <c r="J359" i="7"/>
  <c r="H359" i="7"/>
  <c r="G359" i="7"/>
  <c r="K359" i="7"/>
  <c r="CG148" i="13" l="1"/>
  <c r="AT149" i="13" s="1"/>
  <c r="CF148" i="13"/>
  <c r="AS149" i="13" s="1"/>
  <c r="K148" i="13"/>
  <c r="N148" i="13" s="1"/>
  <c r="Q148" i="13"/>
  <c r="Z149" i="13" s="1"/>
  <c r="F359" i="7" s="1"/>
  <c r="L359" i="7"/>
  <c r="G259" i="12" s="1"/>
  <c r="H259" i="12" s="1"/>
  <c r="I259" i="12" s="1"/>
  <c r="AX148" i="13"/>
  <c r="BA148" i="13" s="1"/>
  <c r="BD148" i="13" s="1"/>
  <c r="AI149" i="13"/>
  <c r="CE148" i="13"/>
  <c r="AR149" i="13" l="1"/>
  <c r="AV149" i="13"/>
  <c r="BM149" i="13"/>
  <c r="I149" i="13"/>
  <c r="BP149" i="13"/>
  <c r="BH149" i="13"/>
  <c r="AW149" i="13"/>
  <c r="BQ149" i="13"/>
  <c r="J149" i="13"/>
  <c r="BN149" i="13"/>
  <c r="BS149" i="13"/>
  <c r="BY149" i="13" s="1"/>
  <c r="BU149" i="13"/>
  <c r="CA149" i="13" s="1"/>
  <c r="BT149" i="13"/>
  <c r="BZ149" i="13" s="1"/>
  <c r="CJ149" i="13"/>
  <c r="CI149" i="13"/>
  <c r="CH149" i="13"/>
  <c r="J260" i="12"/>
  <c r="BX149" i="13" l="1"/>
  <c r="CD149" i="13"/>
  <c r="AU149" i="13"/>
  <c r="H149" i="13"/>
  <c r="BO149" i="13"/>
  <c r="BL149" i="13"/>
  <c r="BW149" i="13"/>
  <c r="CC149" i="13"/>
  <c r="BV149" i="13"/>
  <c r="CB149" i="13"/>
  <c r="S149" i="13"/>
  <c r="AB150" i="13" s="1"/>
  <c r="M149" i="13"/>
  <c r="P149" i="13" s="1"/>
  <c r="AY149" i="13"/>
  <c r="BB149" i="13" s="1"/>
  <c r="AJ150" i="13"/>
  <c r="AZ149" i="13"/>
  <c r="BC149" i="13" s="1"/>
  <c r="AK150" i="13"/>
  <c r="R149" i="13"/>
  <c r="AA150" i="13" s="1"/>
  <c r="L149" i="13"/>
  <c r="O149" i="13" s="1"/>
  <c r="H360" i="7"/>
  <c r="I360" i="7"/>
  <c r="G360" i="7"/>
  <c r="K360" i="7"/>
  <c r="J360" i="7"/>
  <c r="CE149" i="13" l="1"/>
  <c r="CG149" i="13"/>
  <c r="AT150" i="13" s="1"/>
  <c r="AX149" i="13"/>
  <c r="BA149" i="13" s="1"/>
  <c r="BD149" i="13" s="1"/>
  <c r="AI150" i="13"/>
  <c r="CF149" i="13"/>
  <c r="AS150" i="13" s="1"/>
  <c r="L360" i="7"/>
  <c r="G260" i="12" s="1"/>
  <c r="H260" i="12" s="1"/>
  <c r="I260" i="12" s="1"/>
  <c r="K149" i="13"/>
  <c r="N149" i="13" s="1"/>
  <c r="Q149" i="13"/>
  <c r="Z150" i="13" s="1"/>
  <c r="F360" i="7" s="1"/>
  <c r="AR150" i="13" l="1"/>
  <c r="BP150" i="13"/>
  <c r="AV150" i="13"/>
  <c r="I150" i="13"/>
  <c r="BM150" i="13"/>
  <c r="BH150" i="13"/>
  <c r="AW150" i="13"/>
  <c r="BN150" i="13"/>
  <c r="J150" i="13"/>
  <c r="BQ150" i="13"/>
  <c r="BU150" i="13"/>
  <c r="CA150" i="13" s="1"/>
  <c r="BT150" i="13"/>
  <c r="BZ150" i="13" s="1"/>
  <c r="BS150" i="13"/>
  <c r="BY150" i="13" s="1"/>
  <c r="CJ150" i="13"/>
  <c r="CI150" i="13"/>
  <c r="CH150" i="13"/>
  <c r="J261" i="12"/>
  <c r="S150" i="13" l="1"/>
  <c r="AB151" i="13" s="1"/>
  <c r="M150" i="13"/>
  <c r="P150" i="13" s="1"/>
  <c r="G361" i="7"/>
  <c r="H361" i="7"/>
  <c r="I361" i="7"/>
  <c r="J361" i="7"/>
  <c r="K361" i="7"/>
  <c r="AY150" i="13"/>
  <c r="BB150" i="13" s="1"/>
  <c r="AJ151" i="13"/>
  <c r="H150" i="13"/>
  <c r="AU150" i="13"/>
  <c r="BO150" i="13"/>
  <c r="BL150" i="13"/>
  <c r="BW150" i="13"/>
  <c r="CC150" i="13"/>
  <c r="BV150" i="13"/>
  <c r="CB150" i="13"/>
  <c r="BX150" i="13"/>
  <c r="CD150" i="13"/>
  <c r="AZ150" i="13"/>
  <c r="BC150" i="13" s="1"/>
  <c r="AK151" i="13"/>
  <c r="L150" i="13"/>
  <c r="O150" i="13" s="1"/>
  <c r="R150" i="13"/>
  <c r="AA151" i="13" s="1"/>
  <c r="CF150" i="13" l="1"/>
  <c r="AS151" i="13" s="1"/>
  <c r="CE150" i="13"/>
  <c r="Q150" i="13"/>
  <c r="Z151" i="13" s="1"/>
  <c r="F361" i="7" s="1"/>
  <c r="K150" i="13"/>
  <c r="N150" i="13" s="1"/>
  <c r="AX150" i="13"/>
  <c r="BA150" i="13" s="1"/>
  <c r="BD150" i="13" s="1"/>
  <c r="AI151" i="13"/>
  <c r="L361" i="7"/>
  <c r="G261" i="12" s="1"/>
  <c r="H261" i="12" s="1"/>
  <c r="I261" i="12" s="1"/>
  <c r="CG150" i="13"/>
  <c r="AT151" i="13" s="1"/>
  <c r="AR151" i="13" l="1"/>
  <c r="AW151" i="13"/>
  <c r="J151" i="13"/>
  <c r="BN151" i="13"/>
  <c r="BQ151" i="13"/>
  <c r="BH151" i="13"/>
  <c r="I151" i="13"/>
  <c r="BM151" i="13"/>
  <c r="AV151" i="13"/>
  <c r="BP151" i="13"/>
  <c r="BU151" i="13"/>
  <c r="CA151" i="13" s="1"/>
  <c r="BT151" i="13"/>
  <c r="BZ151" i="13" s="1"/>
  <c r="BS151" i="13"/>
  <c r="BY151" i="13" s="1"/>
  <c r="CJ151" i="13"/>
  <c r="CI151" i="13"/>
  <c r="CH151" i="13"/>
  <c r="J262" i="12"/>
  <c r="BV151" i="13" l="1"/>
  <c r="CB151" i="13"/>
  <c r="BX151" i="13"/>
  <c r="CD151" i="13"/>
  <c r="L151" i="13"/>
  <c r="O151" i="13" s="1"/>
  <c r="R151" i="13"/>
  <c r="AA152" i="13" s="1"/>
  <c r="AZ151" i="13"/>
  <c r="BC151" i="13" s="1"/>
  <c r="AK152" i="13"/>
  <c r="S151" i="13"/>
  <c r="AB152" i="13" s="1"/>
  <c r="M151" i="13"/>
  <c r="P151" i="13" s="1"/>
  <c r="BW151" i="13"/>
  <c r="CC151" i="13"/>
  <c r="AY151" i="13"/>
  <c r="BB151" i="13" s="1"/>
  <c r="AJ152" i="13"/>
  <c r="H151" i="13"/>
  <c r="AU151" i="13"/>
  <c r="BO151" i="13"/>
  <c r="BL151" i="13"/>
  <c r="H362" i="7"/>
  <c r="I362" i="7"/>
  <c r="G362" i="7"/>
  <c r="K362" i="7"/>
  <c r="J362" i="7"/>
  <c r="CF151" i="13" l="1"/>
  <c r="AS152" i="13" s="1"/>
  <c r="Q151" i="13"/>
  <c r="Z152" i="13" s="1"/>
  <c r="F362" i="7" s="1"/>
  <c r="K151" i="13"/>
  <c r="N151" i="13" s="1"/>
  <c r="CE151" i="13"/>
  <c r="CG151" i="13"/>
  <c r="AT152" i="13" s="1"/>
  <c r="L362" i="7"/>
  <c r="G262" i="12" s="1"/>
  <c r="H262" i="12" s="1"/>
  <c r="I262" i="12" s="1"/>
  <c r="AX151" i="13"/>
  <c r="BA151" i="13" s="1"/>
  <c r="BD151" i="13" s="1"/>
  <c r="AI152" i="13"/>
  <c r="AR152" i="13" s="1"/>
  <c r="BQ152" i="13" l="1"/>
  <c r="AW152" i="13"/>
  <c r="BN152" i="13"/>
  <c r="J152" i="13"/>
  <c r="BS152" i="13"/>
  <c r="BY152" i="13" s="1"/>
  <c r="BU152" i="13"/>
  <c r="CA152" i="13" s="1"/>
  <c r="BT152" i="13"/>
  <c r="BZ152" i="13" s="1"/>
  <c r="CJ152" i="13"/>
  <c r="CI152" i="13"/>
  <c r="CH152" i="13"/>
  <c r="J263" i="12"/>
  <c r="BH152" i="13"/>
  <c r="AV152" i="13"/>
  <c r="BM152" i="13"/>
  <c r="I152" i="13"/>
  <c r="BP152" i="13"/>
  <c r="AZ152" i="13" l="1"/>
  <c r="BC152" i="13" s="1"/>
  <c r="AK153" i="13"/>
  <c r="BV152" i="13"/>
  <c r="CB152" i="13"/>
  <c r="L152" i="13"/>
  <c r="O152" i="13" s="1"/>
  <c r="R152" i="13"/>
  <c r="AA153" i="13" s="1"/>
  <c r="K363" i="7"/>
  <c r="J363" i="7"/>
  <c r="H363" i="7"/>
  <c r="G363" i="7"/>
  <c r="I363" i="7"/>
  <c r="BX152" i="13"/>
  <c r="CD152" i="13"/>
  <c r="BL152" i="13"/>
  <c r="AU152" i="13"/>
  <c r="H152" i="13"/>
  <c r="BO152" i="13"/>
  <c r="AY152" i="13"/>
  <c r="BB152" i="13" s="1"/>
  <c r="AJ153" i="13"/>
  <c r="BW152" i="13"/>
  <c r="CC152" i="13"/>
  <c r="M152" i="13"/>
  <c r="P152" i="13" s="1"/>
  <c r="S152" i="13"/>
  <c r="AB153" i="13" s="1"/>
  <c r="K152" i="13" l="1"/>
  <c r="N152" i="13" s="1"/>
  <c r="Q152" i="13"/>
  <c r="Z153" i="13" s="1"/>
  <c r="F363" i="7" s="1"/>
  <c r="CF152" i="13"/>
  <c r="AS153" i="13" s="1"/>
  <c r="CG152" i="13"/>
  <c r="AT153" i="13" s="1"/>
  <c r="L363" i="7"/>
  <c r="G263" i="12" s="1"/>
  <c r="H263" i="12" s="1"/>
  <c r="I263" i="12" s="1"/>
  <c r="AX152" i="13"/>
  <c r="BA152" i="13" s="1"/>
  <c r="BD152" i="13" s="1"/>
  <c r="AI153" i="13"/>
  <c r="CE152" i="13"/>
  <c r="AR153" i="13" l="1"/>
  <c r="AW153" i="13"/>
  <c r="BN153" i="13"/>
  <c r="BQ153" i="13"/>
  <c r="J153" i="13"/>
  <c r="BM153" i="13"/>
  <c r="I153" i="13"/>
  <c r="AV153" i="13"/>
  <c r="BP153" i="13"/>
  <c r="BH153" i="13"/>
  <c r="BS153" i="13"/>
  <c r="BY153" i="13" s="1"/>
  <c r="BU153" i="13"/>
  <c r="CA153" i="13" s="1"/>
  <c r="BT153" i="13"/>
  <c r="BZ153" i="13" s="1"/>
  <c r="CJ153" i="13"/>
  <c r="CI153" i="13"/>
  <c r="CH153" i="13"/>
  <c r="J264" i="12"/>
  <c r="BW153" i="13" l="1"/>
  <c r="CC153" i="13"/>
  <c r="BX153" i="13"/>
  <c r="CD153" i="13"/>
  <c r="H153" i="13"/>
  <c r="AU153" i="13"/>
  <c r="BO153" i="13"/>
  <c r="BL153" i="13"/>
  <c r="AZ153" i="13"/>
  <c r="BC153" i="13" s="1"/>
  <c r="AK154" i="13"/>
  <c r="R153" i="13"/>
  <c r="AA154" i="13" s="1"/>
  <c r="L153" i="13"/>
  <c r="O153" i="13" s="1"/>
  <c r="BV153" i="13"/>
  <c r="CB153" i="13"/>
  <c r="AY153" i="13"/>
  <c r="BB153" i="13" s="1"/>
  <c r="AJ154" i="13"/>
  <c r="I364" i="7"/>
  <c r="J364" i="7"/>
  <c r="K364" i="7"/>
  <c r="G364" i="7"/>
  <c r="H364" i="7"/>
  <c r="M153" i="13"/>
  <c r="P153" i="13" s="1"/>
  <c r="S153" i="13"/>
  <c r="AB154" i="13" s="1"/>
  <c r="CG153" i="13" l="1"/>
  <c r="AT154" i="13" s="1"/>
  <c r="Q153" i="13"/>
  <c r="Z154" i="13" s="1"/>
  <c r="F364" i="7" s="1"/>
  <c r="K153" i="13"/>
  <c r="N153" i="13" s="1"/>
  <c r="L364" i="7"/>
  <c r="G264" i="12" s="1"/>
  <c r="H264" i="12" s="1"/>
  <c r="I264" i="12" s="1"/>
  <c r="AX153" i="13"/>
  <c r="BA153" i="13" s="1"/>
  <c r="BD153" i="13" s="1"/>
  <c r="AI154" i="13"/>
  <c r="CE153" i="13"/>
  <c r="CF153" i="13"/>
  <c r="AS154" i="13" s="1"/>
  <c r="AR154" i="13" l="1"/>
  <c r="BP154" i="13"/>
  <c r="I154" i="13"/>
  <c r="BM154" i="13"/>
  <c r="AV154" i="13"/>
  <c r="BH154" i="13"/>
  <c r="J154" i="13"/>
  <c r="BQ154" i="13"/>
  <c r="AW154" i="13"/>
  <c r="BN154" i="13"/>
  <c r="BU154" i="13"/>
  <c r="CA154" i="13" s="1"/>
  <c r="BT154" i="13"/>
  <c r="BZ154" i="13" s="1"/>
  <c r="BS154" i="13"/>
  <c r="BY154" i="13" s="1"/>
  <c r="CJ154" i="13"/>
  <c r="CI154" i="13"/>
  <c r="CH154" i="13"/>
  <c r="J265" i="12"/>
  <c r="K365" i="7" l="1"/>
  <c r="G365" i="7"/>
  <c r="J365" i="7"/>
  <c r="I365" i="7"/>
  <c r="H365" i="7"/>
  <c r="BX154" i="13"/>
  <c r="CD154" i="13"/>
  <c r="AZ154" i="13"/>
  <c r="BC154" i="13" s="1"/>
  <c r="AK155" i="13"/>
  <c r="M154" i="13"/>
  <c r="P154" i="13" s="1"/>
  <c r="S154" i="13"/>
  <c r="AB155" i="13" s="1"/>
  <c r="L154" i="13"/>
  <c r="O154" i="13" s="1"/>
  <c r="R154" i="13"/>
  <c r="AA155" i="13" s="1"/>
  <c r="BW154" i="13"/>
  <c r="CC154" i="13"/>
  <c r="BL154" i="13"/>
  <c r="H154" i="13"/>
  <c r="AU154" i="13"/>
  <c r="BO154" i="13"/>
  <c r="BV154" i="13"/>
  <c r="CB154" i="13"/>
  <c r="AY154" i="13"/>
  <c r="BB154" i="13" s="1"/>
  <c r="AJ155" i="13"/>
  <c r="Q154" i="13" l="1"/>
  <c r="Z155" i="13" s="1"/>
  <c r="F365" i="7" s="1"/>
  <c r="K154" i="13"/>
  <c r="N154" i="13" s="1"/>
  <c r="L365" i="7"/>
  <c r="G265" i="12" s="1"/>
  <c r="H265" i="12" s="1"/>
  <c r="I265" i="12" s="1"/>
  <c r="AX154" i="13"/>
  <c r="BA154" i="13" s="1"/>
  <c r="BD154" i="13" s="1"/>
  <c r="AI155" i="13"/>
  <c r="CE154" i="13"/>
  <c r="CF154" i="13"/>
  <c r="AS155" i="13" s="1"/>
  <c r="CG154" i="13"/>
  <c r="AT155" i="13" s="1"/>
  <c r="AR155" i="13" l="1"/>
  <c r="AW155" i="13"/>
  <c r="BQ155" i="13"/>
  <c r="BN155" i="13"/>
  <c r="J155" i="13"/>
  <c r="BU155" i="13"/>
  <c r="CA155" i="13" s="1"/>
  <c r="BT155" i="13"/>
  <c r="BZ155" i="13" s="1"/>
  <c r="BS155" i="13"/>
  <c r="BY155" i="13" s="1"/>
  <c r="CJ155" i="13"/>
  <c r="CI155" i="13"/>
  <c r="CH155" i="13"/>
  <c r="J266" i="12"/>
  <c r="AV155" i="13"/>
  <c r="BM155" i="13"/>
  <c r="I155" i="13"/>
  <c r="BP155" i="13"/>
  <c r="BH155" i="13"/>
  <c r="BX155" i="13" l="1"/>
  <c r="CD155" i="13"/>
  <c r="AY155" i="13"/>
  <c r="BB155" i="13" s="1"/>
  <c r="AJ156" i="13"/>
  <c r="H366" i="7"/>
  <c r="I366" i="7"/>
  <c r="G366" i="7"/>
  <c r="K366" i="7"/>
  <c r="J366" i="7"/>
  <c r="BW155" i="13"/>
  <c r="CC155" i="13"/>
  <c r="BV155" i="13"/>
  <c r="CB155" i="13"/>
  <c r="AZ155" i="13"/>
  <c r="BC155" i="13" s="1"/>
  <c r="AK156" i="13"/>
  <c r="BL155" i="13"/>
  <c r="AU155" i="13"/>
  <c r="H155" i="13"/>
  <c r="BO155" i="13"/>
  <c r="R155" i="13"/>
  <c r="AA156" i="13" s="1"/>
  <c r="L155" i="13"/>
  <c r="O155" i="13" s="1"/>
  <c r="S155" i="13"/>
  <c r="AB156" i="13" s="1"/>
  <c r="M155" i="13"/>
  <c r="P155" i="13" s="1"/>
  <c r="CF155" i="13" l="1"/>
  <c r="AS156" i="13" s="1"/>
  <c r="Q155" i="13"/>
  <c r="Z156" i="13" s="1"/>
  <c r="F366" i="7" s="1"/>
  <c r="K155" i="13"/>
  <c r="N155" i="13" s="1"/>
  <c r="CE155" i="13"/>
  <c r="AX155" i="13"/>
  <c r="BA155" i="13" s="1"/>
  <c r="BD155" i="13" s="1"/>
  <c r="AI156" i="13"/>
  <c r="L366" i="7"/>
  <c r="G266" i="12" s="1"/>
  <c r="H266" i="12" s="1"/>
  <c r="I266" i="12" s="1"/>
  <c r="CG155" i="13"/>
  <c r="AT156" i="13" s="1"/>
  <c r="AR156" i="13" l="1"/>
  <c r="AW156" i="13"/>
  <c r="BQ156" i="13"/>
  <c r="BN156" i="13"/>
  <c r="J156" i="13"/>
  <c r="BM156" i="13"/>
  <c r="AV156" i="13"/>
  <c r="I156" i="13"/>
  <c r="BP156" i="13"/>
  <c r="BH156" i="13"/>
  <c r="BS156" i="13"/>
  <c r="BY156" i="13" s="1"/>
  <c r="BU156" i="13"/>
  <c r="CA156" i="13" s="1"/>
  <c r="BT156" i="13"/>
  <c r="BZ156" i="13" s="1"/>
  <c r="CJ156" i="13"/>
  <c r="CI156" i="13"/>
  <c r="CH156" i="13"/>
  <c r="J267" i="12"/>
  <c r="AY156" i="13" l="1"/>
  <c r="BB156" i="13" s="1"/>
  <c r="AJ157" i="13"/>
  <c r="BW156" i="13"/>
  <c r="CC156" i="13"/>
  <c r="L156" i="13"/>
  <c r="O156" i="13" s="1"/>
  <c r="R156" i="13"/>
  <c r="AA157" i="13" s="1"/>
  <c r="H156" i="13"/>
  <c r="BL156" i="13"/>
  <c r="BO156" i="13"/>
  <c r="AU156" i="13"/>
  <c r="M156" i="13"/>
  <c r="P156" i="13" s="1"/>
  <c r="S156" i="13"/>
  <c r="AB157" i="13" s="1"/>
  <c r="BX156" i="13"/>
  <c r="CD156" i="13"/>
  <c r="AZ156" i="13"/>
  <c r="BC156" i="13" s="1"/>
  <c r="AK157" i="13"/>
  <c r="G367" i="7"/>
  <c r="J367" i="7"/>
  <c r="K367" i="7"/>
  <c r="I367" i="7"/>
  <c r="H367" i="7"/>
  <c r="BV156" i="13"/>
  <c r="CB156" i="13"/>
  <c r="CE156" i="13" l="1"/>
  <c r="L367" i="7"/>
  <c r="G267" i="12" s="1"/>
  <c r="H267" i="12" s="1"/>
  <c r="I267" i="12" s="1"/>
  <c r="AX156" i="13"/>
  <c r="BA156" i="13" s="1"/>
  <c r="BD156" i="13" s="1"/>
  <c r="AI157" i="13"/>
  <c r="K156" i="13"/>
  <c r="N156" i="13" s="1"/>
  <c r="Q156" i="13"/>
  <c r="Z157" i="13" s="1"/>
  <c r="F367" i="7" s="1"/>
  <c r="CF156" i="13"/>
  <c r="AS157" i="13" s="1"/>
  <c r="CG156" i="13"/>
  <c r="AT157" i="13" s="1"/>
  <c r="AR157" i="13" l="1"/>
  <c r="AW157" i="13"/>
  <c r="BN157" i="13"/>
  <c r="J157" i="13"/>
  <c r="BQ157" i="13"/>
  <c r="BH157" i="13"/>
  <c r="AV157" i="13"/>
  <c r="BM157" i="13"/>
  <c r="I157" i="13"/>
  <c r="BP157" i="13"/>
  <c r="BU157" i="13"/>
  <c r="CA157" i="13" s="1"/>
  <c r="BS157" i="13"/>
  <c r="BY157" i="13" s="1"/>
  <c r="BT157" i="13"/>
  <c r="BZ157" i="13" s="1"/>
  <c r="CJ157" i="13"/>
  <c r="CI157" i="13"/>
  <c r="CH157" i="13"/>
  <c r="J268" i="12"/>
  <c r="BW157" i="13" l="1"/>
  <c r="CC157" i="13"/>
  <c r="BV157" i="13"/>
  <c r="CB157" i="13"/>
  <c r="AY157" i="13"/>
  <c r="BB157" i="13" s="1"/>
  <c r="AJ158" i="13"/>
  <c r="AZ157" i="13"/>
  <c r="BC157" i="13" s="1"/>
  <c r="AK158" i="13"/>
  <c r="G368" i="7"/>
  <c r="K368" i="7"/>
  <c r="J368" i="7"/>
  <c r="H368" i="7"/>
  <c r="I368" i="7"/>
  <c r="BX157" i="13"/>
  <c r="CD157" i="13"/>
  <c r="L157" i="13"/>
  <c r="O157" i="13" s="1"/>
  <c r="R157" i="13"/>
  <c r="AA158" i="13" s="1"/>
  <c r="AU157" i="13"/>
  <c r="BL157" i="13"/>
  <c r="H157" i="13"/>
  <c r="BO157" i="13"/>
  <c r="M157" i="13"/>
  <c r="P157" i="13" s="1"/>
  <c r="S157" i="13"/>
  <c r="AB158" i="13" s="1"/>
  <c r="CF157" i="13" l="1"/>
  <c r="AS158" i="13" s="1"/>
  <c r="CE157" i="13"/>
  <c r="Q157" i="13"/>
  <c r="Z158" i="13" s="1"/>
  <c r="F368" i="7" s="1"/>
  <c r="K157" i="13"/>
  <c r="N157" i="13" s="1"/>
  <c r="L368" i="7"/>
  <c r="G268" i="12" s="1"/>
  <c r="H268" i="12" s="1"/>
  <c r="I268" i="12" s="1"/>
  <c r="AX157" i="13"/>
  <c r="BA157" i="13" s="1"/>
  <c r="BD157" i="13" s="1"/>
  <c r="AI158" i="13"/>
  <c r="CG157" i="13"/>
  <c r="AT158" i="13" s="1"/>
  <c r="AR158" i="13" l="1"/>
  <c r="I158" i="13"/>
  <c r="BM158" i="13"/>
  <c r="AV158" i="13"/>
  <c r="BP158" i="13"/>
  <c r="BH158" i="13"/>
  <c r="AW158" i="13"/>
  <c r="J158" i="13"/>
  <c r="BQ158" i="13"/>
  <c r="BN158" i="13"/>
  <c r="BT158" i="13"/>
  <c r="BZ158" i="13" s="1"/>
  <c r="BS158" i="13"/>
  <c r="BY158" i="13" s="1"/>
  <c r="BU158" i="13"/>
  <c r="CA158" i="13" s="1"/>
  <c r="CJ158" i="13"/>
  <c r="CI158" i="13"/>
  <c r="CH158" i="13"/>
  <c r="J269" i="12"/>
  <c r="G369" i="7" l="1"/>
  <c r="I369" i="7"/>
  <c r="H369" i="7"/>
  <c r="J369" i="7"/>
  <c r="K369" i="7"/>
  <c r="BV158" i="13"/>
  <c r="CB158" i="13"/>
  <c r="AZ158" i="13"/>
  <c r="BC158" i="13" s="1"/>
  <c r="AK159" i="13"/>
  <c r="AY158" i="13"/>
  <c r="BB158" i="13" s="1"/>
  <c r="AJ159" i="13"/>
  <c r="M158" i="13"/>
  <c r="P158" i="13" s="1"/>
  <c r="S158" i="13"/>
  <c r="AB159" i="13" s="1"/>
  <c r="BW158" i="13"/>
  <c r="CC158" i="13"/>
  <c r="L158" i="13"/>
  <c r="O158" i="13" s="1"/>
  <c r="R158" i="13"/>
  <c r="AA159" i="13" s="1"/>
  <c r="BX158" i="13"/>
  <c r="CD158" i="13"/>
  <c r="AU158" i="13"/>
  <c r="BL158" i="13"/>
  <c r="H158" i="13"/>
  <c r="BO158" i="13"/>
  <c r="CE158" i="13" l="1"/>
  <c r="L369" i="7"/>
  <c r="G269" i="12" s="1"/>
  <c r="H269" i="12" s="1"/>
  <c r="I269" i="12" s="1"/>
  <c r="CG158" i="13"/>
  <c r="AT159" i="13" s="1"/>
  <c r="AX158" i="13"/>
  <c r="BA158" i="13" s="1"/>
  <c r="BD158" i="13" s="1"/>
  <c r="AI159" i="13"/>
  <c r="Q158" i="13"/>
  <c r="Z159" i="13" s="1"/>
  <c r="F369" i="7" s="1"/>
  <c r="K158" i="13"/>
  <c r="N158" i="13" s="1"/>
  <c r="CF158" i="13"/>
  <c r="AS159" i="13" s="1"/>
  <c r="AR159" i="13" l="1"/>
  <c r="BP159" i="13"/>
  <c r="BM159" i="13"/>
  <c r="I159" i="13"/>
  <c r="AV159" i="13"/>
  <c r="BH159" i="13"/>
  <c r="AW159" i="13"/>
  <c r="BN159" i="13"/>
  <c r="J159" i="13"/>
  <c r="BQ159" i="13"/>
  <c r="BU159" i="13"/>
  <c r="CA159" i="13" s="1"/>
  <c r="BT159" i="13"/>
  <c r="BZ159" i="13" s="1"/>
  <c r="BS159" i="13"/>
  <c r="BY159" i="13" s="1"/>
  <c r="CJ159" i="13"/>
  <c r="CI159" i="13"/>
  <c r="CH159" i="13"/>
  <c r="J270" i="12"/>
  <c r="I370" i="7" l="1"/>
  <c r="H370" i="7"/>
  <c r="K370" i="7"/>
  <c r="G370" i="7"/>
  <c r="J370" i="7"/>
  <c r="BX159" i="13"/>
  <c r="CD159" i="13"/>
  <c r="AZ159" i="13"/>
  <c r="BC159" i="13" s="1"/>
  <c r="AK160" i="13"/>
  <c r="L159" i="13"/>
  <c r="O159" i="13" s="1"/>
  <c r="R159" i="13"/>
  <c r="AA160" i="13" s="1"/>
  <c r="BW159" i="13"/>
  <c r="CC159" i="13"/>
  <c r="M159" i="13"/>
  <c r="P159" i="13" s="1"/>
  <c r="S159" i="13"/>
  <c r="AB160" i="13" s="1"/>
  <c r="BV159" i="13"/>
  <c r="CB159" i="13"/>
  <c r="BO159" i="13"/>
  <c r="AU159" i="13"/>
  <c r="BL159" i="13"/>
  <c r="H159" i="13"/>
  <c r="AY159" i="13"/>
  <c r="BB159" i="13" s="1"/>
  <c r="AJ160" i="13"/>
  <c r="CE159" i="13" l="1"/>
  <c r="Q159" i="13"/>
  <c r="Z160" i="13" s="1"/>
  <c r="F370" i="7" s="1"/>
  <c r="K159" i="13"/>
  <c r="N159" i="13" s="1"/>
  <c r="AX159" i="13"/>
  <c r="BA159" i="13" s="1"/>
  <c r="BD159" i="13" s="1"/>
  <c r="AI160" i="13"/>
  <c r="L370" i="7"/>
  <c r="G270" i="12" s="1"/>
  <c r="H270" i="12" s="1"/>
  <c r="I270" i="12" s="1"/>
  <c r="CF159" i="13"/>
  <c r="AS160" i="13" s="1"/>
  <c r="CG159" i="13"/>
  <c r="AT160" i="13" s="1"/>
  <c r="AR160" i="13" l="1"/>
  <c r="AW160" i="13"/>
  <c r="BN160" i="13"/>
  <c r="J160" i="13"/>
  <c r="BQ160" i="13"/>
  <c r="BU160" i="13"/>
  <c r="CA160" i="13" s="1"/>
  <c r="BT160" i="13"/>
  <c r="BZ160" i="13" s="1"/>
  <c r="BS160" i="13"/>
  <c r="BY160" i="13" s="1"/>
  <c r="CJ160" i="13"/>
  <c r="CI160" i="13"/>
  <c r="CH160" i="13"/>
  <c r="J271" i="12"/>
  <c r="BH160" i="13"/>
  <c r="BM160" i="13"/>
  <c r="BP160" i="13"/>
  <c r="AV160" i="13"/>
  <c r="I160" i="13"/>
  <c r="BV160" i="13" l="1"/>
  <c r="CB160" i="13"/>
  <c r="M160" i="13"/>
  <c r="P160" i="13" s="1"/>
  <c r="S160" i="13"/>
  <c r="AB161" i="13" s="1"/>
  <c r="H160" i="13"/>
  <c r="AU160" i="13"/>
  <c r="BL160" i="13"/>
  <c r="BO160" i="13"/>
  <c r="L160" i="13"/>
  <c r="O160" i="13" s="1"/>
  <c r="R160" i="13"/>
  <c r="AA161" i="13" s="1"/>
  <c r="BW160" i="13"/>
  <c r="CC160" i="13"/>
  <c r="AZ160" i="13"/>
  <c r="BC160" i="13" s="1"/>
  <c r="AK161" i="13"/>
  <c r="H371" i="7"/>
  <c r="I371" i="7"/>
  <c r="G371" i="7"/>
  <c r="K371" i="7"/>
  <c r="J371" i="7"/>
  <c r="BX160" i="13"/>
  <c r="CD160" i="13"/>
  <c r="AY160" i="13"/>
  <c r="BB160" i="13" s="1"/>
  <c r="AJ161" i="13"/>
  <c r="CE160" i="13" l="1"/>
  <c r="CF160" i="13"/>
  <c r="AS161" i="13" s="1"/>
  <c r="L371" i="7"/>
  <c r="G271" i="12" s="1"/>
  <c r="H271" i="12" s="1"/>
  <c r="I271" i="12" s="1"/>
  <c r="K160" i="13"/>
  <c r="N160" i="13" s="1"/>
  <c r="Q160" i="13"/>
  <c r="Z161" i="13" s="1"/>
  <c r="F371" i="7" s="1"/>
  <c r="AX160" i="13"/>
  <c r="BA160" i="13" s="1"/>
  <c r="BD160" i="13" s="1"/>
  <c r="AI161" i="13"/>
  <c r="CG160" i="13"/>
  <c r="AT161" i="13" s="1"/>
  <c r="AR161" i="13" l="1"/>
  <c r="J161" i="13"/>
  <c r="AW161" i="13"/>
  <c r="BN161" i="13"/>
  <c r="BQ161" i="13"/>
  <c r="BH161" i="13"/>
  <c r="BP161" i="13"/>
  <c r="I161" i="13"/>
  <c r="AV161" i="13"/>
  <c r="BM161" i="13"/>
  <c r="BU161" i="13"/>
  <c r="CA161" i="13" s="1"/>
  <c r="BT161" i="13"/>
  <c r="BZ161" i="13" s="1"/>
  <c r="BS161" i="13"/>
  <c r="BY161" i="13" s="1"/>
  <c r="CJ161" i="13"/>
  <c r="CI161" i="13"/>
  <c r="CH161" i="13"/>
  <c r="J272" i="12"/>
  <c r="BW161" i="13" l="1"/>
  <c r="CC161" i="13"/>
  <c r="BV161" i="13"/>
  <c r="CB161" i="13"/>
  <c r="BO161" i="13"/>
  <c r="AU161" i="13"/>
  <c r="H161" i="13"/>
  <c r="BL161" i="13"/>
  <c r="M161" i="13"/>
  <c r="P161" i="13" s="1"/>
  <c r="S161" i="13"/>
  <c r="AB162" i="13" s="1"/>
  <c r="R161" i="13"/>
  <c r="AA162" i="13" s="1"/>
  <c r="L161" i="13"/>
  <c r="O161" i="13" s="1"/>
  <c r="AZ161" i="13"/>
  <c r="BC161" i="13" s="1"/>
  <c r="AK162" i="13"/>
  <c r="AY161" i="13"/>
  <c r="BB161" i="13" s="1"/>
  <c r="AJ162" i="13"/>
  <c r="BX161" i="13"/>
  <c r="CD161" i="13"/>
  <c r="G372" i="7"/>
  <c r="H372" i="7"/>
  <c r="J372" i="7"/>
  <c r="I372" i="7"/>
  <c r="K372" i="7"/>
  <c r="CE161" i="13" l="1"/>
  <c r="CF161" i="13"/>
  <c r="AS162" i="13" s="1"/>
  <c r="Q161" i="13"/>
  <c r="Z162" i="13" s="1"/>
  <c r="F372" i="7" s="1"/>
  <c r="K161" i="13"/>
  <c r="N161" i="13" s="1"/>
  <c r="L372" i="7"/>
  <c r="G272" i="12" s="1"/>
  <c r="H272" i="12" s="1"/>
  <c r="I272" i="12" s="1"/>
  <c r="AX161" i="13"/>
  <c r="BA161" i="13" s="1"/>
  <c r="BD161" i="13" s="1"/>
  <c r="AI162" i="13"/>
  <c r="CG161" i="13"/>
  <c r="AT162" i="13" s="1"/>
  <c r="AR162" i="13" l="1"/>
  <c r="AW162" i="13"/>
  <c r="BN162" i="13"/>
  <c r="J162" i="13"/>
  <c r="BQ162" i="13"/>
  <c r="BU162" i="13"/>
  <c r="CA162" i="13" s="1"/>
  <c r="BT162" i="13"/>
  <c r="BZ162" i="13" s="1"/>
  <c r="BS162" i="13"/>
  <c r="BY162" i="13" s="1"/>
  <c r="CJ162" i="13"/>
  <c r="CI162" i="13"/>
  <c r="CH162" i="13"/>
  <c r="J273" i="12"/>
  <c r="BH162" i="13"/>
  <c r="BP162" i="13"/>
  <c r="AV162" i="13"/>
  <c r="BM162" i="13"/>
  <c r="I162" i="13"/>
  <c r="L162" i="13" l="1"/>
  <c r="O162" i="13" s="1"/>
  <c r="R162" i="13"/>
  <c r="AA163" i="13" s="1"/>
  <c r="I373" i="7"/>
  <c r="G373" i="7"/>
  <c r="K373" i="7"/>
  <c r="J373" i="7"/>
  <c r="H373" i="7"/>
  <c r="BW162" i="13"/>
  <c r="CC162" i="13"/>
  <c r="BO162" i="13"/>
  <c r="H162" i="13"/>
  <c r="AU162" i="13"/>
  <c r="BL162" i="13"/>
  <c r="AZ162" i="13"/>
  <c r="BC162" i="13" s="1"/>
  <c r="AK163" i="13"/>
  <c r="AY162" i="13"/>
  <c r="BB162" i="13" s="1"/>
  <c r="AJ163" i="13"/>
  <c r="BV162" i="13"/>
  <c r="CB162" i="13"/>
  <c r="BX162" i="13"/>
  <c r="CD162" i="13"/>
  <c r="S162" i="13"/>
  <c r="AB163" i="13" s="1"/>
  <c r="M162" i="13"/>
  <c r="P162" i="13" s="1"/>
  <c r="CF162" i="13" l="1"/>
  <c r="AS163" i="13" s="1"/>
  <c r="CE162" i="13"/>
  <c r="CG162" i="13"/>
  <c r="AT163" i="13" s="1"/>
  <c r="AX162" i="13"/>
  <c r="BA162" i="13" s="1"/>
  <c r="BD162" i="13" s="1"/>
  <c r="AI163" i="13"/>
  <c r="L373" i="7"/>
  <c r="G273" i="12" s="1"/>
  <c r="H273" i="12" s="1"/>
  <c r="I273" i="12" s="1"/>
  <c r="Q162" i="13"/>
  <c r="Z163" i="13" s="1"/>
  <c r="F373" i="7" s="1"/>
  <c r="K162" i="13"/>
  <c r="N162" i="13" s="1"/>
  <c r="AR163" i="13" l="1"/>
  <c r="I163" i="13"/>
  <c r="AV163" i="13"/>
  <c r="BP163" i="13"/>
  <c r="BM163" i="13"/>
  <c r="BU163" i="13"/>
  <c r="CA163" i="13" s="1"/>
  <c r="BS163" i="13"/>
  <c r="BY163" i="13" s="1"/>
  <c r="BT163" i="13"/>
  <c r="BZ163" i="13" s="1"/>
  <c r="CJ163" i="13"/>
  <c r="CI163" i="13"/>
  <c r="CH163" i="13"/>
  <c r="J274" i="12"/>
  <c r="BH163" i="13"/>
  <c r="BN163" i="13"/>
  <c r="J163" i="13"/>
  <c r="BQ163" i="13"/>
  <c r="AW163" i="13"/>
  <c r="BV163" i="13" l="1"/>
  <c r="CB163" i="13"/>
  <c r="AY163" i="13"/>
  <c r="BB163" i="13" s="1"/>
  <c r="AJ164" i="13"/>
  <c r="M163" i="13"/>
  <c r="P163" i="13" s="1"/>
  <c r="S163" i="13"/>
  <c r="AB164" i="13" s="1"/>
  <c r="BX163" i="13"/>
  <c r="CD163" i="13"/>
  <c r="AZ163" i="13"/>
  <c r="BC163" i="13" s="1"/>
  <c r="AK164" i="13"/>
  <c r="BW163" i="13"/>
  <c r="CC163" i="13"/>
  <c r="R163" i="13"/>
  <c r="AA164" i="13" s="1"/>
  <c r="L163" i="13"/>
  <c r="O163" i="13" s="1"/>
  <c r="G374" i="7"/>
  <c r="H374" i="7"/>
  <c r="J374" i="7"/>
  <c r="K374" i="7"/>
  <c r="I374" i="7"/>
  <c r="BL163" i="13"/>
  <c r="BO163" i="13"/>
  <c r="AU163" i="13"/>
  <c r="H163" i="13"/>
  <c r="CF163" i="13" l="1"/>
  <c r="AS164" i="13" s="1"/>
  <c r="CG163" i="13"/>
  <c r="AT164" i="13" s="1"/>
  <c r="CE163" i="13"/>
  <c r="Q163" i="13"/>
  <c r="Z164" i="13" s="1"/>
  <c r="F374" i="7" s="1"/>
  <c r="K163" i="13"/>
  <c r="N163" i="13" s="1"/>
  <c r="L374" i="7"/>
  <c r="G274" i="12" s="1"/>
  <c r="H274" i="12" s="1"/>
  <c r="I274" i="12" s="1"/>
  <c r="AX163" i="13"/>
  <c r="BA163" i="13" s="1"/>
  <c r="BD163" i="13" s="1"/>
  <c r="AI164" i="13"/>
  <c r="AR164" i="13" l="1"/>
  <c r="BH164" i="13"/>
  <c r="BM164" i="13"/>
  <c r="BP164" i="13"/>
  <c r="AV164" i="13"/>
  <c r="I164" i="13"/>
  <c r="BQ164" i="13"/>
  <c r="J164" i="13"/>
  <c r="AW164" i="13"/>
  <c r="BN164" i="13"/>
  <c r="BT164" i="13"/>
  <c r="BZ164" i="13" s="1"/>
  <c r="BS164" i="13"/>
  <c r="BY164" i="13" s="1"/>
  <c r="BU164" i="13"/>
  <c r="CA164" i="13" s="1"/>
  <c r="CJ164" i="13"/>
  <c r="CI164" i="13"/>
  <c r="CH164" i="13"/>
  <c r="J275" i="12"/>
  <c r="AZ164" i="13" l="1"/>
  <c r="BC164" i="13" s="1"/>
  <c r="AK165" i="13"/>
  <c r="AY164" i="13"/>
  <c r="BB164" i="13" s="1"/>
  <c r="AJ165" i="13"/>
  <c r="BX164" i="13"/>
  <c r="CD164" i="13"/>
  <c r="BW164" i="13"/>
  <c r="CC164" i="13"/>
  <c r="H164" i="13"/>
  <c r="AU164" i="13"/>
  <c r="BO164" i="13"/>
  <c r="BL164" i="13"/>
  <c r="BV164" i="13"/>
  <c r="CB164" i="13"/>
  <c r="S164" i="13"/>
  <c r="AB165" i="13" s="1"/>
  <c r="M164" i="13"/>
  <c r="P164" i="13" s="1"/>
  <c r="R164" i="13"/>
  <c r="AA165" i="13" s="1"/>
  <c r="L164" i="13"/>
  <c r="O164" i="13" s="1"/>
  <c r="H375" i="7"/>
  <c r="I375" i="7"/>
  <c r="J375" i="7"/>
  <c r="K375" i="7"/>
  <c r="G375" i="7"/>
  <c r="CF164" i="13" l="1"/>
  <c r="AS165" i="13" s="1"/>
  <c r="K164" i="13"/>
  <c r="N164" i="13" s="1"/>
  <c r="Q164" i="13"/>
  <c r="Z165" i="13" s="1"/>
  <c r="F375" i="7" s="1"/>
  <c r="AX164" i="13"/>
  <c r="BA164" i="13" s="1"/>
  <c r="BD164" i="13" s="1"/>
  <c r="AI165" i="13"/>
  <c r="CG164" i="13"/>
  <c r="AT165" i="13" s="1"/>
  <c r="CE164" i="13"/>
  <c r="L375" i="7"/>
  <c r="G275" i="12" s="1"/>
  <c r="H275" i="12" s="1"/>
  <c r="I275" i="12" s="1"/>
  <c r="AR165" i="13" l="1"/>
  <c r="BT165" i="13"/>
  <c r="BZ165" i="13" s="1"/>
  <c r="BU165" i="13"/>
  <c r="CA165" i="13" s="1"/>
  <c r="BS165" i="13"/>
  <c r="BY165" i="13" s="1"/>
  <c r="CJ165" i="13"/>
  <c r="CI165" i="13"/>
  <c r="CH165" i="13"/>
  <c r="J276" i="12"/>
  <c r="BN165" i="13"/>
  <c r="J165" i="13"/>
  <c r="BQ165" i="13"/>
  <c r="AW165" i="13"/>
  <c r="AV165" i="13"/>
  <c r="BP165" i="13"/>
  <c r="BM165" i="13"/>
  <c r="I165" i="13"/>
  <c r="BH165" i="13"/>
  <c r="AZ165" i="13" l="1"/>
  <c r="BC165" i="13" s="1"/>
  <c r="AK166" i="13"/>
  <c r="BV165" i="13"/>
  <c r="CB165" i="13"/>
  <c r="BL165" i="13"/>
  <c r="BO165" i="13"/>
  <c r="AU165" i="13"/>
  <c r="H165" i="13"/>
  <c r="S165" i="13"/>
  <c r="AB166" i="13" s="1"/>
  <c r="M165" i="13"/>
  <c r="P165" i="13" s="1"/>
  <c r="G376" i="7"/>
  <c r="J376" i="7"/>
  <c r="K376" i="7"/>
  <c r="I376" i="7"/>
  <c r="H376" i="7"/>
  <c r="BX165" i="13"/>
  <c r="CD165" i="13"/>
  <c r="L165" i="13"/>
  <c r="O165" i="13" s="1"/>
  <c r="R165" i="13"/>
  <c r="AA166" i="13" s="1"/>
  <c r="AY165" i="13"/>
  <c r="BB165" i="13" s="1"/>
  <c r="AJ166" i="13"/>
  <c r="BW165" i="13"/>
  <c r="CC165" i="13"/>
  <c r="CF165" i="13" l="1"/>
  <c r="AS166" i="13" s="1"/>
  <c r="AX165" i="13"/>
  <c r="BA165" i="13" s="1"/>
  <c r="BD165" i="13" s="1"/>
  <c r="AI166" i="13"/>
  <c r="CE165" i="13"/>
  <c r="L376" i="7"/>
  <c r="G276" i="12" s="1"/>
  <c r="H276" i="12" s="1"/>
  <c r="I276" i="12" s="1"/>
  <c r="K165" i="13"/>
  <c r="N165" i="13" s="1"/>
  <c r="Q165" i="13"/>
  <c r="Z166" i="13" s="1"/>
  <c r="F376" i="7" s="1"/>
  <c r="CG165" i="13"/>
  <c r="AT166" i="13" s="1"/>
  <c r="AR166" i="13" l="1"/>
  <c r="J166" i="13"/>
  <c r="AW166" i="13"/>
  <c r="BQ166" i="13"/>
  <c r="BN166" i="13"/>
  <c r="I166" i="13"/>
  <c r="AV166" i="13"/>
  <c r="BM166" i="13"/>
  <c r="BP166" i="13"/>
  <c r="BU166" i="13"/>
  <c r="CA166" i="13" s="1"/>
  <c r="BT166" i="13"/>
  <c r="BZ166" i="13" s="1"/>
  <c r="BS166" i="13"/>
  <c r="BY166" i="13" s="1"/>
  <c r="CJ166" i="13"/>
  <c r="CI166" i="13"/>
  <c r="CH166" i="13"/>
  <c r="J277" i="12"/>
  <c r="BH166" i="13"/>
  <c r="K377" i="7" l="1"/>
  <c r="G377" i="7"/>
  <c r="I377" i="7"/>
  <c r="H377" i="7"/>
  <c r="J377" i="7"/>
  <c r="BW166" i="13"/>
  <c r="CC166" i="13"/>
  <c r="L166" i="13"/>
  <c r="O166" i="13" s="1"/>
  <c r="R166" i="13"/>
  <c r="AA167" i="13" s="1"/>
  <c r="S166" i="13"/>
  <c r="AB167" i="13" s="1"/>
  <c r="M166" i="13"/>
  <c r="P166" i="13" s="1"/>
  <c r="AU166" i="13"/>
  <c r="BO166" i="13"/>
  <c r="H166" i="13"/>
  <c r="BL166" i="13"/>
  <c r="AY166" i="13"/>
  <c r="BB166" i="13" s="1"/>
  <c r="AJ167" i="13"/>
  <c r="AZ166" i="13"/>
  <c r="BC166" i="13" s="1"/>
  <c r="AK167" i="13"/>
  <c r="BV166" i="13"/>
  <c r="CB166" i="13"/>
  <c r="BX166" i="13"/>
  <c r="CD166" i="13"/>
  <c r="CG166" i="13" l="1"/>
  <c r="AT167" i="13" s="1"/>
  <c r="CF166" i="13"/>
  <c r="AS167" i="13" s="1"/>
  <c r="AX166" i="13"/>
  <c r="BA166" i="13" s="1"/>
  <c r="BD166" i="13" s="1"/>
  <c r="AI167" i="13"/>
  <c r="L377" i="7"/>
  <c r="G277" i="12" s="1"/>
  <c r="H277" i="12" s="1"/>
  <c r="I277" i="12" s="1"/>
  <c r="CE166" i="13"/>
  <c r="Q166" i="13"/>
  <c r="Z167" i="13" s="1"/>
  <c r="F377" i="7" s="1"/>
  <c r="K166" i="13"/>
  <c r="N166" i="13" s="1"/>
  <c r="AR167" i="13" l="1"/>
  <c r="AV167" i="13"/>
  <c r="BM167" i="13"/>
  <c r="BP167" i="13"/>
  <c r="I167" i="13"/>
  <c r="BN167" i="13"/>
  <c r="BQ167" i="13"/>
  <c r="AW167" i="13"/>
  <c r="J167" i="13"/>
  <c r="BH167" i="13"/>
  <c r="BU167" i="13"/>
  <c r="CA167" i="13" s="1"/>
  <c r="BT167" i="13"/>
  <c r="BZ167" i="13" s="1"/>
  <c r="BS167" i="13"/>
  <c r="BY167" i="13" s="1"/>
  <c r="CJ167" i="13"/>
  <c r="CI167" i="13"/>
  <c r="CH167" i="13"/>
  <c r="J278" i="12"/>
  <c r="G378" i="7" l="1"/>
  <c r="I378" i="7"/>
  <c r="K378" i="7"/>
  <c r="J378" i="7"/>
  <c r="H378" i="7"/>
  <c r="BV167" i="13"/>
  <c r="CB167" i="13"/>
  <c r="BX167" i="13"/>
  <c r="CD167" i="13"/>
  <c r="AZ167" i="13"/>
  <c r="BC167" i="13" s="1"/>
  <c r="AK168" i="13"/>
  <c r="BW167" i="13"/>
  <c r="CC167" i="13"/>
  <c r="AY167" i="13"/>
  <c r="BB167" i="13" s="1"/>
  <c r="AJ168" i="13"/>
  <c r="BO167" i="13"/>
  <c r="BL167" i="13"/>
  <c r="AU167" i="13"/>
  <c r="H167" i="13"/>
  <c r="S167" i="13"/>
  <c r="AB168" i="13" s="1"/>
  <c r="M167" i="13"/>
  <c r="P167" i="13" s="1"/>
  <c r="R167" i="13"/>
  <c r="AA168" i="13" s="1"/>
  <c r="L167" i="13"/>
  <c r="O167" i="13" s="1"/>
  <c r="CG167" i="13" l="1"/>
  <c r="AT168" i="13" s="1"/>
  <c r="CE167" i="13"/>
  <c r="Q167" i="13"/>
  <c r="Z168" i="13" s="1"/>
  <c r="F378" i="7" s="1"/>
  <c r="K167" i="13"/>
  <c r="N167" i="13" s="1"/>
  <c r="L378" i="7"/>
  <c r="G278" i="12" s="1"/>
  <c r="H278" i="12" s="1"/>
  <c r="I278" i="12" s="1"/>
  <c r="AX167" i="13"/>
  <c r="BA167" i="13" s="1"/>
  <c r="BD167" i="13" s="1"/>
  <c r="AI168" i="13"/>
  <c r="CF167" i="13"/>
  <c r="AS168" i="13" s="1"/>
  <c r="AR168" i="13" l="1"/>
  <c r="AV168" i="13"/>
  <c r="BM168" i="13"/>
  <c r="I168" i="13"/>
  <c r="BP168" i="13"/>
  <c r="BH168" i="13"/>
  <c r="BQ168" i="13"/>
  <c r="AW168" i="13"/>
  <c r="J168" i="13"/>
  <c r="BN168" i="13"/>
  <c r="BS168" i="13"/>
  <c r="BY168" i="13" s="1"/>
  <c r="BT168" i="13"/>
  <c r="BZ168" i="13" s="1"/>
  <c r="BU168" i="13"/>
  <c r="CA168" i="13" s="1"/>
  <c r="CJ168" i="13"/>
  <c r="CI168" i="13"/>
  <c r="CH168" i="13"/>
  <c r="J279" i="12"/>
  <c r="G379" i="7" l="1"/>
  <c r="K379" i="7"/>
  <c r="I379" i="7"/>
  <c r="J379" i="7"/>
  <c r="H379" i="7"/>
  <c r="BV168" i="13"/>
  <c r="CB168" i="13"/>
  <c r="L168" i="13"/>
  <c r="O168" i="13" s="1"/>
  <c r="R168" i="13"/>
  <c r="AA169" i="13" s="1"/>
  <c r="S168" i="13"/>
  <c r="AB169" i="13" s="1"/>
  <c r="M168" i="13"/>
  <c r="P168" i="13" s="1"/>
  <c r="AY168" i="13"/>
  <c r="BB168" i="13" s="1"/>
  <c r="AJ169" i="13"/>
  <c r="BX168" i="13"/>
  <c r="CD168" i="13"/>
  <c r="BL168" i="13"/>
  <c r="AU168" i="13"/>
  <c r="H168" i="13"/>
  <c r="BO168" i="13"/>
  <c r="BW168" i="13"/>
  <c r="CC168" i="13"/>
  <c r="AZ168" i="13"/>
  <c r="BC168" i="13" s="1"/>
  <c r="AK169" i="13"/>
  <c r="CE168" i="13" l="1"/>
  <c r="CF168" i="13"/>
  <c r="AS169" i="13" s="1"/>
  <c r="L379" i="7"/>
  <c r="G279" i="12" s="1"/>
  <c r="H279" i="12" s="1"/>
  <c r="I279" i="12" s="1"/>
  <c r="AX168" i="13"/>
  <c r="BA168" i="13" s="1"/>
  <c r="BD168" i="13" s="1"/>
  <c r="AI169" i="13"/>
  <c r="K168" i="13"/>
  <c r="N168" i="13" s="1"/>
  <c r="Q168" i="13"/>
  <c r="Z169" i="13" s="1"/>
  <c r="F379" i="7" s="1"/>
  <c r="CG168" i="13"/>
  <c r="AT169" i="13" s="1"/>
  <c r="AR169" i="13" l="1"/>
  <c r="BN169" i="13"/>
  <c r="AW169" i="13"/>
  <c r="BQ169" i="13"/>
  <c r="J169" i="13"/>
  <c r="BH169" i="13"/>
  <c r="AV169" i="13"/>
  <c r="BM169" i="13"/>
  <c r="I169" i="13"/>
  <c r="BP169" i="13"/>
  <c r="BT169" i="13"/>
  <c r="BZ169" i="13" s="1"/>
  <c r="BS169" i="13"/>
  <c r="BY169" i="13" s="1"/>
  <c r="BU169" i="13"/>
  <c r="CA169" i="13" s="1"/>
  <c r="CJ169" i="13"/>
  <c r="CI169" i="13"/>
  <c r="CH169" i="13"/>
  <c r="J280" i="12"/>
  <c r="BW169" i="13" l="1"/>
  <c r="CC169" i="13"/>
  <c r="AY169" i="13"/>
  <c r="BB169" i="13" s="1"/>
  <c r="AJ170" i="13"/>
  <c r="BO169" i="13"/>
  <c r="H169" i="13"/>
  <c r="AU169" i="13"/>
  <c r="BL169" i="13"/>
  <c r="AZ169" i="13"/>
  <c r="BC169" i="13" s="1"/>
  <c r="AK170" i="13"/>
  <c r="L169" i="13"/>
  <c r="O169" i="13" s="1"/>
  <c r="R169" i="13"/>
  <c r="AA170" i="13" s="1"/>
  <c r="BX169" i="13"/>
  <c r="CD169" i="13"/>
  <c r="BV169" i="13"/>
  <c r="CB169" i="13"/>
  <c r="I380" i="7"/>
  <c r="J380" i="7"/>
  <c r="K380" i="7"/>
  <c r="G380" i="7"/>
  <c r="H380" i="7"/>
  <c r="M169" i="13"/>
  <c r="P169" i="13" s="1"/>
  <c r="S169" i="13"/>
  <c r="AB170" i="13" s="1"/>
  <c r="CF169" i="13" l="1"/>
  <c r="AS170" i="13" s="1"/>
  <c r="CG169" i="13"/>
  <c r="AT170" i="13" s="1"/>
  <c r="L380" i="7"/>
  <c r="G280" i="12" s="1"/>
  <c r="H280" i="12" s="1"/>
  <c r="I280" i="12" s="1"/>
  <c r="K169" i="13"/>
  <c r="N169" i="13" s="1"/>
  <c r="Q169" i="13"/>
  <c r="Z170" i="13" s="1"/>
  <c r="F380" i="7" s="1"/>
  <c r="AX169" i="13"/>
  <c r="BA169" i="13" s="1"/>
  <c r="BD169" i="13" s="1"/>
  <c r="AI170" i="13"/>
  <c r="CE169" i="13"/>
  <c r="AR170" i="13" l="1"/>
  <c r="BU170" i="13"/>
  <c r="CA170" i="13" s="1"/>
  <c r="BT170" i="13"/>
  <c r="BZ170" i="13" s="1"/>
  <c r="BS170" i="13"/>
  <c r="BY170" i="13" s="1"/>
  <c r="CJ170" i="13"/>
  <c r="CI170" i="13"/>
  <c r="CH170" i="13"/>
  <c r="J281" i="12"/>
  <c r="I170" i="13"/>
  <c r="AV170" i="13"/>
  <c r="BP170" i="13"/>
  <c r="BM170" i="13"/>
  <c r="BH170" i="13"/>
  <c r="BN170" i="13"/>
  <c r="AW170" i="13"/>
  <c r="J170" i="13"/>
  <c r="BQ170" i="13"/>
  <c r="I381" i="7" l="1"/>
  <c r="K381" i="7"/>
  <c r="G381" i="7"/>
  <c r="J381" i="7"/>
  <c r="H381" i="7"/>
  <c r="BO170" i="13"/>
  <c r="BL170" i="13"/>
  <c r="H170" i="13"/>
  <c r="AU170" i="13"/>
  <c r="BW170" i="13"/>
  <c r="CC170" i="13"/>
  <c r="AZ170" i="13"/>
  <c r="BC170" i="13" s="1"/>
  <c r="AK171" i="13"/>
  <c r="BX170" i="13"/>
  <c r="CD170" i="13"/>
  <c r="AY170" i="13"/>
  <c r="BB170" i="13" s="1"/>
  <c r="AJ171" i="13"/>
  <c r="S170" i="13"/>
  <c r="AB171" i="13" s="1"/>
  <c r="M170" i="13"/>
  <c r="P170" i="13" s="1"/>
  <c r="R170" i="13"/>
  <c r="AA171" i="13" s="1"/>
  <c r="L170" i="13"/>
  <c r="O170" i="13" s="1"/>
  <c r="BV170" i="13"/>
  <c r="CB170" i="13"/>
  <c r="CG170" i="13" l="1"/>
  <c r="AT171" i="13" s="1"/>
  <c r="K170" i="13"/>
  <c r="N170" i="13" s="1"/>
  <c r="Q170" i="13"/>
  <c r="Z171" i="13" s="1"/>
  <c r="F381" i="7" s="1"/>
  <c r="AX170" i="13"/>
  <c r="BA170" i="13" s="1"/>
  <c r="BD170" i="13" s="1"/>
  <c r="AI171" i="13"/>
  <c r="L381" i="7"/>
  <c r="G281" i="12" s="1"/>
  <c r="H281" i="12" s="1"/>
  <c r="I281" i="12" s="1"/>
  <c r="CE170" i="13"/>
  <c r="CF170" i="13"/>
  <c r="AS171" i="13" s="1"/>
  <c r="AR171" i="13" l="1"/>
  <c r="I171" i="13"/>
  <c r="BP171" i="13"/>
  <c r="AV171" i="13"/>
  <c r="BM171" i="13"/>
  <c r="BQ171" i="13"/>
  <c r="AW171" i="13"/>
  <c r="J171" i="13"/>
  <c r="BN171" i="13"/>
  <c r="BU171" i="13"/>
  <c r="CA171" i="13" s="1"/>
  <c r="BT171" i="13"/>
  <c r="BZ171" i="13" s="1"/>
  <c r="BS171" i="13"/>
  <c r="BY171" i="13" s="1"/>
  <c r="CJ171" i="13"/>
  <c r="CI171" i="13"/>
  <c r="CH171" i="13"/>
  <c r="J282" i="12"/>
  <c r="BH171" i="13"/>
  <c r="BW171" i="13" l="1"/>
  <c r="CC171" i="13"/>
  <c r="AZ171" i="13"/>
  <c r="BC171" i="13" s="1"/>
  <c r="AK172" i="13"/>
  <c r="J382" i="7"/>
  <c r="G382" i="7"/>
  <c r="H382" i="7"/>
  <c r="K382" i="7"/>
  <c r="I382" i="7"/>
  <c r="BV171" i="13"/>
  <c r="CB171" i="13"/>
  <c r="BX171" i="13"/>
  <c r="CD171" i="13"/>
  <c r="S171" i="13"/>
  <c r="AB172" i="13" s="1"/>
  <c r="M171" i="13"/>
  <c r="P171" i="13" s="1"/>
  <c r="AY171" i="13"/>
  <c r="BB171" i="13" s="1"/>
  <c r="AJ172" i="13"/>
  <c r="L171" i="13"/>
  <c r="O171" i="13" s="1"/>
  <c r="R171" i="13"/>
  <c r="AA172" i="13" s="1"/>
  <c r="BL171" i="13"/>
  <c r="BO171" i="13"/>
  <c r="H171" i="13"/>
  <c r="AU171" i="13"/>
  <c r="CF171" i="13" l="1"/>
  <c r="AS172" i="13" s="1"/>
  <c r="AX171" i="13"/>
  <c r="BA171" i="13" s="1"/>
  <c r="BD171" i="13" s="1"/>
  <c r="AI172" i="13"/>
  <c r="CG171" i="13"/>
  <c r="AT172" i="13" s="1"/>
  <c r="L382" i="7"/>
  <c r="G282" i="12" s="1"/>
  <c r="H282" i="12" s="1"/>
  <c r="I282" i="12" s="1"/>
  <c r="Q171" i="13"/>
  <c r="Z172" i="13" s="1"/>
  <c r="F382" i="7" s="1"/>
  <c r="K171" i="13"/>
  <c r="N171" i="13" s="1"/>
  <c r="CE171" i="13"/>
  <c r="AR172" i="13" l="1"/>
  <c r="BH172" i="13"/>
  <c r="BU172" i="13"/>
  <c r="CA172" i="13" s="1"/>
  <c r="BT172" i="13"/>
  <c r="BZ172" i="13" s="1"/>
  <c r="BS172" i="13"/>
  <c r="BY172" i="13" s="1"/>
  <c r="CJ172" i="13"/>
  <c r="CI172" i="13"/>
  <c r="CH172" i="13"/>
  <c r="J283" i="12"/>
  <c r="BP172" i="13"/>
  <c r="BM172" i="13"/>
  <c r="AV172" i="13"/>
  <c r="I172" i="13"/>
  <c r="J172" i="13"/>
  <c r="BN172" i="13"/>
  <c r="BQ172" i="13"/>
  <c r="AW172" i="13"/>
  <c r="BW172" i="13" l="1"/>
  <c r="CC172" i="13"/>
  <c r="M172" i="13"/>
  <c r="P172" i="13" s="1"/>
  <c r="S172" i="13"/>
  <c r="AB173" i="13" s="1"/>
  <c r="K383" i="7"/>
  <c r="G383" i="7"/>
  <c r="H383" i="7"/>
  <c r="J383" i="7"/>
  <c r="I383" i="7"/>
  <c r="BO172" i="13"/>
  <c r="BL172" i="13"/>
  <c r="H172" i="13"/>
  <c r="AU172" i="13"/>
  <c r="AZ172" i="13"/>
  <c r="BC172" i="13" s="1"/>
  <c r="AK173" i="13"/>
  <c r="R172" i="13"/>
  <c r="AA173" i="13" s="1"/>
  <c r="L172" i="13"/>
  <c r="O172" i="13" s="1"/>
  <c r="AY172" i="13"/>
  <c r="BB172" i="13" s="1"/>
  <c r="AJ173" i="13"/>
  <c r="BV172" i="13"/>
  <c r="CB172" i="13"/>
  <c r="BX172" i="13"/>
  <c r="CD172" i="13"/>
  <c r="CG172" i="13" l="1"/>
  <c r="AT173" i="13" s="1"/>
  <c r="Q172" i="13"/>
  <c r="Z173" i="13" s="1"/>
  <c r="F383" i="7" s="1"/>
  <c r="K172" i="13"/>
  <c r="N172" i="13" s="1"/>
  <c r="CF172" i="13"/>
  <c r="AS173" i="13" s="1"/>
  <c r="AX172" i="13"/>
  <c r="BA172" i="13" s="1"/>
  <c r="BD172" i="13" s="1"/>
  <c r="AI173" i="13"/>
  <c r="L383" i="7"/>
  <c r="G283" i="12" s="1"/>
  <c r="H283" i="12" s="1"/>
  <c r="I283" i="12" s="1"/>
  <c r="CE172" i="13"/>
  <c r="AR173" i="13" l="1"/>
  <c r="I173" i="13"/>
  <c r="BP173" i="13"/>
  <c r="BM173" i="13"/>
  <c r="AV173" i="13"/>
  <c r="J173" i="13"/>
  <c r="BQ173" i="13"/>
  <c r="BN173" i="13"/>
  <c r="AW173" i="13"/>
  <c r="BH173" i="13"/>
  <c r="BT173" i="13"/>
  <c r="BZ173" i="13" s="1"/>
  <c r="BU173" i="13"/>
  <c r="CA173" i="13" s="1"/>
  <c r="BS173" i="13"/>
  <c r="BY173" i="13" s="1"/>
  <c r="CJ173" i="13"/>
  <c r="CI173" i="13"/>
  <c r="CH173" i="13"/>
  <c r="J284" i="12"/>
  <c r="BV173" i="13" l="1"/>
  <c r="CB173" i="13"/>
  <c r="BW173" i="13"/>
  <c r="CC173" i="13"/>
  <c r="BO173" i="13"/>
  <c r="AU173" i="13"/>
  <c r="BL173" i="13"/>
  <c r="H173" i="13"/>
  <c r="L173" i="13"/>
  <c r="O173" i="13" s="1"/>
  <c r="R173" i="13"/>
  <c r="AA174" i="13" s="1"/>
  <c r="AZ173" i="13"/>
  <c r="BC173" i="13" s="1"/>
  <c r="AK174" i="13"/>
  <c r="S173" i="13"/>
  <c r="AB174" i="13" s="1"/>
  <c r="M173" i="13"/>
  <c r="P173" i="13" s="1"/>
  <c r="BX173" i="13"/>
  <c r="CD173" i="13"/>
  <c r="J384" i="7"/>
  <c r="H384" i="7"/>
  <c r="K384" i="7"/>
  <c r="I384" i="7"/>
  <c r="G384" i="7"/>
  <c r="AY173" i="13"/>
  <c r="BB173" i="13" s="1"/>
  <c r="AJ174" i="13"/>
  <c r="CE173" i="13" l="1"/>
  <c r="L384" i="7"/>
  <c r="G284" i="12" s="1"/>
  <c r="H284" i="12" s="1"/>
  <c r="I284" i="12" s="1"/>
  <c r="AX173" i="13"/>
  <c r="BA173" i="13" s="1"/>
  <c r="BD173" i="13" s="1"/>
  <c r="AI174" i="13"/>
  <c r="Q173" i="13"/>
  <c r="Z174" i="13" s="1"/>
  <c r="F384" i="7" s="1"/>
  <c r="K173" i="13"/>
  <c r="N173" i="13" s="1"/>
  <c r="CG173" i="13"/>
  <c r="AT174" i="13" s="1"/>
  <c r="CF173" i="13"/>
  <c r="AS174" i="13" s="1"/>
  <c r="AR174" i="13" l="1"/>
  <c r="J174" i="13"/>
  <c r="BQ174" i="13"/>
  <c r="BN174" i="13"/>
  <c r="AW174" i="13"/>
  <c r="BM174" i="13"/>
  <c r="I174" i="13"/>
  <c r="BP174" i="13"/>
  <c r="AV174" i="13"/>
  <c r="BH174" i="13"/>
  <c r="BU174" i="13"/>
  <c r="CA174" i="13" s="1"/>
  <c r="BS174" i="13"/>
  <c r="BY174" i="13" s="1"/>
  <c r="BT174" i="13"/>
  <c r="BZ174" i="13" s="1"/>
  <c r="CJ174" i="13"/>
  <c r="CI174" i="13"/>
  <c r="CH174" i="13"/>
  <c r="J285" i="12"/>
  <c r="G385" i="7" l="1"/>
  <c r="K385" i="7"/>
  <c r="H385" i="7"/>
  <c r="I385" i="7"/>
  <c r="J385" i="7"/>
  <c r="M174" i="13"/>
  <c r="P174" i="13" s="1"/>
  <c r="S174" i="13"/>
  <c r="AB175" i="13" s="1"/>
  <c r="R174" i="13"/>
  <c r="AA175" i="13" s="1"/>
  <c r="L174" i="13"/>
  <c r="O174" i="13" s="1"/>
  <c r="BW174" i="13"/>
  <c r="CC174" i="13"/>
  <c r="BV174" i="13"/>
  <c r="CB174" i="13"/>
  <c r="BX174" i="13"/>
  <c r="CD174" i="13"/>
  <c r="BO174" i="13"/>
  <c r="BL174" i="13"/>
  <c r="H174" i="13"/>
  <c r="AU174" i="13"/>
  <c r="AY174" i="13"/>
  <c r="BB174" i="13" s="1"/>
  <c r="AJ175" i="13"/>
  <c r="AZ174" i="13"/>
  <c r="BC174" i="13" s="1"/>
  <c r="AK175" i="13"/>
  <c r="CG174" i="13" l="1"/>
  <c r="AT175" i="13" s="1"/>
  <c r="L385" i="7"/>
  <c r="G285" i="12" s="1"/>
  <c r="H285" i="12" s="1"/>
  <c r="I285" i="12" s="1"/>
  <c r="Q174" i="13"/>
  <c r="Z175" i="13" s="1"/>
  <c r="F385" i="7" s="1"/>
  <c r="K174" i="13"/>
  <c r="N174" i="13" s="1"/>
  <c r="CE174" i="13"/>
  <c r="CF174" i="13"/>
  <c r="AS175" i="13" s="1"/>
  <c r="AX174" i="13"/>
  <c r="BA174" i="13" s="1"/>
  <c r="BD174" i="13" s="1"/>
  <c r="AI175" i="13"/>
  <c r="AR175" i="13" l="1"/>
  <c r="I175" i="13"/>
  <c r="BM175" i="13"/>
  <c r="BP175" i="13"/>
  <c r="AV175" i="13"/>
  <c r="BT175" i="13"/>
  <c r="BZ175" i="13" s="1"/>
  <c r="BS175" i="13"/>
  <c r="BY175" i="13" s="1"/>
  <c r="BU175" i="13"/>
  <c r="CA175" i="13" s="1"/>
  <c r="CJ175" i="13"/>
  <c r="CI175" i="13"/>
  <c r="CH175" i="13"/>
  <c r="J286" i="12"/>
  <c r="BN175" i="13"/>
  <c r="J175" i="13"/>
  <c r="AW175" i="13"/>
  <c r="BQ175" i="13"/>
  <c r="BH175" i="13"/>
  <c r="L175" i="13" l="1"/>
  <c r="O175" i="13" s="1"/>
  <c r="R175" i="13"/>
  <c r="AA176" i="13" s="1"/>
  <c r="G386" i="7"/>
  <c r="I386" i="7"/>
  <c r="K386" i="7"/>
  <c r="J386" i="7"/>
  <c r="H386" i="7"/>
  <c r="M175" i="13"/>
  <c r="P175" i="13" s="1"/>
  <c r="S175" i="13"/>
  <c r="AB176" i="13" s="1"/>
  <c r="BX175" i="13"/>
  <c r="CD175" i="13"/>
  <c r="BW175" i="13"/>
  <c r="CC175" i="13"/>
  <c r="BL175" i="13"/>
  <c r="H175" i="13"/>
  <c r="BO175" i="13"/>
  <c r="AU175" i="13"/>
  <c r="AZ175" i="13"/>
  <c r="BC175" i="13" s="1"/>
  <c r="AK176" i="13"/>
  <c r="BV175" i="13"/>
  <c r="CB175" i="13"/>
  <c r="AY175" i="13"/>
  <c r="BB175" i="13" s="1"/>
  <c r="AJ176" i="13"/>
  <c r="CE175" i="13" l="1"/>
  <c r="AX175" i="13"/>
  <c r="BA175" i="13" s="1"/>
  <c r="BD175" i="13" s="1"/>
  <c r="AI176" i="13"/>
  <c r="CF175" i="13"/>
  <c r="AS176" i="13" s="1"/>
  <c r="Q175" i="13"/>
  <c r="Z176" i="13" s="1"/>
  <c r="F386" i="7" s="1"/>
  <c r="K175" i="13"/>
  <c r="N175" i="13" s="1"/>
  <c r="L386" i="7"/>
  <c r="G286" i="12" s="1"/>
  <c r="H286" i="12" s="1"/>
  <c r="I286" i="12" s="1"/>
  <c r="CG175" i="13"/>
  <c r="AT176" i="13" s="1"/>
  <c r="AR176" i="13" l="1"/>
  <c r="AW176" i="13"/>
  <c r="J176" i="13"/>
  <c r="BN176" i="13"/>
  <c r="BQ176" i="13"/>
  <c r="BH176" i="13"/>
  <c r="BM176" i="13"/>
  <c r="BP176" i="13"/>
  <c r="I176" i="13"/>
  <c r="AV176" i="13"/>
  <c r="BU176" i="13"/>
  <c r="CA176" i="13" s="1"/>
  <c r="BT176" i="13"/>
  <c r="BZ176" i="13" s="1"/>
  <c r="BS176" i="13"/>
  <c r="BY176" i="13" s="1"/>
  <c r="CJ176" i="13"/>
  <c r="CI176" i="13"/>
  <c r="CH176" i="13"/>
  <c r="J287" i="12"/>
  <c r="BV176" i="13" l="1"/>
  <c r="CB176" i="13"/>
  <c r="AZ176" i="13"/>
  <c r="BC176" i="13" s="1"/>
  <c r="AK177" i="13"/>
  <c r="I387" i="7"/>
  <c r="H387" i="7"/>
  <c r="J387" i="7"/>
  <c r="K387" i="7"/>
  <c r="G387" i="7"/>
  <c r="M176" i="13"/>
  <c r="P176" i="13" s="1"/>
  <c r="S176" i="13"/>
  <c r="AB177" i="13" s="1"/>
  <c r="R176" i="13"/>
  <c r="AA177" i="13" s="1"/>
  <c r="L176" i="13"/>
  <c r="O176" i="13" s="1"/>
  <c r="H176" i="13"/>
  <c r="BO176" i="13"/>
  <c r="AU176" i="13"/>
  <c r="BL176" i="13"/>
  <c r="BW176" i="13"/>
  <c r="CC176" i="13"/>
  <c r="BX176" i="13"/>
  <c r="CD176" i="13"/>
  <c r="AY176" i="13"/>
  <c r="BB176" i="13" s="1"/>
  <c r="AJ177" i="13"/>
  <c r="CF176" i="13" l="1"/>
  <c r="AS177" i="13" s="1"/>
  <c r="AX176" i="13"/>
  <c r="BA176" i="13" s="1"/>
  <c r="BD176" i="13" s="1"/>
  <c r="AI177" i="13"/>
  <c r="CG176" i="13"/>
  <c r="AT177" i="13" s="1"/>
  <c r="CE176" i="13"/>
  <c r="L387" i="7"/>
  <c r="G287" i="12" s="1"/>
  <c r="H287" i="12" s="1"/>
  <c r="I287" i="12" s="1"/>
  <c r="K176" i="13"/>
  <c r="N176" i="13" s="1"/>
  <c r="Q176" i="13"/>
  <c r="Z177" i="13" s="1"/>
  <c r="F387" i="7" s="1"/>
  <c r="AR177" i="13" l="1"/>
  <c r="BH177" i="13"/>
  <c r="BT177" i="13"/>
  <c r="BZ177" i="13" s="1"/>
  <c r="BS177" i="13"/>
  <c r="BY177" i="13" s="1"/>
  <c r="BU177" i="13"/>
  <c r="CA177" i="13" s="1"/>
  <c r="CJ177" i="13"/>
  <c r="CI177" i="13"/>
  <c r="CH177" i="13"/>
  <c r="J288" i="12"/>
  <c r="BP177" i="13"/>
  <c r="I177" i="13"/>
  <c r="BM177" i="13"/>
  <c r="AV177" i="13"/>
  <c r="BN177" i="13"/>
  <c r="AW177" i="13"/>
  <c r="BQ177" i="13"/>
  <c r="J177" i="13"/>
  <c r="M177" i="13" l="1"/>
  <c r="P177" i="13" s="1"/>
  <c r="S177" i="13"/>
  <c r="AB178" i="13" s="1"/>
  <c r="BW177" i="13"/>
  <c r="CC177" i="13"/>
  <c r="BV177" i="13"/>
  <c r="CB177" i="13"/>
  <c r="K388" i="7"/>
  <c r="H388" i="7"/>
  <c r="G388" i="7"/>
  <c r="I388" i="7"/>
  <c r="J388" i="7"/>
  <c r="AZ177" i="13"/>
  <c r="BC177" i="13" s="1"/>
  <c r="AK178" i="13"/>
  <c r="L177" i="13"/>
  <c r="O177" i="13" s="1"/>
  <c r="R177" i="13"/>
  <c r="AA178" i="13" s="1"/>
  <c r="BX177" i="13"/>
  <c r="CD177" i="13"/>
  <c r="AY177" i="13"/>
  <c r="BB177" i="13" s="1"/>
  <c r="AJ178" i="13"/>
  <c r="H177" i="13"/>
  <c r="BL177" i="13"/>
  <c r="AU177" i="13"/>
  <c r="BO177" i="13"/>
  <c r="CG177" i="13" l="1"/>
  <c r="AT178" i="13" s="1"/>
  <c r="Q177" i="13"/>
  <c r="Z178" i="13" s="1"/>
  <c r="F388" i="7" s="1"/>
  <c r="K177" i="13"/>
  <c r="N177" i="13" s="1"/>
  <c r="L388" i="7"/>
  <c r="G288" i="12" s="1"/>
  <c r="H288" i="12" s="1"/>
  <c r="I288" i="12" s="1"/>
  <c r="CE177" i="13"/>
  <c r="CF177" i="13"/>
  <c r="AS178" i="13" s="1"/>
  <c r="AX177" i="13"/>
  <c r="BA177" i="13" s="1"/>
  <c r="BD177" i="13" s="1"/>
  <c r="AI178" i="13"/>
  <c r="AR178" i="13" l="1"/>
  <c r="BT178" i="13"/>
  <c r="BZ178" i="13" s="1"/>
  <c r="BS178" i="13"/>
  <c r="BY178" i="13" s="1"/>
  <c r="BU178" i="13"/>
  <c r="CA178" i="13" s="1"/>
  <c r="CJ178" i="13"/>
  <c r="CI178" i="13"/>
  <c r="CH178" i="13"/>
  <c r="J289" i="12"/>
  <c r="BH178" i="13"/>
  <c r="BM178" i="13"/>
  <c r="I178" i="13"/>
  <c r="BP178" i="13"/>
  <c r="AV178" i="13"/>
  <c r="BQ178" i="13"/>
  <c r="AW178" i="13"/>
  <c r="BN178" i="13"/>
  <c r="J178" i="13"/>
  <c r="S178" i="13" l="1"/>
  <c r="AB179" i="13" s="1"/>
  <c r="M178" i="13"/>
  <c r="P178" i="13" s="1"/>
  <c r="AY178" i="13"/>
  <c r="BB178" i="13" s="1"/>
  <c r="AJ179" i="13"/>
  <c r="BV178" i="13"/>
  <c r="CB178" i="13"/>
  <c r="BL178" i="13"/>
  <c r="AU178" i="13"/>
  <c r="H178" i="13"/>
  <c r="BO178" i="13"/>
  <c r="AZ178" i="13"/>
  <c r="BC178" i="13" s="1"/>
  <c r="AK179" i="13"/>
  <c r="R178" i="13"/>
  <c r="AA179" i="13" s="1"/>
  <c r="L178" i="13"/>
  <c r="O178" i="13" s="1"/>
  <c r="BW178" i="13"/>
  <c r="CC178" i="13"/>
  <c r="H389" i="7"/>
  <c r="J389" i="7"/>
  <c r="I389" i="7"/>
  <c r="K389" i="7"/>
  <c r="G389" i="7"/>
  <c r="BX178" i="13"/>
  <c r="CD178" i="13"/>
  <c r="CF178" i="13" l="1"/>
  <c r="AS179" i="13" s="1"/>
  <c r="CE178" i="13"/>
  <c r="CG178" i="13"/>
  <c r="AT179" i="13" s="1"/>
  <c r="K178" i="13"/>
  <c r="N178" i="13" s="1"/>
  <c r="Q178" i="13"/>
  <c r="Z179" i="13" s="1"/>
  <c r="F389" i="7" s="1"/>
  <c r="L389" i="7"/>
  <c r="G289" i="12" s="1"/>
  <c r="H289" i="12" s="1"/>
  <c r="I289" i="12" s="1"/>
  <c r="AX178" i="13"/>
  <c r="BA178" i="13" s="1"/>
  <c r="BD178" i="13" s="1"/>
  <c r="AI179" i="13"/>
  <c r="AR179" i="13" l="1"/>
  <c r="AV179" i="13"/>
  <c r="BP179" i="13"/>
  <c r="BM179" i="13"/>
  <c r="I179" i="13"/>
  <c r="BQ179" i="13"/>
  <c r="AW179" i="13"/>
  <c r="BN179" i="13"/>
  <c r="J179" i="13"/>
  <c r="BH179" i="13"/>
  <c r="BU179" i="13"/>
  <c r="CA179" i="13" s="1"/>
  <c r="BT179" i="13"/>
  <c r="BZ179" i="13" s="1"/>
  <c r="BS179" i="13"/>
  <c r="BY179" i="13" s="1"/>
  <c r="CJ179" i="13"/>
  <c r="CI179" i="13"/>
  <c r="CH179" i="13"/>
  <c r="J290" i="12"/>
  <c r="BV179" i="13" l="1"/>
  <c r="CB179" i="13"/>
  <c r="BX179" i="13"/>
  <c r="CD179" i="13"/>
  <c r="M179" i="13"/>
  <c r="P179" i="13" s="1"/>
  <c r="S179" i="13"/>
  <c r="AB180" i="13" s="1"/>
  <c r="J390" i="7"/>
  <c r="K390" i="7"/>
  <c r="H390" i="7"/>
  <c r="G390" i="7"/>
  <c r="I390" i="7"/>
  <c r="H179" i="13"/>
  <c r="BO179" i="13"/>
  <c r="AU179" i="13"/>
  <c r="BL179" i="13"/>
  <c r="AY179" i="13"/>
  <c r="BB179" i="13" s="1"/>
  <c r="AJ180" i="13"/>
  <c r="BW179" i="13"/>
  <c r="CC179" i="13"/>
  <c r="AZ179" i="13"/>
  <c r="BC179" i="13" s="1"/>
  <c r="AK180" i="13"/>
  <c r="R179" i="13"/>
  <c r="AA180" i="13" s="1"/>
  <c r="L179" i="13"/>
  <c r="O179" i="13" s="1"/>
  <c r="CE179" i="13" l="1"/>
  <c r="CF179" i="13"/>
  <c r="AS180" i="13" s="1"/>
  <c r="Q179" i="13"/>
  <c r="Z180" i="13" s="1"/>
  <c r="F390" i="7" s="1"/>
  <c r="K179" i="13"/>
  <c r="N179" i="13" s="1"/>
  <c r="L390" i="7"/>
  <c r="G290" i="12" s="1"/>
  <c r="H290" i="12" s="1"/>
  <c r="I290" i="12" s="1"/>
  <c r="AX179" i="13"/>
  <c r="BA179" i="13" s="1"/>
  <c r="BD179" i="13" s="1"/>
  <c r="AI180" i="13"/>
  <c r="CG179" i="13"/>
  <c r="AT180" i="13" s="1"/>
  <c r="AR180" i="13" l="1"/>
  <c r="BQ180" i="13"/>
  <c r="BN180" i="13"/>
  <c r="AW180" i="13"/>
  <c r="J180" i="13"/>
  <c r="BU180" i="13"/>
  <c r="CA180" i="13" s="1"/>
  <c r="BT180" i="13"/>
  <c r="BZ180" i="13" s="1"/>
  <c r="BS180" i="13"/>
  <c r="BY180" i="13" s="1"/>
  <c r="CJ180" i="13"/>
  <c r="CI180" i="13"/>
  <c r="CH180" i="13"/>
  <c r="J291" i="12"/>
  <c r="BH180" i="13"/>
  <c r="I180" i="13"/>
  <c r="BP180" i="13"/>
  <c r="AV180" i="13"/>
  <c r="BM180" i="13"/>
  <c r="BV180" i="13" l="1"/>
  <c r="CB180" i="13"/>
  <c r="L180" i="13"/>
  <c r="O180" i="13" s="1"/>
  <c r="R180" i="13"/>
  <c r="AA181" i="13" s="1"/>
  <c r="G391" i="7"/>
  <c r="J391" i="7"/>
  <c r="K391" i="7"/>
  <c r="I391" i="7"/>
  <c r="H391" i="7"/>
  <c r="BX180" i="13"/>
  <c r="CD180" i="13"/>
  <c r="AZ180" i="13"/>
  <c r="BC180" i="13" s="1"/>
  <c r="AK181" i="13"/>
  <c r="AY180" i="13"/>
  <c r="BB180" i="13" s="1"/>
  <c r="AJ181" i="13"/>
  <c r="BO180" i="13"/>
  <c r="AU180" i="13"/>
  <c r="BL180" i="13"/>
  <c r="H180" i="13"/>
  <c r="BW180" i="13"/>
  <c r="CC180" i="13"/>
  <c r="M180" i="13"/>
  <c r="P180" i="13" s="1"/>
  <c r="S180" i="13"/>
  <c r="AB181" i="13" s="1"/>
  <c r="CG180" i="13" l="1"/>
  <c r="AT181" i="13" s="1"/>
  <c r="Q180" i="13"/>
  <c r="Z181" i="13" s="1"/>
  <c r="F391" i="7" s="1"/>
  <c r="K180" i="13"/>
  <c r="N180" i="13" s="1"/>
  <c r="AX180" i="13"/>
  <c r="BA180" i="13" s="1"/>
  <c r="BD180" i="13" s="1"/>
  <c r="AI181" i="13"/>
  <c r="L391" i="7"/>
  <c r="G291" i="12" s="1"/>
  <c r="H291" i="12" s="1"/>
  <c r="I291" i="12" s="1"/>
  <c r="CE180" i="13"/>
  <c r="CF180" i="13"/>
  <c r="AS181" i="13" s="1"/>
  <c r="AR181" i="13" l="1"/>
  <c r="BP181" i="13"/>
  <c r="I181" i="13"/>
  <c r="AV181" i="13"/>
  <c r="BM181" i="13"/>
  <c r="BH181" i="13"/>
  <c r="BN181" i="13"/>
  <c r="AW181" i="13"/>
  <c r="J181" i="13"/>
  <c r="BQ181" i="13"/>
  <c r="BS181" i="13"/>
  <c r="BY181" i="13" s="1"/>
  <c r="BU181" i="13"/>
  <c r="CA181" i="13" s="1"/>
  <c r="BT181" i="13"/>
  <c r="BZ181" i="13" s="1"/>
  <c r="CJ181" i="13"/>
  <c r="CI181" i="13"/>
  <c r="CH181" i="13"/>
  <c r="J292" i="12"/>
  <c r="BW181" i="13" l="1"/>
  <c r="CC181" i="13"/>
  <c r="BO181" i="13"/>
  <c r="AU181" i="13"/>
  <c r="BL181" i="13"/>
  <c r="H181" i="13"/>
  <c r="BV181" i="13"/>
  <c r="CB181" i="13"/>
  <c r="AZ181" i="13"/>
  <c r="BC181" i="13" s="1"/>
  <c r="AK182" i="13"/>
  <c r="R181" i="13"/>
  <c r="AA182" i="13" s="1"/>
  <c r="L181" i="13"/>
  <c r="O181" i="13" s="1"/>
  <c r="S181" i="13"/>
  <c r="AB182" i="13" s="1"/>
  <c r="M181" i="13"/>
  <c r="P181" i="13" s="1"/>
  <c r="AY181" i="13"/>
  <c r="BB181" i="13" s="1"/>
  <c r="AJ182" i="13"/>
  <c r="BX181" i="13"/>
  <c r="CD181" i="13"/>
  <c r="K392" i="7"/>
  <c r="J392" i="7"/>
  <c r="I392" i="7"/>
  <c r="G392" i="7"/>
  <c r="H392" i="7"/>
  <c r="CG181" i="13" l="1"/>
  <c r="AT182" i="13" s="1"/>
  <c r="CE181" i="13"/>
  <c r="CF181" i="13"/>
  <c r="AS182" i="13" s="1"/>
  <c r="K181" i="13"/>
  <c r="N181" i="13" s="1"/>
  <c r="Q181" i="13"/>
  <c r="Z182" i="13" s="1"/>
  <c r="F392" i="7" s="1"/>
  <c r="L392" i="7"/>
  <c r="G292" i="12" s="1"/>
  <c r="H292" i="12" s="1"/>
  <c r="I292" i="12" s="1"/>
  <c r="AX181" i="13"/>
  <c r="BA181" i="13" s="1"/>
  <c r="BD181" i="13" s="1"/>
  <c r="AI182" i="13"/>
  <c r="AR182" i="13" l="1"/>
  <c r="BP182" i="13"/>
  <c r="I182" i="13"/>
  <c r="BM182" i="13"/>
  <c r="AV182" i="13"/>
  <c r="J182" i="13"/>
  <c r="AW182" i="13"/>
  <c r="BN182" i="13"/>
  <c r="BQ182" i="13"/>
  <c r="BH182" i="13"/>
  <c r="BU182" i="13"/>
  <c r="CA182" i="13" s="1"/>
  <c r="BT182" i="13"/>
  <c r="BZ182" i="13" s="1"/>
  <c r="BS182" i="13"/>
  <c r="BY182" i="13" s="1"/>
  <c r="CJ182" i="13"/>
  <c r="CI182" i="13"/>
  <c r="CH182" i="13"/>
  <c r="J293" i="12"/>
  <c r="BO182" i="13" l="1"/>
  <c r="AU182" i="13"/>
  <c r="BL182" i="13"/>
  <c r="H182" i="13"/>
  <c r="AY182" i="13"/>
  <c r="BB182" i="13" s="1"/>
  <c r="AJ183" i="13"/>
  <c r="BX182" i="13"/>
  <c r="CD182" i="13"/>
  <c r="M182" i="13"/>
  <c r="P182" i="13" s="1"/>
  <c r="S182" i="13"/>
  <c r="AB183" i="13" s="1"/>
  <c r="BV182" i="13"/>
  <c r="CB182" i="13"/>
  <c r="BW182" i="13"/>
  <c r="CC182" i="13"/>
  <c r="I393" i="7"/>
  <c r="G393" i="7"/>
  <c r="K393" i="7"/>
  <c r="H393" i="7"/>
  <c r="J393" i="7"/>
  <c r="AZ182" i="13"/>
  <c r="BC182" i="13" s="1"/>
  <c r="AK183" i="13"/>
  <c r="L182" i="13"/>
  <c r="O182" i="13" s="1"/>
  <c r="R182" i="13"/>
  <c r="AA183" i="13" s="1"/>
  <c r="CE182" i="13" l="1"/>
  <c r="L393" i="7"/>
  <c r="G293" i="12" s="1"/>
  <c r="H293" i="12" s="1"/>
  <c r="I293" i="12" s="1"/>
  <c r="AX182" i="13"/>
  <c r="BA182" i="13" s="1"/>
  <c r="BD182" i="13" s="1"/>
  <c r="AI183" i="13"/>
  <c r="Q182" i="13"/>
  <c r="Z183" i="13" s="1"/>
  <c r="F393" i="7" s="1"/>
  <c r="K182" i="13"/>
  <c r="N182" i="13" s="1"/>
  <c r="CF182" i="13"/>
  <c r="AS183" i="13" s="1"/>
  <c r="CG182" i="13"/>
  <c r="AT183" i="13" s="1"/>
  <c r="AR183" i="13" l="1"/>
  <c r="BP183" i="13"/>
  <c r="BM183" i="13"/>
  <c r="AV183" i="13"/>
  <c r="I183" i="13"/>
  <c r="BN183" i="13"/>
  <c r="BQ183" i="13"/>
  <c r="J183" i="13"/>
  <c r="AW183" i="13"/>
  <c r="BH183" i="13"/>
  <c r="BS183" i="13"/>
  <c r="BY183" i="13" s="1"/>
  <c r="BU183" i="13"/>
  <c r="CA183" i="13" s="1"/>
  <c r="BT183" i="13"/>
  <c r="BZ183" i="13" s="1"/>
  <c r="CJ183" i="13"/>
  <c r="CI183" i="13"/>
  <c r="CH183" i="13"/>
  <c r="J294" i="12"/>
  <c r="BX183" i="13" l="1"/>
  <c r="CD183" i="13"/>
  <c r="G394" i="7"/>
  <c r="H394" i="7"/>
  <c r="I394" i="7"/>
  <c r="K394" i="7"/>
  <c r="J394" i="7"/>
  <c r="BW183" i="13"/>
  <c r="CC183" i="13"/>
  <c r="BV183" i="13"/>
  <c r="CB183" i="13"/>
  <c r="S183" i="13"/>
  <c r="AB184" i="13" s="1"/>
  <c r="M183" i="13"/>
  <c r="P183" i="13" s="1"/>
  <c r="AY183" i="13"/>
  <c r="BB183" i="13" s="1"/>
  <c r="AJ184" i="13"/>
  <c r="BL183" i="13"/>
  <c r="AU183" i="13"/>
  <c r="BO183" i="13"/>
  <c r="H183" i="13"/>
  <c r="AZ183" i="13"/>
  <c r="BC183" i="13" s="1"/>
  <c r="AK184" i="13"/>
  <c r="L183" i="13"/>
  <c r="O183" i="13" s="1"/>
  <c r="R183" i="13"/>
  <c r="AA184" i="13" s="1"/>
  <c r="CE183" i="13" l="1"/>
  <c r="CG183" i="13"/>
  <c r="AT184" i="13" s="1"/>
  <c r="AX183" i="13"/>
  <c r="BA183" i="13" s="1"/>
  <c r="BD183" i="13" s="1"/>
  <c r="AI184" i="13"/>
  <c r="K183" i="13"/>
  <c r="N183" i="13" s="1"/>
  <c r="Q183" i="13"/>
  <c r="Z184" i="13" s="1"/>
  <c r="F394" i="7" s="1"/>
  <c r="L394" i="7"/>
  <c r="G294" i="12" s="1"/>
  <c r="H294" i="12" s="1"/>
  <c r="I294" i="12" s="1"/>
  <c r="CF183" i="13"/>
  <c r="AS184" i="13" s="1"/>
  <c r="AR184" i="13" l="1"/>
  <c r="AW184" i="13"/>
  <c r="J184" i="13"/>
  <c r="BQ184" i="13"/>
  <c r="BN184" i="13"/>
  <c r="BP184" i="13"/>
  <c r="AV184" i="13"/>
  <c r="I184" i="13"/>
  <c r="BM184" i="13"/>
  <c r="BS184" i="13"/>
  <c r="BY184" i="13" s="1"/>
  <c r="BT184" i="13"/>
  <c r="BZ184" i="13" s="1"/>
  <c r="BU184" i="13"/>
  <c r="CA184" i="13" s="1"/>
  <c r="CJ184" i="13"/>
  <c r="CI184" i="13"/>
  <c r="CH184" i="13"/>
  <c r="J295" i="12"/>
  <c r="BH184" i="13"/>
  <c r="M184" i="13" l="1"/>
  <c r="P184" i="13" s="1"/>
  <c r="S184" i="13"/>
  <c r="AB185" i="13" s="1"/>
  <c r="BX184" i="13"/>
  <c r="CD184" i="13"/>
  <c r="BW184" i="13"/>
  <c r="CC184" i="13"/>
  <c r="BV184" i="13"/>
  <c r="CB184" i="13"/>
  <c r="AZ184" i="13"/>
  <c r="BC184" i="13" s="1"/>
  <c r="AK185" i="13"/>
  <c r="AY184" i="13"/>
  <c r="BB184" i="13" s="1"/>
  <c r="AJ185" i="13"/>
  <c r="I395" i="7"/>
  <c r="H395" i="7"/>
  <c r="G395" i="7"/>
  <c r="K395" i="7"/>
  <c r="J395" i="7"/>
  <c r="R184" i="13"/>
  <c r="AA185" i="13" s="1"/>
  <c r="L184" i="13"/>
  <c r="O184" i="13" s="1"/>
  <c r="H184" i="13"/>
  <c r="BL184" i="13"/>
  <c r="AU184" i="13"/>
  <c r="BO184" i="13"/>
  <c r="CE184" i="13" l="1"/>
  <c r="L395" i="7"/>
  <c r="G295" i="12" s="1"/>
  <c r="H295" i="12" s="1"/>
  <c r="I295" i="12" s="1"/>
  <c r="Q184" i="13"/>
  <c r="Z185" i="13" s="1"/>
  <c r="F395" i="7" s="1"/>
  <c r="K184" i="13"/>
  <c r="N184" i="13" s="1"/>
  <c r="CF184" i="13"/>
  <c r="AS185" i="13" s="1"/>
  <c r="CG184" i="13"/>
  <c r="AT185" i="13" s="1"/>
  <c r="AX184" i="13"/>
  <c r="BA184" i="13" s="1"/>
  <c r="BD184" i="13" s="1"/>
  <c r="AI185" i="13"/>
  <c r="AR185" i="13" l="1"/>
  <c r="BQ185" i="13"/>
  <c r="AW185" i="13"/>
  <c r="J185" i="13"/>
  <c r="BN185" i="13"/>
  <c r="I185" i="13"/>
  <c r="BM185" i="13"/>
  <c r="BP185" i="13"/>
  <c r="AV185" i="13"/>
  <c r="BH185" i="13"/>
  <c r="BT185" i="13"/>
  <c r="BZ185" i="13" s="1"/>
  <c r="BS185" i="13"/>
  <c r="BY185" i="13" s="1"/>
  <c r="BU185" i="13"/>
  <c r="CA185" i="13" s="1"/>
  <c r="CJ185" i="13"/>
  <c r="CI185" i="13"/>
  <c r="CH185" i="13"/>
  <c r="J296" i="12"/>
  <c r="BV185" i="13" l="1"/>
  <c r="CB185" i="13"/>
  <c r="BW185" i="13"/>
  <c r="CC185" i="13"/>
  <c r="R185" i="13"/>
  <c r="AA186" i="13" s="1"/>
  <c r="L185" i="13"/>
  <c r="O185" i="13" s="1"/>
  <c r="I396" i="7"/>
  <c r="K396" i="7"/>
  <c r="J396" i="7"/>
  <c r="G396" i="7"/>
  <c r="H396" i="7"/>
  <c r="AZ185" i="13"/>
  <c r="BC185" i="13" s="1"/>
  <c r="AK186" i="13"/>
  <c r="BX185" i="13"/>
  <c r="CD185" i="13"/>
  <c r="H185" i="13"/>
  <c r="BL185" i="13"/>
  <c r="BO185" i="13"/>
  <c r="AU185" i="13"/>
  <c r="M185" i="13"/>
  <c r="P185" i="13" s="1"/>
  <c r="S185" i="13"/>
  <c r="AB186" i="13" s="1"/>
  <c r="AY185" i="13"/>
  <c r="BB185" i="13" s="1"/>
  <c r="AJ186" i="13"/>
  <c r="CE185" i="13" l="1"/>
  <c r="CF185" i="13"/>
  <c r="AS186" i="13" s="1"/>
  <c r="K185" i="13"/>
  <c r="N185" i="13" s="1"/>
  <c r="Q185" i="13"/>
  <c r="Z186" i="13" s="1"/>
  <c r="F396" i="7" s="1"/>
  <c r="L396" i="7"/>
  <c r="G296" i="12" s="1"/>
  <c r="H296" i="12" s="1"/>
  <c r="I296" i="12" s="1"/>
  <c r="AX185" i="13"/>
  <c r="BA185" i="13" s="1"/>
  <c r="BD185" i="13" s="1"/>
  <c r="AI186" i="13"/>
  <c r="CG185" i="13"/>
  <c r="AT186" i="13" s="1"/>
  <c r="AR186" i="13" l="1"/>
  <c r="BT186" i="13"/>
  <c r="BZ186" i="13" s="1"/>
  <c r="BS186" i="13"/>
  <c r="BY186" i="13" s="1"/>
  <c r="BU186" i="13"/>
  <c r="CA186" i="13" s="1"/>
  <c r="CJ186" i="13"/>
  <c r="CI186" i="13"/>
  <c r="CH186" i="13"/>
  <c r="J297" i="12"/>
  <c r="AW186" i="13"/>
  <c r="J186" i="13"/>
  <c r="BQ186" i="13"/>
  <c r="BN186" i="13"/>
  <c r="BH186" i="13"/>
  <c r="BP186" i="13"/>
  <c r="BM186" i="13"/>
  <c r="I186" i="13"/>
  <c r="AV186" i="13"/>
  <c r="BV186" i="13" l="1"/>
  <c r="CB186" i="13"/>
  <c r="R186" i="13"/>
  <c r="AA187" i="13" s="1"/>
  <c r="L186" i="13"/>
  <c r="O186" i="13" s="1"/>
  <c r="AZ186" i="13"/>
  <c r="BC186" i="13" s="1"/>
  <c r="AK187" i="13"/>
  <c r="BX186" i="13"/>
  <c r="CD186" i="13"/>
  <c r="AY186" i="13"/>
  <c r="BB186" i="13" s="1"/>
  <c r="AJ187" i="13"/>
  <c r="K397" i="7"/>
  <c r="I397" i="7"/>
  <c r="J397" i="7"/>
  <c r="H397" i="7"/>
  <c r="G397" i="7"/>
  <c r="M186" i="13"/>
  <c r="P186" i="13" s="1"/>
  <c r="S186" i="13"/>
  <c r="AB187" i="13" s="1"/>
  <c r="BO186" i="13"/>
  <c r="H186" i="13"/>
  <c r="AU186" i="13"/>
  <c r="BL186" i="13"/>
  <c r="BW186" i="13"/>
  <c r="CC186" i="13"/>
  <c r="CF186" i="13" l="1"/>
  <c r="AS187" i="13" s="1"/>
  <c r="CE186" i="13"/>
  <c r="AX186" i="13"/>
  <c r="BA186" i="13" s="1"/>
  <c r="BD186" i="13" s="1"/>
  <c r="AI187" i="13"/>
  <c r="K186" i="13"/>
  <c r="N186" i="13" s="1"/>
  <c r="Q186" i="13"/>
  <c r="Z187" i="13" s="1"/>
  <c r="F397" i="7" s="1"/>
  <c r="L397" i="7"/>
  <c r="G297" i="12" s="1"/>
  <c r="H297" i="12" s="1"/>
  <c r="I297" i="12" s="1"/>
  <c r="CG186" i="13"/>
  <c r="AT187" i="13" s="1"/>
  <c r="AR187" i="13" l="1"/>
  <c r="BN187" i="13"/>
  <c r="BQ187" i="13"/>
  <c r="AW187" i="13"/>
  <c r="J187" i="13"/>
  <c r="BH187" i="13"/>
  <c r="BP187" i="13"/>
  <c r="AV187" i="13"/>
  <c r="I187" i="13"/>
  <c r="BM187" i="13"/>
  <c r="BU187" i="13"/>
  <c r="CA187" i="13" s="1"/>
  <c r="BS187" i="13"/>
  <c r="BY187" i="13" s="1"/>
  <c r="BT187" i="13"/>
  <c r="BZ187" i="13" s="1"/>
  <c r="CJ187" i="13"/>
  <c r="CI187" i="13"/>
  <c r="CH187" i="13"/>
  <c r="J298" i="12"/>
  <c r="BX187" i="13" l="1"/>
  <c r="CD187" i="13"/>
  <c r="BW187" i="13"/>
  <c r="CC187" i="13"/>
  <c r="BV187" i="13"/>
  <c r="CB187" i="13"/>
  <c r="J398" i="7"/>
  <c r="K398" i="7"/>
  <c r="I398" i="7"/>
  <c r="H398" i="7"/>
  <c r="G398" i="7"/>
  <c r="AZ187" i="13"/>
  <c r="BC187" i="13" s="1"/>
  <c r="AK188" i="13"/>
  <c r="R187" i="13"/>
  <c r="AA188" i="13" s="1"/>
  <c r="L187" i="13"/>
  <c r="O187" i="13" s="1"/>
  <c r="H187" i="13"/>
  <c r="BO187" i="13"/>
  <c r="BL187" i="13"/>
  <c r="AU187" i="13"/>
  <c r="AY187" i="13"/>
  <c r="BB187" i="13" s="1"/>
  <c r="AJ188" i="13"/>
  <c r="S187" i="13"/>
  <c r="AB188" i="13" s="1"/>
  <c r="M187" i="13"/>
  <c r="P187" i="13" s="1"/>
  <c r="CE187" i="13" l="1"/>
  <c r="CG187" i="13"/>
  <c r="AT188" i="13" s="1"/>
  <c r="AX187" i="13"/>
  <c r="BA187" i="13" s="1"/>
  <c r="BD187" i="13" s="1"/>
  <c r="AI188" i="13"/>
  <c r="K187" i="13"/>
  <c r="N187" i="13" s="1"/>
  <c r="Q187" i="13"/>
  <c r="Z188" i="13" s="1"/>
  <c r="F398" i="7" s="1"/>
  <c r="L398" i="7"/>
  <c r="G298" i="12" s="1"/>
  <c r="H298" i="12" s="1"/>
  <c r="I298" i="12" s="1"/>
  <c r="CF187" i="13"/>
  <c r="AS188" i="13" s="1"/>
  <c r="AR188" i="13" l="1"/>
  <c r="BH188" i="13"/>
  <c r="BU188" i="13"/>
  <c r="CA188" i="13" s="1"/>
  <c r="BT188" i="13"/>
  <c r="BZ188" i="13" s="1"/>
  <c r="BS188" i="13"/>
  <c r="BY188" i="13" s="1"/>
  <c r="CJ188" i="13"/>
  <c r="CI188" i="13"/>
  <c r="CH188" i="13"/>
  <c r="J299" i="12"/>
  <c r="AW188" i="13"/>
  <c r="BN188" i="13"/>
  <c r="J188" i="13"/>
  <c r="BQ188" i="13"/>
  <c r="BP188" i="13"/>
  <c r="AV188" i="13"/>
  <c r="I188" i="13"/>
  <c r="BM188" i="13"/>
  <c r="BW188" i="13" l="1"/>
  <c r="CC188" i="13"/>
  <c r="AZ188" i="13"/>
  <c r="BC188" i="13" s="1"/>
  <c r="AK189" i="13"/>
  <c r="G399" i="7"/>
  <c r="H399" i="7"/>
  <c r="K399" i="7"/>
  <c r="J399" i="7"/>
  <c r="I399" i="7"/>
  <c r="AY188" i="13"/>
  <c r="BB188" i="13" s="1"/>
  <c r="AJ189" i="13"/>
  <c r="BX188" i="13"/>
  <c r="CD188" i="13"/>
  <c r="BO188" i="13"/>
  <c r="H188" i="13"/>
  <c r="BL188" i="13"/>
  <c r="AU188" i="13"/>
  <c r="R188" i="13"/>
  <c r="AA189" i="13" s="1"/>
  <c r="L188" i="13"/>
  <c r="O188" i="13" s="1"/>
  <c r="M188" i="13"/>
  <c r="P188" i="13" s="1"/>
  <c r="S188" i="13"/>
  <c r="AB189" i="13" s="1"/>
  <c r="BV188" i="13"/>
  <c r="CB188" i="13"/>
  <c r="CF188" i="13" l="1"/>
  <c r="AS189" i="13" s="1"/>
  <c r="AX188" i="13"/>
  <c r="BA188" i="13" s="1"/>
  <c r="BD188" i="13" s="1"/>
  <c r="AI189" i="13"/>
  <c r="Q188" i="13"/>
  <c r="Z189" i="13" s="1"/>
  <c r="F399" i="7" s="1"/>
  <c r="K188" i="13"/>
  <c r="N188" i="13" s="1"/>
  <c r="L399" i="7"/>
  <c r="G299" i="12" s="1"/>
  <c r="H299" i="12" s="1"/>
  <c r="I299" i="12" s="1"/>
  <c r="CG188" i="13"/>
  <c r="AT189" i="13" s="1"/>
  <c r="CE188" i="13"/>
  <c r="AR189" i="13" l="1"/>
  <c r="BT189" i="13"/>
  <c r="BZ189" i="13" s="1"/>
  <c r="BU189" i="13"/>
  <c r="CA189" i="13" s="1"/>
  <c r="BS189" i="13"/>
  <c r="BY189" i="13" s="1"/>
  <c r="CJ189" i="13"/>
  <c r="CI189" i="13"/>
  <c r="CH189" i="13"/>
  <c r="J300" i="12"/>
  <c r="BP189" i="13"/>
  <c r="BM189" i="13"/>
  <c r="I189" i="13"/>
  <c r="AV189" i="13"/>
  <c r="J189" i="13"/>
  <c r="BQ189" i="13"/>
  <c r="BN189" i="13"/>
  <c r="AW189" i="13"/>
  <c r="BH189" i="13"/>
  <c r="AY189" i="13" l="1"/>
  <c r="BB189" i="13" s="1"/>
  <c r="AJ190" i="13"/>
  <c r="BW189" i="13"/>
  <c r="CC189" i="13"/>
  <c r="BO189" i="13"/>
  <c r="H189" i="13"/>
  <c r="AU189" i="13"/>
  <c r="BL189" i="13"/>
  <c r="AZ189" i="13"/>
  <c r="BC189" i="13" s="1"/>
  <c r="AK190" i="13"/>
  <c r="K400" i="7"/>
  <c r="H400" i="7"/>
  <c r="I400" i="7"/>
  <c r="J400" i="7"/>
  <c r="G400" i="7"/>
  <c r="S189" i="13"/>
  <c r="AB190" i="13" s="1"/>
  <c r="M189" i="13"/>
  <c r="P189" i="13" s="1"/>
  <c r="L189" i="13"/>
  <c r="O189" i="13" s="1"/>
  <c r="R189" i="13"/>
  <c r="AA190" i="13" s="1"/>
  <c r="BV189" i="13"/>
  <c r="CB189" i="13"/>
  <c r="BX189" i="13"/>
  <c r="CD189" i="13"/>
  <c r="CG189" i="13" l="1"/>
  <c r="AT190" i="13" s="1"/>
  <c r="CF189" i="13"/>
  <c r="AS190" i="13" s="1"/>
  <c r="Q189" i="13"/>
  <c r="Z190" i="13" s="1"/>
  <c r="F400" i="7" s="1"/>
  <c r="K189" i="13"/>
  <c r="N189" i="13" s="1"/>
  <c r="AX189" i="13"/>
  <c r="BA189" i="13" s="1"/>
  <c r="BD189" i="13" s="1"/>
  <c r="AI190" i="13"/>
  <c r="CE189" i="13"/>
  <c r="L400" i="7"/>
  <c r="G300" i="12" s="1"/>
  <c r="H300" i="12" s="1"/>
  <c r="I300" i="12" s="1"/>
  <c r="AR190" i="13" l="1"/>
  <c r="J190" i="13"/>
  <c r="BN190" i="13"/>
  <c r="AW190" i="13"/>
  <c r="BQ190" i="13"/>
  <c r="AV190" i="13"/>
  <c r="BM190" i="13"/>
  <c r="BP190" i="13"/>
  <c r="I190" i="13"/>
  <c r="BH190" i="13"/>
  <c r="BU190" i="13"/>
  <c r="CA190" i="13" s="1"/>
  <c r="BS190" i="13"/>
  <c r="BY190" i="13" s="1"/>
  <c r="BT190" i="13"/>
  <c r="BZ190" i="13" s="1"/>
  <c r="CJ190" i="13"/>
  <c r="CI190" i="13"/>
  <c r="CH190" i="13"/>
  <c r="J301" i="12"/>
  <c r="BW190" i="13" l="1"/>
  <c r="CC190" i="13"/>
  <c r="BX190" i="13"/>
  <c r="CD190" i="13"/>
  <c r="AZ190" i="13"/>
  <c r="BC190" i="13" s="1"/>
  <c r="AK191" i="13"/>
  <c r="R190" i="13"/>
  <c r="AA191" i="13" s="1"/>
  <c r="L190" i="13"/>
  <c r="O190" i="13" s="1"/>
  <c r="AY190" i="13"/>
  <c r="BB190" i="13" s="1"/>
  <c r="AJ191" i="13"/>
  <c r="S190" i="13"/>
  <c r="AB191" i="13" s="1"/>
  <c r="M190" i="13"/>
  <c r="P190" i="13" s="1"/>
  <c r="BV190" i="13"/>
  <c r="CB190" i="13"/>
  <c r="BL190" i="13"/>
  <c r="AU190" i="13"/>
  <c r="H190" i="13"/>
  <c r="BO190" i="13"/>
  <c r="J401" i="7"/>
  <c r="K401" i="7"/>
  <c r="G401" i="7"/>
  <c r="I401" i="7"/>
  <c r="H401" i="7"/>
  <c r="CF190" i="13" l="1"/>
  <c r="AS191" i="13" s="1"/>
  <c r="Q190" i="13"/>
  <c r="Z191" i="13" s="1"/>
  <c r="F401" i="7" s="1"/>
  <c r="K190" i="13"/>
  <c r="N190" i="13" s="1"/>
  <c r="L401" i="7"/>
  <c r="G301" i="12" s="1"/>
  <c r="H301" i="12" s="1"/>
  <c r="I301" i="12" s="1"/>
  <c r="CE190" i="13"/>
  <c r="CG190" i="13"/>
  <c r="AT191" i="13" s="1"/>
  <c r="AX190" i="13"/>
  <c r="BA190" i="13" s="1"/>
  <c r="BD190" i="13" s="1"/>
  <c r="AI191" i="13"/>
  <c r="AR191" i="13" l="1"/>
  <c r="J191" i="13"/>
  <c r="BQ191" i="13"/>
  <c r="AW191" i="13"/>
  <c r="BN191" i="13"/>
  <c r="BH191" i="13"/>
  <c r="BU191" i="13"/>
  <c r="CA191" i="13" s="1"/>
  <c r="BT191" i="13"/>
  <c r="BZ191" i="13" s="1"/>
  <c r="BS191" i="13"/>
  <c r="BY191" i="13" s="1"/>
  <c r="CJ191" i="13"/>
  <c r="CI191" i="13"/>
  <c r="CH191" i="13"/>
  <c r="J302" i="12"/>
  <c r="BP191" i="13"/>
  <c r="AV191" i="13"/>
  <c r="BM191" i="13"/>
  <c r="I191" i="13"/>
  <c r="BX191" i="13" l="1"/>
  <c r="CD191" i="13"/>
  <c r="H402" i="7"/>
  <c r="K402" i="7"/>
  <c r="J402" i="7"/>
  <c r="G402" i="7"/>
  <c r="I402" i="7"/>
  <c r="AY191" i="13"/>
  <c r="BB191" i="13" s="1"/>
  <c r="AJ192" i="13"/>
  <c r="BW191" i="13"/>
  <c r="CC191" i="13"/>
  <c r="H191" i="13"/>
  <c r="BL191" i="13"/>
  <c r="AU191" i="13"/>
  <c r="BO191" i="13"/>
  <c r="AZ191" i="13"/>
  <c r="BC191" i="13" s="1"/>
  <c r="AK192" i="13"/>
  <c r="R191" i="13"/>
  <c r="AA192" i="13" s="1"/>
  <c r="L191" i="13"/>
  <c r="O191" i="13" s="1"/>
  <c r="M191" i="13"/>
  <c r="P191" i="13" s="1"/>
  <c r="S191" i="13"/>
  <c r="AB192" i="13" s="1"/>
  <c r="BV191" i="13"/>
  <c r="CB191" i="13"/>
  <c r="CF191" i="13" l="1"/>
  <c r="AS192" i="13" s="1"/>
  <c r="K191" i="13"/>
  <c r="N191" i="13" s="1"/>
  <c r="Q191" i="13"/>
  <c r="Z192" i="13" s="1"/>
  <c r="F402" i="7" s="1"/>
  <c r="CG191" i="13"/>
  <c r="AT192" i="13" s="1"/>
  <c r="AX191" i="13"/>
  <c r="BA191" i="13" s="1"/>
  <c r="BD191" i="13" s="1"/>
  <c r="AI192" i="13"/>
  <c r="L402" i="7"/>
  <c r="G302" i="12" s="1"/>
  <c r="H302" i="12" s="1"/>
  <c r="I302" i="12" s="1"/>
  <c r="CE191" i="13"/>
  <c r="AR192" i="13" l="1"/>
  <c r="AW192" i="13"/>
  <c r="BN192" i="13"/>
  <c r="J192" i="13"/>
  <c r="BQ192" i="13"/>
  <c r="BH192" i="13"/>
  <c r="BU192" i="13"/>
  <c r="CA192" i="13" s="1"/>
  <c r="BT192" i="13"/>
  <c r="BZ192" i="13" s="1"/>
  <c r="BS192" i="13"/>
  <c r="BY192" i="13" s="1"/>
  <c r="CJ192" i="13"/>
  <c r="CI192" i="13"/>
  <c r="CH192" i="13"/>
  <c r="J303" i="12"/>
  <c r="I192" i="13"/>
  <c r="BM192" i="13"/>
  <c r="BP192" i="13"/>
  <c r="AV192" i="13"/>
  <c r="BW192" i="13" l="1"/>
  <c r="CC192" i="13"/>
  <c r="H192" i="13"/>
  <c r="BL192" i="13"/>
  <c r="BO192" i="13"/>
  <c r="AU192" i="13"/>
  <c r="AZ192" i="13"/>
  <c r="BC192" i="13" s="1"/>
  <c r="AK193" i="13"/>
  <c r="R192" i="13"/>
  <c r="AA193" i="13" s="1"/>
  <c r="L192" i="13"/>
  <c r="O192" i="13" s="1"/>
  <c r="BV192" i="13"/>
  <c r="CB192" i="13"/>
  <c r="M192" i="13"/>
  <c r="P192" i="13" s="1"/>
  <c r="S192" i="13"/>
  <c r="AB193" i="13" s="1"/>
  <c r="AY192" i="13"/>
  <c r="BB192" i="13" s="1"/>
  <c r="AJ193" i="13"/>
  <c r="BX192" i="13"/>
  <c r="CD192" i="13"/>
  <c r="K403" i="7"/>
  <c r="I403" i="7"/>
  <c r="J403" i="7"/>
  <c r="G403" i="7"/>
  <c r="H403" i="7"/>
  <c r="CF192" i="13" l="1"/>
  <c r="AS193" i="13" s="1"/>
  <c r="AX192" i="13"/>
  <c r="BA192" i="13" s="1"/>
  <c r="BD192" i="13" s="1"/>
  <c r="AI193" i="13"/>
  <c r="K192" i="13"/>
  <c r="N192" i="13" s="1"/>
  <c r="Q192" i="13"/>
  <c r="Z193" i="13" s="1"/>
  <c r="F403" i="7" s="1"/>
  <c r="L403" i="7"/>
  <c r="G303" i="12" s="1"/>
  <c r="H303" i="12" s="1"/>
  <c r="I303" i="12" s="1"/>
  <c r="CG192" i="13"/>
  <c r="AT193" i="13" s="1"/>
  <c r="CE192" i="13"/>
  <c r="AR193" i="13" l="1"/>
  <c r="BN193" i="13"/>
  <c r="BQ193" i="13"/>
  <c r="J193" i="13"/>
  <c r="AW193" i="13"/>
  <c r="BH193" i="13"/>
  <c r="BU193" i="13"/>
  <c r="CA193" i="13" s="1"/>
  <c r="BT193" i="13"/>
  <c r="BZ193" i="13" s="1"/>
  <c r="BS193" i="13"/>
  <c r="BY193" i="13" s="1"/>
  <c r="CJ193" i="13"/>
  <c r="CI193" i="13"/>
  <c r="CH193" i="13"/>
  <c r="J304" i="12"/>
  <c r="I193" i="13"/>
  <c r="AV193" i="13"/>
  <c r="BM193" i="13"/>
  <c r="BP193" i="13"/>
  <c r="R193" i="13" l="1"/>
  <c r="AA194" i="13" s="1"/>
  <c r="L193" i="13"/>
  <c r="O193" i="13" s="1"/>
  <c r="BW193" i="13"/>
  <c r="CC193" i="13"/>
  <c r="I404" i="7"/>
  <c r="G404" i="7"/>
  <c r="J404" i="7"/>
  <c r="K404" i="7"/>
  <c r="H404" i="7"/>
  <c r="AY193" i="13"/>
  <c r="BB193" i="13" s="1"/>
  <c r="AJ194" i="13"/>
  <c r="BV193" i="13"/>
  <c r="CB193" i="13"/>
  <c r="BX193" i="13"/>
  <c r="CD193" i="13"/>
  <c r="M193" i="13"/>
  <c r="P193" i="13" s="1"/>
  <c r="S193" i="13"/>
  <c r="AB194" i="13" s="1"/>
  <c r="H193" i="13"/>
  <c r="BO193" i="13"/>
  <c r="BL193" i="13"/>
  <c r="AU193" i="13"/>
  <c r="AZ193" i="13"/>
  <c r="BC193" i="13" s="1"/>
  <c r="AK194" i="13"/>
  <c r="K193" i="13" l="1"/>
  <c r="N193" i="13" s="1"/>
  <c r="Q193" i="13"/>
  <c r="Z194" i="13" s="1"/>
  <c r="F404" i="7" s="1"/>
  <c r="L404" i="7"/>
  <c r="G304" i="12" s="1"/>
  <c r="H304" i="12" s="1"/>
  <c r="I304" i="12" s="1"/>
  <c r="CE193" i="13"/>
  <c r="CG193" i="13"/>
  <c r="AT194" i="13" s="1"/>
  <c r="CF193" i="13"/>
  <c r="AS194" i="13" s="1"/>
  <c r="AX193" i="13"/>
  <c r="BA193" i="13" s="1"/>
  <c r="BD193" i="13" s="1"/>
  <c r="AI194" i="13"/>
  <c r="AR194" i="13" s="1"/>
  <c r="I194" i="13" l="1"/>
  <c r="BM194" i="13"/>
  <c r="AV194" i="13"/>
  <c r="BP194" i="13"/>
  <c r="J194" i="13"/>
  <c r="AW194" i="13"/>
  <c r="BQ194" i="13"/>
  <c r="BN194" i="13"/>
  <c r="BH194" i="13"/>
  <c r="BU194" i="13"/>
  <c r="CA194" i="13" s="1"/>
  <c r="BT194" i="13"/>
  <c r="BZ194" i="13" s="1"/>
  <c r="BS194" i="13"/>
  <c r="BY194" i="13" s="1"/>
  <c r="CJ194" i="13"/>
  <c r="CI194" i="13"/>
  <c r="CH194" i="13"/>
  <c r="J305" i="12"/>
  <c r="AZ194" i="13" l="1"/>
  <c r="BC194" i="13" s="1"/>
  <c r="AK195" i="13"/>
  <c r="BW194" i="13"/>
  <c r="CC194" i="13"/>
  <c r="S194" i="13"/>
  <c r="AB195" i="13" s="1"/>
  <c r="M194" i="13"/>
  <c r="P194" i="13" s="1"/>
  <c r="R194" i="13"/>
  <c r="AA195" i="13" s="1"/>
  <c r="L194" i="13"/>
  <c r="O194" i="13" s="1"/>
  <c r="I405" i="7"/>
  <c r="G405" i="7"/>
  <c r="K405" i="7"/>
  <c r="H405" i="7"/>
  <c r="J405" i="7"/>
  <c r="BV194" i="13"/>
  <c r="CB194" i="13"/>
  <c r="BX194" i="13"/>
  <c r="CD194" i="13"/>
  <c r="H194" i="13"/>
  <c r="BL194" i="13"/>
  <c r="BO194" i="13"/>
  <c r="AU194" i="13"/>
  <c r="AY194" i="13"/>
  <c r="BB194" i="13" s="1"/>
  <c r="AJ195" i="13"/>
  <c r="CE194" i="13" l="1"/>
  <c r="CF194" i="13"/>
  <c r="AS195" i="13" s="1"/>
  <c r="AX194" i="13"/>
  <c r="BA194" i="13" s="1"/>
  <c r="BD194" i="13" s="1"/>
  <c r="AI195" i="13"/>
  <c r="CG194" i="13"/>
  <c r="AT195" i="13" s="1"/>
  <c r="Q194" i="13"/>
  <c r="Z195" i="13" s="1"/>
  <c r="F405" i="7" s="1"/>
  <c r="K194" i="13"/>
  <c r="N194" i="13" s="1"/>
  <c r="L405" i="7"/>
  <c r="G305" i="12" s="1"/>
  <c r="H305" i="12" s="1"/>
  <c r="I305" i="12" s="1"/>
  <c r="AR195" i="13" l="1"/>
  <c r="AW195" i="13"/>
  <c r="BQ195" i="13"/>
  <c r="BN195" i="13"/>
  <c r="J195" i="13"/>
  <c r="I195" i="13"/>
  <c r="BM195" i="13"/>
  <c r="BP195" i="13"/>
  <c r="AV195" i="13"/>
  <c r="BU195" i="13"/>
  <c r="CA195" i="13" s="1"/>
  <c r="BT195" i="13"/>
  <c r="BZ195" i="13" s="1"/>
  <c r="BS195" i="13"/>
  <c r="BY195" i="13" s="1"/>
  <c r="CJ195" i="13"/>
  <c r="CI195" i="13"/>
  <c r="CH195" i="13"/>
  <c r="J306" i="12"/>
  <c r="BH195" i="13"/>
  <c r="BV195" i="13" l="1"/>
  <c r="CB195" i="13"/>
  <c r="R195" i="13"/>
  <c r="AA196" i="13" s="1"/>
  <c r="L195" i="13"/>
  <c r="O195" i="13" s="1"/>
  <c r="I406" i="7"/>
  <c r="K406" i="7"/>
  <c r="J406" i="7"/>
  <c r="G406" i="7"/>
  <c r="H406" i="7"/>
  <c r="BX195" i="13"/>
  <c r="CD195" i="13"/>
  <c r="AZ195" i="13"/>
  <c r="BC195" i="13" s="1"/>
  <c r="AK196" i="13"/>
  <c r="BL195" i="13"/>
  <c r="BO195" i="13"/>
  <c r="AU195" i="13"/>
  <c r="H195" i="13"/>
  <c r="BW195" i="13"/>
  <c r="CC195" i="13"/>
  <c r="AY195" i="13"/>
  <c r="BB195" i="13" s="1"/>
  <c r="AJ196" i="13"/>
  <c r="M195" i="13"/>
  <c r="P195" i="13" s="1"/>
  <c r="S195" i="13"/>
  <c r="AB196" i="13" s="1"/>
  <c r="CE195" i="13" l="1"/>
  <c r="CF195" i="13"/>
  <c r="AS196" i="13" s="1"/>
  <c r="AX195" i="13"/>
  <c r="BA195" i="13" s="1"/>
  <c r="BD195" i="13" s="1"/>
  <c r="AI196" i="13"/>
  <c r="L406" i="7"/>
  <c r="G306" i="12" s="1"/>
  <c r="H306" i="12" s="1"/>
  <c r="I306" i="12" s="1"/>
  <c r="K195" i="13"/>
  <c r="N195" i="13" s="1"/>
  <c r="Q195" i="13"/>
  <c r="Z196" i="13" s="1"/>
  <c r="F406" i="7" s="1"/>
  <c r="CG195" i="13"/>
  <c r="AT196" i="13" s="1"/>
  <c r="AR196" i="13" l="1"/>
  <c r="BH196" i="13"/>
  <c r="I196" i="13"/>
  <c r="AV196" i="13"/>
  <c r="BM196" i="13"/>
  <c r="BP196" i="13"/>
  <c r="J196" i="13"/>
  <c r="AW196" i="13"/>
  <c r="BN196" i="13"/>
  <c r="BQ196" i="13"/>
  <c r="BU196" i="13"/>
  <c r="CA196" i="13" s="1"/>
  <c r="BT196" i="13"/>
  <c r="BZ196" i="13" s="1"/>
  <c r="BS196" i="13"/>
  <c r="BY196" i="13" s="1"/>
  <c r="CJ196" i="13"/>
  <c r="CI196" i="13"/>
  <c r="CH196" i="13"/>
  <c r="J307" i="12"/>
  <c r="BW196" i="13" l="1"/>
  <c r="CC196" i="13"/>
  <c r="BV196" i="13"/>
  <c r="CB196" i="13"/>
  <c r="G407" i="7"/>
  <c r="H407" i="7"/>
  <c r="J407" i="7"/>
  <c r="I407" i="7"/>
  <c r="K407" i="7"/>
  <c r="H196" i="13"/>
  <c r="BO196" i="13"/>
  <c r="AU196" i="13"/>
  <c r="BL196" i="13"/>
  <c r="M196" i="13"/>
  <c r="P196" i="13" s="1"/>
  <c r="S196" i="13"/>
  <c r="AB197" i="13" s="1"/>
  <c r="R196" i="13"/>
  <c r="AA197" i="13" s="1"/>
  <c r="L196" i="13"/>
  <c r="O196" i="13" s="1"/>
  <c r="BX196" i="13"/>
  <c r="CD196" i="13"/>
  <c r="AZ196" i="13"/>
  <c r="BC196" i="13" s="1"/>
  <c r="AK197" i="13"/>
  <c r="AY196" i="13"/>
  <c r="BB196" i="13" s="1"/>
  <c r="AJ197" i="13"/>
  <c r="CF196" i="13" l="1"/>
  <c r="AS197" i="13" s="1"/>
  <c r="AX196" i="13"/>
  <c r="BA196" i="13" s="1"/>
  <c r="BD196" i="13" s="1"/>
  <c r="AI197" i="13"/>
  <c r="L407" i="7"/>
  <c r="G307" i="12" s="1"/>
  <c r="H307" i="12" s="1"/>
  <c r="I307" i="12" s="1"/>
  <c r="K196" i="13"/>
  <c r="N196" i="13" s="1"/>
  <c r="Q196" i="13"/>
  <c r="Z197" i="13" s="1"/>
  <c r="F407" i="7" s="1"/>
  <c r="CG196" i="13"/>
  <c r="AT197" i="13" s="1"/>
  <c r="CE196" i="13"/>
  <c r="AR197" i="13" l="1"/>
  <c r="BN197" i="13"/>
  <c r="J197" i="13"/>
  <c r="AW197" i="13"/>
  <c r="BQ197" i="13"/>
  <c r="BU197" i="13"/>
  <c r="CA197" i="13" s="1"/>
  <c r="BS197" i="13"/>
  <c r="BY197" i="13" s="1"/>
  <c r="BT197" i="13"/>
  <c r="BZ197" i="13" s="1"/>
  <c r="CJ197" i="13"/>
  <c r="CI197" i="13"/>
  <c r="CH197" i="13"/>
  <c r="J308" i="12"/>
  <c r="I197" i="13"/>
  <c r="BM197" i="13"/>
  <c r="BP197" i="13"/>
  <c r="AV197" i="13"/>
  <c r="BH197" i="13"/>
  <c r="AY197" i="13" l="1"/>
  <c r="BB197" i="13" s="1"/>
  <c r="AJ198" i="13"/>
  <c r="BW197" i="13"/>
  <c r="CC197" i="13"/>
  <c r="L197" i="13"/>
  <c r="O197" i="13" s="1"/>
  <c r="R197" i="13"/>
  <c r="AA198" i="13" s="1"/>
  <c r="S197" i="13"/>
  <c r="AB198" i="13" s="1"/>
  <c r="M197" i="13"/>
  <c r="P197" i="13" s="1"/>
  <c r="G408" i="7"/>
  <c r="H408" i="7"/>
  <c r="K408" i="7"/>
  <c r="J408" i="7"/>
  <c r="I408" i="7"/>
  <c r="AZ197" i="13"/>
  <c r="BC197" i="13" s="1"/>
  <c r="AK198" i="13"/>
  <c r="BO197" i="13"/>
  <c r="BL197" i="13"/>
  <c r="H197" i="13"/>
  <c r="AU197" i="13"/>
  <c r="BV197" i="13"/>
  <c r="CB197" i="13"/>
  <c r="BX197" i="13"/>
  <c r="CD197" i="13"/>
  <c r="CE197" i="13" l="1"/>
  <c r="L408" i="7"/>
  <c r="G308" i="12" s="1"/>
  <c r="H308" i="12" s="1"/>
  <c r="I308" i="12" s="1"/>
  <c r="Q197" i="13"/>
  <c r="Z198" i="13" s="1"/>
  <c r="F408" i="7" s="1"/>
  <c r="K197" i="13"/>
  <c r="N197" i="13" s="1"/>
  <c r="AX197" i="13"/>
  <c r="BA197" i="13" s="1"/>
  <c r="BD197" i="13" s="1"/>
  <c r="AI198" i="13"/>
  <c r="CG197" i="13"/>
  <c r="AT198" i="13" s="1"/>
  <c r="CF197" i="13"/>
  <c r="AS198" i="13" s="1"/>
  <c r="AR198" i="13" l="1"/>
  <c r="J198" i="13"/>
  <c r="AW198" i="13"/>
  <c r="BN198" i="13"/>
  <c r="BQ198" i="13"/>
  <c r="BH198" i="13"/>
  <c r="BT198" i="13"/>
  <c r="BZ198" i="13" s="1"/>
  <c r="BS198" i="13"/>
  <c r="BY198" i="13" s="1"/>
  <c r="BU198" i="13"/>
  <c r="CA198" i="13" s="1"/>
  <c r="CJ198" i="13"/>
  <c r="CI198" i="13"/>
  <c r="CH198" i="13"/>
  <c r="J309" i="12"/>
  <c r="AV198" i="13"/>
  <c r="I198" i="13"/>
  <c r="BP198" i="13"/>
  <c r="BM198" i="13"/>
  <c r="BO198" i="13" l="1"/>
  <c r="BL198" i="13"/>
  <c r="H198" i="13"/>
  <c r="AU198" i="13"/>
  <c r="S198" i="13"/>
  <c r="AB199" i="13" s="1"/>
  <c r="M198" i="13"/>
  <c r="P198" i="13" s="1"/>
  <c r="AY198" i="13"/>
  <c r="BB198" i="13" s="1"/>
  <c r="AJ199" i="13"/>
  <c r="AZ198" i="13"/>
  <c r="BC198" i="13" s="1"/>
  <c r="AK199" i="13"/>
  <c r="R198" i="13"/>
  <c r="AA199" i="13" s="1"/>
  <c r="L198" i="13"/>
  <c r="O198" i="13" s="1"/>
  <c r="BX198" i="13"/>
  <c r="CD198" i="13"/>
  <c r="BW198" i="13"/>
  <c r="CC198" i="13"/>
  <c r="BV198" i="13"/>
  <c r="CB198" i="13"/>
  <c r="G409" i="7"/>
  <c r="H409" i="7"/>
  <c r="J409" i="7"/>
  <c r="I409" i="7"/>
  <c r="K409" i="7"/>
  <c r="CG198" i="13" l="1"/>
  <c r="AT199" i="13" s="1"/>
  <c r="L409" i="7"/>
  <c r="G309" i="12" s="1"/>
  <c r="H309" i="12" s="1"/>
  <c r="I309" i="12" s="1"/>
  <c r="Q198" i="13"/>
  <c r="Z199" i="13" s="1"/>
  <c r="F409" i="7" s="1"/>
  <c r="K198" i="13"/>
  <c r="N198" i="13" s="1"/>
  <c r="CE198" i="13"/>
  <c r="AX198" i="13"/>
  <c r="BA198" i="13" s="1"/>
  <c r="BD198" i="13" s="1"/>
  <c r="AI199" i="13"/>
  <c r="CF198" i="13"/>
  <c r="AS199" i="13" s="1"/>
  <c r="AR199" i="13" l="1"/>
  <c r="BP199" i="13"/>
  <c r="I199" i="13"/>
  <c r="AV199" i="13"/>
  <c r="BM199" i="13"/>
  <c r="BS199" i="13"/>
  <c r="BY199" i="13" s="1"/>
  <c r="BU199" i="13"/>
  <c r="CA199" i="13" s="1"/>
  <c r="BT199" i="13"/>
  <c r="BZ199" i="13" s="1"/>
  <c r="CJ199" i="13"/>
  <c r="CI199" i="13"/>
  <c r="CH199" i="13"/>
  <c r="J310" i="12"/>
  <c r="J199" i="13"/>
  <c r="AW199" i="13"/>
  <c r="BN199" i="13"/>
  <c r="BQ199" i="13"/>
  <c r="BH199" i="13"/>
  <c r="I410" i="7" l="1"/>
  <c r="H410" i="7"/>
  <c r="J410" i="7"/>
  <c r="K410" i="7"/>
  <c r="G410" i="7"/>
  <c r="H199" i="13"/>
  <c r="AU199" i="13"/>
  <c r="BO199" i="13"/>
  <c r="BL199" i="13"/>
  <c r="M199" i="13"/>
  <c r="P199" i="13" s="1"/>
  <c r="S199" i="13"/>
  <c r="AB200" i="13" s="1"/>
  <c r="BX199" i="13"/>
  <c r="CD199" i="13"/>
  <c r="R199" i="13"/>
  <c r="AA200" i="13" s="1"/>
  <c r="L199" i="13"/>
  <c r="O199" i="13" s="1"/>
  <c r="AZ199" i="13"/>
  <c r="BC199" i="13" s="1"/>
  <c r="AK200" i="13"/>
  <c r="AY199" i="13"/>
  <c r="BB199" i="13" s="1"/>
  <c r="AJ200" i="13"/>
  <c r="BW199" i="13"/>
  <c r="CC199" i="13"/>
  <c r="BV199" i="13"/>
  <c r="CB199" i="13"/>
  <c r="CF199" i="13" l="1"/>
  <c r="AS200" i="13" s="1"/>
  <c r="CG199" i="13"/>
  <c r="AT200" i="13" s="1"/>
  <c r="AX199" i="13"/>
  <c r="BA199" i="13" s="1"/>
  <c r="BD199" i="13" s="1"/>
  <c r="AI200" i="13"/>
  <c r="L410" i="7"/>
  <c r="G310" i="12" s="1"/>
  <c r="H310" i="12" s="1"/>
  <c r="I310" i="12" s="1"/>
  <c r="Q199" i="13"/>
  <c r="Z200" i="13" s="1"/>
  <c r="F410" i="7" s="1"/>
  <c r="K199" i="13"/>
  <c r="N199" i="13" s="1"/>
  <c r="CE199" i="13"/>
  <c r="AR200" i="13" l="1"/>
  <c r="BH200" i="13"/>
  <c r="I200" i="13"/>
  <c r="BM200" i="13"/>
  <c r="BP200" i="13"/>
  <c r="AV200" i="13"/>
  <c r="BQ200" i="13"/>
  <c r="AW200" i="13"/>
  <c r="BN200" i="13"/>
  <c r="J200" i="13"/>
  <c r="BS200" i="13"/>
  <c r="BY200" i="13" s="1"/>
  <c r="BT200" i="13"/>
  <c r="BZ200" i="13" s="1"/>
  <c r="BU200" i="13"/>
  <c r="CA200" i="13" s="1"/>
  <c r="CJ200" i="13"/>
  <c r="CI200" i="13"/>
  <c r="CH200" i="13"/>
  <c r="J311" i="12"/>
  <c r="S200" i="13" l="1"/>
  <c r="AB201" i="13" s="1"/>
  <c r="M200" i="13"/>
  <c r="P200" i="13" s="1"/>
  <c r="AY200" i="13"/>
  <c r="BB200" i="13" s="1"/>
  <c r="AJ201" i="13"/>
  <c r="J411" i="7"/>
  <c r="H411" i="7"/>
  <c r="G411" i="7"/>
  <c r="I411" i="7"/>
  <c r="K411" i="7"/>
  <c r="BX200" i="13"/>
  <c r="CD200" i="13"/>
  <c r="BW200" i="13"/>
  <c r="CC200" i="13"/>
  <c r="BV200" i="13"/>
  <c r="CB200" i="13"/>
  <c r="R200" i="13"/>
  <c r="AA201" i="13" s="1"/>
  <c r="L200" i="13"/>
  <c r="O200" i="13" s="1"/>
  <c r="H200" i="13"/>
  <c r="BL200" i="13"/>
  <c r="BO200" i="13"/>
  <c r="AU200" i="13"/>
  <c r="AZ200" i="13"/>
  <c r="BC200" i="13" s="1"/>
  <c r="AK201" i="13"/>
  <c r="CF200" i="13" l="1"/>
  <c r="AS201" i="13" s="1"/>
  <c r="AX200" i="13"/>
  <c r="BA200" i="13" s="1"/>
  <c r="BD200" i="13" s="1"/>
  <c r="AI201" i="13"/>
  <c r="Q200" i="13"/>
  <c r="Z201" i="13" s="1"/>
  <c r="F411" i="7" s="1"/>
  <c r="K200" i="13"/>
  <c r="N200" i="13" s="1"/>
  <c r="L411" i="7"/>
  <c r="G311" i="12" s="1"/>
  <c r="H311" i="12" s="1"/>
  <c r="I311" i="12" s="1"/>
  <c r="CE200" i="13"/>
  <c r="CG200" i="13"/>
  <c r="AT201" i="13" s="1"/>
  <c r="AR201" i="13" l="1"/>
  <c r="J201" i="13"/>
  <c r="BQ201" i="13"/>
  <c r="AW201" i="13"/>
  <c r="BN201" i="13"/>
  <c r="BH201" i="13"/>
  <c r="BP201" i="13"/>
  <c r="BM201" i="13"/>
  <c r="I201" i="13"/>
  <c r="AV201" i="13"/>
  <c r="BT201" i="13"/>
  <c r="BZ201" i="13" s="1"/>
  <c r="BU201" i="13"/>
  <c r="CA201" i="13" s="1"/>
  <c r="BS201" i="13"/>
  <c r="BY201" i="13" s="1"/>
  <c r="CJ201" i="13"/>
  <c r="CI201" i="13"/>
  <c r="CH201" i="13"/>
  <c r="J312" i="12"/>
  <c r="AY201" i="13" l="1"/>
  <c r="BB201" i="13" s="1"/>
  <c r="AJ202" i="13"/>
  <c r="J412" i="7"/>
  <c r="I412" i="7"/>
  <c r="H412" i="7"/>
  <c r="G412" i="7"/>
  <c r="K412" i="7"/>
  <c r="BV201" i="13"/>
  <c r="CB201" i="13"/>
  <c r="BX201" i="13"/>
  <c r="CD201" i="13"/>
  <c r="BW201" i="13"/>
  <c r="CC201" i="13"/>
  <c r="AZ201" i="13"/>
  <c r="BC201" i="13" s="1"/>
  <c r="AK202" i="13"/>
  <c r="L201" i="13"/>
  <c r="O201" i="13" s="1"/>
  <c r="R201" i="13"/>
  <c r="AA202" i="13" s="1"/>
  <c r="M201" i="13"/>
  <c r="P201" i="13" s="1"/>
  <c r="S201" i="13"/>
  <c r="AB202" i="13" s="1"/>
  <c r="BL201" i="13"/>
  <c r="AU201" i="13"/>
  <c r="H201" i="13"/>
  <c r="BO201" i="13"/>
  <c r="CE201" i="13" l="1"/>
  <c r="CG201" i="13"/>
  <c r="AT202" i="13" s="1"/>
  <c r="CF201" i="13"/>
  <c r="AS202" i="13" s="1"/>
  <c r="AX201" i="13"/>
  <c r="BA201" i="13" s="1"/>
  <c r="BD201" i="13" s="1"/>
  <c r="AI202" i="13"/>
  <c r="AR202" i="13" s="1"/>
  <c r="L412" i="7"/>
  <c r="G312" i="12" s="1"/>
  <c r="H312" i="12" s="1"/>
  <c r="I312" i="12" s="1"/>
  <c r="K201" i="13"/>
  <c r="N201" i="13" s="1"/>
  <c r="Q201" i="13"/>
  <c r="Z202" i="13" s="1"/>
  <c r="F412" i="7" s="1"/>
  <c r="BM202" i="13" l="1"/>
  <c r="BP202" i="13"/>
  <c r="I202" i="13"/>
  <c r="AV202" i="13"/>
  <c r="BH202" i="13"/>
  <c r="BS202" i="13"/>
  <c r="BY202" i="13" s="1"/>
  <c r="BU202" i="13"/>
  <c r="CA202" i="13" s="1"/>
  <c r="BT202" i="13"/>
  <c r="BZ202" i="13" s="1"/>
  <c r="CJ202" i="13"/>
  <c r="CI202" i="13"/>
  <c r="CH202" i="13"/>
  <c r="J313" i="12"/>
  <c r="BN202" i="13"/>
  <c r="J202" i="13"/>
  <c r="BQ202" i="13"/>
  <c r="AW202" i="13"/>
  <c r="BV202" i="13" l="1"/>
  <c r="CB202" i="13"/>
  <c r="BL202" i="13"/>
  <c r="AU202" i="13"/>
  <c r="BO202" i="13"/>
  <c r="H202" i="13"/>
  <c r="BX202" i="13"/>
  <c r="CD202" i="13"/>
  <c r="M202" i="13"/>
  <c r="P202" i="13" s="1"/>
  <c r="S202" i="13"/>
  <c r="AB203" i="13" s="1"/>
  <c r="R202" i="13"/>
  <c r="AA203" i="13" s="1"/>
  <c r="L202" i="13"/>
  <c r="O202" i="13" s="1"/>
  <c r="AZ202" i="13"/>
  <c r="BC202" i="13" s="1"/>
  <c r="AK203" i="13"/>
  <c r="BW202" i="13"/>
  <c r="CC202" i="13"/>
  <c r="G413" i="7"/>
  <c r="J413" i="7"/>
  <c r="K413" i="7"/>
  <c r="I413" i="7"/>
  <c r="H413" i="7"/>
  <c r="AY202" i="13"/>
  <c r="BB202" i="13" s="1"/>
  <c r="AJ203" i="13"/>
  <c r="CF202" i="13" l="1"/>
  <c r="AS203" i="13" s="1"/>
  <c r="CE202" i="13"/>
  <c r="Q202" i="13"/>
  <c r="Z203" i="13" s="1"/>
  <c r="F413" i="7" s="1"/>
  <c r="K202" i="13"/>
  <c r="N202" i="13" s="1"/>
  <c r="L413" i="7"/>
  <c r="G313" i="12" s="1"/>
  <c r="H313" i="12" s="1"/>
  <c r="I313" i="12" s="1"/>
  <c r="AX202" i="13"/>
  <c r="BA202" i="13" s="1"/>
  <c r="BD202" i="13" s="1"/>
  <c r="AI203" i="13"/>
  <c r="CG202" i="13"/>
  <c r="AT203" i="13" s="1"/>
  <c r="AR203" i="13" l="1"/>
  <c r="BP203" i="13"/>
  <c r="AV203" i="13"/>
  <c r="BM203" i="13"/>
  <c r="I203" i="13"/>
  <c r="BS203" i="13"/>
  <c r="BY203" i="13" s="1"/>
  <c r="BU203" i="13"/>
  <c r="CA203" i="13" s="1"/>
  <c r="BT203" i="13"/>
  <c r="BZ203" i="13" s="1"/>
  <c r="CJ203" i="13"/>
  <c r="CI203" i="13"/>
  <c r="CH203" i="13"/>
  <c r="J314" i="12"/>
  <c r="BQ203" i="13"/>
  <c r="J203" i="13"/>
  <c r="AW203" i="13"/>
  <c r="BN203" i="13"/>
  <c r="BH203" i="13"/>
  <c r="BW203" i="13" l="1"/>
  <c r="CC203" i="13"/>
  <c r="AY203" i="13"/>
  <c r="BB203" i="13" s="1"/>
  <c r="AJ204" i="13"/>
  <c r="G414" i="7"/>
  <c r="H414" i="7"/>
  <c r="K414" i="7"/>
  <c r="J414" i="7"/>
  <c r="I414" i="7"/>
  <c r="M203" i="13"/>
  <c r="P203" i="13" s="1"/>
  <c r="S203" i="13"/>
  <c r="AB204" i="13" s="1"/>
  <c r="BV203" i="13"/>
  <c r="CB203" i="13"/>
  <c r="BO203" i="13"/>
  <c r="H203" i="13"/>
  <c r="AU203" i="13"/>
  <c r="BL203" i="13"/>
  <c r="AZ203" i="13"/>
  <c r="BC203" i="13" s="1"/>
  <c r="AK204" i="13"/>
  <c r="BX203" i="13"/>
  <c r="CD203" i="13"/>
  <c r="L203" i="13"/>
  <c r="O203" i="13" s="1"/>
  <c r="R203" i="13"/>
  <c r="AA204" i="13" s="1"/>
  <c r="CG203" i="13" l="1"/>
  <c r="AT204" i="13" s="1"/>
  <c r="AX203" i="13"/>
  <c r="BA203" i="13" s="1"/>
  <c r="BD203" i="13" s="1"/>
  <c r="AI204" i="13"/>
  <c r="CE203" i="13"/>
  <c r="CF203" i="13"/>
  <c r="AS204" i="13" s="1"/>
  <c r="L414" i="7"/>
  <c r="G314" i="12" s="1"/>
  <c r="H314" i="12" s="1"/>
  <c r="I314" i="12" s="1"/>
  <c r="K203" i="13"/>
  <c r="N203" i="13" s="1"/>
  <c r="Q203" i="13"/>
  <c r="Z204" i="13" s="1"/>
  <c r="F414" i="7" s="1"/>
  <c r="AR204" i="13" l="1"/>
  <c r="AW204" i="13"/>
  <c r="J204" i="13"/>
  <c r="BN204" i="13"/>
  <c r="BQ204" i="13"/>
  <c r="I204" i="13"/>
  <c r="BP204" i="13"/>
  <c r="BM204" i="13"/>
  <c r="AV204" i="13"/>
  <c r="BS204" i="13"/>
  <c r="BY204" i="13" s="1"/>
  <c r="BU204" i="13"/>
  <c r="CA204" i="13" s="1"/>
  <c r="BT204" i="13"/>
  <c r="BZ204" i="13" s="1"/>
  <c r="CJ204" i="13"/>
  <c r="CI204" i="13"/>
  <c r="CH204" i="13"/>
  <c r="J315" i="12"/>
  <c r="BH204" i="13"/>
  <c r="G415" i="7" l="1"/>
  <c r="H415" i="7"/>
  <c r="I415" i="7"/>
  <c r="J415" i="7"/>
  <c r="K415" i="7"/>
  <c r="H204" i="13"/>
  <c r="BL204" i="13"/>
  <c r="BO204" i="13"/>
  <c r="AU204" i="13"/>
  <c r="L204" i="13"/>
  <c r="O204" i="13" s="1"/>
  <c r="R204" i="13"/>
  <c r="AA205" i="13" s="1"/>
  <c r="AZ204" i="13"/>
  <c r="BC204" i="13" s="1"/>
  <c r="AK205" i="13"/>
  <c r="BX204" i="13"/>
  <c r="CD204" i="13"/>
  <c r="M204" i="13"/>
  <c r="P204" i="13" s="1"/>
  <c r="S204" i="13"/>
  <c r="AB205" i="13" s="1"/>
  <c r="BW204" i="13"/>
  <c r="CC204" i="13"/>
  <c r="BV204" i="13"/>
  <c r="CB204" i="13"/>
  <c r="AY204" i="13"/>
  <c r="BB204" i="13" s="1"/>
  <c r="AJ205" i="13"/>
  <c r="CG204" i="13" l="1"/>
  <c r="AT205" i="13" s="1"/>
  <c r="AX204" i="13"/>
  <c r="BA204" i="13" s="1"/>
  <c r="BD204" i="13" s="1"/>
  <c r="AI205" i="13"/>
  <c r="L415" i="7"/>
  <c r="G315" i="12" s="1"/>
  <c r="H315" i="12" s="1"/>
  <c r="I315" i="12" s="1"/>
  <c r="K204" i="13"/>
  <c r="N204" i="13" s="1"/>
  <c r="Q204" i="13"/>
  <c r="Z205" i="13" s="1"/>
  <c r="F415" i="7" s="1"/>
  <c r="CE204" i="13"/>
  <c r="CF204" i="13"/>
  <c r="AS205" i="13" s="1"/>
  <c r="AR205" i="13" l="1"/>
  <c r="BP205" i="13"/>
  <c r="BM205" i="13"/>
  <c r="I205" i="13"/>
  <c r="AV205" i="13"/>
  <c r="BT205" i="13"/>
  <c r="BZ205" i="13" s="1"/>
  <c r="BU205" i="13"/>
  <c r="CA205" i="13" s="1"/>
  <c r="BS205" i="13"/>
  <c r="BY205" i="13" s="1"/>
  <c r="CJ205" i="13"/>
  <c r="CI205" i="13"/>
  <c r="CH205" i="13"/>
  <c r="J316" i="12"/>
  <c r="BN205" i="13"/>
  <c r="J205" i="13"/>
  <c r="BQ205" i="13"/>
  <c r="AW205" i="13"/>
  <c r="BH205" i="13"/>
  <c r="AZ205" i="13" l="1"/>
  <c r="BC205" i="13" s="1"/>
  <c r="AK206" i="13"/>
  <c r="BV205" i="13"/>
  <c r="CB205" i="13"/>
  <c r="BW205" i="13"/>
  <c r="CC205" i="13"/>
  <c r="BX205" i="13"/>
  <c r="CD205" i="13"/>
  <c r="K416" i="7"/>
  <c r="H416" i="7"/>
  <c r="G416" i="7"/>
  <c r="J416" i="7"/>
  <c r="I416" i="7"/>
  <c r="M205" i="13"/>
  <c r="P205" i="13" s="1"/>
  <c r="S205" i="13"/>
  <c r="AB206" i="13" s="1"/>
  <c r="L205" i="13"/>
  <c r="O205" i="13" s="1"/>
  <c r="R205" i="13"/>
  <c r="AA206" i="13" s="1"/>
  <c r="BL205" i="13"/>
  <c r="H205" i="13"/>
  <c r="AU205" i="13"/>
  <c r="BO205" i="13"/>
  <c r="AY205" i="13"/>
  <c r="BB205" i="13" s="1"/>
  <c r="AJ206" i="13"/>
  <c r="CG205" i="13" l="1"/>
  <c r="AT206" i="13" s="1"/>
  <c r="CE205" i="13"/>
  <c r="AX205" i="13"/>
  <c r="BA205" i="13" s="1"/>
  <c r="BD205" i="13" s="1"/>
  <c r="AI206" i="13"/>
  <c r="CF205" i="13"/>
  <c r="AS206" i="13" s="1"/>
  <c r="Q205" i="13"/>
  <c r="Z206" i="13" s="1"/>
  <c r="F416" i="7" s="1"/>
  <c r="K205" i="13"/>
  <c r="N205" i="13" s="1"/>
  <c r="L416" i="7"/>
  <c r="G316" i="12" s="1"/>
  <c r="H316" i="12" s="1"/>
  <c r="I316" i="12" s="1"/>
  <c r="AR206" i="13" l="1"/>
  <c r="BP206" i="13"/>
  <c r="AV206" i="13"/>
  <c r="I206" i="13"/>
  <c r="BM206" i="13"/>
  <c r="BU206" i="13"/>
  <c r="CA206" i="13" s="1"/>
  <c r="BT206" i="13"/>
  <c r="BZ206" i="13" s="1"/>
  <c r="BS206" i="13"/>
  <c r="BY206" i="13" s="1"/>
  <c r="CJ206" i="13"/>
  <c r="CI206" i="13"/>
  <c r="CH206" i="13"/>
  <c r="J317" i="12"/>
  <c r="BH206" i="13"/>
  <c r="BN206" i="13"/>
  <c r="AW206" i="13"/>
  <c r="BQ206" i="13"/>
  <c r="J206" i="13"/>
  <c r="BV206" i="13" l="1"/>
  <c r="CB206" i="13"/>
  <c r="AY206" i="13"/>
  <c r="BB206" i="13" s="1"/>
  <c r="AJ207" i="13"/>
  <c r="AZ206" i="13"/>
  <c r="BC206" i="13" s="1"/>
  <c r="AK207" i="13"/>
  <c r="R206" i="13"/>
  <c r="AA207" i="13" s="1"/>
  <c r="L206" i="13"/>
  <c r="O206" i="13" s="1"/>
  <c r="S206" i="13"/>
  <c r="AB207" i="13" s="1"/>
  <c r="M206" i="13"/>
  <c r="P206" i="13" s="1"/>
  <c r="BX206" i="13"/>
  <c r="CD206" i="13"/>
  <c r="H417" i="7"/>
  <c r="G417" i="7"/>
  <c r="K417" i="7"/>
  <c r="J417" i="7"/>
  <c r="I417" i="7"/>
  <c r="H206" i="13"/>
  <c r="BO206" i="13"/>
  <c r="BL206" i="13"/>
  <c r="AU206" i="13"/>
  <c r="BW206" i="13"/>
  <c r="CC206" i="13"/>
  <c r="CF206" i="13" l="1"/>
  <c r="AS207" i="13" s="1"/>
  <c r="CG206" i="13"/>
  <c r="AT207" i="13" s="1"/>
  <c r="AX206" i="13"/>
  <c r="BA206" i="13" s="1"/>
  <c r="BD206" i="13" s="1"/>
  <c r="AI207" i="13"/>
  <c r="CE206" i="13"/>
  <c r="Q206" i="13"/>
  <c r="Z207" i="13" s="1"/>
  <c r="F417" i="7" s="1"/>
  <c r="K206" i="13"/>
  <c r="N206" i="13" s="1"/>
  <c r="L417" i="7"/>
  <c r="G317" i="12" s="1"/>
  <c r="H317" i="12" s="1"/>
  <c r="I317" i="12" s="1"/>
  <c r="AR207" i="13" l="1"/>
  <c r="BN207" i="13"/>
  <c r="BQ207" i="13"/>
  <c r="AW207" i="13"/>
  <c r="J207" i="13"/>
  <c r="BS207" i="13"/>
  <c r="BY207" i="13" s="1"/>
  <c r="BU207" i="13"/>
  <c r="CA207" i="13" s="1"/>
  <c r="BT207" i="13"/>
  <c r="BZ207" i="13" s="1"/>
  <c r="CJ207" i="13"/>
  <c r="CI207" i="13"/>
  <c r="CH207" i="13"/>
  <c r="J318" i="12"/>
  <c r="AV207" i="13"/>
  <c r="BM207" i="13"/>
  <c r="BP207" i="13"/>
  <c r="I207" i="13"/>
  <c r="BH207" i="13"/>
  <c r="I418" i="7" l="1"/>
  <c r="G418" i="7"/>
  <c r="J418" i="7"/>
  <c r="H418" i="7"/>
  <c r="K418" i="7"/>
  <c r="BO207" i="13"/>
  <c r="H207" i="13"/>
  <c r="BL207" i="13"/>
  <c r="AU207" i="13"/>
  <c r="BW207" i="13"/>
  <c r="CC207" i="13"/>
  <c r="BV207" i="13"/>
  <c r="CB207" i="13"/>
  <c r="R207" i="13"/>
  <c r="AA208" i="13" s="1"/>
  <c r="L207" i="13"/>
  <c r="O207" i="13" s="1"/>
  <c r="AZ207" i="13"/>
  <c r="BC207" i="13" s="1"/>
  <c r="AK208" i="13"/>
  <c r="BX207" i="13"/>
  <c r="CD207" i="13"/>
  <c r="AY207" i="13"/>
  <c r="BB207" i="13" s="1"/>
  <c r="AJ208" i="13"/>
  <c r="M207" i="13"/>
  <c r="P207" i="13" s="1"/>
  <c r="S207" i="13"/>
  <c r="AB208" i="13" s="1"/>
  <c r="CF207" i="13" l="1"/>
  <c r="AS208" i="13" s="1"/>
  <c r="CG207" i="13"/>
  <c r="AT208" i="13" s="1"/>
  <c r="AX207" i="13"/>
  <c r="BA207" i="13" s="1"/>
  <c r="BD207" i="13" s="1"/>
  <c r="AI208" i="13"/>
  <c r="L418" i="7"/>
  <c r="G318" i="12" s="1"/>
  <c r="H318" i="12" s="1"/>
  <c r="I318" i="12" s="1"/>
  <c r="CE207" i="13"/>
  <c r="Q207" i="13"/>
  <c r="Z208" i="13" s="1"/>
  <c r="F418" i="7" s="1"/>
  <c r="K207" i="13"/>
  <c r="N207" i="13" s="1"/>
  <c r="AR208" i="13" l="1"/>
  <c r="AW208" i="13"/>
  <c r="BN208" i="13"/>
  <c r="J208" i="13"/>
  <c r="BQ208" i="13"/>
  <c r="I208" i="13"/>
  <c r="BM208" i="13"/>
  <c r="BP208" i="13"/>
  <c r="AV208" i="13"/>
  <c r="BU208" i="13"/>
  <c r="CA208" i="13" s="1"/>
  <c r="BT208" i="13"/>
  <c r="BZ208" i="13" s="1"/>
  <c r="BS208" i="13"/>
  <c r="BY208" i="13" s="1"/>
  <c r="CJ208" i="13"/>
  <c r="CI208" i="13"/>
  <c r="CH208" i="13"/>
  <c r="J319" i="12"/>
  <c r="BH208" i="13"/>
  <c r="J419" i="7" l="1"/>
  <c r="G419" i="7"/>
  <c r="H419" i="7"/>
  <c r="I419" i="7"/>
  <c r="K419" i="7"/>
  <c r="S208" i="13"/>
  <c r="AB209" i="13" s="1"/>
  <c r="M208" i="13"/>
  <c r="P208" i="13" s="1"/>
  <c r="BX208" i="13"/>
  <c r="CD208" i="13"/>
  <c r="AY208" i="13"/>
  <c r="BB208" i="13" s="1"/>
  <c r="AJ209" i="13"/>
  <c r="BV208" i="13"/>
  <c r="CB208" i="13"/>
  <c r="BW208" i="13"/>
  <c r="CC208" i="13"/>
  <c r="L208" i="13"/>
  <c r="O208" i="13" s="1"/>
  <c r="R208" i="13"/>
  <c r="AA209" i="13" s="1"/>
  <c r="AZ208" i="13"/>
  <c r="BC208" i="13" s="1"/>
  <c r="AK209" i="13"/>
  <c r="BL208" i="13"/>
  <c r="BO208" i="13"/>
  <c r="AU208" i="13"/>
  <c r="H208" i="13"/>
  <c r="CF208" i="13" l="1"/>
  <c r="AS209" i="13" s="1"/>
  <c r="K208" i="13"/>
  <c r="N208" i="13" s="1"/>
  <c r="Q208" i="13"/>
  <c r="Z209" i="13" s="1"/>
  <c r="F419" i="7" s="1"/>
  <c r="L419" i="7"/>
  <c r="G319" i="12" s="1"/>
  <c r="H319" i="12" s="1"/>
  <c r="I319" i="12" s="1"/>
  <c r="CE208" i="13"/>
  <c r="AX208" i="13"/>
  <c r="BA208" i="13" s="1"/>
  <c r="BD208" i="13" s="1"/>
  <c r="AI209" i="13"/>
  <c r="CG208" i="13"/>
  <c r="AT209" i="13" s="1"/>
  <c r="AR209" i="13" l="1"/>
  <c r="BN209" i="13"/>
  <c r="AW209" i="13"/>
  <c r="BQ209" i="13"/>
  <c r="J209" i="13"/>
  <c r="BH209" i="13"/>
  <c r="BP209" i="13"/>
  <c r="I209" i="13"/>
  <c r="AV209" i="13"/>
  <c r="BM209" i="13"/>
  <c r="BT209" i="13"/>
  <c r="BZ209" i="13" s="1"/>
  <c r="BS209" i="13"/>
  <c r="BY209" i="13" s="1"/>
  <c r="BU209" i="13"/>
  <c r="CA209" i="13" s="1"/>
  <c r="CJ209" i="13"/>
  <c r="CI209" i="13"/>
  <c r="CH209" i="13"/>
  <c r="J320" i="12"/>
  <c r="BX209" i="13" l="1"/>
  <c r="CD209" i="13"/>
  <c r="H209" i="13"/>
  <c r="BO209" i="13"/>
  <c r="BL209" i="13"/>
  <c r="AU209" i="13"/>
  <c r="L209" i="13"/>
  <c r="O209" i="13" s="1"/>
  <c r="R209" i="13"/>
  <c r="AA210" i="13" s="1"/>
  <c r="AZ209" i="13"/>
  <c r="BC209" i="13" s="1"/>
  <c r="AK210" i="13"/>
  <c r="BW209" i="13"/>
  <c r="CC209" i="13"/>
  <c r="AY209" i="13"/>
  <c r="BB209" i="13" s="1"/>
  <c r="AJ210" i="13"/>
  <c r="BV209" i="13"/>
  <c r="CB209" i="13"/>
  <c r="J420" i="7"/>
  <c r="K420" i="7"/>
  <c r="I420" i="7"/>
  <c r="G420" i="7"/>
  <c r="H420" i="7"/>
  <c r="M209" i="13"/>
  <c r="P209" i="13" s="1"/>
  <c r="S209" i="13"/>
  <c r="AB210" i="13" s="1"/>
  <c r="CE209" i="13" l="1"/>
  <c r="CF209" i="13"/>
  <c r="AS210" i="13" s="1"/>
  <c r="AX209" i="13"/>
  <c r="BA209" i="13" s="1"/>
  <c r="BD209" i="13" s="1"/>
  <c r="AI210" i="13"/>
  <c r="Q209" i="13"/>
  <c r="Z210" i="13" s="1"/>
  <c r="F420" i="7" s="1"/>
  <c r="K209" i="13"/>
  <c r="N209" i="13" s="1"/>
  <c r="CG209" i="13"/>
  <c r="AT210" i="13" s="1"/>
  <c r="L420" i="7"/>
  <c r="G320" i="12" s="1"/>
  <c r="H320" i="12" s="1"/>
  <c r="I320" i="12" s="1"/>
  <c r="AR210" i="13" l="1"/>
  <c r="AW210" i="13"/>
  <c r="BN210" i="13"/>
  <c r="BQ210" i="13"/>
  <c r="J210" i="13"/>
  <c r="BU210" i="13"/>
  <c r="CA210" i="13" s="1"/>
  <c r="BT210" i="13"/>
  <c r="BZ210" i="13" s="1"/>
  <c r="BS210" i="13"/>
  <c r="BY210" i="13" s="1"/>
  <c r="CJ210" i="13"/>
  <c r="CI210" i="13"/>
  <c r="CH210" i="13"/>
  <c r="J321" i="12"/>
  <c r="BH210" i="13"/>
  <c r="BP210" i="13"/>
  <c r="BM210" i="13"/>
  <c r="AV210" i="13"/>
  <c r="I210" i="13"/>
  <c r="L210" i="13" l="1"/>
  <c r="O210" i="13" s="1"/>
  <c r="R210" i="13"/>
  <c r="AA211" i="13" s="1"/>
  <c r="BO210" i="13"/>
  <c r="BL210" i="13"/>
  <c r="H210" i="13"/>
  <c r="AU210" i="13"/>
  <c r="BV210" i="13"/>
  <c r="CB210" i="13"/>
  <c r="BX210" i="13"/>
  <c r="CD210" i="13"/>
  <c r="H421" i="7"/>
  <c r="K421" i="7"/>
  <c r="G421" i="7"/>
  <c r="I421" i="7"/>
  <c r="J421" i="7"/>
  <c r="BW210" i="13"/>
  <c r="CC210" i="13"/>
  <c r="AZ210" i="13"/>
  <c r="BC210" i="13" s="1"/>
  <c r="AK211" i="13"/>
  <c r="AY210" i="13"/>
  <c r="BB210" i="13" s="1"/>
  <c r="AJ211" i="13"/>
  <c r="M210" i="13"/>
  <c r="P210" i="13" s="1"/>
  <c r="S210" i="13"/>
  <c r="AB211" i="13" s="1"/>
  <c r="CE210" i="13" l="1"/>
  <c r="Q210" i="13"/>
  <c r="Z211" i="13" s="1"/>
  <c r="F421" i="7" s="1"/>
  <c r="K210" i="13"/>
  <c r="N210" i="13" s="1"/>
  <c r="AX210" i="13"/>
  <c r="BA210" i="13" s="1"/>
  <c r="BD210" i="13" s="1"/>
  <c r="AI211" i="13"/>
  <c r="L421" i="7"/>
  <c r="G321" i="12" s="1"/>
  <c r="H321" i="12" s="1"/>
  <c r="I321" i="12" s="1"/>
  <c r="CG210" i="13"/>
  <c r="AT211" i="13" s="1"/>
  <c r="CF210" i="13"/>
  <c r="AS211" i="13" s="1"/>
  <c r="AR211" i="13" l="1"/>
  <c r="AW211" i="13"/>
  <c r="BQ211" i="13"/>
  <c r="J211" i="13"/>
  <c r="BN211" i="13"/>
  <c r="BU211" i="13"/>
  <c r="CA211" i="13" s="1"/>
  <c r="BT211" i="13"/>
  <c r="BZ211" i="13" s="1"/>
  <c r="BS211" i="13"/>
  <c r="BY211" i="13" s="1"/>
  <c r="CJ211" i="13"/>
  <c r="CI211" i="13"/>
  <c r="CH211" i="13"/>
  <c r="J322" i="12"/>
  <c r="BH211" i="13"/>
  <c r="BM211" i="13"/>
  <c r="AV211" i="13"/>
  <c r="BP211" i="13"/>
  <c r="I211" i="13"/>
  <c r="R211" i="13" l="1"/>
  <c r="AA212" i="13" s="1"/>
  <c r="L211" i="13"/>
  <c r="O211" i="13" s="1"/>
  <c r="AZ211" i="13"/>
  <c r="BC211" i="13" s="1"/>
  <c r="AK212" i="13"/>
  <c r="BO211" i="13"/>
  <c r="AU211" i="13"/>
  <c r="H211" i="13"/>
  <c r="BL211" i="13"/>
  <c r="AY211" i="13"/>
  <c r="BB211" i="13" s="1"/>
  <c r="AJ212" i="13"/>
  <c r="BX211" i="13"/>
  <c r="CD211" i="13"/>
  <c r="M211" i="13"/>
  <c r="P211" i="13" s="1"/>
  <c r="S211" i="13"/>
  <c r="AB212" i="13" s="1"/>
  <c r="H422" i="7"/>
  <c r="J422" i="7"/>
  <c r="I422" i="7"/>
  <c r="G422" i="7"/>
  <c r="K422" i="7"/>
  <c r="BV211" i="13"/>
  <c r="CB211" i="13"/>
  <c r="BW211" i="13"/>
  <c r="CC211" i="13"/>
  <c r="CF211" i="13" l="1"/>
  <c r="AS212" i="13" s="1"/>
  <c r="CE211" i="13"/>
  <c r="AX211" i="13"/>
  <c r="BA211" i="13" s="1"/>
  <c r="BD211" i="13" s="1"/>
  <c r="AI212" i="13"/>
  <c r="K211" i="13"/>
  <c r="N211" i="13" s="1"/>
  <c r="Q211" i="13"/>
  <c r="Z212" i="13" s="1"/>
  <c r="F422" i="7" s="1"/>
  <c r="L422" i="7"/>
  <c r="G322" i="12" s="1"/>
  <c r="H322" i="12" s="1"/>
  <c r="I322" i="12" s="1"/>
  <c r="CG211" i="13"/>
  <c r="AT212" i="13" s="1"/>
  <c r="AR212" i="13" l="1"/>
  <c r="J212" i="13"/>
  <c r="AW212" i="13"/>
  <c r="BN212" i="13"/>
  <c r="BQ212" i="13"/>
  <c r="BT212" i="13"/>
  <c r="BZ212" i="13" s="1"/>
  <c r="BU212" i="13"/>
  <c r="CA212" i="13" s="1"/>
  <c r="BS212" i="13"/>
  <c r="BY212" i="13" s="1"/>
  <c r="CJ212" i="13"/>
  <c r="CI212" i="13"/>
  <c r="CH212" i="13"/>
  <c r="J323" i="12"/>
  <c r="BP212" i="13"/>
  <c r="I212" i="13"/>
  <c r="AV212" i="13"/>
  <c r="BM212" i="13"/>
  <c r="BH212" i="13"/>
  <c r="J423" i="7" l="1"/>
  <c r="K423" i="7"/>
  <c r="G423" i="7"/>
  <c r="I423" i="7"/>
  <c r="H423" i="7"/>
  <c r="R212" i="13"/>
  <c r="AA213" i="13" s="1"/>
  <c r="L212" i="13"/>
  <c r="O212" i="13" s="1"/>
  <c r="M212" i="13"/>
  <c r="P212" i="13" s="1"/>
  <c r="S212" i="13"/>
  <c r="AB213" i="13" s="1"/>
  <c r="AY212" i="13"/>
  <c r="BB212" i="13" s="1"/>
  <c r="AJ213" i="13"/>
  <c r="H212" i="13"/>
  <c r="AU212" i="13"/>
  <c r="BL212" i="13"/>
  <c r="BO212" i="13"/>
  <c r="AZ212" i="13"/>
  <c r="BC212" i="13" s="1"/>
  <c r="AK213" i="13"/>
  <c r="BX212" i="13"/>
  <c r="CD212" i="13"/>
  <c r="BV212" i="13"/>
  <c r="CB212" i="13"/>
  <c r="BW212" i="13"/>
  <c r="CC212" i="13"/>
  <c r="CF212" i="13" l="1"/>
  <c r="AS213" i="13" s="1"/>
  <c r="CG212" i="13"/>
  <c r="AT213" i="13" s="1"/>
  <c r="Q212" i="13"/>
  <c r="Z213" i="13" s="1"/>
  <c r="F423" i="7" s="1"/>
  <c r="K212" i="13"/>
  <c r="N212" i="13" s="1"/>
  <c r="CE212" i="13"/>
  <c r="AX212" i="13"/>
  <c r="BA212" i="13" s="1"/>
  <c r="BD212" i="13" s="1"/>
  <c r="AI213" i="13"/>
  <c r="L423" i="7"/>
  <c r="G323" i="12" s="1"/>
  <c r="H323" i="12" s="1"/>
  <c r="I323" i="12" s="1"/>
  <c r="AR213" i="13" l="1"/>
  <c r="BM213" i="13"/>
  <c r="I213" i="13"/>
  <c r="AV213" i="13"/>
  <c r="BP213" i="13"/>
  <c r="BQ213" i="13"/>
  <c r="BN213" i="13"/>
  <c r="AW213" i="13"/>
  <c r="J213" i="13"/>
  <c r="BH213" i="13"/>
  <c r="BU213" i="13"/>
  <c r="CA213" i="13" s="1"/>
  <c r="BS213" i="13"/>
  <c r="BY213" i="13" s="1"/>
  <c r="BT213" i="13"/>
  <c r="BZ213" i="13" s="1"/>
  <c r="CJ213" i="13"/>
  <c r="CI213" i="13"/>
  <c r="CH213" i="13"/>
  <c r="J324" i="12"/>
  <c r="AY213" i="13" l="1"/>
  <c r="BB213" i="13" s="1"/>
  <c r="AJ214" i="13"/>
  <c r="BO213" i="13"/>
  <c r="H213" i="13"/>
  <c r="BL213" i="13"/>
  <c r="AU213" i="13"/>
  <c r="BV213" i="13"/>
  <c r="CB213" i="13"/>
  <c r="S213" i="13"/>
  <c r="AB214" i="13" s="1"/>
  <c r="M213" i="13"/>
  <c r="P213" i="13" s="1"/>
  <c r="BX213" i="13"/>
  <c r="CD213" i="13"/>
  <c r="AZ213" i="13"/>
  <c r="BC213" i="13" s="1"/>
  <c r="AK214" i="13"/>
  <c r="BW213" i="13"/>
  <c r="CC213" i="13"/>
  <c r="K424" i="7"/>
  <c r="J424" i="7"/>
  <c r="H424" i="7"/>
  <c r="I424" i="7"/>
  <c r="G424" i="7"/>
  <c r="R213" i="13"/>
  <c r="AA214" i="13" s="1"/>
  <c r="L213" i="13"/>
  <c r="O213" i="13" s="1"/>
  <c r="CE213" i="13" l="1"/>
  <c r="AX213" i="13"/>
  <c r="BA213" i="13" s="1"/>
  <c r="BD213" i="13" s="1"/>
  <c r="AI214" i="13"/>
  <c r="L424" i="7"/>
  <c r="G324" i="12" s="1"/>
  <c r="H324" i="12" s="1"/>
  <c r="I324" i="12" s="1"/>
  <c r="CG213" i="13"/>
  <c r="AT214" i="13" s="1"/>
  <c r="Q213" i="13"/>
  <c r="Z214" i="13" s="1"/>
  <c r="F424" i="7" s="1"/>
  <c r="K213" i="13"/>
  <c r="N213" i="13" s="1"/>
  <c r="CF213" i="13"/>
  <c r="AS214" i="13" s="1"/>
  <c r="AR214" i="13" l="1"/>
  <c r="BP214" i="13"/>
  <c r="I214" i="13"/>
  <c r="AV214" i="13"/>
  <c r="BM214" i="13"/>
  <c r="BQ214" i="13"/>
  <c r="BN214" i="13"/>
  <c r="AW214" i="13"/>
  <c r="J214" i="13"/>
  <c r="BH214" i="13"/>
  <c r="BU214" i="13"/>
  <c r="CA214" i="13" s="1"/>
  <c r="BT214" i="13"/>
  <c r="BZ214" i="13" s="1"/>
  <c r="BS214" i="13"/>
  <c r="BY214" i="13" s="1"/>
  <c r="CJ214" i="13"/>
  <c r="CI214" i="13"/>
  <c r="CH214" i="13"/>
  <c r="J325" i="12"/>
  <c r="BW214" i="13" l="1"/>
  <c r="CC214" i="13"/>
  <c r="H214" i="13"/>
  <c r="BO214" i="13"/>
  <c r="AU214" i="13"/>
  <c r="BL214" i="13"/>
  <c r="R214" i="13"/>
  <c r="AA215" i="13" s="1"/>
  <c r="L214" i="13"/>
  <c r="O214" i="13" s="1"/>
  <c r="AZ214" i="13"/>
  <c r="BC214" i="13" s="1"/>
  <c r="AK215" i="13"/>
  <c r="AY214" i="13"/>
  <c r="BB214" i="13" s="1"/>
  <c r="AJ215" i="13"/>
  <c r="BV214" i="13"/>
  <c r="CB214" i="13"/>
  <c r="BX214" i="13"/>
  <c r="CD214" i="13"/>
  <c r="J425" i="7"/>
  <c r="H425" i="7"/>
  <c r="I425" i="7"/>
  <c r="G425" i="7"/>
  <c r="K425" i="7"/>
  <c r="S214" i="13"/>
  <c r="AB215" i="13" s="1"/>
  <c r="M214" i="13"/>
  <c r="P214" i="13" s="1"/>
  <c r="CE214" i="13" l="1"/>
  <c r="CF214" i="13"/>
  <c r="AS215" i="13" s="1"/>
  <c r="CG214" i="13"/>
  <c r="AT215" i="13" s="1"/>
  <c r="AX214" i="13"/>
  <c r="BA214" i="13" s="1"/>
  <c r="BD214" i="13" s="1"/>
  <c r="AI215" i="13"/>
  <c r="AR215" i="13" s="1"/>
  <c r="Q214" i="13"/>
  <c r="Z215" i="13" s="1"/>
  <c r="F425" i="7" s="1"/>
  <c r="K214" i="13"/>
  <c r="N214" i="13" s="1"/>
  <c r="L425" i="7"/>
  <c r="G325" i="12" s="1"/>
  <c r="H325" i="12" s="1"/>
  <c r="I325" i="12" s="1"/>
  <c r="BH215" i="13" l="1"/>
  <c r="BM215" i="13"/>
  <c r="I215" i="13"/>
  <c r="AV215" i="13"/>
  <c r="BP215" i="13"/>
  <c r="BQ215" i="13"/>
  <c r="BN215" i="13"/>
  <c r="AW215" i="13"/>
  <c r="J215" i="13"/>
  <c r="BS215" i="13"/>
  <c r="BY215" i="13" s="1"/>
  <c r="BU215" i="13"/>
  <c r="CA215" i="13" s="1"/>
  <c r="BT215" i="13"/>
  <c r="BZ215" i="13" s="1"/>
  <c r="CJ215" i="13"/>
  <c r="CI215" i="13"/>
  <c r="CH215" i="13"/>
  <c r="J326" i="12"/>
  <c r="BX215" i="13" l="1"/>
  <c r="CD215" i="13"/>
  <c r="AY215" i="13"/>
  <c r="BB215" i="13" s="1"/>
  <c r="AJ216" i="13"/>
  <c r="K426" i="7"/>
  <c r="H426" i="7"/>
  <c r="J426" i="7"/>
  <c r="G426" i="7"/>
  <c r="I426" i="7"/>
  <c r="BW215" i="13"/>
  <c r="CC215" i="13"/>
  <c r="BV215" i="13"/>
  <c r="CB215" i="13"/>
  <c r="AZ215" i="13"/>
  <c r="BC215" i="13" s="1"/>
  <c r="AK216" i="13"/>
  <c r="H215" i="13"/>
  <c r="BO215" i="13"/>
  <c r="AU215" i="13"/>
  <c r="BL215" i="13"/>
  <c r="M215" i="13"/>
  <c r="P215" i="13" s="1"/>
  <c r="S215" i="13"/>
  <c r="AB216" i="13" s="1"/>
  <c r="L215" i="13"/>
  <c r="O215" i="13" s="1"/>
  <c r="R215" i="13"/>
  <c r="AA216" i="13" s="1"/>
  <c r="CF215" i="13" l="1"/>
  <c r="AS216" i="13" s="1"/>
  <c r="K215" i="13"/>
  <c r="N215" i="13" s="1"/>
  <c r="Q215" i="13"/>
  <c r="Z216" i="13" s="1"/>
  <c r="F426" i="7" s="1"/>
  <c r="AX215" i="13"/>
  <c r="BA215" i="13" s="1"/>
  <c r="BD215" i="13" s="1"/>
  <c r="AI216" i="13"/>
  <c r="CE215" i="13"/>
  <c r="CG215" i="13"/>
  <c r="AT216" i="13" s="1"/>
  <c r="L426" i="7"/>
  <c r="G326" i="12" s="1"/>
  <c r="H326" i="12" s="1"/>
  <c r="I326" i="12" s="1"/>
  <c r="AR216" i="13" l="1"/>
  <c r="I216" i="13"/>
  <c r="BP216" i="13"/>
  <c r="AV216" i="13"/>
  <c r="BM216" i="13"/>
  <c r="BS216" i="13"/>
  <c r="BY216" i="13" s="1"/>
  <c r="BT216" i="13"/>
  <c r="BZ216" i="13" s="1"/>
  <c r="BU216" i="13"/>
  <c r="CA216" i="13" s="1"/>
  <c r="CJ216" i="13"/>
  <c r="CI216" i="13"/>
  <c r="CH216" i="13"/>
  <c r="J327" i="12"/>
  <c r="BH216" i="13"/>
  <c r="AW216" i="13"/>
  <c r="BN216" i="13"/>
  <c r="BQ216" i="13"/>
  <c r="J216" i="13"/>
  <c r="M216" i="13" l="1"/>
  <c r="P216" i="13" s="1"/>
  <c r="S216" i="13"/>
  <c r="AB217" i="13" s="1"/>
  <c r="BW216" i="13"/>
  <c r="CC216" i="13"/>
  <c r="AY216" i="13"/>
  <c r="BB216" i="13" s="1"/>
  <c r="AJ217" i="13"/>
  <c r="BO216" i="13"/>
  <c r="AU216" i="13"/>
  <c r="BL216" i="13"/>
  <c r="H216" i="13"/>
  <c r="AZ216" i="13"/>
  <c r="BC216" i="13" s="1"/>
  <c r="AK217" i="13"/>
  <c r="BV216" i="13"/>
  <c r="CB216" i="13"/>
  <c r="L216" i="13"/>
  <c r="O216" i="13" s="1"/>
  <c r="R216" i="13"/>
  <c r="AA217" i="13" s="1"/>
  <c r="I427" i="7"/>
  <c r="H427" i="7"/>
  <c r="J427" i="7"/>
  <c r="K427" i="7"/>
  <c r="G427" i="7"/>
  <c r="BX216" i="13"/>
  <c r="CD216" i="13"/>
  <c r="CG216" i="13" l="1"/>
  <c r="AT217" i="13" s="1"/>
  <c r="CE216" i="13"/>
  <c r="K216" i="13"/>
  <c r="N216" i="13" s="1"/>
  <c r="Q216" i="13"/>
  <c r="Z217" i="13" s="1"/>
  <c r="F427" i="7" s="1"/>
  <c r="L427" i="7"/>
  <c r="G327" i="12" s="1"/>
  <c r="H327" i="12" s="1"/>
  <c r="I327" i="12" s="1"/>
  <c r="CF216" i="13"/>
  <c r="AS217" i="13" s="1"/>
  <c r="AX216" i="13"/>
  <c r="BA216" i="13" s="1"/>
  <c r="BD216" i="13" s="1"/>
  <c r="AI217" i="13"/>
  <c r="AR217" i="13" l="1"/>
  <c r="I217" i="13"/>
  <c r="BP217" i="13"/>
  <c r="AV217" i="13"/>
  <c r="BM217" i="13"/>
  <c r="BT217" i="13"/>
  <c r="BZ217" i="13" s="1"/>
  <c r="BU217" i="13"/>
  <c r="CA217" i="13" s="1"/>
  <c r="BS217" i="13"/>
  <c r="BY217" i="13" s="1"/>
  <c r="CJ217" i="13"/>
  <c r="CI217" i="13"/>
  <c r="CH217" i="13"/>
  <c r="J328" i="12"/>
  <c r="BH217" i="13"/>
  <c r="BQ217" i="13"/>
  <c r="BN217" i="13"/>
  <c r="J217" i="13"/>
  <c r="AW217" i="13"/>
  <c r="AZ217" i="13" l="1"/>
  <c r="BC217" i="13" s="1"/>
  <c r="AK218" i="13"/>
  <c r="BW217" i="13"/>
  <c r="CC217" i="13"/>
  <c r="L217" i="13"/>
  <c r="O217" i="13" s="1"/>
  <c r="R217" i="13"/>
  <c r="AA218" i="13" s="1"/>
  <c r="S217" i="13"/>
  <c r="AB218" i="13" s="1"/>
  <c r="M217" i="13"/>
  <c r="P217" i="13" s="1"/>
  <c r="K428" i="7"/>
  <c r="H428" i="7"/>
  <c r="G428" i="7"/>
  <c r="J428" i="7"/>
  <c r="I428" i="7"/>
  <c r="BV217" i="13"/>
  <c r="CB217" i="13"/>
  <c r="BX217" i="13"/>
  <c r="CD217" i="13"/>
  <c r="AY217" i="13"/>
  <c r="BB217" i="13" s="1"/>
  <c r="AJ218" i="13"/>
  <c r="H217" i="13"/>
  <c r="BL217" i="13"/>
  <c r="AU217" i="13"/>
  <c r="BO217" i="13"/>
  <c r="CE217" i="13" l="1"/>
  <c r="CF217" i="13"/>
  <c r="AS218" i="13" s="1"/>
  <c r="Q217" i="13"/>
  <c r="Z218" i="13" s="1"/>
  <c r="F428" i="7" s="1"/>
  <c r="K217" i="13"/>
  <c r="N217" i="13" s="1"/>
  <c r="CG217" i="13"/>
  <c r="AT218" i="13" s="1"/>
  <c r="L428" i="7"/>
  <c r="G328" i="12" s="1"/>
  <c r="H328" i="12" s="1"/>
  <c r="I328" i="12" s="1"/>
  <c r="AX217" i="13"/>
  <c r="BA217" i="13" s="1"/>
  <c r="BD217" i="13" s="1"/>
  <c r="AI218" i="13"/>
  <c r="AR218" i="13" l="1"/>
  <c r="I218" i="13"/>
  <c r="AV218" i="13"/>
  <c r="BM218" i="13"/>
  <c r="BP218" i="13"/>
  <c r="BH218" i="13"/>
  <c r="BU218" i="13"/>
  <c r="CA218" i="13" s="1"/>
  <c r="BT218" i="13"/>
  <c r="BZ218" i="13" s="1"/>
  <c r="BS218" i="13"/>
  <c r="BY218" i="13" s="1"/>
  <c r="CJ218" i="13"/>
  <c r="CI218" i="13"/>
  <c r="CH218" i="13"/>
  <c r="J329" i="12"/>
  <c r="J218" i="13"/>
  <c r="AW218" i="13"/>
  <c r="BQ218" i="13"/>
  <c r="BN218" i="13"/>
  <c r="M218" i="13" l="1"/>
  <c r="P218" i="13" s="1"/>
  <c r="S218" i="13"/>
  <c r="AB219" i="13" s="1"/>
  <c r="I429" i="7"/>
  <c r="H429" i="7"/>
  <c r="J429" i="7"/>
  <c r="K429" i="7"/>
  <c r="G429" i="7"/>
  <c r="AY218" i="13"/>
  <c r="BB218" i="13" s="1"/>
  <c r="AJ219" i="13"/>
  <c r="AZ218" i="13"/>
  <c r="BC218" i="13" s="1"/>
  <c r="AK219" i="13"/>
  <c r="BW218" i="13"/>
  <c r="CC218" i="13"/>
  <c r="BX218" i="13"/>
  <c r="CD218" i="13"/>
  <c r="BO218" i="13"/>
  <c r="H218" i="13"/>
  <c r="AU218" i="13"/>
  <c r="BL218" i="13"/>
  <c r="R218" i="13"/>
  <c r="AA219" i="13" s="1"/>
  <c r="L218" i="13"/>
  <c r="O218" i="13" s="1"/>
  <c r="BV218" i="13"/>
  <c r="CB218" i="13"/>
  <c r="CF218" i="13" l="1"/>
  <c r="AS219" i="13" s="1"/>
  <c r="K218" i="13"/>
  <c r="N218" i="13" s="1"/>
  <c r="Q218" i="13"/>
  <c r="Z219" i="13" s="1"/>
  <c r="F429" i="7" s="1"/>
  <c r="AX218" i="13"/>
  <c r="BA218" i="13" s="1"/>
  <c r="BD218" i="13" s="1"/>
  <c r="AI219" i="13"/>
  <c r="L429" i="7"/>
  <c r="G329" i="12" s="1"/>
  <c r="H329" i="12" s="1"/>
  <c r="I329" i="12" s="1"/>
  <c r="CE218" i="13"/>
  <c r="CG218" i="13"/>
  <c r="AT219" i="13" s="1"/>
  <c r="AR219" i="13" l="1"/>
  <c r="AW219" i="13"/>
  <c r="BN219" i="13"/>
  <c r="J219" i="13"/>
  <c r="BQ219" i="13"/>
  <c r="BH219" i="13"/>
  <c r="BU219" i="13"/>
  <c r="CA219" i="13" s="1"/>
  <c r="BT219" i="13"/>
  <c r="BZ219" i="13" s="1"/>
  <c r="BS219" i="13"/>
  <c r="BY219" i="13" s="1"/>
  <c r="CJ219" i="13"/>
  <c r="CI219" i="13"/>
  <c r="CH219" i="13"/>
  <c r="J330" i="12"/>
  <c r="BP219" i="13"/>
  <c r="BM219" i="13"/>
  <c r="I219" i="13"/>
  <c r="AV219" i="13"/>
  <c r="BV219" i="13" l="1"/>
  <c r="CB219" i="13"/>
  <c r="BX219" i="13"/>
  <c r="CD219" i="13"/>
  <c r="AZ219" i="13"/>
  <c r="BC219" i="13" s="1"/>
  <c r="AK220" i="13"/>
  <c r="R219" i="13"/>
  <c r="AA220" i="13" s="1"/>
  <c r="L219" i="13"/>
  <c r="O219" i="13" s="1"/>
  <c r="G430" i="7"/>
  <c r="J430" i="7"/>
  <c r="H430" i="7"/>
  <c r="K430" i="7"/>
  <c r="I430" i="7"/>
  <c r="AY219" i="13"/>
  <c r="BB219" i="13" s="1"/>
  <c r="AJ220" i="13"/>
  <c r="BW219" i="13"/>
  <c r="CC219" i="13"/>
  <c r="M219" i="13"/>
  <c r="P219" i="13" s="1"/>
  <c r="S219" i="13"/>
  <c r="AB220" i="13" s="1"/>
  <c r="H219" i="13"/>
  <c r="BL219" i="13"/>
  <c r="BO219" i="13"/>
  <c r="AU219" i="13"/>
  <c r="CF219" i="13" l="1"/>
  <c r="AS220" i="13" s="1"/>
  <c r="K219" i="13"/>
  <c r="N219" i="13" s="1"/>
  <c r="Q219" i="13"/>
  <c r="Z220" i="13" s="1"/>
  <c r="F430" i="7" s="1"/>
  <c r="CE219" i="13"/>
  <c r="CG219" i="13"/>
  <c r="AT220" i="13" s="1"/>
  <c r="AX219" i="13"/>
  <c r="BA219" i="13" s="1"/>
  <c r="BD219" i="13" s="1"/>
  <c r="AI220" i="13"/>
  <c r="L430" i="7"/>
  <c r="G330" i="12" s="1"/>
  <c r="H330" i="12" s="1"/>
  <c r="I330" i="12" s="1"/>
  <c r="AR220" i="13" l="1"/>
  <c r="BN220" i="13"/>
  <c r="BQ220" i="13"/>
  <c r="J220" i="13"/>
  <c r="AW220" i="13"/>
  <c r="BT220" i="13"/>
  <c r="BZ220" i="13" s="1"/>
  <c r="BS220" i="13"/>
  <c r="BY220" i="13" s="1"/>
  <c r="BU220" i="13"/>
  <c r="CA220" i="13" s="1"/>
  <c r="CJ220" i="13"/>
  <c r="CI220" i="13"/>
  <c r="CH220" i="13"/>
  <c r="J331" i="12"/>
  <c r="BH220" i="13"/>
  <c r="BM220" i="13"/>
  <c r="I220" i="13"/>
  <c r="BP220" i="13"/>
  <c r="AV220" i="13"/>
  <c r="R220" i="13" l="1"/>
  <c r="AA221" i="13" s="1"/>
  <c r="L220" i="13"/>
  <c r="O220" i="13" s="1"/>
  <c r="BX220" i="13"/>
  <c r="CD220" i="13"/>
  <c r="AY220" i="13"/>
  <c r="BB220" i="13" s="1"/>
  <c r="AJ221" i="13"/>
  <c r="I431" i="7"/>
  <c r="K431" i="7"/>
  <c r="G431" i="7"/>
  <c r="J431" i="7"/>
  <c r="H431" i="7"/>
  <c r="M220" i="13"/>
  <c r="P220" i="13" s="1"/>
  <c r="S220" i="13"/>
  <c r="AB221" i="13" s="1"/>
  <c r="BW220" i="13"/>
  <c r="CC220" i="13"/>
  <c r="H220" i="13"/>
  <c r="BO220" i="13"/>
  <c r="BL220" i="13"/>
  <c r="AU220" i="13"/>
  <c r="BV220" i="13"/>
  <c r="CB220" i="13"/>
  <c r="AZ220" i="13"/>
  <c r="BC220" i="13" s="1"/>
  <c r="AK221" i="13"/>
  <c r="CE220" i="13" l="1"/>
  <c r="CG220" i="13"/>
  <c r="AT221" i="13" s="1"/>
  <c r="Q220" i="13"/>
  <c r="Z221" i="13" s="1"/>
  <c r="F431" i="7" s="1"/>
  <c r="K220" i="13"/>
  <c r="N220" i="13" s="1"/>
  <c r="L431" i="7"/>
  <c r="G331" i="12" s="1"/>
  <c r="H331" i="12" s="1"/>
  <c r="I331" i="12" s="1"/>
  <c r="AX220" i="13"/>
  <c r="BA220" i="13" s="1"/>
  <c r="BD220" i="13" s="1"/>
  <c r="AI221" i="13"/>
  <c r="CF220" i="13"/>
  <c r="AS221" i="13" s="1"/>
  <c r="AR221" i="13" l="1"/>
  <c r="BP221" i="13"/>
  <c r="I221" i="13"/>
  <c r="BM221" i="13"/>
  <c r="AV221" i="13"/>
  <c r="J221" i="13"/>
  <c r="BQ221" i="13"/>
  <c r="AW221" i="13"/>
  <c r="BN221" i="13"/>
  <c r="BH221" i="13"/>
  <c r="BT221" i="13"/>
  <c r="BZ221" i="13" s="1"/>
  <c r="BS221" i="13"/>
  <c r="BY221" i="13" s="1"/>
  <c r="BU221" i="13"/>
  <c r="CA221" i="13" s="1"/>
  <c r="CJ221" i="13"/>
  <c r="CI221" i="13"/>
  <c r="CH221" i="13"/>
  <c r="J332" i="12"/>
  <c r="S221" i="13" l="1"/>
  <c r="AB222" i="13" s="1"/>
  <c r="M221" i="13"/>
  <c r="P221" i="13" s="1"/>
  <c r="K432" i="7"/>
  <c r="I432" i="7"/>
  <c r="G432" i="7"/>
  <c r="H432" i="7"/>
  <c r="J432" i="7"/>
  <c r="L221" i="13"/>
  <c r="O221" i="13" s="1"/>
  <c r="R221" i="13"/>
  <c r="AA222" i="13" s="1"/>
  <c r="BV221" i="13"/>
  <c r="CB221" i="13"/>
  <c r="BW221" i="13"/>
  <c r="CC221" i="13"/>
  <c r="AZ221" i="13"/>
  <c r="BC221" i="13" s="1"/>
  <c r="AK222" i="13"/>
  <c r="BO221" i="13"/>
  <c r="AU221" i="13"/>
  <c r="H221" i="13"/>
  <c r="BL221" i="13"/>
  <c r="BX221" i="13"/>
  <c r="CD221" i="13"/>
  <c r="AY221" i="13"/>
  <c r="BB221" i="13" s="1"/>
  <c r="AJ222" i="13"/>
  <c r="CG221" i="13" l="1"/>
  <c r="AT222" i="13" s="1"/>
  <c r="CF221" i="13"/>
  <c r="AS222" i="13" s="1"/>
  <c r="L432" i="7"/>
  <c r="G332" i="12" s="1"/>
  <c r="H332" i="12" s="1"/>
  <c r="I332" i="12" s="1"/>
  <c r="AX221" i="13"/>
  <c r="BA221" i="13" s="1"/>
  <c r="BD221" i="13" s="1"/>
  <c r="AI222" i="13"/>
  <c r="K221" i="13"/>
  <c r="N221" i="13" s="1"/>
  <c r="Q221" i="13"/>
  <c r="Z222" i="13" s="1"/>
  <c r="F432" i="7" s="1"/>
  <c r="CE221" i="13"/>
  <c r="AR222" i="13" l="1"/>
  <c r="BU222" i="13"/>
  <c r="CA222" i="13" s="1"/>
  <c r="BT222" i="13"/>
  <c r="BZ222" i="13" s="1"/>
  <c r="BS222" i="13"/>
  <c r="BY222" i="13" s="1"/>
  <c r="CJ222" i="13"/>
  <c r="CI222" i="13"/>
  <c r="CH222" i="13"/>
  <c r="J333" i="12"/>
  <c r="BH222" i="13"/>
  <c r="AV222" i="13"/>
  <c r="BM222" i="13"/>
  <c r="I222" i="13"/>
  <c r="BP222" i="13"/>
  <c r="J222" i="13"/>
  <c r="AW222" i="13"/>
  <c r="BN222" i="13"/>
  <c r="BQ222" i="13"/>
  <c r="AZ222" i="13" l="1"/>
  <c r="BC222" i="13" s="1"/>
  <c r="AK223" i="13"/>
  <c r="BX222" i="13"/>
  <c r="CD222" i="13"/>
  <c r="R222" i="13"/>
  <c r="AA223" i="13" s="1"/>
  <c r="L222" i="13"/>
  <c r="O222" i="13" s="1"/>
  <c r="BW222" i="13"/>
  <c r="CC222" i="13"/>
  <c r="I433" i="7"/>
  <c r="J433" i="7"/>
  <c r="H433" i="7"/>
  <c r="G433" i="7"/>
  <c r="K433" i="7"/>
  <c r="H222" i="13"/>
  <c r="AU222" i="13"/>
  <c r="BL222" i="13"/>
  <c r="BO222" i="13"/>
  <c r="M222" i="13"/>
  <c r="P222" i="13" s="1"/>
  <c r="S222" i="13"/>
  <c r="AB223" i="13" s="1"/>
  <c r="AY222" i="13"/>
  <c r="BB222" i="13" s="1"/>
  <c r="AJ223" i="13"/>
  <c r="BV222" i="13"/>
  <c r="CB222" i="13"/>
  <c r="CG222" i="13" l="1"/>
  <c r="AT223" i="13" s="1"/>
  <c r="AX222" i="13"/>
  <c r="BA222" i="13" s="1"/>
  <c r="BD222" i="13" s="1"/>
  <c r="AI223" i="13"/>
  <c r="L433" i="7"/>
  <c r="G333" i="12" s="1"/>
  <c r="H333" i="12" s="1"/>
  <c r="I333" i="12" s="1"/>
  <c r="K222" i="13"/>
  <c r="N222" i="13" s="1"/>
  <c r="Q222" i="13"/>
  <c r="Z223" i="13" s="1"/>
  <c r="F433" i="7" s="1"/>
  <c r="CE222" i="13"/>
  <c r="CF222" i="13"/>
  <c r="AS223" i="13" s="1"/>
  <c r="AR223" i="13" l="1"/>
  <c r="AV223" i="13"/>
  <c r="I223" i="13"/>
  <c r="BM223" i="13"/>
  <c r="BP223" i="13"/>
  <c r="BN223" i="13"/>
  <c r="BQ223" i="13"/>
  <c r="J223" i="13"/>
  <c r="AW223" i="13"/>
  <c r="BS223" i="13"/>
  <c r="BY223" i="13" s="1"/>
  <c r="BU223" i="13"/>
  <c r="CA223" i="13" s="1"/>
  <c r="BT223" i="13"/>
  <c r="BZ223" i="13" s="1"/>
  <c r="CJ223" i="13"/>
  <c r="CI223" i="13"/>
  <c r="CH223" i="13"/>
  <c r="J334" i="12"/>
  <c r="BH223" i="13"/>
  <c r="G434" i="7" l="1"/>
  <c r="J434" i="7"/>
  <c r="I434" i="7"/>
  <c r="H434" i="7"/>
  <c r="K434" i="7"/>
  <c r="H223" i="13"/>
  <c r="BL223" i="13"/>
  <c r="AU223" i="13"/>
  <c r="BO223" i="13"/>
  <c r="AY223" i="13"/>
  <c r="BB223" i="13" s="1"/>
  <c r="AJ224" i="13"/>
  <c r="BX223" i="13"/>
  <c r="CD223" i="13"/>
  <c r="L223" i="13"/>
  <c r="O223" i="13" s="1"/>
  <c r="R223" i="13"/>
  <c r="AA224" i="13" s="1"/>
  <c r="BW223" i="13"/>
  <c r="CC223" i="13"/>
  <c r="BV223" i="13"/>
  <c r="CB223" i="13"/>
  <c r="M223" i="13"/>
  <c r="P223" i="13" s="1"/>
  <c r="S223" i="13"/>
  <c r="AB224" i="13" s="1"/>
  <c r="AZ223" i="13"/>
  <c r="BC223" i="13" s="1"/>
  <c r="AK224" i="13"/>
  <c r="L434" i="7" l="1"/>
  <c r="G334" i="12" s="1"/>
  <c r="H334" i="12" s="1"/>
  <c r="I334" i="12" s="1"/>
  <c r="K223" i="13"/>
  <c r="N223" i="13" s="1"/>
  <c r="Q223" i="13"/>
  <c r="Z224" i="13" s="1"/>
  <c r="F434" i="7" s="1"/>
  <c r="CG223" i="13"/>
  <c r="AT224" i="13" s="1"/>
  <c r="CE223" i="13"/>
  <c r="AX223" i="13"/>
  <c r="BA223" i="13" s="1"/>
  <c r="BD223" i="13" s="1"/>
  <c r="AI224" i="13"/>
  <c r="CF223" i="13"/>
  <c r="AS224" i="13" s="1"/>
  <c r="AR224" i="13" l="1"/>
  <c r="BM224" i="13"/>
  <c r="I224" i="13"/>
  <c r="BP224" i="13"/>
  <c r="AV224" i="13"/>
  <c r="BN224" i="13"/>
  <c r="BQ224" i="13"/>
  <c r="J224" i="13"/>
  <c r="AW224" i="13"/>
  <c r="BH224" i="13"/>
  <c r="BT224" i="13"/>
  <c r="BZ224" i="13" s="1"/>
  <c r="BS224" i="13"/>
  <c r="BY224" i="13" s="1"/>
  <c r="BU224" i="13"/>
  <c r="CA224" i="13" s="1"/>
  <c r="CJ224" i="13"/>
  <c r="CI224" i="13"/>
  <c r="CH224" i="13"/>
  <c r="J335" i="12"/>
  <c r="K435" i="7" l="1"/>
  <c r="G435" i="7"/>
  <c r="H435" i="7"/>
  <c r="J435" i="7"/>
  <c r="I435" i="7"/>
  <c r="R224" i="13"/>
  <c r="AA225" i="13" s="1"/>
  <c r="L224" i="13"/>
  <c r="O224" i="13" s="1"/>
  <c r="BX224" i="13"/>
  <c r="CD224" i="13"/>
  <c r="BW224" i="13"/>
  <c r="CC224" i="13"/>
  <c r="M224" i="13"/>
  <c r="P224" i="13" s="1"/>
  <c r="S224" i="13"/>
  <c r="AB225" i="13" s="1"/>
  <c r="BO224" i="13"/>
  <c r="AU224" i="13"/>
  <c r="BL224" i="13"/>
  <c r="H224" i="13"/>
  <c r="BV224" i="13"/>
  <c r="CB224" i="13"/>
  <c r="AZ224" i="13"/>
  <c r="BC224" i="13" s="1"/>
  <c r="AK225" i="13"/>
  <c r="AY224" i="13"/>
  <c r="BB224" i="13" s="1"/>
  <c r="AJ225" i="13"/>
  <c r="CG224" i="13" l="1"/>
  <c r="AT225" i="13" s="1"/>
  <c r="AX224" i="13"/>
  <c r="BA224" i="13" s="1"/>
  <c r="BD224" i="13" s="1"/>
  <c r="AI225" i="13"/>
  <c r="K224" i="13"/>
  <c r="N224" i="13" s="1"/>
  <c r="Q224" i="13"/>
  <c r="Z225" i="13" s="1"/>
  <c r="F435" i="7" s="1"/>
  <c r="L435" i="7"/>
  <c r="G335" i="12" s="1"/>
  <c r="H335" i="12" s="1"/>
  <c r="I335" i="12" s="1"/>
  <c r="CE224" i="13"/>
  <c r="CF224" i="13"/>
  <c r="AS225" i="13" s="1"/>
  <c r="AR225" i="13" l="1"/>
  <c r="BP225" i="13"/>
  <c r="I225" i="13"/>
  <c r="BM225" i="13"/>
  <c r="AV225" i="13"/>
  <c r="BQ225" i="13"/>
  <c r="J225" i="13"/>
  <c r="AW225" i="13"/>
  <c r="BN225" i="13"/>
  <c r="BU225" i="13"/>
  <c r="CA225" i="13" s="1"/>
  <c r="BT225" i="13"/>
  <c r="BZ225" i="13" s="1"/>
  <c r="BS225" i="13"/>
  <c r="BY225" i="13" s="1"/>
  <c r="CJ225" i="13"/>
  <c r="CI225" i="13"/>
  <c r="CH225" i="13"/>
  <c r="J336" i="12"/>
  <c r="BH225" i="13"/>
  <c r="BX225" i="13" l="1"/>
  <c r="CD225" i="13"/>
  <c r="M225" i="13"/>
  <c r="P225" i="13" s="1"/>
  <c r="S225" i="13"/>
  <c r="AB226" i="13" s="1"/>
  <c r="L225" i="13"/>
  <c r="O225" i="13" s="1"/>
  <c r="R225" i="13"/>
  <c r="AA226" i="13" s="1"/>
  <c r="G436" i="7"/>
  <c r="K436" i="7"/>
  <c r="J436" i="7"/>
  <c r="H436" i="7"/>
  <c r="I436" i="7"/>
  <c r="AZ225" i="13"/>
  <c r="BC225" i="13" s="1"/>
  <c r="AK226" i="13"/>
  <c r="BV225" i="13"/>
  <c r="CB225" i="13"/>
  <c r="H225" i="13"/>
  <c r="BL225" i="13"/>
  <c r="BO225" i="13"/>
  <c r="AU225" i="13"/>
  <c r="BW225" i="13"/>
  <c r="CC225" i="13"/>
  <c r="AY225" i="13"/>
  <c r="BB225" i="13" s="1"/>
  <c r="AJ226" i="13"/>
  <c r="CE225" i="13" l="1"/>
  <c r="K225" i="13"/>
  <c r="N225" i="13" s="1"/>
  <c r="Q225" i="13"/>
  <c r="Z226" i="13" s="1"/>
  <c r="F436" i="7" s="1"/>
  <c r="CG225" i="13"/>
  <c r="AT226" i="13" s="1"/>
  <c r="CF225" i="13"/>
  <c r="AS226" i="13" s="1"/>
  <c r="AX225" i="13"/>
  <c r="BA225" i="13" s="1"/>
  <c r="BD225" i="13" s="1"/>
  <c r="AI226" i="13"/>
  <c r="L436" i="7"/>
  <c r="G336" i="12" s="1"/>
  <c r="H336" i="12" s="1"/>
  <c r="I336" i="12" s="1"/>
  <c r="AR226" i="13" l="1"/>
  <c r="AW226" i="13"/>
  <c r="BN226" i="13"/>
  <c r="BQ226" i="13"/>
  <c r="J226" i="13"/>
  <c r="BH226" i="13"/>
  <c r="BU226" i="13"/>
  <c r="CA226" i="13" s="1"/>
  <c r="BT226" i="13"/>
  <c r="BZ226" i="13" s="1"/>
  <c r="BS226" i="13"/>
  <c r="BY226" i="13" s="1"/>
  <c r="CJ226" i="13"/>
  <c r="CI226" i="13"/>
  <c r="CH226" i="13"/>
  <c r="J337" i="12"/>
  <c r="I226" i="13"/>
  <c r="BM226" i="13"/>
  <c r="AV226" i="13"/>
  <c r="BP226" i="13"/>
  <c r="L226" i="13" l="1"/>
  <c r="O226" i="13" s="1"/>
  <c r="R226" i="13"/>
  <c r="AA227" i="13" s="1"/>
  <c r="K437" i="7"/>
  <c r="H437" i="7"/>
  <c r="G437" i="7"/>
  <c r="I437" i="7"/>
  <c r="J437" i="7"/>
  <c r="BV226" i="13"/>
  <c r="CB226" i="13"/>
  <c r="BX226" i="13"/>
  <c r="CD226" i="13"/>
  <c r="BO226" i="13"/>
  <c r="H226" i="13"/>
  <c r="BL226" i="13"/>
  <c r="AU226" i="13"/>
  <c r="BW226" i="13"/>
  <c r="CC226" i="13"/>
  <c r="AZ226" i="13"/>
  <c r="BC226" i="13" s="1"/>
  <c r="AK227" i="13"/>
  <c r="AY226" i="13"/>
  <c r="BB226" i="13" s="1"/>
  <c r="AJ227" i="13"/>
  <c r="S226" i="13"/>
  <c r="AB227" i="13" s="1"/>
  <c r="M226" i="13"/>
  <c r="P226" i="13" s="1"/>
  <c r="CE226" i="13" l="1"/>
  <c r="K226" i="13"/>
  <c r="N226" i="13" s="1"/>
  <c r="Q226" i="13"/>
  <c r="Z227" i="13" s="1"/>
  <c r="F437" i="7" s="1"/>
  <c r="L437" i="7"/>
  <c r="G337" i="12" s="1"/>
  <c r="H337" i="12" s="1"/>
  <c r="I337" i="12" s="1"/>
  <c r="CF226" i="13"/>
  <c r="AS227" i="13" s="1"/>
  <c r="CG226" i="13"/>
  <c r="AT227" i="13" s="1"/>
  <c r="AX226" i="13"/>
  <c r="BA226" i="13" s="1"/>
  <c r="BD226" i="13" s="1"/>
  <c r="AI227" i="13"/>
  <c r="AR227" i="13" l="1"/>
  <c r="BH227" i="13"/>
  <c r="BU227" i="13"/>
  <c r="CA227" i="13" s="1"/>
  <c r="BT227" i="13"/>
  <c r="BZ227" i="13" s="1"/>
  <c r="BS227" i="13"/>
  <c r="BY227" i="13" s="1"/>
  <c r="CJ227" i="13"/>
  <c r="CI227" i="13"/>
  <c r="CH227" i="13"/>
  <c r="J338" i="12"/>
  <c r="BQ227" i="13"/>
  <c r="J227" i="13"/>
  <c r="AW227" i="13"/>
  <c r="BN227" i="13"/>
  <c r="BP227" i="13"/>
  <c r="I227" i="13"/>
  <c r="AV227" i="13"/>
  <c r="BM227" i="13"/>
  <c r="BV227" i="13" l="1"/>
  <c r="CB227" i="13"/>
  <c r="BX227" i="13"/>
  <c r="CD227" i="13"/>
  <c r="J438" i="7"/>
  <c r="I438" i="7"/>
  <c r="G438" i="7"/>
  <c r="H438" i="7"/>
  <c r="K438" i="7"/>
  <c r="R227" i="13"/>
  <c r="AA228" i="13" s="1"/>
  <c r="L227" i="13"/>
  <c r="O227" i="13" s="1"/>
  <c r="M227" i="13"/>
  <c r="P227" i="13" s="1"/>
  <c r="S227" i="13"/>
  <c r="AB228" i="13" s="1"/>
  <c r="BW227" i="13"/>
  <c r="CC227" i="13"/>
  <c r="AY227" i="13"/>
  <c r="BB227" i="13" s="1"/>
  <c r="AJ228" i="13"/>
  <c r="AZ227" i="13"/>
  <c r="BC227" i="13" s="1"/>
  <c r="AK228" i="13"/>
  <c r="H227" i="13"/>
  <c r="BO227" i="13"/>
  <c r="AU227" i="13"/>
  <c r="BL227" i="13"/>
  <c r="AX227" i="13" l="1"/>
  <c r="BA227" i="13" s="1"/>
  <c r="BD227" i="13" s="1"/>
  <c r="AI228" i="13"/>
  <c r="CE227" i="13"/>
  <c r="CF227" i="13"/>
  <c r="AS228" i="13" s="1"/>
  <c r="CG227" i="13"/>
  <c r="AT228" i="13" s="1"/>
  <c r="Q227" i="13"/>
  <c r="Z228" i="13" s="1"/>
  <c r="F438" i="7" s="1"/>
  <c r="K227" i="13"/>
  <c r="N227" i="13" s="1"/>
  <c r="L438" i="7"/>
  <c r="G338" i="12" s="1"/>
  <c r="H338" i="12" s="1"/>
  <c r="I338" i="12" s="1"/>
  <c r="AR228" i="13" l="1"/>
  <c r="BM228" i="13"/>
  <c r="I228" i="13"/>
  <c r="BP228" i="13"/>
  <c r="AV228" i="13"/>
  <c r="J228" i="13"/>
  <c r="BN228" i="13"/>
  <c r="AW228" i="13"/>
  <c r="BQ228" i="13"/>
  <c r="BT228" i="13"/>
  <c r="BZ228" i="13" s="1"/>
  <c r="BU228" i="13"/>
  <c r="CA228" i="13" s="1"/>
  <c r="BS228" i="13"/>
  <c r="BY228" i="13" s="1"/>
  <c r="CJ228" i="13"/>
  <c r="CI228" i="13"/>
  <c r="CH228" i="13"/>
  <c r="J339" i="12"/>
  <c r="BH228" i="13"/>
  <c r="BV228" i="13" l="1"/>
  <c r="CB228" i="13"/>
  <c r="S228" i="13"/>
  <c r="AB229" i="13" s="1"/>
  <c r="M228" i="13"/>
  <c r="P228" i="13" s="1"/>
  <c r="L228" i="13"/>
  <c r="O228" i="13" s="1"/>
  <c r="R228" i="13"/>
  <c r="AA229" i="13" s="1"/>
  <c r="J439" i="7"/>
  <c r="H439" i="7"/>
  <c r="I439" i="7"/>
  <c r="G439" i="7"/>
  <c r="K439" i="7"/>
  <c r="BX228" i="13"/>
  <c r="CD228" i="13"/>
  <c r="BW228" i="13"/>
  <c r="CC228" i="13"/>
  <c r="AZ228" i="13"/>
  <c r="BC228" i="13" s="1"/>
  <c r="AK229" i="13"/>
  <c r="BL228" i="13"/>
  <c r="AU228" i="13"/>
  <c r="H228" i="13"/>
  <c r="BO228" i="13"/>
  <c r="AY228" i="13"/>
  <c r="BB228" i="13" s="1"/>
  <c r="AJ229" i="13"/>
  <c r="CG228" i="13" l="1"/>
  <c r="AT229" i="13" s="1"/>
  <c r="CE228" i="13"/>
  <c r="K228" i="13"/>
  <c r="N228" i="13" s="1"/>
  <c r="Q228" i="13"/>
  <c r="Z229" i="13" s="1"/>
  <c r="F439" i="7" s="1"/>
  <c r="L439" i="7"/>
  <c r="G339" i="12" s="1"/>
  <c r="H339" i="12" s="1"/>
  <c r="I339" i="12" s="1"/>
  <c r="AX228" i="13"/>
  <c r="BA228" i="13" s="1"/>
  <c r="BD228" i="13" s="1"/>
  <c r="AI229" i="13"/>
  <c r="CF228" i="13"/>
  <c r="AS229" i="13" s="1"/>
  <c r="AR229" i="13" l="1"/>
  <c r="BP229" i="13"/>
  <c r="AV229" i="13"/>
  <c r="I229" i="13"/>
  <c r="BM229" i="13"/>
  <c r="BH229" i="13"/>
  <c r="BU229" i="13"/>
  <c r="CA229" i="13" s="1"/>
  <c r="BT229" i="13"/>
  <c r="BZ229" i="13" s="1"/>
  <c r="BS229" i="13"/>
  <c r="BY229" i="13" s="1"/>
  <c r="CJ229" i="13"/>
  <c r="CI229" i="13"/>
  <c r="CH229" i="13"/>
  <c r="J340" i="12"/>
  <c r="BQ229" i="13"/>
  <c r="BN229" i="13"/>
  <c r="AW229" i="13"/>
  <c r="J229" i="13"/>
  <c r="AZ229" i="13" l="1"/>
  <c r="BC229" i="13" s="1"/>
  <c r="AK230" i="13"/>
  <c r="BV229" i="13"/>
  <c r="CB229" i="13"/>
  <c r="G440" i="7"/>
  <c r="J440" i="7"/>
  <c r="I440" i="7"/>
  <c r="K440" i="7"/>
  <c r="H440" i="7"/>
  <c r="AY229" i="13"/>
  <c r="BB229" i="13" s="1"/>
  <c r="AJ230" i="13"/>
  <c r="S229" i="13"/>
  <c r="AB230" i="13" s="1"/>
  <c r="M229" i="13"/>
  <c r="P229" i="13" s="1"/>
  <c r="BX229" i="13"/>
  <c r="CD229" i="13"/>
  <c r="L229" i="13"/>
  <c r="O229" i="13" s="1"/>
  <c r="R229" i="13"/>
  <c r="AA230" i="13" s="1"/>
  <c r="BO229" i="13"/>
  <c r="H229" i="13"/>
  <c r="AU229" i="13"/>
  <c r="BL229" i="13"/>
  <c r="BW229" i="13"/>
  <c r="CC229" i="13"/>
  <c r="CF229" i="13" l="1"/>
  <c r="AS230" i="13" s="1"/>
  <c r="Q229" i="13"/>
  <c r="Z230" i="13" s="1"/>
  <c r="F440" i="7" s="1"/>
  <c r="K229" i="13"/>
  <c r="N229" i="13" s="1"/>
  <c r="AX229" i="13"/>
  <c r="BA229" i="13" s="1"/>
  <c r="BD229" i="13" s="1"/>
  <c r="AI230" i="13"/>
  <c r="L440" i="7"/>
  <c r="G340" i="12" s="1"/>
  <c r="H340" i="12" s="1"/>
  <c r="I340" i="12" s="1"/>
  <c r="CG229" i="13"/>
  <c r="AT230" i="13" s="1"/>
  <c r="CE229" i="13"/>
  <c r="AR230" i="13" l="1"/>
  <c r="AW230" i="13"/>
  <c r="J230" i="13"/>
  <c r="BN230" i="13"/>
  <c r="BQ230" i="13"/>
  <c r="BH230" i="13"/>
  <c r="BU230" i="13"/>
  <c r="CA230" i="13" s="1"/>
  <c r="BT230" i="13"/>
  <c r="BZ230" i="13" s="1"/>
  <c r="BS230" i="13"/>
  <c r="BY230" i="13" s="1"/>
  <c r="CJ230" i="13"/>
  <c r="CI230" i="13"/>
  <c r="CH230" i="13"/>
  <c r="J341" i="12"/>
  <c r="BM230" i="13"/>
  <c r="AV230" i="13"/>
  <c r="I230" i="13"/>
  <c r="BP230" i="13"/>
  <c r="BW230" i="13" l="1"/>
  <c r="CC230" i="13"/>
  <c r="K441" i="7"/>
  <c r="G441" i="7"/>
  <c r="I441" i="7"/>
  <c r="J441" i="7"/>
  <c r="H441" i="7"/>
  <c r="BV230" i="13"/>
  <c r="CB230" i="13"/>
  <c r="BX230" i="13"/>
  <c r="CD230" i="13"/>
  <c r="H230" i="13"/>
  <c r="AU230" i="13"/>
  <c r="BL230" i="13"/>
  <c r="BO230" i="13"/>
  <c r="AZ230" i="13"/>
  <c r="BC230" i="13" s="1"/>
  <c r="AK231" i="13"/>
  <c r="M230" i="13"/>
  <c r="P230" i="13" s="1"/>
  <c r="S230" i="13"/>
  <c r="AB231" i="13" s="1"/>
  <c r="AY230" i="13"/>
  <c r="BB230" i="13" s="1"/>
  <c r="AJ231" i="13"/>
  <c r="R230" i="13"/>
  <c r="AA231" i="13" s="1"/>
  <c r="L230" i="13"/>
  <c r="O230" i="13" s="1"/>
  <c r="CG230" i="13" l="1"/>
  <c r="AT231" i="13" s="1"/>
  <c r="Q230" i="13"/>
  <c r="Z231" i="13" s="1"/>
  <c r="F441" i="7" s="1"/>
  <c r="K230" i="13"/>
  <c r="N230" i="13" s="1"/>
  <c r="AX230" i="13"/>
  <c r="BA230" i="13" s="1"/>
  <c r="BD230" i="13" s="1"/>
  <c r="AI231" i="13"/>
  <c r="CE230" i="13"/>
  <c r="CF230" i="13"/>
  <c r="AS231" i="13" s="1"/>
  <c r="L441" i="7"/>
  <c r="G341" i="12" s="1"/>
  <c r="H341" i="12" s="1"/>
  <c r="I341" i="12" s="1"/>
  <c r="AR231" i="13" l="1"/>
  <c r="BT231" i="13"/>
  <c r="BZ231" i="13" s="1"/>
  <c r="BU231" i="13"/>
  <c r="CA231" i="13" s="1"/>
  <c r="BS231" i="13"/>
  <c r="BY231" i="13" s="1"/>
  <c r="CJ231" i="13"/>
  <c r="CI231" i="13"/>
  <c r="CH231" i="13"/>
  <c r="J342" i="12"/>
  <c r="BM231" i="13"/>
  <c r="BP231" i="13"/>
  <c r="I231" i="13"/>
  <c r="AV231" i="13"/>
  <c r="BH231" i="13"/>
  <c r="BN231" i="13"/>
  <c r="BQ231" i="13"/>
  <c r="AW231" i="13"/>
  <c r="J231" i="13"/>
  <c r="J442" i="7" l="1"/>
  <c r="H442" i="7"/>
  <c r="G442" i="7"/>
  <c r="K442" i="7"/>
  <c r="I442" i="7"/>
  <c r="BX231" i="13"/>
  <c r="CD231" i="13"/>
  <c r="BL231" i="13"/>
  <c r="H231" i="13"/>
  <c r="AU231" i="13"/>
  <c r="BO231" i="13"/>
  <c r="AY231" i="13"/>
  <c r="BB231" i="13" s="1"/>
  <c r="AJ232" i="13"/>
  <c r="BW231" i="13"/>
  <c r="CC231" i="13"/>
  <c r="S231" i="13"/>
  <c r="AB232" i="13" s="1"/>
  <c r="M231" i="13"/>
  <c r="P231" i="13" s="1"/>
  <c r="R231" i="13"/>
  <c r="AA232" i="13" s="1"/>
  <c r="L231" i="13"/>
  <c r="O231" i="13" s="1"/>
  <c r="AZ231" i="13"/>
  <c r="BC231" i="13" s="1"/>
  <c r="AK232" i="13"/>
  <c r="BV231" i="13"/>
  <c r="CB231" i="13"/>
  <c r="CE231" i="13" l="1"/>
  <c r="CF231" i="13"/>
  <c r="AS232" i="13" s="1"/>
  <c r="CG231" i="13"/>
  <c r="AT232" i="13" s="1"/>
  <c r="Q231" i="13"/>
  <c r="Z232" i="13" s="1"/>
  <c r="F442" i="7" s="1"/>
  <c r="K231" i="13"/>
  <c r="N231" i="13" s="1"/>
  <c r="AX231" i="13"/>
  <c r="BA231" i="13" s="1"/>
  <c r="BD231" i="13" s="1"/>
  <c r="AI232" i="13"/>
  <c r="L442" i="7"/>
  <c r="G342" i="12" s="1"/>
  <c r="H342" i="12" s="1"/>
  <c r="I342" i="12" s="1"/>
  <c r="AR232" i="13" l="1"/>
  <c r="AV232" i="13"/>
  <c r="BP232" i="13"/>
  <c r="BM232" i="13"/>
  <c r="I232" i="13"/>
  <c r="BQ232" i="13"/>
  <c r="BN232" i="13"/>
  <c r="AW232" i="13"/>
  <c r="J232" i="13"/>
  <c r="BH232" i="13"/>
  <c r="BS232" i="13"/>
  <c r="BY232" i="13" s="1"/>
  <c r="BT232" i="13"/>
  <c r="BZ232" i="13" s="1"/>
  <c r="BU232" i="13"/>
  <c r="CA232" i="13" s="1"/>
  <c r="CJ232" i="13"/>
  <c r="CI232" i="13"/>
  <c r="CH232" i="13"/>
  <c r="J343" i="12"/>
  <c r="BV232" i="13" l="1"/>
  <c r="CB232" i="13"/>
  <c r="AZ232" i="13"/>
  <c r="BC232" i="13" s="1"/>
  <c r="AK233" i="13"/>
  <c r="R232" i="13"/>
  <c r="AA233" i="13" s="1"/>
  <c r="L232" i="13"/>
  <c r="O232" i="13" s="1"/>
  <c r="AY232" i="13"/>
  <c r="BB232" i="13" s="1"/>
  <c r="AJ233" i="13"/>
  <c r="BO232" i="13"/>
  <c r="BL232" i="13"/>
  <c r="AU232" i="13"/>
  <c r="H232" i="13"/>
  <c r="M232" i="13"/>
  <c r="P232" i="13" s="1"/>
  <c r="S232" i="13"/>
  <c r="AB233" i="13" s="1"/>
  <c r="BX232" i="13"/>
  <c r="CD232" i="13"/>
  <c r="BW232" i="13"/>
  <c r="CC232" i="13"/>
  <c r="J443" i="7"/>
  <c r="K443" i="7"/>
  <c r="H443" i="7"/>
  <c r="I443" i="7"/>
  <c r="G443" i="7"/>
  <c r="CF232" i="13" l="1"/>
  <c r="AS233" i="13" s="1"/>
  <c r="L443" i="7"/>
  <c r="G343" i="12" s="1"/>
  <c r="H343" i="12" s="1"/>
  <c r="I343" i="12" s="1"/>
  <c r="Q232" i="13"/>
  <c r="Z233" i="13" s="1"/>
  <c r="F443" i="7" s="1"/>
  <c r="K232" i="13"/>
  <c r="N232" i="13" s="1"/>
  <c r="CE232" i="13"/>
  <c r="AX232" i="13"/>
  <c r="BA232" i="13" s="1"/>
  <c r="BD232" i="13" s="1"/>
  <c r="AI233" i="13"/>
  <c r="CG232" i="13"/>
  <c r="AT233" i="13" s="1"/>
  <c r="AR233" i="13" l="1"/>
  <c r="J233" i="13"/>
  <c r="BQ233" i="13"/>
  <c r="AW233" i="13"/>
  <c r="BN233" i="13"/>
  <c r="I233" i="13"/>
  <c r="AV233" i="13"/>
  <c r="BM233" i="13"/>
  <c r="BP233" i="13"/>
  <c r="BH233" i="13"/>
  <c r="BT233" i="13"/>
  <c r="BZ233" i="13" s="1"/>
  <c r="BS233" i="13"/>
  <c r="BY233" i="13" s="1"/>
  <c r="BU233" i="13"/>
  <c r="CA233" i="13" s="1"/>
  <c r="CJ233" i="13"/>
  <c r="CI233" i="13"/>
  <c r="CH233" i="13"/>
  <c r="J344" i="12"/>
  <c r="AY233" i="13" l="1"/>
  <c r="BB233" i="13" s="1"/>
  <c r="AJ234" i="13"/>
  <c r="BX233" i="13"/>
  <c r="CD233" i="13"/>
  <c r="BW233" i="13"/>
  <c r="CC233" i="13"/>
  <c r="L233" i="13"/>
  <c r="O233" i="13" s="1"/>
  <c r="R233" i="13"/>
  <c r="AA234" i="13" s="1"/>
  <c r="S233" i="13"/>
  <c r="AB234" i="13" s="1"/>
  <c r="M233" i="13"/>
  <c r="P233" i="13" s="1"/>
  <c r="I444" i="7"/>
  <c r="K444" i="7"/>
  <c r="H444" i="7"/>
  <c r="G444" i="7"/>
  <c r="J444" i="7"/>
  <c r="BV233" i="13"/>
  <c r="CB233" i="13"/>
  <c r="BL233" i="13"/>
  <c r="H233" i="13"/>
  <c r="AU233" i="13"/>
  <c r="BO233" i="13"/>
  <c r="AZ233" i="13"/>
  <c r="BC233" i="13" s="1"/>
  <c r="AK234" i="13"/>
  <c r="CF233" i="13" l="1"/>
  <c r="AS234" i="13" s="1"/>
  <c r="CE233" i="13"/>
  <c r="K233" i="13"/>
  <c r="N233" i="13" s="1"/>
  <c r="Q233" i="13"/>
  <c r="Z234" i="13" s="1"/>
  <c r="F444" i="7" s="1"/>
  <c r="AX233" i="13"/>
  <c r="BA233" i="13" s="1"/>
  <c r="BD233" i="13" s="1"/>
  <c r="AI234" i="13"/>
  <c r="AR234" i="13" s="1"/>
  <c r="L444" i="7"/>
  <c r="G344" i="12" s="1"/>
  <c r="H344" i="12" s="1"/>
  <c r="I344" i="12" s="1"/>
  <c r="CG233" i="13"/>
  <c r="AT234" i="13" s="1"/>
  <c r="BQ234" i="13" l="1"/>
  <c r="BN234" i="13"/>
  <c r="AW234" i="13"/>
  <c r="J234" i="13"/>
  <c r="BU234" i="13"/>
  <c r="CA234" i="13" s="1"/>
  <c r="BT234" i="13"/>
  <c r="BZ234" i="13" s="1"/>
  <c r="BS234" i="13"/>
  <c r="BY234" i="13" s="1"/>
  <c r="CJ234" i="13"/>
  <c r="CI234" i="13"/>
  <c r="CH234" i="13"/>
  <c r="J345" i="12"/>
  <c r="BH234" i="13"/>
  <c r="AV234" i="13"/>
  <c r="I234" i="13"/>
  <c r="BP234" i="13"/>
  <c r="BM234" i="13"/>
  <c r="I445" i="7" l="1"/>
  <c r="K445" i="7"/>
  <c r="J445" i="7"/>
  <c r="H445" i="7"/>
  <c r="G445" i="7"/>
  <c r="BW234" i="13"/>
  <c r="CC234" i="13"/>
  <c r="AZ234" i="13"/>
  <c r="BC234" i="13" s="1"/>
  <c r="AK235" i="13"/>
  <c r="L234" i="13"/>
  <c r="O234" i="13" s="1"/>
  <c r="R234" i="13"/>
  <c r="AA235" i="13" s="1"/>
  <c r="BO234" i="13"/>
  <c r="AU234" i="13"/>
  <c r="BL234" i="13"/>
  <c r="H234" i="13"/>
  <c r="AY234" i="13"/>
  <c r="BB234" i="13" s="1"/>
  <c r="AJ235" i="13"/>
  <c r="BV234" i="13"/>
  <c r="CB234" i="13"/>
  <c r="BX234" i="13"/>
  <c r="CD234" i="13"/>
  <c r="M234" i="13"/>
  <c r="P234" i="13" s="1"/>
  <c r="S234" i="13"/>
  <c r="AB235" i="13" s="1"/>
  <c r="CF234" i="13" l="1"/>
  <c r="AS235" i="13" s="1"/>
  <c r="CG234" i="13"/>
  <c r="AT235" i="13" s="1"/>
  <c r="K234" i="13"/>
  <c r="N234" i="13" s="1"/>
  <c r="Q234" i="13"/>
  <c r="Z235" i="13" s="1"/>
  <c r="F445" i="7" s="1"/>
  <c r="L445" i="7"/>
  <c r="G345" i="12" s="1"/>
  <c r="H345" i="12" s="1"/>
  <c r="I345" i="12" s="1"/>
  <c r="AX234" i="13"/>
  <c r="BA234" i="13" s="1"/>
  <c r="BD234" i="13" s="1"/>
  <c r="AI235" i="13"/>
  <c r="CE234" i="13"/>
  <c r="AR235" i="13" l="1"/>
  <c r="BM235" i="13"/>
  <c r="AV235" i="13"/>
  <c r="I235" i="13"/>
  <c r="BP235" i="13"/>
  <c r="BH235" i="13"/>
  <c r="AW235" i="13"/>
  <c r="BN235" i="13"/>
  <c r="BQ235" i="13"/>
  <c r="J235" i="13"/>
  <c r="BU235" i="13"/>
  <c r="CA235" i="13" s="1"/>
  <c r="BS235" i="13"/>
  <c r="BY235" i="13" s="1"/>
  <c r="BT235" i="13"/>
  <c r="BZ235" i="13" s="1"/>
  <c r="CJ235" i="13"/>
  <c r="CI235" i="13"/>
  <c r="CH235" i="13"/>
  <c r="J346" i="12"/>
  <c r="BV235" i="13" l="1"/>
  <c r="CB235" i="13"/>
  <c r="AZ235" i="13"/>
  <c r="BC235" i="13" s="1"/>
  <c r="AK236" i="13"/>
  <c r="I446" i="7"/>
  <c r="K446" i="7"/>
  <c r="H446" i="7"/>
  <c r="G446" i="7"/>
  <c r="J446" i="7"/>
  <c r="AY235" i="13"/>
  <c r="BB235" i="13" s="1"/>
  <c r="AJ236" i="13"/>
  <c r="BW235" i="13"/>
  <c r="CC235" i="13"/>
  <c r="BX235" i="13"/>
  <c r="CD235" i="13"/>
  <c r="BO235" i="13"/>
  <c r="H235" i="13"/>
  <c r="BL235" i="13"/>
  <c r="AU235" i="13"/>
  <c r="L235" i="13"/>
  <c r="O235" i="13" s="1"/>
  <c r="R235" i="13"/>
  <c r="AA236" i="13" s="1"/>
  <c r="M235" i="13"/>
  <c r="P235" i="13" s="1"/>
  <c r="S235" i="13"/>
  <c r="AB236" i="13" s="1"/>
  <c r="CE235" i="13" l="1"/>
  <c r="CG235" i="13"/>
  <c r="AT236" i="13" s="1"/>
  <c r="AX235" i="13"/>
  <c r="BA235" i="13" s="1"/>
  <c r="BD235" i="13" s="1"/>
  <c r="AI236" i="13"/>
  <c r="L446" i="7"/>
  <c r="G346" i="12" s="1"/>
  <c r="H346" i="12" s="1"/>
  <c r="I346" i="12" s="1"/>
  <c r="CF235" i="13"/>
  <c r="AS236" i="13" s="1"/>
  <c r="K235" i="13"/>
  <c r="N235" i="13" s="1"/>
  <c r="Q235" i="13"/>
  <c r="Z236" i="13" s="1"/>
  <c r="F446" i="7" s="1"/>
  <c r="AR236" i="13" l="1"/>
  <c r="BM236" i="13"/>
  <c r="I236" i="13"/>
  <c r="AV236" i="13"/>
  <c r="BP236" i="13"/>
  <c r="BU236" i="13"/>
  <c r="CA236" i="13" s="1"/>
  <c r="BT236" i="13"/>
  <c r="BZ236" i="13" s="1"/>
  <c r="BS236" i="13"/>
  <c r="BY236" i="13" s="1"/>
  <c r="CJ236" i="13"/>
  <c r="CI236" i="13"/>
  <c r="CH236" i="13"/>
  <c r="J347" i="12"/>
  <c r="BQ236" i="13"/>
  <c r="BN236" i="13"/>
  <c r="J236" i="13"/>
  <c r="AW236" i="13"/>
  <c r="BH236" i="13"/>
  <c r="G447" i="7" l="1"/>
  <c r="H447" i="7"/>
  <c r="J447" i="7"/>
  <c r="K447" i="7"/>
  <c r="I447" i="7"/>
  <c r="BX236" i="13"/>
  <c r="CD236" i="13"/>
  <c r="H236" i="13"/>
  <c r="BL236" i="13"/>
  <c r="AU236" i="13"/>
  <c r="BO236" i="13"/>
  <c r="S236" i="13"/>
  <c r="AB237" i="13" s="1"/>
  <c r="M236" i="13"/>
  <c r="P236" i="13" s="1"/>
  <c r="BW236" i="13"/>
  <c r="CC236" i="13"/>
  <c r="L236" i="13"/>
  <c r="O236" i="13" s="1"/>
  <c r="R236" i="13"/>
  <c r="AA237" i="13" s="1"/>
  <c r="AZ236" i="13"/>
  <c r="BC236" i="13" s="1"/>
  <c r="AK237" i="13"/>
  <c r="AY236" i="13"/>
  <c r="BB236" i="13" s="1"/>
  <c r="AJ237" i="13"/>
  <c r="BV236" i="13"/>
  <c r="CB236" i="13"/>
  <c r="AX236" i="13" l="1"/>
  <c r="BA236" i="13" s="1"/>
  <c r="BD236" i="13" s="1"/>
  <c r="AI237" i="13"/>
  <c r="K236" i="13"/>
  <c r="N236" i="13" s="1"/>
  <c r="Q236" i="13"/>
  <c r="Z237" i="13" s="1"/>
  <c r="F447" i="7" s="1"/>
  <c r="L447" i="7"/>
  <c r="G347" i="12" s="1"/>
  <c r="H347" i="12" s="1"/>
  <c r="I347" i="12" s="1"/>
  <c r="CE236" i="13"/>
  <c r="CF236" i="13"/>
  <c r="AS237" i="13" s="1"/>
  <c r="CG236" i="13"/>
  <c r="AT237" i="13" s="1"/>
  <c r="AR237" i="13" l="1"/>
  <c r="BN237" i="13"/>
  <c r="AW237" i="13"/>
  <c r="J237" i="13"/>
  <c r="BQ237" i="13"/>
  <c r="I237" i="13"/>
  <c r="BM237" i="13"/>
  <c r="BP237" i="13"/>
  <c r="AV237" i="13"/>
  <c r="BT237" i="13"/>
  <c r="BZ237" i="13" s="1"/>
  <c r="BS237" i="13"/>
  <c r="BY237" i="13" s="1"/>
  <c r="BU237" i="13"/>
  <c r="CA237" i="13" s="1"/>
  <c r="CJ237" i="13"/>
  <c r="CI237" i="13"/>
  <c r="CH237" i="13"/>
  <c r="J348" i="12"/>
  <c r="BH237" i="13"/>
  <c r="BV237" i="13" l="1"/>
  <c r="CB237" i="13"/>
  <c r="I448" i="7"/>
  <c r="G448" i="7"/>
  <c r="K448" i="7"/>
  <c r="H448" i="7"/>
  <c r="J448" i="7"/>
  <c r="BW237" i="13"/>
  <c r="CC237" i="13"/>
  <c r="R237" i="13"/>
  <c r="AA238" i="13" s="1"/>
  <c r="L237" i="13"/>
  <c r="O237" i="13" s="1"/>
  <c r="AZ237" i="13"/>
  <c r="BC237" i="13" s="1"/>
  <c r="AK238" i="13"/>
  <c r="M237" i="13"/>
  <c r="P237" i="13" s="1"/>
  <c r="S237" i="13"/>
  <c r="AB238" i="13" s="1"/>
  <c r="BL237" i="13"/>
  <c r="BO237" i="13"/>
  <c r="AU237" i="13"/>
  <c r="H237" i="13"/>
  <c r="BX237" i="13"/>
  <c r="CD237" i="13"/>
  <c r="AY237" i="13"/>
  <c r="BB237" i="13" s="1"/>
  <c r="AJ238" i="13"/>
  <c r="K237" i="13" l="1"/>
  <c r="N237" i="13" s="1"/>
  <c r="Q237" i="13"/>
  <c r="Z238" i="13" s="1"/>
  <c r="F448" i="7" s="1"/>
  <c r="L448" i="7"/>
  <c r="G348" i="12" s="1"/>
  <c r="H348" i="12" s="1"/>
  <c r="I348" i="12" s="1"/>
  <c r="CG237" i="13"/>
  <c r="AT238" i="13" s="1"/>
  <c r="AX237" i="13"/>
  <c r="BA237" i="13" s="1"/>
  <c r="BD237" i="13" s="1"/>
  <c r="AI238" i="13"/>
  <c r="CF237" i="13"/>
  <c r="AS238" i="13" s="1"/>
  <c r="CE237" i="13"/>
  <c r="AR238" i="13" l="1"/>
  <c r="BN238" i="13"/>
  <c r="AW238" i="13"/>
  <c r="J238" i="13"/>
  <c r="BQ238" i="13"/>
  <c r="BM238" i="13"/>
  <c r="BP238" i="13"/>
  <c r="AV238" i="13"/>
  <c r="I238" i="13"/>
  <c r="BU238" i="13"/>
  <c r="CA238" i="13" s="1"/>
  <c r="BT238" i="13"/>
  <c r="BZ238" i="13" s="1"/>
  <c r="BS238" i="13"/>
  <c r="BY238" i="13" s="1"/>
  <c r="CJ238" i="13"/>
  <c r="CI238" i="13"/>
  <c r="CH238" i="13"/>
  <c r="J349" i="12"/>
  <c r="BH238" i="13"/>
  <c r="AZ238" i="13" l="1"/>
  <c r="BC238" i="13" s="1"/>
  <c r="AK239" i="13"/>
  <c r="BX238" i="13"/>
  <c r="CD238" i="13"/>
  <c r="AY238" i="13"/>
  <c r="BB238" i="13" s="1"/>
  <c r="AJ239" i="13"/>
  <c r="M238" i="13"/>
  <c r="P238" i="13" s="1"/>
  <c r="S238" i="13"/>
  <c r="AB239" i="13" s="1"/>
  <c r="H449" i="7"/>
  <c r="G449" i="7"/>
  <c r="K449" i="7"/>
  <c r="I449" i="7"/>
  <c r="J449" i="7"/>
  <c r="BO238" i="13"/>
  <c r="AU238" i="13"/>
  <c r="BL238" i="13"/>
  <c r="H238" i="13"/>
  <c r="BV238" i="13"/>
  <c r="CB238" i="13"/>
  <c r="BW238" i="13"/>
  <c r="CC238" i="13"/>
  <c r="R238" i="13"/>
  <c r="AA239" i="13" s="1"/>
  <c r="L238" i="13"/>
  <c r="O238" i="13" s="1"/>
  <c r="CE238" i="13" l="1"/>
  <c r="L449" i="7"/>
  <c r="G349" i="12" s="1"/>
  <c r="H349" i="12" s="1"/>
  <c r="I349" i="12" s="1"/>
  <c r="CF238" i="13"/>
  <c r="AS239" i="13" s="1"/>
  <c r="K238" i="13"/>
  <c r="N238" i="13" s="1"/>
  <c r="Q238" i="13"/>
  <c r="Z239" i="13" s="1"/>
  <c r="F449" i="7" s="1"/>
  <c r="AX238" i="13"/>
  <c r="BA238" i="13" s="1"/>
  <c r="BD238" i="13" s="1"/>
  <c r="AI239" i="13"/>
  <c r="CG238" i="13"/>
  <c r="AT239" i="13" s="1"/>
  <c r="AR239" i="13" l="1"/>
  <c r="J239" i="13"/>
  <c r="AW239" i="13"/>
  <c r="BQ239" i="13"/>
  <c r="BN239" i="13"/>
  <c r="I239" i="13"/>
  <c r="BM239" i="13"/>
  <c r="AV239" i="13"/>
  <c r="BP239" i="13"/>
  <c r="BU239" i="13"/>
  <c r="CA239" i="13" s="1"/>
  <c r="BT239" i="13"/>
  <c r="BZ239" i="13" s="1"/>
  <c r="BS239" i="13"/>
  <c r="BY239" i="13" s="1"/>
  <c r="CJ239" i="13"/>
  <c r="CI239" i="13"/>
  <c r="CH239" i="13"/>
  <c r="J350" i="12"/>
  <c r="BH239" i="13"/>
  <c r="BO239" i="13" l="1"/>
  <c r="H239" i="13"/>
  <c r="AU239" i="13"/>
  <c r="BL239" i="13"/>
  <c r="BW239" i="13"/>
  <c r="CC239" i="13"/>
  <c r="K450" i="7"/>
  <c r="I450" i="7"/>
  <c r="J450" i="7"/>
  <c r="G450" i="7"/>
  <c r="H450" i="7"/>
  <c r="L239" i="13"/>
  <c r="O239" i="13" s="1"/>
  <c r="R239" i="13"/>
  <c r="AA240" i="13" s="1"/>
  <c r="S239" i="13"/>
  <c r="AB240" i="13" s="1"/>
  <c r="M239" i="13"/>
  <c r="P239" i="13" s="1"/>
  <c r="AZ239" i="13"/>
  <c r="BC239" i="13" s="1"/>
  <c r="AK240" i="13"/>
  <c r="AY239" i="13"/>
  <c r="BB239" i="13" s="1"/>
  <c r="AJ240" i="13"/>
  <c r="BV239" i="13"/>
  <c r="CB239" i="13"/>
  <c r="BX239" i="13"/>
  <c r="CD239" i="13"/>
  <c r="CG239" i="13" l="1"/>
  <c r="AT240" i="13" s="1"/>
  <c r="Q239" i="13"/>
  <c r="Z240" i="13" s="1"/>
  <c r="F450" i="7" s="1"/>
  <c r="K239" i="13"/>
  <c r="N239" i="13" s="1"/>
  <c r="L450" i="7"/>
  <c r="G350" i="12" s="1"/>
  <c r="H350" i="12" s="1"/>
  <c r="I350" i="12" s="1"/>
  <c r="AX239" i="13"/>
  <c r="BA239" i="13" s="1"/>
  <c r="BD239" i="13" s="1"/>
  <c r="AI240" i="13"/>
  <c r="CF239" i="13"/>
  <c r="AS240" i="13" s="1"/>
  <c r="CE239" i="13"/>
  <c r="AR240" i="13" l="1"/>
  <c r="J240" i="13"/>
  <c r="AW240" i="13"/>
  <c r="BN240" i="13"/>
  <c r="BQ240" i="13"/>
  <c r="I240" i="13"/>
  <c r="BP240" i="13"/>
  <c r="AV240" i="13"/>
  <c r="BM240" i="13"/>
  <c r="BT240" i="13"/>
  <c r="BZ240" i="13" s="1"/>
  <c r="BU240" i="13"/>
  <c r="CA240" i="13" s="1"/>
  <c r="BS240" i="13"/>
  <c r="BY240" i="13" s="1"/>
  <c r="CJ240" i="13"/>
  <c r="CI240" i="13"/>
  <c r="CH240" i="13"/>
  <c r="J351" i="12"/>
  <c r="BH240" i="13"/>
  <c r="BV240" i="13" l="1"/>
  <c r="CB240" i="13"/>
  <c r="BO240" i="13"/>
  <c r="BL240" i="13"/>
  <c r="AU240" i="13"/>
  <c r="H240" i="13"/>
  <c r="M240" i="13"/>
  <c r="P240" i="13" s="1"/>
  <c r="S240" i="13"/>
  <c r="AB241" i="13" s="1"/>
  <c r="R240" i="13"/>
  <c r="AA241" i="13" s="1"/>
  <c r="L240" i="13"/>
  <c r="O240" i="13" s="1"/>
  <c r="H451" i="7"/>
  <c r="J451" i="7"/>
  <c r="K451" i="7"/>
  <c r="G451" i="7"/>
  <c r="I451" i="7"/>
  <c r="BW240" i="13"/>
  <c r="CC240" i="13"/>
  <c r="AY240" i="13"/>
  <c r="BB240" i="13" s="1"/>
  <c r="AJ241" i="13"/>
  <c r="AZ240" i="13"/>
  <c r="BC240" i="13" s="1"/>
  <c r="AK241" i="13"/>
  <c r="BX240" i="13"/>
  <c r="CD240" i="13"/>
  <c r="CE240" i="13" l="1"/>
  <c r="CF240" i="13"/>
  <c r="AS241" i="13" s="1"/>
  <c r="AX240" i="13"/>
  <c r="BA240" i="13" s="1"/>
  <c r="BD240" i="13" s="1"/>
  <c r="AI241" i="13"/>
  <c r="Q240" i="13"/>
  <c r="Z241" i="13" s="1"/>
  <c r="F451" i="7" s="1"/>
  <c r="K240" i="13"/>
  <c r="N240" i="13" s="1"/>
  <c r="L451" i="7"/>
  <c r="G351" i="12" s="1"/>
  <c r="H351" i="12" s="1"/>
  <c r="I351" i="12" s="1"/>
  <c r="CG240" i="13"/>
  <c r="AT241" i="13" s="1"/>
  <c r="AR241" i="13" l="1"/>
  <c r="AW241" i="13"/>
  <c r="J241" i="13"/>
  <c r="BN241" i="13"/>
  <c r="BQ241" i="13"/>
  <c r="AV241" i="13"/>
  <c r="I241" i="13"/>
  <c r="BP241" i="13"/>
  <c r="BM241" i="13"/>
  <c r="BT241" i="13"/>
  <c r="BZ241" i="13" s="1"/>
  <c r="BS241" i="13"/>
  <c r="BY241" i="13" s="1"/>
  <c r="BU241" i="13"/>
  <c r="CA241" i="13" s="1"/>
  <c r="CJ241" i="13"/>
  <c r="CI241" i="13"/>
  <c r="CH241" i="13"/>
  <c r="J352" i="12"/>
  <c r="BH241" i="13"/>
  <c r="BW241" i="13" l="1"/>
  <c r="CC241" i="13"/>
  <c r="AZ241" i="13"/>
  <c r="BC241" i="13" s="1"/>
  <c r="AK242" i="13"/>
  <c r="L241" i="13"/>
  <c r="O241" i="13" s="1"/>
  <c r="R241" i="13"/>
  <c r="AA242" i="13" s="1"/>
  <c r="S241" i="13"/>
  <c r="AB242" i="13" s="1"/>
  <c r="M241" i="13"/>
  <c r="P241" i="13" s="1"/>
  <c r="BV241" i="13"/>
  <c r="CB241" i="13"/>
  <c r="BX241" i="13"/>
  <c r="CD241" i="13"/>
  <c r="AY241" i="13"/>
  <c r="BB241" i="13" s="1"/>
  <c r="AJ242" i="13"/>
  <c r="J452" i="7"/>
  <c r="K452" i="7"/>
  <c r="I452" i="7"/>
  <c r="H452" i="7"/>
  <c r="G452" i="7"/>
  <c r="BO241" i="13"/>
  <c r="AU241" i="13"/>
  <c r="BL241" i="13"/>
  <c r="H241" i="13"/>
  <c r="CE241" i="13" l="1"/>
  <c r="CG241" i="13"/>
  <c r="AT242" i="13" s="1"/>
  <c r="AX241" i="13"/>
  <c r="BA241" i="13" s="1"/>
  <c r="BD241" i="13" s="1"/>
  <c r="AI242" i="13"/>
  <c r="K241" i="13"/>
  <c r="N241" i="13" s="1"/>
  <c r="Q241" i="13"/>
  <c r="Z242" i="13" s="1"/>
  <c r="F452" i="7" s="1"/>
  <c r="L452" i="7"/>
  <c r="G352" i="12" s="1"/>
  <c r="H352" i="12" s="1"/>
  <c r="I352" i="12" s="1"/>
  <c r="CF241" i="13"/>
  <c r="AS242" i="13" s="1"/>
  <c r="AR242" i="13" l="1"/>
  <c r="AV242" i="13"/>
  <c r="BP242" i="13"/>
  <c r="I242" i="13"/>
  <c r="BM242" i="13"/>
  <c r="BH242" i="13"/>
  <c r="AW242" i="13"/>
  <c r="J242" i="13"/>
  <c r="BN242" i="13"/>
  <c r="BQ242" i="13"/>
  <c r="BU242" i="13"/>
  <c r="CA242" i="13" s="1"/>
  <c r="BT242" i="13"/>
  <c r="BZ242" i="13" s="1"/>
  <c r="BS242" i="13"/>
  <c r="BY242" i="13" s="1"/>
  <c r="CJ242" i="13"/>
  <c r="CI242" i="13"/>
  <c r="CH242" i="13"/>
  <c r="J353" i="12"/>
  <c r="BV242" i="13" l="1"/>
  <c r="CB242" i="13"/>
  <c r="BW242" i="13"/>
  <c r="CC242" i="13"/>
  <c r="BO242" i="13"/>
  <c r="AU242" i="13"/>
  <c r="H242" i="13"/>
  <c r="BL242" i="13"/>
  <c r="AZ242" i="13"/>
  <c r="BC242" i="13" s="1"/>
  <c r="AK243" i="13"/>
  <c r="L242" i="13"/>
  <c r="O242" i="13" s="1"/>
  <c r="R242" i="13"/>
  <c r="AA243" i="13" s="1"/>
  <c r="BX242" i="13"/>
  <c r="CD242" i="13"/>
  <c r="AY242" i="13"/>
  <c r="BB242" i="13" s="1"/>
  <c r="AJ243" i="13"/>
  <c r="K453" i="7"/>
  <c r="J453" i="7"/>
  <c r="H453" i="7"/>
  <c r="G453" i="7"/>
  <c r="I453" i="7"/>
  <c r="S242" i="13"/>
  <c r="AB243" i="13" s="1"/>
  <c r="M242" i="13"/>
  <c r="P242" i="13" s="1"/>
  <c r="CF242" i="13" l="1"/>
  <c r="AS243" i="13" s="1"/>
  <c r="CG242" i="13"/>
  <c r="AT243" i="13" s="1"/>
  <c r="L453" i="7"/>
  <c r="G353" i="12" s="1"/>
  <c r="H353" i="12" s="1"/>
  <c r="I353" i="12" s="1"/>
  <c r="AX242" i="13"/>
  <c r="BA242" i="13" s="1"/>
  <c r="BD242" i="13" s="1"/>
  <c r="AI243" i="13"/>
  <c r="CE242" i="13"/>
  <c r="K242" i="13"/>
  <c r="N242" i="13" s="1"/>
  <c r="Q242" i="13"/>
  <c r="Z243" i="13" s="1"/>
  <c r="F453" i="7" s="1"/>
  <c r="AR243" i="13" l="1"/>
  <c r="BM243" i="13"/>
  <c r="BP243" i="13"/>
  <c r="I243" i="13"/>
  <c r="AV243" i="13"/>
  <c r="AW243" i="13"/>
  <c r="J243" i="13"/>
  <c r="BQ243" i="13"/>
  <c r="BN243" i="13"/>
  <c r="BU243" i="13"/>
  <c r="CA243" i="13" s="1"/>
  <c r="BT243" i="13"/>
  <c r="BZ243" i="13" s="1"/>
  <c r="BS243" i="13"/>
  <c r="BY243" i="13" s="1"/>
  <c r="CJ243" i="13"/>
  <c r="CI243" i="13"/>
  <c r="CH243" i="13"/>
  <c r="J354" i="12"/>
  <c r="BH243" i="13"/>
  <c r="BV243" i="13" l="1"/>
  <c r="CB243" i="13"/>
  <c r="AZ243" i="13"/>
  <c r="BC243" i="13" s="1"/>
  <c r="AK244" i="13"/>
  <c r="M243" i="13"/>
  <c r="P243" i="13" s="1"/>
  <c r="S243" i="13"/>
  <c r="AB244" i="13" s="1"/>
  <c r="H454" i="7"/>
  <c r="J454" i="7"/>
  <c r="K454" i="7"/>
  <c r="G454" i="7"/>
  <c r="I454" i="7"/>
  <c r="BW243" i="13"/>
  <c r="CC243" i="13"/>
  <c r="R243" i="13"/>
  <c r="AA244" i="13" s="1"/>
  <c r="L243" i="13"/>
  <c r="O243" i="13" s="1"/>
  <c r="BX243" i="13"/>
  <c r="CD243" i="13"/>
  <c r="BL243" i="13"/>
  <c r="BO243" i="13"/>
  <c r="H243" i="13"/>
  <c r="AU243" i="13"/>
  <c r="AY243" i="13"/>
  <c r="BB243" i="13" s="1"/>
  <c r="AJ244" i="13"/>
  <c r="CG243" i="13" l="1"/>
  <c r="AT244" i="13" s="1"/>
  <c r="Q243" i="13"/>
  <c r="Z244" i="13" s="1"/>
  <c r="F454" i="7" s="1"/>
  <c r="K243" i="13"/>
  <c r="N243" i="13" s="1"/>
  <c r="AX243" i="13"/>
  <c r="BA243" i="13" s="1"/>
  <c r="BD243" i="13" s="1"/>
  <c r="AI244" i="13"/>
  <c r="L454" i="7"/>
  <c r="G354" i="12" s="1"/>
  <c r="H354" i="12" s="1"/>
  <c r="I354" i="12" s="1"/>
  <c r="CF243" i="13"/>
  <c r="AS244" i="13" s="1"/>
  <c r="CE243" i="13"/>
  <c r="AR244" i="13" l="1"/>
  <c r="AV244" i="13"/>
  <c r="I244" i="13"/>
  <c r="BM244" i="13"/>
  <c r="BP244" i="13"/>
  <c r="BH244" i="13"/>
  <c r="J244" i="13"/>
  <c r="BQ244" i="13"/>
  <c r="BN244" i="13"/>
  <c r="AW244" i="13"/>
  <c r="BT244" i="13"/>
  <c r="BZ244" i="13" s="1"/>
  <c r="BS244" i="13"/>
  <c r="BY244" i="13" s="1"/>
  <c r="BU244" i="13"/>
  <c r="CA244" i="13" s="1"/>
  <c r="CJ244" i="13"/>
  <c r="CI244" i="13"/>
  <c r="CH244" i="13"/>
  <c r="J355" i="12"/>
  <c r="BX244" i="13" l="1"/>
  <c r="CD244" i="13"/>
  <c r="BO244" i="13"/>
  <c r="H244" i="13"/>
  <c r="AU244" i="13"/>
  <c r="BL244" i="13"/>
  <c r="AY244" i="13"/>
  <c r="BB244" i="13" s="1"/>
  <c r="AJ245" i="13"/>
  <c r="BV244" i="13"/>
  <c r="CB244" i="13"/>
  <c r="BW244" i="13"/>
  <c r="CC244" i="13"/>
  <c r="M244" i="13"/>
  <c r="P244" i="13" s="1"/>
  <c r="S244" i="13"/>
  <c r="AB245" i="13" s="1"/>
  <c r="L244" i="13"/>
  <c r="O244" i="13" s="1"/>
  <c r="R244" i="13"/>
  <c r="AA245" i="13" s="1"/>
  <c r="AZ244" i="13"/>
  <c r="BC244" i="13" s="1"/>
  <c r="AK245" i="13"/>
  <c r="I455" i="7"/>
  <c r="G455" i="7"/>
  <c r="H455" i="7"/>
  <c r="K455" i="7"/>
  <c r="J455" i="7"/>
  <c r="L455" i="7" l="1"/>
  <c r="G355" i="12" s="1"/>
  <c r="H355" i="12" s="1"/>
  <c r="I355" i="12" s="1"/>
  <c r="AX244" i="13"/>
  <c r="BA244" i="13" s="1"/>
  <c r="BD244" i="13" s="1"/>
  <c r="AI245" i="13"/>
  <c r="CG244" i="13"/>
  <c r="AT245" i="13" s="1"/>
  <c r="K244" i="13"/>
  <c r="N244" i="13" s="1"/>
  <c r="Q244" i="13"/>
  <c r="Z245" i="13" s="1"/>
  <c r="F455" i="7" s="1"/>
  <c r="CE244" i="13"/>
  <c r="CF244" i="13"/>
  <c r="AS245" i="13" s="1"/>
  <c r="AR245" i="13" l="1"/>
  <c r="AV245" i="13"/>
  <c r="BM245" i="13"/>
  <c r="I245" i="13"/>
  <c r="BP245" i="13"/>
  <c r="J245" i="13"/>
  <c r="BN245" i="13"/>
  <c r="BQ245" i="13"/>
  <c r="AW245" i="13"/>
  <c r="BU245" i="13"/>
  <c r="CA245" i="13" s="1"/>
  <c r="BT245" i="13"/>
  <c r="BZ245" i="13" s="1"/>
  <c r="BS245" i="13"/>
  <c r="BY245" i="13" s="1"/>
  <c r="CJ245" i="13"/>
  <c r="CI245" i="13"/>
  <c r="CH245" i="13"/>
  <c r="J356" i="12"/>
  <c r="BH245" i="13"/>
  <c r="BW245" i="13" l="1"/>
  <c r="CC245" i="13"/>
  <c r="J456" i="7"/>
  <c r="K456" i="7"/>
  <c r="G456" i="7"/>
  <c r="H456" i="7"/>
  <c r="I456" i="7"/>
  <c r="BV245" i="13"/>
  <c r="CB245" i="13"/>
  <c r="BX245" i="13"/>
  <c r="CD245" i="13"/>
  <c r="M245" i="13"/>
  <c r="P245" i="13" s="1"/>
  <c r="S245" i="13"/>
  <c r="AB246" i="13" s="1"/>
  <c r="AY245" i="13"/>
  <c r="BB245" i="13" s="1"/>
  <c r="AJ246" i="13"/>
  <c r="L245" i="13"/>
  <c r="O245" i="13" s="1"/>
  <c r="R245" i="13"/>
  <c r="AA246" i="13" s="1"/>
  <c r="BL245" i="13"/>
  <c r="AU245" i="13"/>
  <c r="H245" i="13"/>
  <c r="BO245" i="13"/>
  <c r="AZ245" i="13"/>
  <c r="BC245" i="13" s="1"/>
  <c r="AK246" i="13"/>
  <c r="CE245" i="13" l="1"/>
  <c r="AX245" i="13"/>
  <c r="BA245" i="13" s="1"/>
  <c r="BD245" i="13" s="1"/>
  <c r="AI246" i="13"/>
  <c r="L456" i="7"/>
  <c r="G356" i="12" s="1"/>
  <c r="H356" i="12" s="1"/>
  <c r="I356" i="12" s="1"/>
  <c r="K245" i="13"/>
  <c r="N245" i="13" s="1"/>
  <c r="Q245" i="13"/>
  <c r="Z246" i="13" s="1"/>
  <c r="F456" i="7" s="1"/>
  <c r="CF245" i="13"/>
  <c r="AS246" i="13" s="1"/>
  <c r="CG245" i="13"/>
  <c r="AT246" i="13" s="1"/>
  <c r="AR246" i="13" l="1"/>
  <c r="BP246" i="13"/>
  <c r="I246" i="13"/>
  <c r="BM246" i="13"/>
  <c r="AV246" i="13"/>
  <c r="BN246" i="13"/>
  <c r="J246" i="13"/>
  <c r="BQ246" i="13"/>
  <c r="AW246" i="13"/>
  <c r="BS246" i="13"/>
  <c r="BY246" i="13" s="1"/>
  <c r="BU246" i="13"/>
  <c r="CA246" i="13" s="1"/>
  <c r="BT246" i="13"/>
  <c r="BZ246" i="13" s="1"/>
  <c r="CJ246" i="13"/>
  <c r="CI246" i="13"/>
  <c r="CH246" i="13"/>
  <c r="J357" i="12"/>
  <c r="BH246" i="13"/>
  <c r="G457" i="7" l="1"/>
  <c r="I457" i="7"/>
  <c r="K457" i="7"/>
  <c r="J457" i="7"/>
  <c r="H457" i="7"/>
  <c r="BX246" i="13"/>
  <c r="CD246" i="13"/>
  <c r="BV246" i="13"/>
  <c r="CB246" i="13"/>
  <c r="S246" i="13"/>
  <c r="AB247" i="13" s="1"/>
  <c r="M246" i="13"/>
  <c r="P246" i="13" s="1"/>
  <c r="BO246" i="13"/>
  <c r="BL246" i="13"/>
  <c r="AU246" i="13"/>
  <c r="H246" i="13"/>
  <c r="L246" i="13"/>
  <c r="O246" i="13" s="1"/>
  <c r="R246" i="13"/>
  <c r="AA247" i="13" s="1"/>
  <c r="BW246" i="13"/>
  <c r="CC246" i="13"/>
  <c r="AZ246" i="13"/>
  <c r="BC246" i="13" s="1"/>
  <c r="AK247" i="13"/>
  <c r="AY246" i="13"/>
  <c r="BB246" i="13" s="1"/>
  <c r="AJ247" i="13"/>
  <c r="CF246" i="13" l="1"/>
  <c r="AS247" i="13" s="1"/>
  <c r="Q246" i="13"/>
  <c r="Z247" i="13" s="1"/>
  <c r="F457" i="7" s="1"/>
  <c r="K246" i="13"/>
  <c r="N246" i="13" s="1"/>
  <c r="L457" i="7"/>
  <c r="G357" i="12" s="1"/>
  <c r="H357" i="12" s="1"/>
  <c r="I357" i="12" s="1"/>
  <c r="AX246" i="13"/>
  <c r="BA246" i="13" s="1"/>
  <c r="BD246" i="13" s="1"/>
  <c r="AI247" i="13"/>
  <c r="CE246" i="13"/>
  <c r="CG246" i="13"/>
  <c r="AT247" i="13" s="1"/>
  <c r="AR247" i="13" l="1"/>
  <c r="BM247" i="13"/>
  <c r="AV247" i="13"/>
  <c r="I247" i="13"/>
  <c r="BP247" i="13"/>
  <c r="AW247" i="13"/>
  <c r="BQ247" i="13"/>
  <c r="BN247" i="13"/>
  <c r="J247" i="13"/>
  <c r="BH247" i="13"/>
  <c r="BS247" i="13"/>
  <c r="BY247" i="13" s="1"/>
  <c r="BU247" i="13"/>
  <c r="CA247" i="13" s="1"/>
  <c r="BT247" i="13"/>
  <c r="BZ247" i="13" s="1"/>
  <c r="CJ247" i="13"/>
  <c r="CI247" i="13"/>
  <c r="CH247" i="13"/>
  <c r="J358" i="12"/>
  <c r="H458" i="7" l="1"/>
  <c r="G458" i="7"/>
  <c r="J458" i="7"/>
  <c r="I458" i="7"/>
  <c r="K458" i="7"/>
  <c r="AY247" i="13"/>
  <c r="BB247" i="13" s="1"/>
  <c r="AJ248" i="13"/>
  <c r="BW247" i="13"/>
  <c r="CC247" i="13"/>
  <c r="BV247" i="13"/>
  <c r="CB247" i="13"/>
  <c r="AZ247" i="13"/>
  <c r="BC247" i="13" s="1"/>
  <c r="AK248" i="13"/>
  <c r="BO247" i="13"/>
  <c r="BL247" i="13"/>
  <c r="AU247" i="13"/>
  <c r="H247" i="13"/>
  <c r="R247" i="13"/>
  <c r="AA248" i="13" s="1"/>
  <c r="L247" i="13"/>
  <c r="O247" i="13" s="1"/>
  <c r="BX247" i="13"/>
  <c r="CD247" i="13"/>
  <c r="M247" i="13"/>
  <c r="P247" i="13" s="1"/>
  <c r="S247" i="13"/>
  <c r="AB248" i="13" s="1"/>
  <c r="CF247" i="13" l="1"/>
  <c r="AS248" i="13" s="1"/>
  <c r="Q247" i="13"/>
  <c r="Z248" i="13" s="1"/>
  <c r="F458" i="7" s="1"/>
  <c r="K247" i="13"/>
  <c r="N247" i="13" s="1"/>
  <c r="L458" i="7"/>
  <c r="G358" i="12" s="1"/>
  <c r="H358" i="12" s="1"/>
  <c r="I358" i="12" s="1"/>
  <c r="CG247" i="13"/>
  <c r="AT248" i="13" s="1"/>
  <c r="AX247" i="13"/>
  <c r="BA247" i="13" s="1"/>
  <c r="BD247" i="13" s="1"/>
  <c r="AI248" i="13"/>
  <c r="CE247" i="13"/>
  <c r="AR248" i="13" l="1"/>
  <c r="AW248" i="13"/>
  <c r="BN248" i="13"/>
  <c r="J248" i="13"/>
  <c r="BQ248" i="13"/>
  <c r="BS248" i="13"/>
  <c r="BY248" i="13" s="1"/>
  <c r="BU248" i="13"/>
  <c r="CA248" i="13" s="1"/>
  <c r="BT248" i="13"/>
  <c r="BZ248" i="13" s="1"/>
  <c r="CJ248" i="13"/>
  <c r="CI248" i="13"/>
  <c r="CH248" i="13"/>
  <c r="J359" i="12"/>
  <c r="BH248" i="13"/>
  <c r="BM248" i="13"/>
  <c r="BP248" i="13"/>
  <c r="I248" i="13"/>
  <c r="AV248" i="13"/>
  <c r="BL248" i="13" l="1"/>
  <c r="BO248" i="13"/>
  <c r="H248" i="13"/>
  <c r="AU248" i="13"/>
  <c r="AY248" i="13"/>
  <c r="BB248" i="13" s="1"/>
  <c r="AJ249" i="13"/>
  <c r="K459" i="7"/>
  <c r="I459" i="7"/>
  <c r="G459" i="7"/>
  <c r="H459" i="7"/>
  <c r="J459" i="7"/>
  <c r="BX248" i="13"/>
  <c r="CD248" i="13"/>
  <c r="BV248" i="13"/>
  <c r="CB248" i="13"/>
  <c r="AZ248" i="13"/>
  <c r="BC248" i="13" s="1"/>
  <c r="AK249" i="13"/>
  <c r="BW248" i="13"/>
  <c r="CC248" i="13"/>
  <c r="M248" i="13"/>
  <c r="P248" i="13" s="1"/>
  <c r="S248" i="13"/>
  <c r="AB249" i="13" s="1"/>
  <c r="R248" i="13"/>
  <c r="AA249" i="13" s="1"/>
  <c r="L248" i="13"/>
  <c r="O248" i="13" s="1"/>
  <c r="CG248" i="13" l="1"/>
  <c r="AT249" i="13" s="1"/>
  <c r="CF248" i="13"/>
  <c r="AS249" i="13" s="1"/>
  <c r="L459" i="7"/>
  <c r="G359" i="12" s="1"/>
  <c r="H359" i="12" s="1"/>
  <c r="I359" i="12" s="1"/>
  <c r="Q248" i="13"/>
  <c r="Z249" i="13" s="1"/>
  <c r="F459" i="7" s="1"/>
  <c r="K248" i="13"/>
  <c r="N248" i="13" s="1"/>
  <c r="AX248" i="13"/>
  <c r="BA248" i="13" s="1"/>
  <c r="BD248" i="13" s="1"/>
  <c r="AI249" i="13"/>
  <c r="CE248" i="13"/>
  <c r="AR249" i="13" l="1"/>
  <c r="BN249" i="13"/>
  <c r="BQ249" i="13"/>
  <c r="J249" i="13"/>
  <c r="AW249" i="13"/>
  <c r="BH249" i="13"/>
  <c r="I249" i="13"/>
  <c r="BP249" i="13"/>
  <c r="BM249" i="13"/>
  <c r="AV249" i="13"/>
  <c r="BT249" i="13"/>
  <c r="BZ249" i="13" s="1"/>
  <c r="BU249" i="13"/>
  <c r="CA249" i="13" s="1"/>
  <c r="BS249" i="13"/>
  <c r="BY249" i="13" s="1"/>
  <c r="CJ249" i="13"/>
  <c r="CI249" i="13"/>
  <c r="CH249" i="13"/>
  <c r="J360" i="12"/>
  <c r="BV249" i="13" l="1"/>
  <c r="CB249" i="13"/>
  <c r="BW249" i="13"/>
  <c r="CC249" i="13"/>
  <c r="L249" i="13"/>
  <c r="O249" i="13" s="1"/>
  <c r="R249" i="13"/>
  <c r="AA250" i="13" s="1"/>
  <c r="M249" i="13"/>
  <c r="P249" i="13" s="1"/>
  <c r="S249" i="13"/>
  <c r="AB250" i="13" s="1"/>
  <c r="H249" i="13"/>
  <c r="AU249" i="13"/>
  <c r="BO249" i="13"/>
  <c r="BL249" i="13"/>
  <c r="AZ249" i="13"/>
  <c r="BC249" i="13" s="1"/>
  <c r="AK250" i="13"/>
  <c r="BX249" i="13"/>
  <c r="CD249" i="13"/>
  <c r="AY249" i="13"/>
  <c r="BB249" i="13" s="1"/>
  <c r="AJ250" i="13"/>
  <c r="G460" i="7"/>
  <c r="K460" i="7"/>
  <c r="J460" i="7"/>
  <c r="I460" i="7"/>
  <c r="H460" i="7"/>
  <c r="CF249" i="13" l="1"/>
  <c r="AS250" i="13" s="1"/>
  <c r="CE249" i="13"/>
  <c r="AX249" i="13"/>
  <c r="BA249" i="13" s="1"/>
  <c r="BD249" i="13" s="1"/>
  <c r="AI250" i="13"/>
  <c r="K249" i="13"/>
  <c r="N249" i="13" s="1"/>
  <c r="Q249" i="13"/>
  <c r="Z250" i="13" s="1"/>
  <c r="F460" i="7" s="1"/>
  <c r="L460" i="7"/>
  <c r="G360" i="12" s="1"/>
  <c r="H360" i="12" s="1"/>
  <c r="I360" i="12" s="1"/>
  <c r="CG249" i="13"/>
  <c r="AT250" i="13" s="1"/>
  <c r="AR250" i="13" l="1"/>
  <c r="BN250" i="13"/>
  <c r="AW250" i="13"/>
  <c r="J250" i="13"/>
  <c r="BQ250" i="13"/>
  <c r="BP250" i="13"/>
  <c r="I250" i="13"/>
  <c r="AV250" i="13"/>
  <c r="BM250" i="13"/>
  <c r="BT250" i="13"/>
  <c r="BZ250" i="13" s="1"/>
  <c r="BU250" i="13"/>
  <c r="CA250" i="13" s="1"/>
  <c r="BS250" i="13"/>
  <c r="BY250" i="13" s="1"/>
  <c r="CJ250" i="13"/>
  <c r="CI250" i="13"/>
  <c r="CH250" i="13"/>
  <c r="J361" i="12"/>
  <c r="BH250" i="13"/>
  <c r="G461" i="7" l="1"/>
  <c r="I461" i="7"/>
  <c r="J461" i="7"/>
  <c r="H461" i="7"/>
  <c r="K461" i="7"/>
  <c r="BW250" i="13"/>
  <c r="CC250" i="13"/>
  <c r="AY250" i="13"/>
  <c r="BB250" i="13" s="1"/>
  <c r="AJ251" i="13"/>
  <c r="M250" i="13"/>
  <c r="P250" i="13" s="1"/>
  <c r="S250" i="13"/>
  <c r="AB251" i="13" s="1"/>
  <c r="BV250" i="13"/>
  <c r="CB250" i="13"/>
  <c r="L250" i="13"/>
  <c r="O250" i="13" s="1"/>
  <c r="R250" i="13"/>
  <c r="AA251" i="13" s="1"/>
  <c r="AZ250" i="13"/>
  <c r="BC250" i="13" s="1"/>
  <c r="AK251" i="13"/>
  <c r="BL250" i="13"/>
  <c r="BO250" i="13"/>
  <c r="H250" i="13"/>
  <c r="AU250" i="13"/>
  <c r="BX250" i="13"/>
  <c r="CD250" i="13"/>
  <c r="CF250" i="13" l="1"/>
  <c r="AS251" i="13" s="1"/>
  <c r="CE250" i="13"/>
  <c r="Q250" i="13"/>
  <c r="Z251" i="13" s="1"/>
  <c r="F461" i="7" s="1"/>
  <c r="K250" i="13"/>
  <c r="N250" i="13" s="1"/>
  <c r="AX250" i="13"/>
  <c r="BA250" i="13" s="1"/>
  <c r="BD250" i="13" s="1"/>
  <c r="AI251" i="13"/>
  <c r="AR251" i="13" s="1"/>
  <c r="L461" i="7"/>
  <c r="G361" i="12" s="1"/>
  <c r="H361" i="12" s="1"/>
  <c r="I361" i="12" s="1"/>
  <c r="CG250" i="13"/>
  <c r="AT251" i="13" s="1"/>
  <c r="BU251" i="13" l="1"/>
  <c r="CA251" i="13" s="1"/>
  <c r="BT251" i="13"/>
  <c r="BZ251" i="13" s="1"/>
  <c r="BS251" i="13"/>
  <c r="BY251" i="13" s="1"/>
  <c r="CJ251" i="13"/>
  <c r="CI251" i="13"/>
  <c r="CH251" i="13"/>
  <c r="J362" i="12"/>
  <c r="J251" i="13"/>
  <c r="AW251" i="13"/>
  <c r="BN251" i="13"/>
  <c r="BQ251" i="13"/>
  <c r="AV251" i="13"/>
  <c r="BP251" i="13"/>
  <c r="I251" i="13"/>
  <c r="BM251" i="13"/>
  <c r="BH251" i="13"/>
  <c r="R251" i="13" l="1"/>
  <c r="AA252" i="13" s="1"/>
  <c r="L251" i="13"/>
  <c r="O251" i="13" s="1"/>
  <c r="BW251" i="13"/>
  <c r="CC251" i="13"/>
  <c r="J462" i="7"/>
  <c r="I462" i="7"/>
  <c r="H462" i="7"/>
  <c r="K462" i="7"/>
  <c r="G462" i="7"/>
  <c r="BV251" i="13"/>
  <c r="CB251" i="13"/>
  <c r="BO251" i="13"/>
  <c r="AU251" i="13"/>
  <c r="BL251" i="13"/>
  <c r="H251" i="13"/>
  <c r="AY251" i="13"/>
  <c r="BB251" i="13" s="1"/>
  <c r="AJ252" i="13"/>
  <c r="S251" i="13"/>
  <c r="AB252" i="13" s="1"/>
  <c r="M251" i="13"/>
  <c r="P251" i="13" s="1"/>
  <c r="AZ251" i="13"/>
  <c r="BC251" i="13" s="1"/>
  <c r="AK252" i="13"/>
  <c r="BX251" i="13"/>
  <c r="CD251" i="13"/>
  <c r="CG251" i="13" l="1"/>
  <c r="AT252" i="13" s="1"/>
  <c r="Q251" i="13"/>
  <c r="Z252" i="13" s="1"/>
  <c r="F462" i="7" s="1"/>
  <c r="K251" i="13"/>
  <c r="N251" i="13" s="1"/>
  <c r="L462" i="7"/>
  <c r="G362" i="12" s="1"/>
  <c r="H362" i="12" s="1"/>
  <c r="I362" i="12" s="1"/>
  <c r="AX251" i="13"/>
  <c r="BA251" i="13" s="1"/>
  <c r="BD251" i="13" s="1"/>
  <c r="AI252" i="13"/>
  <c r="CE251" i="13"/>
  <c r="CF251" i="13"/>
  <c r="AS252" i="13" s="1"/>
  <c r="AR252" i="13" l="1"/>
  <c r="BM252" i="13"/>
  <c r="BP252" i="13"/>
  <c r="I252" i="13"/>
  <c r="AV252" i="13"/>
  <c r="BQ252" i="13"/>
  <c r="BN252" i="13"/>
  <c r="AW252" i="13"/>
  <c r="J252" i="13"/>
  <c r="BT252" i="13"/>
  <c r="BZ252" i="13" s="1"/>
  <c r="BS252" i="13"/>
  <c r="BY252" i="13" s="1"/>
  <c r="BU252" i="13"/>
  <c r="CA252" i="13" s="1"/>
  <c r="CJ252" i="13"/>
  <c r="CI252" i="13"/>
  <c r="CH252" i="13"/>
  <c r="J363" i="12"/>
  <c r="BH252" i="13"/>
  <c r="H463" i="7" l="1"/>
  <c r="G463" i="7"/>
  <c r="K463" i="7"/>
  <c r="J463" i="7"/>
  <c r="I463" i="7"/>
  <c r="BO252" i="13"/>
  <c r="AU252" i="13"/>
  <c r="H252" i="13"/>
  <c r="BL252" i="13"/>
  <c r="BV252" i="13"/>
  <c r="CB252" i="13"/>
  <c r="S252" i="13"/>
  <c r="AB253" i="13" s="1"/>
  <c r="M252" i="13"/>
  <c r="P252" i="13" s="1"/>
  <c r="AY252" i="13"/>
  <c r="BB252" i="13" s="1"/>
  <c r="AJ253" i="13"/>
  <c r="AZ252" i="13"/>
  <c r="BC252" i="13" s="1"/>
  <c r="AK253" i="13"/>
  <c r="BX252" i="13"/>
  <c r="CD252" i="13"/>
  <c r="BW252" i="13"/>
  <c r="CC252" i="13"/>
  <c r="R252" i="13"/>
  <c r="AA253" i="13" s="1"/>
  <c r="L252" i="13"/>
  <c r="O252" i="13" s="1"/>
  <c r="CG252" i="13" l="1"/>
  <c r="AT253" i="13" s="1"/>
  <c r="K252" i="13"/>
  <c r="N252" i="13" s="1"/>
  <c r="Q252" i="13"/>
  <c r="Z253" i="13" s="1"/>
  <c r="F463" i="7" s="1"/>
  <c r="L463" i="7"/>
  <c r="G363" i="12" s="1"/>
  <c r="H363" i="12" s="1"/>
  <c r="I363" i="12" s="1"/>
  <c r="CE252" i="13"/>
  <c r="AX252" i="13"/>
  <c r="BA252" i="13" s="1"/>
  <c r="BD252" i="13" s="1"/>
  <c r="AI253" i="13"/>
  <c r="CF252" i="13"/>
  <c r="AS253" i="13" s="1"/>
  <c r="AR253" i="13" l="1"/>
  <c r="BM253" i="13"/>
  <c r="AV253" i="13"/>
  <c r="BP253" i="13"/>
  <c r="I253" i="13"/>
  <c r="BH253" i="13"/>
  <c r="BQ253" i="13"/>
  <c r="J253" i="13"/>
  <c r="AW253" i="13"/>
  <c r="BN253" i="13"/>
  <c r="BT253" i="13"/>
  <c r="BZ253" i="13" s="1"/>
  <c r="BU253" i="13"/>
  <c r="CA253" i="13" s="1"/>
  <c r="BS253" i="13"/>
  <c r="BY253" i="13" s="1"/>
  <c r="CJ253" i="13"/>
  <c r="CI253" i="13"/>
  <c r="CH253" i="13"/>
  <c r="J364" i="12"/>
  <c r="BW253" i="13" l="1"/>
  <c r="CC253" i="13"/>
  <c r="I464" i="7"/>
  <c r="J464" i="7"/>
  <c r="H464" i="7"/>
  <c r="G464" i="7"/>
  <c r="K464" i="7"/>
  <c r="AZ253" i="13"/>
  <c r="BC253" i="13" s="1"/>
  <c r="AK254" i="13"/>
  <c r="AU253" i="13"/>
  <c r="BL253" i="13"/>
  <c r="H253" i="13"/>
  <c r="BO253" i="13"/>
  <c r="M253" i="13"/>
  <c r="P253" i="13" s="1"/>
  <c r="S253" i="13"/>
  <c r="AB254" i="13" s="1"/>
  <c r="AY253" i="13"/>
  <c r="BB253" i="13" s="1"/>
  <c r="AJ254" i="13"/>
  <c r="BV253" i="13"/>
  <c r="CB253" i="13"/>
  <c r="BX253" i="13"/>
  <c r="CD253" i="13"/>
  <c r="L253" i="13"/>
  <c r="O253" i="13" s="1"/>
  <c r="R253" i="13"/>
  <c r="AA254" i="13" s="1"/>
  <c r="AX253" i="13" l="1"/>
  <c r="BA253" i="13" s="1"/>
  <c r="BD253" i="13" s="1"/>
  <c r="AI254" i="13"/>
  <c r="L464" i="7"/>
  <c r="G364" i="12" s="1"/>
  <c r="H364" i="12" s="1"/>
  <c r="I364" i="12" s="1"/>
  <c r="CF253" i="13"/>
  <c r="AS254" i="13" s="1"/>
  <c r="CG253" i="13"/>
  <c r="AT254" i="13" s="1"/>
  <c r="Q253" i="13"/>
  <c r="Z254" i="13" s="1"/>
  <c r="F464" i="7" s="1"/>
  <c r="K253" i="13"/>
  <c r="N253" i="13" s="1"/>
  <c r="CE253" i="13"/>
  <c r="AR254" i="13" l="1"/>
  <c r="I254" i="13"/>
  <c r="BM254" i="13"/>
  <c r="AV254" i="13"/>
  <c r="BP254" i="13"/>
  <c r="BU254" i="13"/>
  <c r="CA254" i="13" s="1"/>
  <c r="BT254" i="13"/>
  <c r="BZ254" i="13" s="1"/>
  <c r="BS254" i="13"/>
  <c r="BY254" i="13" s="1"/>
  <c r="CJ254" i="13"/>
  <c r="CI254" i="13"/>
  <c r="CH254" i="13"/>
  <c r="J365" i="12"/>
  <c r="AW254" i="13"/>
  <c r="BN254" i="13"/>
  <c r="BQ254" i="13"/>
  <c r="J254" i="13"/>
  <c r="BH254" i="13"/>
  <c r="AZ254" i="13" l="1"/>
  <c r="BC254" i="13" s="1"/>
  <c r="AK255" i="13"/>
  <c r="G465" i="7"/>
  <c r="H465" i="7"/>
  <c r="I465" i="7"/>
  <c r="J465" i="7"/>
  <c r="K465" i="7"/>
  <c r="H254" i="13"/>
  <c r="BL254" i="13"/>
  <c r="AU254" i="13"/>
  <c r="BO254" i="13"/>
  <c r="BW254" i="13"/>
  <c r="CC254" i="13"/>
  <c r="R254" i="13"/>
  <c r="AA255" i="13" s="1"/>
  <c r="L254" i="13"/>
  <c r="O254" i="13" s="1"/>
  <c r="S254" i="13"/>
  <c r="AB255" i="13" s="1"/>
  <c r="M254" i="13"/>
  <c r="P254" i="13" s="1"/>
  <c r="BV254" i="13"/>
  <c r="CB254" i="13"/>
  <c r="BX254" i="13"/>
  <c r="CD254" i="13"/>
  <c r="AY254" i="13"/>
  <c r="BB254" i="13" s="1"/>
  <c r="AJ255" i="13"/>
  <c r="CE254" i="13" l="1"/>
  <c r="CG254" i="13"/>
  <c r="AT255" i="13" s="1"/>
  <c r="Q254" i="13"/>
  <c r="Z255" i="13" s="1"/>
  <c r="F465" i="7" s="1"/>
  <c r="K254" i="13"/>
  <c r="N254" i="13" s="1"/>
  <c r="AX254" i="13"/>
  <c r="BA254" i="13" s="1"/>
  <c r="BD254" i="13" s="1"/>
  <c r="AI255" i="13"/>
  <c r="L465" i="7"/>
  <c r="G365" i="12" s="1"/>
  <c r="H365" i="12" s="1"/>
  <c r="I365" i="12" s="1"/>
  <c r="CF254" i="13"/>
  <c r="AS255" i="13" s="1"/>
  <c r="AR255" i="13" l="1"/>
  <c r="BM255" i="13"/>
  <c r="I255" i="13"/>
  <c r="BP255" i="13"/>
  <c r="AV255" i="13"/>
  <c r="AW255" i="13"/>
  <c r="BQ255" i="13"/>
  <c r="BN255" i="13"/>
  <c r="J255" i="13"/>
  <c r="BS255" i="13"/>
  <c r="BY255" i="13" s="1"/>
  <c r="BU255" i="13"/>
  <c r="CA255" i="13" s="1"/>
  <c r="BT255" i="13"/>
  <c r="BZ255" i="13" s="1"/>
  <c r="CJ255" i="13"/>
  <c r="CI255" i="13"/>
  <c r="CH255" i="13"/>
  <c r="J366" i="12"/>
  <c r="BH255" i="13"/>
  <c r="BL255" i="13" l="1"/>
  <c r="AU255" i="13"/>
  <c r="H255" i="13"/>
  <c r="BO255" i="13"/>
  <c r="BX255" i="13"/>
  <c r="CD255" i="13"/>
  <c r="R255" i="13"/>
  <c r="AA256" i="13" s="1"/>
  <c r="L255" i="13"/>
  <c r="O255" i="13" s="1"/>
  <c r="BW255" i="13"/>
  <c r="CC255" i="13"/>
  <c r="BV255" i="13"/>
  <c r="CB255" i="13"/>
  <c r="J466" i="7"/>
  <c r="K466" i="7"/>
  <c r="H466" i="7"/>
  <c r="G466" i="7"/>
  <c r="I466" i="7"/>
  <c r="AZ255" i="13"/>
  <c r="BC255" i="13" s="1"/>
  <c r="AK256" i="13"/>
  <c r="M255" i="13"/>
  <c r="P255" i="13" s="1"/>
  <c r="S255" i="13"/>
  <c r="AB256" i="13" s="1"/>
  <c r="AY255" i="13"/>
  <c r="BB255" i="13" s="1"/>
  <c r="AJ256" i="13"/>
  <c r="CE255" i="13" l="1"/>
  <c r="L466" i="7"/>
  <c r="G366" i="12" s="1"/>
  <c r="H366" i="12" s="1"/>
  <c r="I366" i="12" s="1"/>
  <c r="CF255" i="13"/>
  <c r="AS256" i="13" s="1"/>
  <c r="CG255" i="13"/>
  <c r="AT256" i="13" s="1"/>
  <c r="AX255" i="13"/>
  <c r="BA255" i="13" s="1"/>
  <c r="BD255" i="13" s="1"/>
  <c r="AI256" i="13"/>
  <c r="Q255" i="13"/>
  <c r="Z256" i="13" s="1"/>
  <c r="F466" i="7" s="1"/>
  <c r="K255" i="13"/>
  <c r="N255" i="13" s="1"/>
  <c r="AR256" i="13" l="1"/>
  <c r="BP256" i="13"/>
  <c r="I256" i="13"/>
  <c r="AV256" i="13"/>
  <c r="BM256" i="13"/>
  <c r="BH256" i="13"/>
  <c r="BQ256" i="13"/>
  <c r="BN256" i="13"/>
  <c r="J256" i="13"/>
  <c r="AW256" i="13"/>
  <c r="BT256" i="13"/>
  <c r="BZ256" i="13" s="1"/>
  <c r="BS256" i="13"/>
  <c r="BY256" i="13" s="1"/>
  <c r="BU256" i="13"/>
  <c r="CA256" i="13" s="1"/>
  <c r="CJ256" i="13"/>
  <c r="CI256" i="13"/>
  <c r="CH256" i="13"/>
  <c r="J367" i="12"/>
  <c r="M256" i="13" l="1"/>
  <c r="P256" i="13" s="1"/>
  <c r="S256" i="13"/>
  <c r="AB257" i="13" s="1"/>
  <c r="BW256" i="13"/>
  <c r="CC256" i="13"/>
  <c r="AZ256" i="13"/>
  <c r="BC256" i="13" s="1"/>
  <c r="AK257" i="13"/>
  <c r="L256" i="13"/>
  <c r="O256" i="13" s="1"/>
  <c r="R256" i="13"/>
  <c r="AA257" i="13" s="1"/>
  <c r="BX256" i="13"/>
  <c r="CD256" i="13"/>
  <c r="BV256" i="13"/>
  <c r="CB256" i="13"/>
  <c r="AY256" i="13"/>
  <c r="BB256" i="13" s="1"/>
  <c r="AJ257" i="13"/>
  <c r="H467" i="7"/>
  <c r="I467" i="7"/>
  <c r="J467" i="7"/>
  <c r="G467" i="7"/>
  <c r="K467" i="7"/>
  <c r="BL256" i="13"/>
  <c r="H256" i="13"/>
  <c r="BO256" i="13"/>
  <c r="AU256" i="13"/>
  <c r="CE256" i="13" l="1"/>
  <c r="K256" i="13"/>
  <c r="N256" i="13" s="1"/>
  <c r="Q256" i="13"/>
  <c r="Z257" i="13" s="1"/>
  <c r="F467" i="7" s="1"/>
  <c r="L467" i="7"/>
  <c r="G367" i="12" s="1"/>
  <c r="H367" i="12" s="1"/>
  <c r="I367" i="12" s="1"/>
  <c r="CG256" i="13"/>
  <c r="AT257" i="13" s="1"/>
  <c r="AX256" i="13"/>
  <c r="BA256" i="13" s="1"/>
  <c r="BD256" i="13" s="1"/>
  <c r="AI257" i="13"/>
  <c r="CF256" i="13"/>
  <c r="AS257" i="13" s="1"/>
  <c r="AR257" i="13" l="1"/>
  <c r="I257" i="13"/>
  <c r="BM257" i="13"/>
  <c r="BP257" i="13"/>
  <c r="AV257" i="13"/>
  <c r="BQ257" i="13"/>
  <c r="J257" i="13"/>
  <c r="AW257" i="13"/>
  <c r="BN257" i="13"/>
  <c r="BH257" i="13"/>
  <c r="BU257" i="13"/>
  <c r="CA257" i="13" s="1"/>
  <c r="BT257" i="13"/>
  <c r="BZ257" i="13" s="1"/>
  <c r="BS257" i="13"/>
  <c r="BY257" i="13" s="1"/>
  <c r="CJ257" i="13"/>
  <c r="CI257" i="13"/>
  <c r="CH257" i="13"/>
  <c r="J368" i="12"/>
  <c r="M257" i="13" l="1"/>
  <c r="P257" i="13" s="1"/>
  <c r="S257" i="13"/>
  <c r="AB258" i="13" s="1"/>
  <c r="BV257" i="13"/>
  <c r="CB257" i="13"/>
  <c r="BX257" i="13"/>
  <c r="CD257" i="13"/>
  <c r="L257" i="13"/>
  <c r="O257" i="13" s="1"/>
  <c r="R257" i="13"/>
  <c r="AA258" i="13" s="1"/>
  <c r="H468" i="7"/>
  <c r="K468" i="7"/>
  <c r="I468" i="7"/>
  <c r="J468" i="7"/>
  <c r="G468" i="7"/>
  <c r="BO257" i="13"/>
  <c r="H257" i="13"/>
  <c r="BL257" i="13"/>
  <c r="AU257" i="13"/>
  <c r="AZ257" i="13"/>
  <c r="BC257" i="13" s="1"/>
  <c r="AK258" i="13"/>
  <c r="BW257" i="13"/>
  <c r="CC257" i="13"/>
  <c r="AY257" i="13"/>
  <c r="BB257" i="13" s="1"/>
  <c r="AJ258" i="13"/>
  <c r="CG257" i="13" l="1"/>
  <c r="AT258" i="13" s="1"/>
  <c r="CF257" i="13"/>
  <c r="AS258" i="13" s="1"/>
  <c r="AX257" i="13"/>
  <c r="BA257" i="13" s="1"/>
  <c r="BD257" i="13" s="1"/>
  <c r="AI258" i="13"/>
  <c r="L468" i="7"/>
  <c r="G368" i="12" s="1"/>
  <c r="H368" i="12" s="1"/>
  <c r="I368" i="12" s="1"/>
  <c r="K257" i="13"/>
  <c r="N257" i="13" s="1"/>
  <c r="Q257" i="13"/>
  <c r="Z258" i="13" s="1"/>
  <c r="F468" i="7" s="1"/>
  <c r="CE257" i="13"/>
  <c r="AR258" i="13" l="1"/>
  <c r="BP258" i="13"/>
  <c r="BM258" i="13"/>
  <c r="I258" i="13"/>
  <c r="AV258" i="13"/>
  <c r="BH258" i="13"/>
  <c r="BU258" i="13"/>
  <c r="CA258" i="13" s="1"/>
  <c r="BT258" i="13"/>
  <c r="BZ258" i="13" s="1"/>
  <c r="BS258" i="13"/>
  <c r="BY258" i="13" s="1"/>
  <c r="CJ258" i="13"/>
  <c r="CI258" i="13"/>
  <c r="CH258" i="13"/>
  <c r="J369" i="12"/>
  <c r="AW258" i="13"/>
  <c r="BN258" i="13"/>
  <c r="BQ258" i="13"/>
  <c r="J258" i="13"/>
  <c r="J469" i="7" l="1"/>
  <c r="I469" i="7"/>
  <c r="K469" i="7"/>
  <c r="G469" i="7"/>
  <c r="H469" i="7"/>
  <c r="BV258" i="13"/>
  <c r="CB258" i="13"/>
  <c r="BX258" i="13"/>
  <c r="CD258" i="13"/>
  <c r="M258" i="13"/>
  <c r="P258" i="13" s="1"/>
  <c r="S258" i="13"/>
  <c r="AB259" i="13" s="1"/>
  <c r="BW258" i="13"/>
  <c r="CC258" i="13"/>
  <c r="L258" i="13"/>
  <c r="O258" i="13" s="1"/>
  <c r="R258" i="13"/>
  <c r="AA259" i="13" s="1"/>
  <c r="BL258" i="13"/>
  <c r="BO258" i="13"/>
  <c r="H258" i="13"/>
  <c r="AU258" i="13"/>
  <c r="AZ258" i="13"/>
  <c r="BC258" i="13" s="1"/>
  <c r="AK259" i="13"/>
  <c r="AY258" i="13"/>
  <c r="BB258" i="13" s="1"/>
  <c r="AJ259" i="13"/>
  <c r="CG258" i="13" l="1"/>
  <c r="AT259" i="13" s="1"/>
  <c r="CF258" i="13"/>
  <c r="AS259" i="13" s="1"/>
  <c r="AX258" i="13"/>
  <c r="BA258" i="13" s="1"/>
  <c r="BD258" i="13" s="1"/>
  <c r="AI259" i="13"/>
  <c r="L469" i="7"/>
  <c r="G369" i="12" s="1"/>
  <c r="H369" i="12" s="1"/>
  <c r="I369" i="12" s="1"/>
  <c r="Q258" i="13"/>
  <c r="Z259" i="13" s="1"/>
  <c r="F469" i="7" s="1"/>
  <c r="K258" i="13"/>
  <c r="N258" i="13" s="1"/>
  <c r="CE258" i="13"/>
  <c r="AR259" i="13" l="1"/>
  <c r="BP259" i="13"/>
  <c r="I259" i="13"/>
  <c r="BM259" i="13"/>
  <c r="AV259" i="13"/>
  <c r="BH259" i="13"/>
  <c r="BU259" i="13"/>
  <c r="CA259" i="13" s="1"/>
  <c r="BS259" i="13"/>
  <c r="BY259" i="13" s="1"/>
  <c r="BT259" i="13"/>
  <c r="BZ259" i="13" s="1"/>
  <c r="CJ259" i="13"/>
  <c r="CI259" i="13"/>
  <c r="CH259" i="13"/>
  <c r="J370" i="12"/>
  <c r="J259" i="13"/>
  <c r="AW259" i="13"/>
  <c r="BQ259" i="13"/>
  <c r="BN259" i="13"/>
  <c r="AZ259" i="13" l="1"/>
  <c r="BC259" i="13" s="1"/>
  <c r="AK260" i="13"/>
  <c r="BW259" i="13"/>
  <c r="CC259" i="13"/>
  <c r="BV259" i="13"/>
  <c r="CB259" i="13"/>
  <c r="BX259" i="13"/>
  <c r="CD259" i="13"/>
  <c r="J470" i="7"/>
  <c r="H470" i="7"/>
  <c r="I470" i="7"/>
  <c r="G470" i="7"/>
  <c r="K470" i="7"/>
  <c r="L259" i="13"/>
  <c r="O259" i="13" s="1"/>
  <c r="R259" i="13"/>
  <c r="AA260" i="13" s="1"/>
  <c r="BL259" i="13"/>
  <c r="H259" i="13"/>
  <c r="AU259" i="13"/>
  <c r="BO259" i="13"/>
  <c r="S259" i="13"/>
  <c r="AB260" i="13" s="1"/>
  <c r="M259" i="13"/>
  <c r="P259" i="13" s="1"/>
  <c r="AY259" i="13"/>
  <c r="BB259" i="13" s="1"/>
  <c r="AJ260" i="13"/>
  <c r="CG259" i="13" l="1"/>
  <c r="AT260" i="13" s="1"/>
  <c r="L470" i="7"/>
  <c r="G370" i="12" s="1"/>
  <c r="H370" i="12" s="1"/>
  <c r="I370" i="12" s="1"/>
  <c r="K259" i="13"/>
  <c r="N259" i="13" s="1"/>
  <c r="Q259" i="13"/>
  <c r="Z260" i="13" s="1"/>
  <c r="F470" i="7" s="1"/>
  <c r="CE259" i="13"/>
  <c r="AX259" i="13"/>
  <c r="BA259" i="13" s="1"/>
  <c r="BD259" i="13" s="1"/>
  <c r="AI260" i="13"/>
  <c r="CF259" i="13"/>
  <c r="AS260" i="13" s="1"/>
  <c r="AR260" i="13" l="1"/>
  <c r="BP260" i="13"/>
  <c r="BM260" i="13"/>
  <c r="I260" i="13"/>
  <c r="AV260" i="13"/>
  <c r="BT260" i="13"/>
  <c r="BZ260" i="13" s="1"/>
  <c r="BU260" i="13"/>
  <c r="CA260" i="13" s="1"/>
  <c r="BS260" i="13"/>
  <c r="BY260" i="13" s="1"/>
  <c r="CJ260" i="13"/>
  <c r="CI260" i="13"/>
  <c r="CH260" i="13"/>
  <c r="J371" i="12"/>
  <c r="BH260" i="13"/>
  <c r="J260" i="13"/>
  <c r="AW260" i="13"/>
  <c r="BQ260" i="13"/>
  <c r="BN260" i="13"/>
  <c r="S260" i="13" l="1"/>
  <c r="AB261" i="13" s="1"/>
  <c r="M260" i="13"/>
  <c r="P260" i="13" s="1"/>
  <c r="AZ260" i="13"/>
  <c r="BC260" i="13" s="1"/>
  <c r="AK261" i="13"/>
  <c r="K471" i="7"/>
  <c r="H471" i="7"/>
  <c r="J471" i="7"/>
  <c r="G471" i="7"/>
  <c r="I471" i="7"/>
  <c r="H260" i="13"/>
  <c r="BL260" i="13"/>
  <c r="AU260" i="13"/>
  <c r="BO260" i="13"/>
  <c r="BX260" i="13"/>
  <c r="CD260" i="13"/>
  <c r="R260" i="13"/>
  <c r="AA261" i="13" s="1"/>
  <c r="L260" i="13"/>
  <c r="O260" i="13" s="1"/>
  <c r="BV260" i="13"/>
  <c r="CB260" i="13"/>
  <c r="BW260" i="13"/>
  <c r="CC260" i="13"/>
  <c r="AY260" i="13"/>
  <c r="BB260" i="13" s="1"/>
  <c r="AJ261" i="13"/>
  <c r="CG260" i="13" l="1"/>
  <c r="AT261" i="13" s="1"/>
  <c r="CF260" i="13"/>
  <c r="AS261" i="13" s="1"/>
  <c r="L471" i="7"/>
  <c r="G371" i="12" s="1"/>
  <c r="H371" i="12" s="1"/>
  <c r="I371" i="12" s="1"/>
  <c r="AX260" i="13"/>
  <c r="BA260" i="13" s="1"/>
  <c r="BD260" i="13" s="1"/>
  <c r="AI261" i="13"/>
  <c r="K260" i="13"/>
  <c r="N260" i="13" s="1"/>
  <c r="Q260" i="13"/>
  <c r="Z261" i="13" s="1"/>
  <c r="F471" i="7" s="1"/>
  <c r="CE260" i="13"/>
  <c r="AR261" i="13" l="1"/>
  <c r="AV261" i="13"/>
  <c r="BM261" i="13"/>
  <c r="BP261" i="13"/>
  <c r="I261" i="13"/>
  <c r="BS261" i="13"/>
  <c r="BY261" i="13" s="1"/>
  <c r="BT261" i="13"/>
  <c r="BZ261" i="13" s="1"/>
  <c r="BU261" i="13"/>
  <c r="CA261" i="13" s="1"/>
  <c r="CJ261" i="13"/>
  <c r="CI261" i="13"/>
  <c r="CH261" i="13"/>
  <c r="J372" i="12"/>
  <c r="BH261" i="13"/>
  <c r="AW261" i="13"/>
  <c r="J261" i="13"/>
  <c r="BN261" i="13"/>
  <c r="BQ261" i="13"/>
  <c r="BV261" i="13" l="1"/>
  <c r="CB261" i="13"/>
  <c r="AY261" i="13"/>
  <c r="BB261" i="13" s="1"/>
  <c r="AJ262" i="13"/>
  <c r="BW261" i="13"/>
  <c r="CC261" i="13"/>
  <c r="BX261" i="13"/>
  <c r="CD261" i="13"/>
  <c r="M261" i="13"/>
  <c r="P261" i="13" s="1"/>
  <c r="S261" i="13"/>
  <c r="AB262" i="13" s="1"/>
  <c r="J472" i="7"/>
  <c r="H472" i="7"/>
  <c r="G472" i="7"/>
  <c r="K472" i="7"/>
  <c r="I472" i="7"/>
  <c r="H261" i="13"/>
  <c r="BL261" i="13"/>
  <c r="AU261" i="13"/>
  <c r="BO261" i="13"/>
  <c r="AZ261" i="13"/>
  <c r="BC261" i="13" s="1"/>
  <c r="AK262" i="13"/>
  <c r="L261" i="13"/>
  <c r="O261" i="13" s="1"/>
  <c r="R261" i="13"/>
  <c r="AA262" i="13" s="1"/>
  <c r="CF261" i="13" l="1"/>
  <c r="AS262" i="13" s="1"/>
  <c r="Q261" i="13"/>
  <c r="Z262" i="13" s="1"/>
  <c r="F472" i="7" s="1"/>
  <c r="K261" i="13"/>
  <c r="N261" i="13" s="1"/>
  <c r="L472" i="7"/>
  <c r="G372" i="12" s="1"/>
  <c r="H372" i="12" s="1"/>
  <c r="I372" i="12" s="1"/>
  <c r="CE261" i="13"/>
  <c r="AX261" i="13"/>
  <c r="BA261" i="13" s="1"/>
  <c r="BD261" i="13" s="1"/>
  <c r="AI262" i="13"/>
  <c r="CG261" i="13"/>
  <c r="AT262" i="13" s="1"/>
  <c r="AR262" i="13" l="1"/>
  <c r="AW262" i="13"/>
  <c r="BN262" i="13"/>
  <c r="BQ262" i="13"/>
  <c r="J262" i="13"/>
  <c r="BH262" i="13"/>
  <c r="BP262" i="13"/>
  <c r="I262" i="13"/>
  <c r="AV262" i="13"/>
  <c r="BM262" i="13"/>
  <c r="BT262" i="13"/>
  <c r="BZ262" i="13" s="1"/>
  <c r="BU262" i="13"/>
  <c r="CA262" i="13" s="1"/>
  <c r="BS262" i="13"/>
  <c r="BY262" i="13" s="1"/>
  <c r="CJ262" i="13"/>
  <c r="CI262" i="13"/>
  <c r="CH262" i="13"/>
  <c r="J373" i="12"/>
  <c r="L262" i="13" l="1"/>
  <c r="O262" i="13" s="1"/>
  <c r="R262" i="13"/>
  <c r="AA263" i="13" s="1"/>
  <c r="BX262" i="13"/>
  <c r="CD262" i="13"/>
  <c r="AZ262" i="13"/>
  <c r="BC262" i="13" s="1"/>
  <c r="AK263" i="13"/>
  <c r="K473" i="7"/>
  <c r="G473" i="7"/>
  <c r="H473" i="7"/>
  <c r="J473" i="7"/>
  <c r="I473" i="7"/>
  <c r="BW262" i="13"/>
  <c r="CC262" i="13"/>
  <c r="AY262" i="13"/>
  <c r="BB262" i="13" s="1"/>
  <c r="AJ263" i="13"/>
  <c r="BL262" i="13"/>
  <c r="H262" i="13"/>
  <c r="AU262" i="13"/>
  <c r="BO262" i="13"/>
  <c r="BV262" i="13"/>
  <c r="CB262" i="13"/>
  <c r="S262" i="13"/>
  <c r="AB263" i="13" s="1"/>
  <c r="M262" i="13"/>
  <c r="P262" i="13" s="1"/>
  <c r="CG262" i="13" l="1"/>
  <c r="AT263" i="13" s="1"/>
  <c r="CE262" i="13"/>
  <c r="CF262" i="13"/>
  <c r="AS263" i="13" s="1"/>
  <c r="K262" i="13"/>
  <c r="N262" i="13" s="1"/>
  <c r="Q262" i="13"/>
  <c r="Z263" i="13" s="1"/>
  <c r="F473" i="7" s="1"/>
  <c r="L473" i="7"/>
  <c r="G373" i="12" s="1"/>
  <c r="H373" i="12" s="1"/>
  <c r="I373" i="12" s="1"/>
  <c r="AX262" i="13"/>
  <c r="BA262" i="13" s="1"/>
  <c r="BD262" i="13" s="1"/>
  <c r="AI263" i="13"/>
  <c r="AR263" i="13" l="1"/>
  <c r="BU263" i="13"/>
  <c r="CA263" i="13" s="1"/>
  <c r="BT263" i="13"/>
  <c r="BZ263" i="13" s="1"/>
  <c r="BS263" i="13"/>
  <c r="BY263" i="13" s="1"/>
  <c r="CJ263" i="13"/>
  <c r="CI263" i="13"/>
  <c r="CH263" i="13"/>
  <c r="J374" i="12"/>
  <c r="BQ263" i="13"/>
  <c r="AW263" i="13"/>
  <c r="J263" i="13"/>
  <c r="BN263" i="13"/>
  <c r="BM263" i="13"/>
  <c r="BP263" i="13"/>
  <c r="I263" i="13"/>
  <c r="AV263" i="13"/>
  <c r="BH263" i="13"/>
  <c r="K474" i="7" l="1"/>
  <c r="J474" i="7"/>
  <c r="I474" i="7"/>
  <c r="H474" i="7"/>
  <c r="G474" i="7"/>
  <c r="BO263" i="13"/>
  <c r="BL263" i="13"/>
  <c r="AU263" i="13"/>
  <c r="H263" i="13"/>
  <c r="M263" i="13"/>
  <c r="P263" i="13" s="1"/>
  <c r="S263" i="13"/>
  <c r="AB264" i="13" s="1"/>
  <c r="BV263" i="13"/>
  <c r="CB263" i="13"/>
  <c r="AZ263" i="13"/>
  <c r="BC263" i="13" s="1"/>
  <c r="AK264" i="13"/>
  <c r="R263" i="13"/>
  <c r="AA264" i="13" s="1"/>
  <c r="L263" i="13"/>
  <c r="O263" i="13" s="1"/>
  <c r="BX263" i="13"/>
  <c r="CD263" i="13"/>
  <c r="AY263" i="13"/>
  <c r="BB263" i="13" s="1"/>
  <c r="AJ264" i="13"/>
  <c r="BW263" i="13"/>
  <c r="CC263" i="13"/>
  <c r="CE263" i="13" l="1"/>
  <c r="Q263" i="13"/>
  <c r="Z264" i="13" s="1"/>
  <c r="F474" i="7" s="1"/>
  <c r="K263" i="13"/>
  <c r="N263" i="13" s="1"/>
  <c r="L474" i="7"/>
  <c r="G374" i="12" s="1"/>
  <c r="H374" i="12" s="1"/>
  <c r="I374" i="12" s="1"/>
  <c r="AX263" i="13"/>
  <c r="BA263" i="13" s="1"/>
  <c r="BD263" i="13" s="1"/>
  <c r="AI264" i="13"/>
  <c r="CF263" i="13"/>
  <c r="AS264" i="13" s="1"/>
  <c r="CG263" i="13"/>
  <c r="AT264" i="13" s="1"/>
  <c r="AR264" i="13" l="1"/>
  <c r="I264" i="13"/>
  <c r="AV264" i="13"/>
  <c r="BM264" i="13"/>
  <c r="BP264" i="13"/>
  <c r="BS264" i="13"/>
  <c r="BY264" i="13" s="1"/>
  <c r="BT264" i="13"/>
  <c r="BZ264" i="13" s="1"/>
  <c r="BU264" i="13"/>
  <c r="CA264" i="13" s="1"/>
  <c r="CJ264" i="13"/>
  <c r="CI264" i="13"/>
  <c r="CH264" i="13"/>
  <c r="J375" i="12"/>
  <c r="BN264" i="13"/>
  <c r="J264" i="13"/>
  <c r="BQ264" i="13"/>
  <c r="AW264" i="13"/>
  <c r="BH264" i="13"/>
  <c r="H264" i="13" l="1"/>
  <c r="AU264" i="13"/>
  <c r="BO264" i="13"/>
  <c r="BL264" i="13"/>
  <c r="AY264" i="13"/>
  <c r="BB264" i="13" s="1"/>
  <c r="AJ265" i="13"/>
  <c r="AZ264" i="13"/>
  <c r="BC264" i="13" s="1"/>
  <c r="AK265" i="13"/>
  <c r="H475" i="7"/>
  <c r="K475" i="7"/>
  <c r="G475" i="7"/>
  <c r="J475" i="7"/>
  <c r="I475" i="7"/>
  <c r="M264" i="13"/>
  <c r="P264" i="13" s="1"/>
  <c r="S264" i="13"/>
  <c r="AB265" i="13" s="1"/>
  <c r="BX264" i="13"/>
  <c r="CD264" i="13"/>
  <c r="BW264" i="13"/>
  <c r="CC264" i="13"/>
  <c r="BV264" i="13"/>
  <c r="CB264" i="13"/>
  <c r="R264" i="13"/>
  <c r="AA265" i="13" s="1"/>
  <c r="L264" i="13"/>
  <c r="O264" i="13" s="1"/>
  <c r="Q264" i="13" l="1"/>
  <c r="Z265" i="13" s="1"/>
  <c r="F475" i="7" s="1"/>
  <c r="K264" i="13"/>
  <c r="N264" i="13" s="1"/>
  <c r="AX264" i="13"/>
  <c r="BA264" i="13" s="1"/>
  <c r="BD264" i="13" s="1"/>
  <c r="AI265" i="13"/>
  <c r="CG264" i="13"/>
  <c r="AT265" i="13" s="1"/>
  <c r="L475" i="7"/>
  <c r="G375" i="12" s="1"/>
  <c r="H375" i="12" s="1"/>
  <c r="I375" i="12" s="1"/>
  <c r="CE264" i="13"/>
  <c r="CF264" i="13"/>
  <c r="AS265" i="13" s="1"/>
  <c r="AR265" i="13" l="1"/>
  <c r="BQ265" i="13"/>
  <c r="J265" i="13"/>
  <c r="BN265" i="13"/>
  <c r="AW265" i="13"/>
  <c r="BH265" i="13"/>
  <c r="BT265" i="13"/>
  <c r="BZ265" i="13" s="1"/>
  <c r="BU265" i="13"/>
  <c r="CA265" i="13" s="1"/>
  <c r="BS265" i="13"/>
  <c r="BY265" i="13" s="1"/>
  <c r="CJ265" i="13"/>
  <c r="CI265" i="13"/>
  <c r="CH265" i="13"/>
  <c r="J376" i="12"/>
  <c r="I265" i="13"/>
  <c r="BM265" i="13"/>
  <c r="BP265" i="13"/>
  <c r="AV265" i="13"/>
  <c r="K476" i="7" l="1"/>
  <c r="G476" i="7"/>
  <c r="J476" i="7"/>
  <c r="H476" i="7"/>
  <c r="I476" i="7"/>
  <c r="S265" i="13"/>
  <c r="AB266" i="13" s="1"/>
  <c r="M265" i="13"/>
  <c r="P265" i="13" s="1"/>
  <c r="AY265" i="13"/>
  <c r="BB265" i="13" s="1"/>
  <c r="AJ266" i="13"/>
  <c r="BX265" i="13"/>
  <c r="CD265" i="13"/>
  <c r="BV265" i="13"/>
  <c r="CB265" i="13"/>
  <c r="BW265" i="13"/>
  <c r="CC265" i="13"/>
  <c r="H265" i="13"/>
  <c r="AU265" i="13"/>
  <c r="BL265" i="13"/>
  <c r="BO265" i="13"/>
  <c r="R265" i="13"/>
  <c r="AA266" i="13" s="1"/>
  <c r="L265" i="13"/>
  <c r="O265" i="13" s="1"/>
  <c r="AZ265" i="13"/>
  <c r="BC265" i="13" s="1"/>
  <c r="AK266" i="13"/>
  <c r="CG265" i="13" l="1"/>
  <c r="AT266" i="13" s="1"/>
  <c r="K265" i="13"/>
  <c r="N265" i="13" s="1"/>
  <c r="Q265" i="13"/>
  <c r="Z266" i="13" s="1"/>
  <c r="F476" i="7" s="1"/>
  <c r="AX265" i="13"/>
  <c r="BA265" i="13" s="1"/>
  <c r="BD265" i="13" s="1"/>
  <c r="AI266" i="13"/>
  <c r="CE265" i="13"/>
  <c r="L476" i="7"/>
  <c r="G376" i="12" s="1"/>
  <c r="H376" i="12" s="1"/>
  <c r="I376" i="12" s="1"/>
  <c r="CF265" i="13"/>
  <c r="AS266" i="13" s="1"/>
  <c r="AR266" i="13" l="1"/>
  <c r="AV266" i="13"/>
  <c r="I266" i="13"/>
  <c r="BM266" i="13"/>
  <c r="BP266" i="13"/>
  <c r="AW266" i="13"/>
  <c r="J266" i="13"/>
  <c r="BN266" i="13"/>
  <c r="BQ266" i="13"/>
  <c r="BH266" i="13"/>
  <c r="BT266" i="13"/>
  <c r="BZ266" i="13" s="1"/>
  <c r="BS266" i="13"/>
  <c r="BY266" i="13" s="1"/>
  <c r="BU266" i="13"/>
  <c r="CA266" i="13" s="1"/>
  <c r="CJ266" i="13"/>
  <c r="CI266" i="13"/>
  <c r="CH266" i="13"/>
  <c r="J377" i="12"/>
  <c r="M266" i="13" l="1"/>
  <c r="P266" i="13" s="1"/>
  <c r="S266" i="13"/>
  <c r="AB267" i="13" s="1"/>
  <c r="BW266" i="13"/>
  <c r="CC266" i="13"/>
  <c r="BO266" i="13"/>
  <c r="BL266" i="13"/>
  <c r="H266" i="13"/>
  <c r="AU266" i="13"/>
  <c r="AZ266" i="13"/>
  <c r="BC266" i="13" s="1"/>
  <c r="AK267" i="13"/>
  <c r="AY266" i="13"/>
  <c r="BB266" i="13" s="1"/>
  <c r="AJ267" i="13"/>
  <c r="R266" i="13"/>
  <c r="AA267" i="13" s="1"/>
  <c r="L266" i="13"/>
  <c r="O266" i="13" s="1"/>
  <c r="BV266" i="13"/>
  <c r="CB266" i="13"/>
  <c r="BX266" i="13"/>
  <c r="CD266" i="13"/>
  <c r="H477" i="7"/>
  <c r="K477" i="7"/>
  <c r="J477" i="7"/>
  <c r="I477" i="7"/>
  <c r="G477" i="7"/>
  <c r="CE266" i="13" l="1"/>
  <c r="L477" i="7"/>
  <c r="G377" i="12" s="1"/>
  <c r="H377" i="12" s="1"/>
  <c r="I377" i="12" s="1"/>
  <c r="Q266" i="13"/>
  <c r="Z267" i="13" s="1"/>
  <c r="F477" i="7" s="1"/>
  <c r="K266" i="13"/>
  <c r="N266" i="13" s="1"/>
  <c r="CG266" i="13"/>
  <c r="AT267" i="13" s="1"/>
  <c r="AX266" i="13"/>
  <c r="BA266" i="13" s="1"/>
  <c r="BD266" i="13" s="1"/>
  <c r="AI267" i="13"/>
  <c r="CF266" i="13"/>
  <c r="AS267" i="13" s="1"/>
  <c r="AR267" i="13" l="1"/>
  <c r="I267" i="13"/>
  <c r="AV267" i="13"/>
  <c r="BM267" i="13"/>
  <c r="BP267" i="13"/>
  <c r="BS267" i="13"/>
  <c r="BY267" i="13" s="1"/>
  <c r="BU267" i="13"/>
  <c r="CA267" i="13" s="1"/>
  <c r="BT267" i="13"/>
  <c r="BZ267" i="13" s="1"/>
  <c r="CJ267" i="13"/>
  <c r="CI267" i="13"/>
  <c r="CH267" i="13"/>
  <c r="J378" i="12"/>
  <c r="BQ267" i="13"/>
  <c r="AW267" i="13"/>
  <c r="BN267" i="13"/>
  <c r="J267" i="13"/>
  <c r="BH267" i="13"/>
  <c r="BX267" i="13" l="1"/>
  <c r="CD267" i="13"/>
  <c r="I478" i="7"/>
  <c r="J478" i="7"/>
  <c r="G478" i="7"/>
  <c r="K478" i="7"/>
  <c r="H478" i="7"/>
  <c r="M267" i="13"/>
  <c r="P267" i="13" s="1"/>
  <c r="S267" i="13"/>
  <c r="AB268" i="13" s="1"/>
  <c r="R267" i="13"/>
  <c r="AA268" i="13" s="1"/>
  <c r="L267" i="13"/>
  <c r="O267" i="13" s="1"/>
  <c r="AY267" i="13"/>
  <c r="BB267" i="13" s="1"/>
  <c r="AJ268" i="13"/>
  <c r="AZ267" i="13"/>
  <c r="BC267" i="13" s="1"/>
  <c r="AK268" i="13"/>
  <c r="BL267" i="13"/>
  <c r="BO267" i="13"/>
  <c r="AU267" i="13"/>
  <c r="H267" i="13"/>
  <c r="BW267" i="13"/>
  <c r="CC267" i="13"/>
  <c r="BV267" i="13"/>
  <c r="CB267" i="13"/>
  <c r="CG267" i="13" l="1"/>
  <c r="AT268" i="13" s="1"/>
  <c r="K267" i="13"/>
  <c r="N267" i="13" s="1"/>
  <c r="Q267" i="13"/>
  <c r="Z268" i="13" s="1"/>
  <c r="F478" i="7" s="1"/>
  <c r="L478" i="7"/>
  <c r="G378" i="12" s="1"/>
  <c r="H378" i="12" s="1"/>
  <c r="I378" i="12" s="1"/>
  <c r="AX267" i="13"/>
  <c r="BA267" i="13" s="1"/>
  <c r="BD267" i="13" s="1"/>
  <c r="AI268" i="13"/>
  <c r="CF267" i="13"/>
  <c r="AS268" i="13" s="1"/>
  <c r="CE267" i="13"/>
  <c r="AR268" i="13" l="1"/>
  <c r="I268" i="13"/>
  <c r="BP268" i="13"/>
  <c r="AV268" i="13"/>
  <c r="BM268" i="13"/>
  <c r="BH268" i="13"/>
  <c r="BS268" i="13"/>
  <c r="BY268" i="13" s="1"/>
  <c r="BU268" i="13"/>
  <c r="CA268" i="13" s="1"/>
  <c r="BT268" i="13"/>
  <c r="BZ268" i="13" s="1"/>
  <c r="CJ268" i="13"/>
  <c r="CI268" i="13"/>
  <c r="CH268" i="13"/>
  <c r="J379" i="12"/>
  <c r="AW268" i="13"/>
  <c r="J268" i="13"/>
  <c r="BQ268" i="13"/>
  <c r="BN268" i="13"/>
  <c r="S268" i="13" l="1"/>
  <c r="AB269" i="13" s="1"/>
  <c r="M268" i="13"/>
  <c r="P268" i="13" s="1"/>
  <c r="BW268" i="13"/>
  <c r="CC268" i="13"/>
  <c r="BV268" i="13"/>
  <c r="CB268" i="13"/>
  <c r="H268" i="13"/>
  <c r="AU268" i="13"/>
  <c r="BO268" i="13"/>
  <c r="BL268" i="13"/>
  <c r="R268" i="13"/>
  <c r="AA269" i="13" s="1"/>
  <c r="L268" i="13"/>
  <c r="O268" i="13" s="1"/>
  <c r="AZ268" i="13"/>
  <c r="BC268" i="13" s="1"/>
  <c r="AK269" i="13"/>
  <c r="BX268" i="13"/>
  <c r="CD268" i="13"/>
  <c r="AY268" i="13"/>
  <c r="BB268" i="13" s="1"/>
  <c r="AJ269" i="13"/>
  <c r="J479" i="7"/>
  <c r="G479" i="7"/>
  <c r="I479" i="7"/>
  <c r="H479" i="7"/>
  <c r="K479" i="7"/>
  <c r="CG268" i="13" l="1"/>
  <c r="AT269" i="13" s="1"/>
  <c r="CF268" i="13"/>
  <c r="AS269" i="13" s="1"/>
  <c r="L479" i="7"/>
  <c r="G379" i="12" s="1"/>
  <c r="H379" i="12" s="1"/>
  <c r="I379" i="12" s="1"/>
  <c r="K268" i="13"/>
  <c r="N268" i="13" s="1"/>
  <c r="Q268" i="13"/>
  <c r="Z269" i="13" s="1"/>
  <c r="F479" i="7" s="1"/>
  <c r="AX268" i="13"/>
  <c r="BA268" i="13" s="1"/>
  <c r="BD268" i="13" s="1"/>
  <c r="AI269" i="13"/>
  <c r="CE268" i="13"/>
  <c r="AR269" i="13" l="1"/>
  <c r="BH269" i="13"/>
  <c r="AW269" i="13"/>
  <c r="BQ269" i="13"/>
  <c r="J269" i="13"/>
  <c r="BN269" i="13"/>
  <c r="I269" i="13"/>
  <c r="BP269" i="13"/>
  <c r="AV269" i="13"/>
  <c r="BM269" i="13"/>
  <c r="BT269" i="13"/>
  <c r="BZ269" i="13" s="1"/>
  <c r="BS269" i="13"/>
  <c r="BY269" i="13" s="1"/>
  <c r="BU269" i="13"/>
  <c r="CA269" i="13" s="1"/>
  <c r="CJ269" i="13"/>
  <c r="CI269" i="13"/>
  <c r="CH269" i="13"/>
  <c r="J380" i="12"/>
  <c r="R269" i="13" l="1"/>
  <c r="AA270" i="13" s="1"/>
  <c r="L269" i="13"/>
  <c r="O269" i="13" s="1"/>
  <c r="BV269" i="13"/>
  <c r="CB269" i="13"/>
  <c r="AY269" i="13"/>
  <c r="BB269" i="13" s="1"/>
  <c r="AJ270" i="13"/>
  <c r="S269" i="13"/>
  <c r="AB270" i="13" s="1"/>
  <c r="M269" i="13"/>
  <c r="P269" i="13" s="1"/>
  <c r="BX269" i="13"/>
  <c r="CD269" i="13"/>
  <c r="H480" i="7"/>
  <c r="I480" i="7"/>
  <c r="K480" i="7"/>
  <c r="G480" i="7"/>
  <c r="J480" i="7"/>
  <c r="BW269" i="13"/>
  <c r="CC269" i="13"/>
  <c r="AZ269" i="13"/>
  <c r="BC269" i="13" s="1"/>
  <c r="AK270" i="13"/>
  <c r="BL269" i="13"/>
  <c r="AU269" i="13"/>
  <c r="H269" i="13"/>
  <c r="BO269" i="13"/>
  <c r="CF269" i="13" l="1"/>
  <c r="AS270" i="13" s="1"/>
  <c r="CG269" i="13"/>
  <c r="AT270" i="13" s="1"/>
  <c r="AX269" i="13"/>
  <c r="BA269" i="13" s="1"/>
  <c r="BD269" i="13" s="1"/>
  <c r="AI270" i="13"/>
  <c r="Q269" i="13"/>
  <c r="Z270" i="13" s="1"/>
  <c r="F480" i="7" s="1"/>
  <c r="K269" i="13"/>
  <c r="N269" i="13" s="1"/>
  <c r="L480" i="7"/>
  <c r="G380" i="12" s="1"/>
  <c r="H380" i="12" s="1"/>
  <c r="I380" i="12" s="1"/>
  <c r="CE269" i="13"/>
  <c r="AR270" i="13" l="1"/>
  <c r="BP270" i="13"/>
  <c r="AV270" i="13"/>
  <c r="BM270" i="13"/>
  <c r="I270" i="13"/>
  <c r="BU270" i="13"/>
  <c r="CA270" i="13" s="1"/>
  <c r="BS270" i="13"/>
  <c r="BY270" i="13" s="1"/>
  <c r="BT270" i="13"/>
  <c r="BZ270" i="13" s="1"/>
  <c r="CJ270" i="13"/>
  <c r="CI270" i="13"/>
  <c r="CH270" i="13"/>
  <c r="J381" i="12"/>
  <c r="AW270" i="13"/>
  <c r="J270" i="13"/>
  <c r="BQ270" i="13"/>
  <c r="BN270" i="13"/>
  <c r="BH270" i="13"/>
  <c r="J481" i="7" l="1"/>
  <c r="K481" i="7"/>
  <c r="H481" i="7"/>
  <c r="I481" i="7"/>
  <c r="G481" i="7"/>
  <c r="BX270" i="13"/>
  <c r="CD270" i="13"/>
  <c r="BW270" i="13"/>
  <c r="CC270" i="13"/>
  <c r="BV270" i="13"/>
  <c r="CB270" i="13"/>
  <c r="BL270" i="13"/>
  <c r="H270" i="13"/>
  <c r="AU270" i="13"/>
  <c r="BO270" i="13"/>
  <c r="AZ270" i="13"/>
  <c r="BC270" i="13" s="1"/>
  <c r="AK271" i="13"/>
  <c r="AY270" i="13"/>
  <c r="BB270" i="13" s="1"/>
  <c r="AJ271" i="13"/>
  <c r="M270" i="13"/>
  <c r="P270" i="13" s="1"/>
  <c r="S270" i="13"/>
  <c r="AB271" i="13" s="1"/>
  <c r="L270" i="13"/>
  <c r="O270" i="13" s="1"/>
  <c r="R270" i="13"/>
  <c r="AA271" i="13" s="1"/>
  <c r="CF270" i="13" l="1"/>
  <c r="AS271" i="13" s="1"/>
  <c r="L481" i="7"/>
  <c r="G381" i="12" s="1"/>
  <c r="H381" i="12" s="1"/>
  <c r="I381" i="12" s="1"/>
  <c r="AX270" i="13"/>
  <c r="BA270" i="13" s="1"/>
  <c r="BD270" i="13" s="1"/>
  <c r="AI271" i="13"/>
  <c r="K270" i="13"/>
  <c r="N270" i="13" s="1"/>
  <c r="Q270" i="13"/>
  <c r="Z271" i="13" s="1"/>
  <c r="F481" i="7" s="1"/>
  <c r="CE270" i="13"/>
  <c r="CG270" i="13"/>
  <c r="AT271" i="13" s="1"/>
  <c r="AR271" i="13" l="1"/>
  <c r="BU271" i="13"/>
  <c r="CA271" i="13" s="1"/>
  <c r="BT271" i="13"/>
  <c r="BZ271" i="13" s="1"/>
  <c r="BS271" i="13"/>
  <c r="BY271" i="13" s="1"/>
  <c r="CJ271" i="13"/>
  <c r="CI271" i="13"/>
  <c r="CH271" i="13"/>
  <c r="J382" i="12"/>
  <c r="BH271" i="13"/>
  <c r="BQ271" i="13"/>
  <c r="BN271" i="13"/>
  <c r="AW271" i="13"/>
  <c r="J271" i="13"/>
  <c r="BM271" i="13"/>
  <c r="I271" i="13"/>
  <c r="AV271" i="13"/>
  <c r="BP271" i="13"/>
  <c r="AY271" i="13" l="1"/>
  <c r="BB271" i="13" s="1"/>
  <c r="AJ272" i="13"/>
  <c r="AZ271" i="13"/>
  <c r="BC271" i="13" s="1"/>
  <c r="AK272" i="13"/>
  <c r="BW271" i="13"/>
  <c r="CC271" i="13"/>
  <c r="G482" i="7"/>
  <c r="I482" i="7"/>
  <c r="H482" i="7"/>
  <c r="K482" i="7"/>
  <c r="J482" i="7"/>
  <c r="R271" i="13"/>
  <c r="AA272" i="13" s="1"/>
  <c r="L271" i="13"/>
  <c r="O271" i="13" s="1"/>
  <c r="M271" i="13"/>
  <c r="P271" i="13" s="1"/>
  <c r="S271" i="13"/>
  <c r="AB272" i="13" s="1"/>
  <c r="BL271" i="13"/>
  <c r="H271" i="13"/>
  <c r="AU271" i="13"/>
  <c r="BO271" i="13"/>
  <c r="BV271" i="13"/>
  <c r="CB271" i="13"/>
  <c r="BX271" i="13"/>
  <c r="CD271" i="13"/>
  <c r="CG271" i="13" l="1"/>
  <c r="AT272" i="13" s="1"/>
  <c r="Q271" i="13"/>
  <c r="Z272" i="13" s="1"/>
  <c r="F482" i="7" s="1"/>
  <c r="K271" i="13"/>
  <c r="N271" i="13" s="1"/>
  <c r="AX271" i="13"/>
  <c r="BA271" i="13" s="1"/>
  <c r="BD271" i="13" s="1"/>
  <c r="AI272" i="13"/>
  <c r="L482" i="7"/>
  <c r="G382" i="12" s="1"/>
  <c r="H382" i="12" s="1"/>
  <c r="I382" i="12" s="1"/>
  <c r="CF271" i="13"/>
  <c r="AS272" i="13" s="1"/>
  <c r="CE271" i="13"/>
  <c r="AR272" i="13" l="1"/>
  <c r="BP272" i="13"/>
  <c r="BM272" i="13"/>
  <c r="I272" i="13"/>
  <c r="AV272" i="13"/>
  <c r="BH272" i="13"/>
  <c r="BU272" i="13"/>
  <c r="CA272" i="13" s="1"/>
  <c r="BT272" i="13"/>
  <c r="BZ272" i="13" s="1"/>
  <c r="BS272" i="13"/>
  <c r="BY272" i="13" s="1"/>
  <c r="CJ272" i="13"/>
  <c r="CI272" i="13"/>
  <c r="CH272" i="13"/>
  <c r="J383" i="12"/>
  <c r="J272" i="13"/>
  <c r="AW272" i="13"/>
  <c r="BN272" i="13"/>
  <c r="BQ272" i="13"/>
  <c r="BX272" i="13" l="1"/>
  <c r="CD272" i="13"/>
  <c r="S272" i="13"/>
  <c r="AB273" i="13" s="1"/>
  <c r="M272" i="13"/>
  <c r="P272" i="13" s="1"/>
  <c r="BW272" i="13"/>
  <c r="CC272" i="13"/>
  <c r="L272" i="13"/>
  <c r="O272" i="13" s="1"/>
  <c r="R272" i="13"/>
  <c r="AA273" i="13" s="1"/>
  <c r="BO272" i="13"/>
  <c r="BL272" i="13"/>
  <c r="AU272" i="13"/>
  <c r="H272" i="13"/>
  <c r="AZ272" i="13"/>
  <c r="BC272" i="13" s="1"/>
  <c r="AK273" i="13"/>
  <c r="BV272" i="13"/>
  <c r="CB272" i="13"/>
  <c r="K483" i="7"/>
  <c r="H483" i="7"/>
  <c r="G483" i="7"/>
  <c r="I483" i="7"/>
  <c r="J483" i="7"/>
  <c r="AY272" i="13"/>
  <c r="BB272" i="13" s="1"/>
  <c r="AJ273" i="13"/>
  <c r="L483" i="7" l="1"/>
  <c r="G383" i="12" s="1"/>
  <c r="H383" i="12" s="1"/>
  <c r="I383" i="12" s="1"/>
  <c r="K272" i="13"/>
  <c r="N272" i="13" s="1"/>
  <c r="Q272" i="13"/>
  <c r="Z273" i="13" s="1"/>
  <c r="F483" i="7" s="1"/>
  <c r="CF272" i="13"/>
  <c r="AS273" i="13" s="1"/>
  <c r="AX272" i="13"/>
  <c r="BA272" i="13" s="1"/>
  <c r="BD272" i="13" s="1"/>
  <c r="AI273" i="13"/>
  <c r="CG272" i="13"/>
  <c r="AT273" i="13" s="1"/>
  <c r="CE272" i="13"/>
  <c r="AR273" i="13" l="1"/>
  <c r="BP273" i="13"/>
  <c r="I273" i="13"/>
  <c r="AV273" i="13"/>
  <c r="BM273" i="13"/>
  <c r="BH273" i="13"/>
  <c r="BT273" i="13"/>
  <c r="BZ273" i="13" s="1"/>
  <c r="BS273" i="13"/>
  <c r="BY273" i="13" s="1"/>
  <c r="BU273" i="13"/>
  <c r="CA273" i="13" s="1"/>
  <c r="CJ273" i="13"/>
  <c r="CI273" i="13"/>
  <c r="CH273" i="13"/>
  <c r="J384" i="12"/>
  <c r="BN273" i="13"/>
  <c r="AW273" i="13"/>
  <c r="J273" i="13"/>
  <c r="BQ273" i="13"/>
  <c r="I484" i="7" l="1"/>
  <c r="H484" i="7"/>
  <c r="K484" i="7"/>
  <c r="G484" i="7"/>
  <c r="J484" i="7"/>
  <c r="BW273" i="13"/>
  <c r="CC273" i="13"/>
  <c r="H273" i="13"/>
  <c r="BL273" i="13"/>
  <c r="BO273" i="13"/>
  <c r="AU273" i="13"/>
  <c r="AY273" i="13"/>
  <c r="BB273" i="13" s="1"/>
  <c r="AJ274" i="13"/>
  <c r="BX273" i="13"/>
  <c r="CD273" i="13"/>
  <c r="L273" i="13"/>
  <c r="O273" i="13" s="1"/>
  <c r="R273" i="13"/>
  <c r="AA274" i="13" s="1"/>
  <c r="AZ273" i="13"/>
  <c r="BC273" i="13" s="1"/>
  <c r="AK274" i="13"/>
  <c r="M273" i="13"/>
  <c r="P273" i="13" s="1"/>
  <c r="S273" i="13"/>
  <c r="AB274" i="13" s="1"/>
  <c r="BV273" i="13"/>
  <c r="CB273" i="13"/>
  <c r="Q273" i="13" l="1"/>
  <c r="Z274" i="13" s="1"/>
  <c r="F484" i="7" s="1"/>
  <c r="K273" i="13"/>
  <c r="N273" i="13" s="1"/>
  <c r="L484" i="7"/>
  <c r="G384" i="12" s="1"/>
  <c r="H384" i="12" s="1"/>
  <c r="I384" i="12" s="1"/>
  <c r="AX273" i="13"/>
  <c r="BA273" i="13" s="1"/>
  <c r="BD273" i="13" s="1"/>
  <c r="AI274" i="13"/>
  <c r="CE273" i="13"/>
  <c r="CG273" i="13"/>
  <c r="AT274" i="13" s="1"/>
  <c r="CF273" i="13"/>
  <c r="AS274" i="13" s="1"/>
  <c r="AR274" i="13" l="1"/>
  <c r="BM274" i="13"/>
  <c r="AV274" i="13"/>
  <c r="BP274" i="13"/>
  <c r="I274" i="13"/>
  <c r="BH274" i="13"/>
  <c r="BQ274" i="13"/>
  <c r="AW274" i="13"/>
  <c r="BN274" i="13"/>
  <c r="J274" i="13"/>
  <c r="BT274" i="13"/>
  <c r="BZ274" i="13" s="1"/>
  <c r="BS274" i="13"/>
  <c r="BY274" i="13" s="1"/>
  <c r="BU274" i="13"/>
  <c r="CA274" i="13" s="1"/>
  <c r="CJ274" i="13"/>
  <c r="CI274" i="13"/>
  <c r="CH274" i="13"/>
  <c r="J385" i="12"/>
  <c r="AZ274" i="13" l="1"/>
  <c r="BC274" i="13" s="1"/>
  <c r="AK275" i="13"/>
  <c r="BX274" i="13"/>
  <c r="CD274" i="13"/>
  <c r="BW274" i="13"/>
  <c r="CC274" i="13"/>
  <c r="BO274" i="13"/>
  <c r="BL274" i="13"/>
  <c r="AU274" i="13"/>
  <c r="H274" i="13"/>
  <c r="AY274" i="13"/>
  <c r="BB274" i="13" s="1"/>
  <c r="AJ275" i="13"/>
  <c r="BV274" i="13"/>
  <c r="CB274" i="13"/>
  <c r="M274" i="13"/>
  <c r="P274" i="13" s="1"/>
  <c r="S274" i="13"/>
  <c r="AB275" i="13" s="1"/>
  <c r="H485" i="7"/>
  <c r="J485" i="7"/>
  <c r="I485" i="7"/>
  <c r="K485" i="7"/>
  <c r="G485" i="7"/>
  <c r="R274" i="13"/>
  <c r="AA275" i="13" s="1"/>
  <c r="L274" i="13"/>
  <c r="O274" i="13" s="1"/>
  <c r="AX274" i="13" l="1"/>
  <c r="BA274" i="13" s="1"/>
  <c r="BD274" i="13" s="1"/>
  <c r="AI275" i="13"/>
  <c r="L485" i="7"/>
  <c r="G385" i="12" s="1"/>
  <c r="H385" i="12" s="1"/>
  <c r="I385" i="12" s="1"/>
  <c r="K274" i="13"/>
  <c r="N274" i="13" s="1"/>
  <c r="Q274" i="13"/>
  <c r="Z275" i="13" s="1"/>
  <c r="F485" i="7" s="1"/>
  <c r="CE274" i="13"/>
  <c r="CF274" i="13"/>
  <c r="AS275" i="13" s="1"/>
  <c r="CG274" i="13"/>
  <c r="AT275" i="13" s="1"/>
  <c r="AR275" i="13" l="1"/>
  <c r="AW275" i="13"/>
  <c r="J275" i="13"/>
  <c r="BN275" i="13"/>
  <c r="BQ275" i="13"/>
  <c r="BU275" i="13"/>
  <c r="CA275" i="13" s="1"/>
  <c r="BT275" i="13"/>
  <c r="BZ275" i="13" s="1"/>
  <c r="BS275" i="13"/>
  <c r="BY275" i="13" s="1"/>
  <c r="CJ275" i="13"/>
  <c r="CI275" i="13"/>
  <c r="CH275" i="13"/>
  <c r="J386" i="12"/>
  <c r="BP275" i="13"/>
  <c r="BM275" i="13"/>
  <c r="AV275" i="13"/>
  <c r="I275" i="13"/>
  <c r="BH275" i="13"/>
  <c r="M275" i="13" l="1"/>
  <c r="P275" i="13" s="1"/>
  <c r="S275" i="13"/>
  <c r="AB276" i="13" s="1"/>
  <c r="H486" i="7"/>
  <c r="K486" i="7"/>
  <c r="G486" i="7"/>
  <c r="I486" i="7"/>
  <c r="J486" i="7"/>
  <c r="R275" i="13"/>
  <c r="AA276" i="13" s="1"/>
  <c r="L275" i="13"/>
  <c r="O275" i="13" s="1"/>
  <c r="BV275" i="13"/>
  <c r="CB275" i="13"/>
  <c r="AZ275" i="13"/>
  <c r="BC275" i="13" s="1"/>
  <c r="AK276" i="13"/>
  <c r="BO275" i="13"/>
  <c r="AU275" i="13"/>
  <c r="BL275" i="13"/>
  <c r="H275" i="13"/>
  <c r="BX275" i="13"/>
  <c r="CD275" i="13"/>
  <c r="AY275" i="13"/>
  <c r="BB275" i="13" s="1"/>
  <c r="AJ276" i="13"/>
  <c r="BW275" i="13"/>
  <c r="CC275" i="13"/>
  <c r="CE275" i="13" l="1"/>
  <c r="CG275" i="13"/>
  <c r="AT276" i="13" s="1"/>
  <c r="L486" i="7"/>
  <c r="G386" i="12" s="1"/>
  <c r="H386" i="12" s="1"/>
  <c r="I386" i="12" s="1"/>
  <c r="AX275" i="13"/>
  <c r="BA275" i="13" s="1"/>
  <c r="BD275" i="13" s="1"/>
  <c r="AI276" i="13"/>
  <c r="Q275" i="13"/>
  <c r="Z276" i="13" s="1"/>
  <c r="F486" i="7" s="1"/>
  <c r="K275" i="13"/>
  <c r="N275" i="13" s="1"/>
  <c r="CF275" i="13"/>
  <c r="AS276" i="13" s="1"/>
  <c r="AR276" i="13" l="1"/>
  <c r="BM276" i="13"/>
  <c r="AV276" i="13"/>
  <c r="I276" i="13"/>
  <c r="BP276" i="13"/>
  <c r="AW276" i="13"/>
  <c r="J276" i="13"/>
  <c r="BN276" i="13"/>
  <c r="BQ276" i="13"/>
  <c r="BH276" i="13"/>
  <c r="BT276" i="13"/>
  <c r="BZ276" i="13" s="1"/>
  <c r="BS276" i="13"/>
  <c r="BY276" i="13" s="1"/>
  <c r="BU276" i="13"/>
  <c r="CA276" i="13" s="1"/>
  <c r="CJ276" i="13"/>
  <c r="CI276" i="13"/>
  <c r="CH276" i="13"/>
  <c r="J387" i="12"/>
  <c r="AY276" i="13" l="1"/>
  <c r="BB276" i="13" s="1"/>
  <c r="AJ277" i="13"/>
  <c r="BV276" i="13"/>
  <c r="CB276" i="13"/>
  <c r="BO276" i="13"/>
  <c r="BL276" i="13"/>
  <c r="H276" i="13"/>
  <c r="AU276" i="13"/>
  <c r="AZ276" i="13"/>
  <c r="BC276" i="13" s="1"/>
  <c r="AK277" i="13"/>
  <c r="L276" i="13"/>
  <c r="O276" i="13" s="1"/>
  <c r="R276" i="13"/>
  <c r="AA277" i="13" s="1"/>
  <c r="BX276" i="13"/>
  <c r="CD276" i="13"/>
  <c r="BW276" i="13"/>
  <c r="CC276" i="13"/>
  <c r="G487" i="7"/>
  <c r="H487" i="7"/>
  <c r="K487" i="7"/>
  <c r="I487" i="7"/>
  <c r="J487" i="7"/>
  <c r="S276" i="13"/>
  <c r="AB277" i="13" s="1"/>
  <c r="M276" i="13"/>
  <c r="P276" i="13" s="1"/>
  <c r="CG276" i="13" l="1"/>
  <c r="AT277" i="13" s="1"/>
  <c r="CE276" i="13"/>
  <c r="L487" i="7"/>
  <c r="G387" i="12" s="1"/>
  <c r="H387" i="12" s="1"/>
  <c r="I387" i="12" s="1"/>
  <c r="Q276" i="13"/>
  <c r="Z277" i="13" s="1"/>
  <c r="F487" i="7" s="1"/>
  <c r="K276" i="13"/>
  <c r="N276" i="13" s="1"/>
  <c r="AX276" i="13"/>
  <c r="BA276" i="13" s="1"/>
  <c r="BD276" i="13" s="1"/>
  <c r="AI277" i="13"/>
  <c r="CF276" i="13"/>
  <c r="AS277" i="13" s="1"/>
  <c r="AR277" i="13" l="1"/>
  <c r="BH277" i="13"/>
  <c r="BU277" i="13"/>
  <c r="CA277" i="13" s="1"/>
  <c r="BS277" i="13"/>
  <c r="BY277" i="13" s="1"/>
  <c r="BT277" i="13"/>
  <c r="BZ277" i="13" s="1"/>
  <c r="CJ277" i="13"/>
  <c r="CI277" i="13"/>
  <c r="CH277" i="13"/>
  <c r="J388" i="12"/>
  <c r="BM277" i="13"/>
  <c r="AV277" i="13"/>
  <c r="I277" i="13"/>
  <c r="BP277" i="13"/>
  <c r="BN277" i="13"/>
  <c r="AW277" i="13"/>
  <c r="BQ277" i="13"/>
  <c r="J277" i="13"/>
  <c r="AU277" i="13" l="1"/>
  <c r="BO277" i="13"/>
  <c r="H277" i="13"/>
  <c r="BL277" i="13"/>
  <c r="BV277" i="13"/>
  <c r="CB277" i="13"/>
  <c r="BX277" i="13"/>
  <c r="CD277" i="13"/>
  <c r="S277" i="13"/>
  <c r="AB278" i="13" s="1"/>
  <c r="M277" i="13"/>
  <c r="P277" i="13" s="1"/>
  <c r="BW277" i="13"/>
  <c r="CC277" i="13"/>
  <c r="AZ277" i="13"/>
  <c r="BC277" i="13" s="1"/>
  <c r="AK278" i="13"/>
  <c r="AY277" i="13"/>
  <c r="BB277" i="13" s="1"/>
  <c r="AJ278" i="13"/>
  <c r="L277" i="13"/>
  <c r="O277" i="13" s="1"/>
  <c r="R277" i="13"/>
  <c r="AA278" i="13" s="1"/>
  <c r="K488" i="7"/>
  <c r="H488" i="7"/>
  <c r="G488" i="7"/>
  <c r="I488" i="7"/>
  <c r="J488" i="7"/>
  <c r="CG277" i="13" l="1"/>
  <c r="AT278" i="13" s="1"/>
  <c r="AX277" i="13"/>
  <c r="BA277" i="13" s="1"/>
  <c r="BD277" i="13" s="1"/>
  <c r="AI278" i="13"/>
  <c r="K277" i="13"/>
  <c r="N277" i="13" s="1"/>
  <c r="Q277" i="13"/>
  <c r="Z278" i="13" s="1"/>
  <c r="F488" i="7" s="1"/>
  <c r="CE277" i="13"/>
  <c r="L488" i="7"/>
  <c r="G388" i="12" s="1"/>
  <c r="H388" i="12" s="1"/>
  <c r="I388" i="12" s="1"/>
  <c r="CF277" i="13"/>
  <c r="AS278" i="13" s="1"/>
  <c r="AR278" i="13" l="1"/>
  <c r="BP278" i="13"/>
  <c r="AV278" i="13"/>
  <c r="I278" i="13"/>
  <c r="BM278" i="13"/>
  <c r="AW278" i="13"/>
  <c r="J278" i="13"/>
  <c r="BQ278" i="13"/>
  <c r="BN278" i="13"/>
  <c r="BH278" i="13"/>
  <c r="BS278" i="13"/>
  <c r="BY278" i="13" s="1"/>
  <c r="BU278" i="13"/>
  <c r="CA278" i="13" s="1"/>
  <c r="BT278" i="13"/>
  <c r="BZ278" i="13" s="1"/>
  <c r="CJ278" i="13"/>
  <c r="CI278" i="13"/>
  <c r="CH278" i="13"/>
  <c r="J389" i="12"/>
  <c r="BW278" i="13" l="1"/>
  <c r="CC278" i="13"/>
  <c r="M278" i="13"/>
  <c r="P278" i="13" s="1"/>
  <c r="S278" i="13"/>
  <c r="AB279" i="13" s="1"/>
  <c r="AY278" i="13"/>
  <c r="BB278" i="13" s="1"/>
  <c r="AJ279" i="13"/>
  <c r="K489" i="7"/>
  <c r="I489" i="7"/>
  <c r="J489" i="7"/>
  <c r="H489" i="7"/>
  <c r="G489" i="7"/>
  <c r="AZ278" i="13"/>
  <c r="BC278" i="13" s="1"/>
  <c r="AK279" i="13"/>
  <c r="BV278" i="13"/>
  <c r="CB278" i="13"/>
  <c r="R278" i="13"/>
  <c r="AA279" i="13" s="1"/>
  <c r="L278" i="13"/>
  <c r="O278" i="13" s="1"/>
  <c r="BO278" i="13"/>
  <c r="H278" i="13"/>
  <c r="AU278" i="13"/>
  <c r="BL278" i="13"/>
  <c r="BX278" i="13"/>
  <c r="CD278" i="13"/>
  <c r="CE278" i="13" l="1"/>
  <c r="CF278" i="13"/>
  <c r="AS279" i="13" s="1"/>
  <c r="AX278" i="13"/>
  <c r="BA278" i="13" s="1"/>
  <c r="BD278" i="13" s="1"/>
  <c r="AI279" i="13"/>
  <c r="Q278" i="13"/>
  <c r="Z279" i="13" s="1"/>
  <c r="F489" i="7" s="1"/>
  <c r="K278" i="13"/>
  <c r="N278" i="13" s="1"/>
  <c r="L489" i="7"/>
  <c r="G389" i="12" s="1"/>
  <c r="H389" i="12" s="1"/>
  <c r="I389" i="12" s="1"/>
  <c r="CG278" i="13"/>
  <c r="AT279" i="13" s="1"/>
  <c r="AR279" i="13" l="1"/>
  <c r="AW279" i="13"/>
  <c r="J279" i="13"/>
  <c r="BN279" i="13"/>
  <c r="BQ279" i="13"/>
  <c r="BH279" i="13"/>
  <c r="BM279" i="13"/>
  <c r="I279" i="13"/>
  <c r="AV279" i="13"/>
  <c r="BP279" i="13"/>
  <c r="BU279" i="13"/>
  <c r="CA279" i="13" s="1"/>
  <c r="BT279" i="13"/>
  <c r="BZ279" i="13" s="1"/>
  <c r="BS279" i="13"/>
  <c r="BY279" i="13" s="1"/>
  <c r="CJ279" i="13"/>
  <c r="CI279" i="13"/>
  <c r="CH279" i="13"/>
  <c r="J390" i="12"/>
  <c r="AZ279" i="13" l="1"/>
  <c r="BC279" i="13" s="1"/>
  <c r="AK280" i="13"/>
  <c r="BW279" i="13"/>
  <c r="CC279" i="13"/>
  <c r="L279" i="13"/>
  <c r="O279" i="13" s="1"/>
  <c r="R279" i="13"/>
  <c r="AA280" i="13" s="1"/>
  <c r="S279" i="13"/>
  <c r="AB280" i="13" s="1"/>
  <c r="M279" i="13"/>
  <c r="P279" i="13" s="1"/>
  <c r="AY279" i="13"/>
  <c r="BB279" i="13" s="1"/>
  <c r="AJ280" i="13"/>
  <c r="BL279" i="13"/>
  <c r="AU279" i="13"/>
  <c r="BO279" i="13"/>
  <c r="H279" i="13"/>
  <c r="K490" i="7"/>
  <c r="H490" i="7"/>
  <c r="I490" i="7"/>
  <c r="G490" i="7"/>
  <c r="J490" i="7"/>
  <c r="BV279" i="13"/>
  <c r="CB279" i="13"/>
  <c r="BX279" i="13"/>
  <c r="CD279" i="13"/>
  <c r="K279" i="13" l="1"/>
  <c r="N279" i="13" s="1"/>
  <c r="Q279" i="13"/>
  <c r="Z280" i="13" s="1"/>
  <c r="F490" i="7" s="1"/>
  <c r="L490" i="7"/>
  <c r="G390" i="12" s="1"/>
  <c r="H390" i="12" s="1"/>
  <c r="I390" i="12" s="1"/>
  <c r="CE279" i="13"/>
  <c r="AX279" i="13"/>
  <c r="BA279" i="13" s="1"/>
  <c r="BD279" i="13" s="1"/>
  <c r="AI280" i="13"/>
  <c r="AR280" i="13" s="1"/>
  <c r="CG279" i="13"/>
  <c r="AT280" i="13" s="1"/>
  <c r="CF279" i="13"/>
  <c r="AS280" i="13" s="1"/>
  <c r="BP280" i="13" l="1"/>
  <c r="BM280" i="13"/>
  <c r="I280" i="13"/>
  <c r="AV280" i="13"/>
  <c r="BN280" i="13"/>
  <c r="BQ280" i="13"/>
  <c r="AW280" i="13"/>
  <c r="J280" i="13"/>
  <c r="BH280" i="13"/>
  <c r="BS280" i="13"/>
  <c r="BY280" i="13" s="1"/>
  <c r="BU280" i="13"/>
  <c r="CA280" i="13" s="1"/>
  <c r="BT280" i="13"/>
  <c r="BZ280" i="13" s="1"/>
  <c r="CJ280" i="13"/>
  <c r="CI280" i="13"/>
  <c r="CH280" i="13"/>
  <c r="J391" i="12"/>
  <c r="BO280" i="13" l="1"/>
  <c r="AU280" i="13"/>
  <c r="H280" i="13"/>
  <c r="BL280" i="13"/>
  <c r="BX280" i="13"/>
  <c r="CD280" i="13"/>
  <c r="L280" i="13"/>
  <c r="O280" i="13" s="1"/>
  <c r="R280" i="13"/>
  <c r="AA281" i="13" s="1"/>
  <c r="BV280" i="13"/>
  <c r="CB280" i="13"/>
  <c r="AZ280" i="13"/>
  <c r="BC280" i="13" s="1"/>
  <c r="AK281" i="13"/>
  <c r="M280" i="13"/>
  <c r="P280" i="13" s="1"/>
  <c r="S280" i="13"/>
  <c r="AB281" i="13" s="1"/>
  <c r="BW280" i="13"/>
  <c r="CC280" i="13"/>
  <c r="J491" i="7"/>
  <c r="I491" i="7"/>
  <c r="K491" i="7"/>
  <c r="H491" i="7"/>
  <c r="G491" i="7"/>
  <c r="AY280" i="13"/>
  <c r="BB280" i="13" s="1"/>
  <c r="AJ281" i="13"/>
  <c r="Q280" i="13" l="1"/>
  <c r="Z281" i="13" s="1"/>
  <c r="F491" i="7" s="1"/>
  <c r="K280" i="13"/>
  <c r="N280" i="13" s="1"/>
  <c r="CG280" i="13"/>
  <c r="AT281" i="13" s="1"/>
  <c r="L491" i="7"/>
  <c r="G391" i="12" s="1"/>
  <c r="H391" i="12" s="1"/>
  <c r="I391" i="12" s="1"/>
  <c r="AX280" i="13"/>
  <c r="BA280" i="13" s="1"/>
  <c r="BD280" i="13" s="1"/>
  <c r="AI281" i="13"/>
  <c r="CE280" i="13"/>
  <c r="CF280" i="13"/>
  <c r="AS281" i="13" s="1"/>
  <c r="AR281" i="13" l="1"/>
  <c r="BM281" i="13"/>
  <c r="BP281" i="13"/>
  <c r="AV281" i="13"/>
  <c r="I281" i="13"/>
  <c r="J281" i="13"/>
  <c r="BN281" i="13"/>
  <c r="AW281" i="13"/>
  <c r="BQ281" i="13"/>
  <c r="BH281" i="13"/>
  <c r="BT281" i="13"/>
  <c r="BZ281" i="13" s="1"/>
  <c r="BS281" i="13"/>
  <c r="BY281" i="13" s="1"/>
  <c r="BU281" i="13"/>
  <c r="CA281" i="13" s="1"/>
  <c r="CJ281" i="13"/>
  <c r="CI281" i="13"/>
  <c r="CH281" i="13"/>
  <c r="J392" i="12"/>
  <c r="J492" i="7" l="1"/>
  <c r="G492" i="7"/>
  <c r="H492" i="7"/>
  <c r="K492" i="7"/>
  <c r="I492" i="7"/>
  <c r="BW281" i="13"/>
  <c r="CC281" i="13"/>
  <c r="M281" i="13"/>
  <c r="P281" i="13" s="1"/>
  <c r="S281" i="13"/>
  <c r="AB282" i="13" s="1"/>
  <c r="BV281" i="13"/>
  <c r="CB281" i="13"/>
  <c r="BO281" i="13"/>
  <c r="AU281" i="13"/>
  <c r="H281" i="13"/>
  <c r="BL281" i="13"/>
  <c r="AZ281" i="13"/>
  <c r="BC281" i="13" s="1"/>
  <c r="AK282" i="13"/>
  <c r="AY281" i="13"/>
  <c r="BB281" i="13" s="1"/>
  <c r="AJ282" i="13"/>
  <c r="BX281" i="13"/>
  <c r="CD281" i="13"/>
  <c r="L281" i="13"/>
  <c r="O281" i="13" s="1"/>
  <c r="R281" i="13"/>
  <c r="AA282" i="13" s="1"/>
  <c r="AX281" i="13" l="1"/>
  <c r="BA281" i="13" s="1"/>
  <c r="BD281" i="13" s="1"/>
  <c r="AI282" i="13"/>
  <c r="L492" i="7"/>
  <c r="G392" i="12" s="1"/>
  <c r="H392" i="12" s="1"/>
  <c r="I392" i="12" s="1"/>
  <c r="CG281" i="13"/>
  <c r="AT282" i="13" s="1"/>
  <c r="Q281" i="13"/>
  <c r="Z282" i="13" s="1"/>
  <c r="F492" i="7" s="1"/>
  <c r="K281" i="13"/>
  <c r="N281" i="13" s="1"/>
  <c r="CE281" i="13"/>
  <c r="CF281" i="13"/>
  <c r="AS282" i="13" s="1"/>
  <c r="AR282" i="13" l="1"/>
  <c r="I282" i="13"/>
  <c r="BM282" i="13"/>
  <c r="BP282" i="13"/>
  <c r="AV282" i="13"/>
  <c r="BN282" i="13"/>
  <c r="AW282" i="13"/>
  <c r="J282" i="13"/>
  <c r="BQ282" i="13"/>
  <c r="BT282" i="13"/>
  <c r="BZ282" i="13" s="1"/>
  <c r="BU282" i="13"/>
  <c r="CA282" i="13" s="1"/>
  <c r="BS282" i="13"/>
  <c r="BY282" i="13" s="1"/>
  <c r="CJ282" i="13"/>
  <c r="CI282" i="13"/>
  <c r="CH282" i="13"/>
  <c r="J393" i="12"/>
  <c r="BH282" i="13"/>
  <c r="AZ282" i="13" l="1"/>
  <c r="BC282" i="13" s="1"/>
  <c r="AK283" i="13"/>
  <c r="R282" i="13"/>
  <c r="AA283" i="13" s="1"/>
  <c r="L282" i="13"/>
  <c r="O282" i="13" s="1"/>
  <c r="BW282" i="13"/>
  <c r="CC282" i="13"/>
  <c r="I493" i="7"/>
  <c r="K493" i="7"/>
  <c r="G493" i="7"/>
  <c r="J493" i="7"/>
  <c r="H493" i="7"/>
  <c r="BX282" i="13"/>
  <c r="CD282" i="13"/>
  <c r="S282" i="13"/>
  <c r="AB283" i="13" s="1"/>
  <c r="M282" i="13"/>
  <c r="P282" i="13" s="1"/>
  <c r="BO282" i="13"/>
  <c r="H282" i="13"/>
  <c r="BL282" i="13"/>
  <c r="AU282" i="13"/>
  <c r="BV282" i="13"/>
  <c r="CB282" i="13"/>
  <c r="AY282" i="13"/>
  <c r="BB282" i="13" s="1"/>
  <c r="AJ283" i="13"/>
  <c r="CE282" i="13" l="1"/>
  <c r="CF282" i="13"/>
  <c r="AS283" i="13" s="1"/>
  <c r="CG282" i="13"/>
  <c r="AT283" i="13" s="1"/>
  <c r="AX282" i="13"/>
  <c r="BA282" i="13" s="1"/>
  <c r="BD282" i="13" s="1"/>
  <c r="AI283" i="13"/>
  <c r="Q282" i="13"/>
  <c r="Z283" i="13" s="1"/>
  <c r="F493" i="7" s="1"/>
  <c r="K282" i="13"/>
  <c r="N282" i="13" s="1"/>
  <c r="L493" i="7"/>
  <c r="G393" i="12" s="1"/>
  <c r="H393" i="12" s="1"/>
  <c r="I393" i="12" s="1"/>
  <c r="AR283" i="13" l="1"/>
  <c r="I283" i="13"/>
  <c r="BP283" i="13"/>
  <c r="AV283" i="13"/>
  <c r="BM283" i="13"/>
  <c r="BU283" i="13"/>
  <c r="CA283" i="13" s="1"/>
  <c r="BT283" i="13"/>
  <c r="BZ283" i="13" s="1"/>
  <c r="BS283" i="13"/>
  <c r="BY283" i="13" s="1"/>
  <c r="CJ283" i="13"/>
  <c r="CI283" i="13"/>
  <c r="CH283" i="13"/>
  <c r="J394" i="12"/>
  <c r="AW283" i="13"/>
  <c r="BN283" i="13"/>
  <c r="J283" i="13"/>
  <c r="BQ283" i="13"/>
  <c r="BH283" i="13"/>
  <c r="L283" i="13" l="1"/>
  <c r="O283" i="13" s="1"/>
  <c r="R283" i="13"/>
  <c r="AA284" i="13" s="1"/>
  <c r="AZ283" i="13"/>
  <c r="BC283" i="13" s="1"/>
  <c r="AK284" i="13"/>
  <c r="BW283" i="13"/>
  <c r="CC283" i="13"/>
  <c r="I494" i="7"/>
  <c r="H494" i="7"/>
  <c r="J494" i="7"/>
  <c r="G494" i="7"/>
  <c r="K494" i="7"/>
  <c r="AY283" i="13"/>
  <c r="BB283" i="13" s="1"/>
  <c r="AJ284" i="13"/>
  <c r="BO283" i="13"/>
  <c r="H283" i="13"/>
  <c r="BL283" i="13"/>
  <c r="AU283" i="13"/>
  <c r="M283" i="13"/>
  <c r="P283" i="13" s="1"/>
  <c r="S283" i="13"/>
  <c r="AB284" i="13" s="1"/>
  <c r="BV283" i="13"/>
  <c r="CB283" i="13"/>
  <c r="BX283" i="13"/>
  <c r="CD283" i="13"/>
  <c r="CG283" i="13" l="1"/>
  <c r="AT284" i="13" s="1"/>
  <c r="CF283" i="13"/>
  <c r="AS284" i="13" s="1"/>
  <c r="L494" i="7"/>
  <c r="G394" i="12" s="1"/>
  <c r="H394" i="12" s="1"/>
  <c r="I394" i="12" s="1"/>
  <c r="CE283" i="13"/>
  <c r="AX283" i="13"/>
  <c r="BA283" i="13" s="1"/>
  <c r="BD283" i="13" s="1"/>
  <c r="AI284" i="13"/>
  <c r="Q283" i="13"/>
  <c r="Z284" i="13" s="1"/>
  <c r="F494" i="7" s="1"/>
  <c r="K283" i="13"/>
  <c r="N283" i="13" s="1"/>
  <c r="AR284" i="13" l="1"/>
  <c r="BP284" i="13"/>
  <c r="BM284" i="13"/>
  <c r="AV284" i="13"/>
  <c r="I284" i="13"/>
  <c r="BS284" i="13"/>
  <c r="BY284" i="13" s="1"/>
  <c r="BU284" i="13"/>
  <c r="CA284" i="13" s="1"/>
  <c r="BT284" i="13"/>
  <c r="BZ284" i="13" s="1"/>
  <c r="CJ284" i="13"/>
  <c r="CI284" i="13"/>
  <c r="CH284" i="13"/>
  <c r="J395" i="12"/>
  <c r="BH284" i="13"/>
  <c r="BN284" i="13"/>
  <c r="J284" i="13"/>
  <c r="AW284" i="13"/>
  <c r="BQ284" i="13"/>
  <c r="H284" i="13" l="1"/>
  <c r="BO284" i="13"/>
  <c r="AU284" i="13"/>
  <c r="BL284" i="13"/>
  <c r="BW284" i="13"/>
  <c r="CC284" i="13"/>
  <c r="AY284" i="13"/>
  <c r="BB284" i="13" s="1"/>
  <c r="AJ285" i="13"/>
  <c r="G495" i="7"/>
  <c r="I495" i="7"/>
  <c r="H495" i="7"/>
  <c r="K495" i="7"/>
  <c r="J495" i="7"/>
  <c r="BV284" i="13"/>
  <c r="CB284" i="13"/>
  <c r="M284" i="13"/>
  <c r="P284" i="13" s="1"/>
  <c r="S284" i="13"/>
  <c r="AB285" i="13" s="1"/>
  <c r="AZ284" i="13"/>
  <c r="BC284" i="13" s="1"/>
  <c r="AK285" i="13"/>
  <c r="BX284" i="13"/>
  <c r="CD284" i="13"/>
  <c r="R284" i="13"/>
  <c r="AA285" i="13" s="1"/>
  <c r="L284" i="13"/>
  <c r="O284" i="13" s="1"/>
  <c r="CE284" i="13" l="1"/>
  <c r="CG284" i="13"/>
  <c r="AT285" i="13" s="1"/>
  <c r="L495" i="7"/>
  <c r="G395" i="12" s="1"/>
  <c r="H395" i="12" s="1"/>
  <c r="I395" i="12" s="1"/>
  <c r="AX284" i="13"/>
  <c r="BA284" i="13" s="1"/>
  <c r="BD284" i="13" s="1"/>
  <c r="AI285" i="13"/>
  <c r="CF284" i="13"/>
  <c r="AS285" i="13" s="1"/>
  <c r="Q284" i="13"/>
  <c r="Z285" i="13" s="1"/>
  <c r="F495" i="7" s="1"/>
  <c r="K284" i="13"/>
  <c r="N284" i="13" s="1"/>
  <c r="AR285" i="13" l="1"/>
  <c r="BP285" i="13"/>
  <c r="BM285" i="13"/>
  <c r="AV285" i="13"/>
  <c r="I285" i="13"/>
  <c r="BQ285" i="13"/>
  <c r="AW285" i="13"/>
  <c r="BN285" i="13"/>
  <c r="J285" i="13"/>
  <c r="BH285" i="13"/>
  <c r="BT285" i="13"/>
  <c r="BZ285" i="13" s="1"/>
  <c r="BS285" i="13"/>
  <c r="BY285" i="13" s="1"/>
  <c r="BU285" i="13"/>
  <c r="CA285" i="13" s="1"/>
  <c r="CJ285" i="13"/>
  <c r="CI285" i="13"/>
  <c r="CH285" i="13"/>
  <c r="J396" i="12"/>
  <c r="BW285" i="13" l="1"/>
  <c r="CC285" i="13"/>
  <c r="BL285" i="13"/>
  <c r="BO285" i="13"/>
  <c r="AU285" i="13"/>
  <c r="H285" i="13"/>
  <c r="BV285" i="13"/>
  <c r="CB285" i="13"/>
  <c r="AZ285" i="13"/>
  <c r="BC285" i="13" s="1"/>
  <c r="AK286" i="13"/>
  <c r="AY285" i="13"/>
  <c r="BB285" i="13" s="1"/>
  <c r="AJ286" i="13"/>
  <c r="BX285" i="13"/>
  <c r="CD285" i="13"/>
  <c r="G496" i="7"/>
  <c r="K496" i="7"/>
  <c r="I496" i="7"/>
  <c r="J496" i="7"/>
  <c r="H496" i="7"/>
  <c r="M285" i="13"/>
  <c r="P285" i="13" s="1"/>
  <c r="S285" i="13"/>
  <c r="AB286" i="13" s="1"/>
  <c r="L285" i="13"/>
  <c r="O285" i="13" s="1"/>
  <c r="R285" i="13"/>
  <c r="AA286" i="13" s="1"/>
  <c r="CF285" i="13" l="1"/>
  <c r="AS286" i="13" s="1"/>
  <c r="CE285" i="13"/>
  <c r="L496" i="7"/>
  <c r="G396" i="12" s="1"/>
  <c r="H396" i="12" s="1"/>
  <c r="I396" i="12" s="1"/>
  <c r="AX285" i="13"/>
  <c r="BA285" i="13" s="1"/>
  <c r="BD285" i="13" s="1"/>
  <c r="AI286" i="13"/>
  <c r="Q285" i="13"/>
  <c r="Z286" i="13" s="1"/>
  <c r="F496" i="7" s="1"/>
  <c r="K285" i="13"/>
  <c r="N285" i="13" s="1"/>
  <c r="CG285" i="13"/>
  <c r="AT286" i="13" s="1"/>
  <c r="AR286" i="13" l="1"/>
  <c r="BQ286" i="13"/>
  <c r="BN286" i="13"/>
  <c r="AW286" i="13"/>
  <c r="J286" i="13"/>
  <c r="BU286" i="13"/>
  <c r="CA286" i="13" s="1"/>
  <c r="BT286" i="13"/>
  <c r="BZ286" i="13" s="1"/>
  <c r="BS286" i="13"/>
  <c r="BY286" i="13" s="1"/>
  <c r="CJ286" i="13"/>
  <c r="CI286" i="13"/>
  <c r="CH286" i="13"/>
  <c r="J397" i="12"/>
  <c r="BM286" i="13"/>
  <c r="BP286" i="13"/>
  <c r="AV286" i="13"/>
  <c r="I286" i="13"/>
  <c r="BH286" i="13"/>
  <c r="BW286" i="13" l="1"/>
  <c r="CC286" i="13"/>
  <c r="BX286" i="13"/>
  <c r="CD286" i="13"/>
  <c r="AY286" i="13"/>
  <c r="BB286" i="13" s="1"/>
  <c r="AJ287" i="13"/>
  <c r="BO286" i="13"/>
  <c r="H286" i="13"/>
  <c r="AU286" i="13"/>
  <c r="BL286" i="13"/>
  <c r="J497" i="7"/>
  <c r="K497" i="7"/>
  <c r="I497" i="7"/>
  <c r="G497" i="7"/>
  <c r="H497" i="7"/>
  <c r="R286" i="13"/>
  <c r="AA287" i="13" s="1"/>
  <c r="L286" i="13"/>
  <c r="O286" i="13" s="1"/>
  <c r="BV286" i="13"/>
  <c r="CB286" i="13"/>
  <c r="AZ286" i="13"/>
  <c r="BC286" i="13" s="1"/>
  <c r="AK287" i="13"/>
  <c r="S286" i="13"/>
  <c r="AB287" i="13" s="1"/>
  <c r="M286" i="13"/>
  <c r="P286" i="13" s="1"/>
  <c r="CE286" i="13" l="1"/>
  <c r="AX286" i="13"/>
  <c r="BA286" i="13" s="1"/>
  <c r="BD286" i="13" s="1"/>
  <c r="AI287" i="13"/>
  <c r="CF286" i="13"/>
  <c r="AS287" i="13" s="1"/>
  <c r="L497" i="7"/>
  <c r="G397" i="12" s="1"/>
  <c r="H397" i="12" s="1"/>
  <c r="I397" i="12" s="1"/>
  <c r="K286" i="13"/>
  <c r="N286" i="13" s="1"/>
  <c r="Q286" i="13"/>
  <c r="Z287" i="13" s="1"/>
  <c r="F497" i="7" s="1"/>
  <c r="CG286" i="13"/>
  <c r="AT287" i="13" s="1"/>
  <c r="AR287" i="13" l="1"/>
  <c r="BP287" i="13"/>
  <c r="AV287" i="13"/>
  <c r="BM287" i="13"/>
  <c r="I287" i="13"/>
  <c r="BN287" i="13"/>
  <c r="AW287" i="13"/>
  <c r="J287" i="13"/>
  <c r="BQ287" i="13"/>
  <c r="BH287" i="13"/>
  <c r="BS287" i="13"/>
  <c r="BY287" i="13" s="1"/>
  <c r="BU287" i="13"/>
  <c r="CA287" i="13" s="1"/>
  <c r="BT287" i="13"/>
  <c r="BZ287" i="13" s="1"/>
  <c r="CJ287" i="13"/>
  <c r="CI287" i="13"/>
  <c r="CH287" i="13"/>
  <c r="J398" i="12"/>
  <c r="AZ287" i="13" l="1"/>
  <c r="BC287" i="13" s="1"/>
  <c r="AK288" i="13"/>
  <c r="BX287" i="13"/>
  <c r="CD287" i="13"/>
  <c r="H287" i="13"/>
  <c r="AU287" i="13"/>
  <c r="BO287" i="13"/>
  <c r="BL287" i="13"/>
  <c r="AY287" i="13"/>
  <c r="BB287" i="13" s="1"/>
  <c r="AJ288" i="13"/>
  <c r="BW287" i="13"/>
  <c r="CC287" i="13"/>
  <c r="BV287" i="13"/>
  <c r="CB287" i="13"/>
  <c r="S287" i="13"/>
  <c r="AB288" i="13" s="1"/>
  <c r="M287" i="13"/>
  <c r="P287" i="13" s="1"/>
  <c r="H498" i="7"/>
  <c r="G498" i="7"/>
  <c r="I498" i="7"/>
  <c r="J498" i="7"/>
  <c r="K498" i="7"/>
  <c r="R287" i="13"/>
  <c r="AA288" i="13" s="1"/>
  <c r="L287" i="13"/>
  <c r="O287" i="13" s="1"/>
  <c r="CF287" i="13" l="1"/>
  <c r="AS288" i="13" s="1"/>
  <c r="AX287" i="13"/>
  <c r="BA287" i="13" s="1"/>
  <c r="BD287" i="13" s="1"/>
  <c r="AI288" i="13"/>
  <c r="K287" i="13"/>
  <c r="N287" i="13" s="1"/>
  <c r="Q287" i="13"/>
  <c r="Z288" i="13" s="1"/>
  <c r="F498" i="7" s="1"/>
  <c r="CE287" i="13"/>
  <c r="L498" i="7"/>
  <c r="G398" i="12" s="1"/>
  <c r="H398" i="12" s="1"/>
  <c r="I398" i="12" s="1"/>
  <c r="CG287" i="13"/>
  <c r="AT288" i="13" s="1"/>
  <c r="AR288" i="13" l="1"/>
  <c r="BQ288" i="13"/>
  <c r="AW288" i="13"/>
  <c r="J288" i="13"/>
  <c r="BN288" i="13"/>
  <c r="BP288" i="13"/>
  <c r="AV288" i="13"/>
  <c r="BM288" i="13"/>
  <c r="I288" i="13"/>
  <c r="BU288" i="13"/>
  <c r="CA288" i="13" s="1"/>
  <c r="BT288" i="13"/>
  <c r="BZ288" i="13" s="1"/>
  <c r="BS288" i="13"/>
  <c r="BY288" i="13" s="1"/>
  <c r="CJ288" i="13"/>
  <c r="CI288" i="13"/>
  <c r="CH288" i="13"/>
  <c r="J399" i="12"/>
  <c r="BH288" i="13"/>
  <c r="BO288" i="13" l="1"/>
  <c r="AU288" i="13"/>
  <c r="H288" i="13"/>
  <c r="BL288" i="13"/>
  <c r="BV288" i="13"/>
  <c r="CB288" i="13"/>
  <c r="AZ288" i="13"/>
  <c r="BC288" i="13" s="1"/>
  <c r="AK289" i="13"/>
  <c r="I499" i="7"/>
  <c r="H499" i="7"/>
  <c r="J499" i="7"/>
  <c r="K499" i="7"/>
  <c r="G499" i="7"/>
  <c r="BW288" i="13"/>
  <c r="CC288" i="13"/>
  <c r="AY288" i="13"/>
  <c r="BB288" i="13" s="1"/>
  <c r="AJ289" i="13"/>
  <c r="S288" i="13"/>
  <c r="AB289" i="13" s="1"/>
  <c r="M288" i="13"/>
  <c r="P288" i="13" s="1"/>
  <c r="BX288" i="13"/>
  <c r="CD288" i="13"/>
  <c r="L288" i="13"/>
  <c r="O288" i="13" s="1"/>
  <c r="R288" i="13"/>
  <c r="AA289" i="13" s="1"/>
  <c r="CF288" i="13" l="1"/>
  <c r="AS289" i="13" s="1"/>
  <c r="L499" i="7"/>
  <c r="G399" i="12" s="1"/>
  <c r="H399" i="12" s="1"/>
  <c r="I399" i="12" s="1"/>
  <c r="Q288" i="13"/>
  <c r="Z289" i="13" s="1"/>
  <c r="F499" i="7" s="1"/>
  <c r="K288" i="13"/>
  <c r="N288" i="13" s="1"/>
  <c r="CE288" i="13"/>
  <c r="CG288" i="13"/>
  <c r="AT289" i="13" s="1"/>
  <c r="AX288" i="13"/>
  <c r="BA288" i="13" s="1"/>
  <c r="BD288" i="13" s="1"/>
  <c r="AI289" i="13"/>
  <c r="AR289" i="13" l="1"/>
  <c r="BS289" i="13"/>
  <c r="BY289" i="13" s="1"/>
  <c r="BT289" i="13"/>
  <c r="BZ289" i="13" s="1"/>
  <c r="BU289" i="13"/>
  <c r="CA289" i="13" s="1"/>
  <c r="CJ289" i="13"/>
  <c r="CI289" i="13"/>
  <c r="CH289" i="13"/>
  <c r="J400" i="12"/>
  <c r="BM289" i="13"/>
  <c r="BP289" i="13"/>
  <c r="AV289" i="13"/>
  <c r="I289" i="13"/>
  <c r="AW289" i="13"/>
  <c r="BN289" i="13"/>
  <c r="BQ289" i="13"/>
  <c r="J289" i="13"/>
  <c r="BH289" i="13"/>
  <c r="S289" i="13" l="1"/>
  <c r="AB290" i="13" s="1"/>
  <c r="M289" i="13"/>
  <c r="P289" i="13" s="1"/>
  <c r="L289" i="13"/>
  <c r="O289" i="13" s="1"/>
  <c r="R289" i="13"/>
  <c r="AA290" i="13" s="1"/>
  <c r="BW289" i="13"/>
  <c r="CC289" i="13"/>
  <c r="I500" i="7"/>
  <c r="K500" i="7"/>
  <c r="G500" i="7"/>
  <c r="H500" i="7"/>
  <c r="J500" i="7"/>
  <c r="BV289" i="13"/>
  <c r="CB289" i="13"/>
  <c r="AZ289" i="13"/>
  <c r="BC289" i="13" s="1"/>
  <c r="AK290" i="13"/>
  <c r="H289" i="13"/>
  <c r="BO289" i="13"/>
  <c r="BL289" i="13"/>
  <c r="AU289" i="13"/>
  <c r="AY289" i="13"/>
  <c r="BB289" i="13" s="1"/>
  <c r="AJ290" i="13"/>
  <c r="BX289" i="13"/>
  <c r="CD289" i="13"/>
  <c r="CE289" i="13" l="1"/>
  <c r="K289" i="13"/>
  <c r="N289" i="13" s="1"/>
  <c r="Q289" i="13"/>
  <c r="Z290" i="13" s="1"/>
  <c r="F500" i="7" s="1"/>
  <c r="CF289" i="13"/>
  <c r="AS290" i="13" s="1"/>
  <c r="L500" i="7"/>
  <c r="G400" i="12" s="1"/>
  <c r="H400" i="12" s="1"/>
  <c r="I400" i="12" s="1"/>
  <c r="AX289" i="13"/>
  <c r="BA289" i="13" s="1"/>
  <c r="BD289" i="13" s="1"/>
  <c r="AI290" i="13"/>
  <c r="CG289" i="13"/>
  <c r="AT290" i="13" s="1"/>
  <c r="AR290" i="13" l="1"/>
  <c r="BM290" i="13"/>
  <c r="BP290" i="13"/>
  <c r="I290" i="13"/>
  <c r="AV290" i="13"/>
  <c r="BH290" i="13"/>
  <c r="BQ290" i="13"/>
  <c r="AW290" i="13"/>
  <c r="J290" i="13"/>
  <c r="BN290" i="13"/>
  <c r="BS290" i="13"/>
  <c r="BY290" i="13" s="1"/>
  <c r="BU290" i="13"/>
  <c r="CA290" i="13" s="1"/>
  <c r="BT290" i="13"/>
  <c r="BZ290" i="13" s="1"/>
  <c r="CJ290" i="13"/>
  <c r="CI290" i="13"/>
  <c r="CH290" i="13"/>
  <c r="J401" i="12"/>
  <c r="H290" i="13" l="1"/>
  <c r="BO290" i="13"/>
  <c r="BL290" i="13"/>
  <c r="AU290" i="13"/>
  <c r="AZ290" i="13"/>
  <c r="BC290" i="13" s="1"/>
  <c r="AK291" i="13"/>
  <c r="BW290" i="13"/>
  <c r="CC290" i="13"/>
  <c r="BV290" i="13"/>
  <c r="CB290" i="13"/>
  <c r="S290" i="13"/>
  <c r="AB291" i="13" s="1"/>
  <c r="M290" i="13"/>
  <c r="P290" i="13" s="1"/>
  <c r="R290" i="13"/>
  <c r="AA291" i="13" s="1"/>
  <c r="L290" i="13"/>
  <c r="O290" i="13" s="1"/>
  <c r="BX290" i="13"/>
  <c r="CD290" i="13"/>
  <c r="J501" i="7"/>
  <c r="K501" i="7"/>
  <c r="G501" i="7"/>
  <c r="H501" i="7"/>
  <c r="I501" i="7"/>
  <c r="AY290" i="13"/>
  <c r="BB290" i="13" s="1"/>
  <c r="AJ291" i="13"/>
  <c r="CG290" i="13" l="1"/>
  <c r="AT291" i="13" s="1"/>
  <c r="CE290" i="13"/>
  <c r="Q290" i="13"/>
  <c r="Z291" i="13" s="1"/>
  <c r="F501" i="7" s="1"/>
  <c r="K290" i="13"/>
  <c r="N290" i="13" s="1"/>
  <c r="L501" i="7"/>
  <c r="G401" i="12" s="1"/>
  <c r="H401" i="12" s="1"/>
  <c r="I401" i="12" s="1"/>
  <c r="AX290" i="13"/>
  <c r="BA290" i="13" s="1"/>
  <c r="BD290" i="13" s="1"/>
  <c r="AI291" i="13"/>
  <c r="CF290" i="13"/>
  <c r="AS291" i="13" s="1"/>
  <c r="AR291" i="13" l="1"/>
  <c r="BM291" i="13"/>
  <c r="AV291" i="13"/>
  <c r="BP291" i="13"/>
  <c r="I291" i="13"/>
  <c r="BH291" i="13"/>
  <c r="J291" i="13"/>
  <c r="BN291" i="13"/>
  <c r="BQ291" i="13"/>
  <c r="AW291" i="13"/>
  <c r="BS291" i="13"/>
  <c r="BY291" i="13" s="1"/>
  <c r="BU291" i="13"/>
  <c r="CA291" i="13" s="1"/>
  <c r="BT291" i="13"/>
  <c r="BZ291" i="13" s="1"/>
  <c r="CJ291" i="13"/>
  <c r="CI291" i="13"/>
  <c r="CH291" i="13"/>
  <c r="J402" i="12"/>
  <c r="BW291" i="13" l="1"/>
  <c r="CC291" i="13"/>
  <c r="AZ291" i="13"/>
  <c r="BC291" i="13" s="1"/>
  <c r="AK292" i="13"/>
  <c r="BV291" i="13"/>
  <c r="CB291" i="13"/>
  <c r="BO291" i="13"/>
  <c r="BL291" i="13"/>
  <c r="AU291" i="13"/>
  <c r="H291" i="13"/>
  <c r="M291" i="13"/>
  <c r="P291" i="13" s="1"/>
  <c r="S291" i="13"/>
  <c r="AB292" i="13" s="1"/>
  <c r="J502" i="7"/>
  <c r="I502" i="7"/>
  <c r="K502" i="7"/>
  <c r="G502" i="7"/>
  <c r="H502" i="7"/>
  <c r="AY291" i="13"/>
  <c r="BB291" i="13" s="1"/>
  <c r="AJ292" i="13"/>
  <c r="BX291" i="13"/>
  <c r="CD291" i="13"/>
  <c r="L291" i="13"/>
  <c r="O291" i="13" s="1"/>
  <c r="R291" i="13"/>
  <c r="AA292" i="13" s="1"/>
  <c r="CF291" i="13" l="1"/>
  <c r="AS292" i="13" s="1"/>
  <c r="CG291" i="13"/>
  <c r="AT292" i="13" s="1"/>
  <c r="L502" i="7"/>
  <c r="G402" i="12" s="1"/>
  <c r="H402" i="12" s="1"/>
  <c r="I402" i="12" s="1"/>
  <c r="AX291" i="13"/>
  <c r="BA291" i="13" s="1"/>
  <c r="BD291" i="13" s="1"/>
  <c r="AI292" i="13"/>
  <c r="CE291" i="13"/>
  <c r="K291" i="13"/>
  <c r="N291" i="13" s="1"/>
  <c r="Q291" i="13"/>
  <c r="Z292" i="13" s="1"/>
  <c r="F502" i="7" s="1"/>
  <c r="AR292" i="13" l="1"/>
  <c r="BN292" i="13"/>
  <c r="AW292" i="13"/>
  <c r="BQ292" i="13"/>
  <c r="J292" i="13"/>
  <c r="BT292" i="13"/>
  <c r="BZ292" i="13" s="1"/>
  <c r="BS292" i="13"/>
  <c r="BY292" i="13" s="1"/>
  <c r="BU292" i="13"/>
  <c r="CA292" i="13" s="1"/>
  <c r="CJ292" i="13"/>
  <c r="CI292" i="13"/>
  <c r="CH292" i="13"/>
  <c r="J403" i="12"/>
  <c r="BM292" i="13"/>
  <c r="BP292" i="13"/>
  <c r="I292" i="13"/>
  <c r="AV292" i="13"/>
  <c r="BH292" i="13"/>
  <c r="BV292" i="13" l="1"/>
  <c r="CB292" i="13"/>
  <c r="AZ292" i="13"/>
  <c r="BC292" i="13" s="1"/>
  <c r="AK293" i="13"/>
  <c r="AY292" i="13"/>
  <c r="BB292" i="13" s="1"/>
  <c r="AJ293" i="13"/>
  <c r="K503" i="7"/>
  <c r="I503" i="7"/>
  <c r="H503" i="7"/>
  <c r="G503" i="7"/>
  <c r="J503" i="7"/>
  <c r="BO292" i="13"/>
  <c r="BL292" i="13"/>
  <c r="AU292" i="13"/>
  <c r="H292" i="13"/>
  <c r="L292" i="13"/>
  <c r="O292" i="13" s="1"/>
  <c r="R292" i="13"/>
  <c r="AA293" i="13" s="1"/>
  <c r="BX292" i="13"/>
  <c r="CD292" i="13"/>
  <c r="BW292" i="13"/>
  <c r="CC292" i="13"/>
  <c r="M292" i="13"/>
  <c r="P292" i="13" s="1"/>
  <c r="S292" i="13"/>
  <c r="AB293" i="13" s="1"/>
  <c r="CG292" i="13" l="1"/>
  <c r="AT293" i="13" s="1"/>
  <c r="Q292" i="13"/>
  <c r="Z293" i="13" s="1"/>
  <c r="F503" i="7" s="1"/>
  <c r="K292" i="13"/>
  <c r="N292" i="13" s="1"/>
  <c r="CE292" i="13"/>
  <c r="AX292" i="13"/>
  <c r="BA292" i="13" s="1"/>
  <c r="BD292" i="13" s="1"/>
  <c r="AI293" i="13"/>
  <c r="L503" i="7"/>
  <c r="G403" i="12" s="1"/>
  <c r="H403" i="12" s="1"/>
  <c r="I403" i="12" s="1"/>
  <c r="CF292" i="13"/>
  <c r="AS293" i="13" s="1"/>
  <c r="AR293" i="13" l="1"/>
  <c r="I293" i="13"/>
  <c r="BM293" i="13"/>
  <c r="BP293" i="13"/>
  <c r="AV293" i="13"/>
  <c r="BN293" i="13"/>
  <c r="J293" i="13"/>
  <c r="AW293" i="13"/>
  <c r="BQ293" i="13"/>
  <c r="BH293" i="13"/>
  <c r="BT293" i="13"/>
  <c r="BZ293" i="13" s="1"/>
  <c r="BS293" i="13"/>
  <c r="BY293" i="13" s="1"/>
  <c r="BU293" i="13"/>
  <c r="CA293" i="13" s="1"/>
  <c r="CJ293" i="13"/>
  <c r="CI293" i="13"/>
  <c r="CH293" i="13"/>
  <c r="J404" i="12"/>
  <c r="S293" i="13" l="1"/>
  <c r="AB294" i="13" s="1"/>
  <c r="M293" i="13"/>
  <c r="P293" i="13" s="1"/>
  <c r="BW293" i="13"/>
  <c r="CC293" i="13"/>
  <c r="BL293" i="13"/>
  <c r="BO293" i="13"/>
  <c r="H293" i="13"/>
  <c r="AU293" i="13"/>
  <c r="R293" i="13"/>
  <c r="AA294" i="13" s="1"/>
  <c r="L293" i="13"/>
  <c r="O293" i="13" s="1"/>
  <c r="BV293" i="13"/>
  <c r="CB293" i="13"/>
  <c r="AZ293" i="13"/>
  <c r="BC293" i="13" s="1"/>
  <c r="AK294" i="13"/>
  <c r="BX293" i="13"/>
  <c r="CD293" i="13"/>
  <c r="J504" i="7"/>
  <c r="K504" i="7"/>
  <c r="G504" i="7"/>
  <c r="I504" i="7"/>
  <c r="H504" i="7"/>
  <c r="AY293" i="13"/>
  <c r="BB293" i="13" s="1"/>
  <c r="AJ294" i="13"/>
  <c r="CG293" i="13" l="1"/>
  <c r="AT294" i="13" s="1"/>
  <c r="CE293" i="13"/>
  <c r="K293" i="13"/>
  <c r="N293" i="13" s="1"/>
  <c r="Q293" i="13"/>
  <c r="Z294" i="13" s="1"/>
  <c r="F504" i="7" s="1"/>
  <c r="L504" i="7"/>
  <c r="G404" i="12" s="1"/>
  <c r="H404" i="12" s="1"/>
  <c r="I404" i="12" s="1"/>
  <c r="AX293" i="13"/>
  <c r="BA293" i="13" s="1"/>
  <c r="BD293" i="13" s="1"/>
  <c r="AI294" i="13"/>
  <c r="CF293" i="13"/>
  <c r="AS294" i="13" s="1"/>
  <c r="AR294" i="13" l="1"/>
  <c r="I294" i="13"/>
  <c r="BM294" i="13"/>
  <c r="BP294" i="13"/>
  <c r="AV294" i="13"/>
  <c r="BH294" i="13"/>
  <c r="J294" i="13"/>
  <c r="BQ294" i="13"/>
  <c r="AW294" i="13"/>
  <c r="BN294" i="13"/>
  <c r="BS294" i="13"/>
  <c r="BY294" i="13" s="1"/>
  <c r="BU294" i="13"/>
  <c r="CA294" i="13" s="1"/>
  <c r="BT294" i="13"/>
  <c r="BZ294" i="13" s="1"/>
  <c r="CJ294" i="13"/>
  <c r="CI294" i="13"/>
  <c r="CH294" i="13"/>
  <c r="J405" i="12"/>
  <c r="BV294" i="13" l="1"/>
  <c r="CB294" i="13"/>
  <c r="M294" i="13"/>
  <c r="P294" i="13" s="1"/>
  <c r="S294" i="13"/>
  <c r="AB295" i="13" s="1"/>
  <c r="AY294" i="13"/>
  <c r="BB294" i="13" s="1"/>
  <c r="AJ295" i="13"/>
  <c r="AZ294" i="13"/>
  <c r="BC294" i="13" s="1"/>
  <c r="AK295" i="13"/>
  <c r="R294" i="13"/>
  <c r="AA295" i="13" s="1"/>
  <c r="L294" i="13"/>
  <c r="O294" i="13" s="1"/>
  <c r="BL294" i="13"/>
  <c r="BO294" i="13"/>
  <c r="AU294" i="13"/>
  <c r="H294" i="13"/>
  <c r="BX294" i="13"/>
  <c r="CD294" i="13"/>
  <c r="BW294" i="13"/>
  <c r="CC294" i="13"/>
  <c r="H505" i="7"/>
  <c r="G505" i="7"/>
  <c r="K505" i="7"/>
  <c r="I505" i="7"/>
  <c r="J505" i="7"/>
  <c r="Q294" i="13" l="1"/>
  <c r="Z295" i="13" s="1"/>
  <c r="F505" i="7" s="1"/>
  <c r="K294" i="13"/>
  <c r="N294" i="13" s="1"/>
  <c r="L505" i="7"/>
  <c r="G405" i="12" s="1"/>
  <c r="H405" i="12" s="1"/>
  <c r="I405" i="12" s="1"/>
  <c r="AX294" i="13"/>
  <c r="BA294" i="13" s="1"/>
  <c r="BD294" i="13" s="1"/>
  <c r="AI295" i="13"/>
  <c r="CF294" i="13"/>
  <c r="AS295" i="13" s="1"/>
  <c r="CE294" i="13"/>
  <c r="CG294" i="13"/>
  <c r="AT295" i="13" s="1"/>
  <c r="AR295" i="13" l="1"/>
  <c r="BQ295" i="13"/>
  <c r="BN295" i="13"/>
  <c r="AW295" i="13"/>
  <c r="J295" i="13"/>
  <c r="I295" i="13"/>
  <c r="BM295" i="13"/>
  <c r="BP295" i="13"/>
  <c r="AV295" i="13"/>
  <c r="BH295" i="13"/>
  <c r="BS295" i="13"/>
  <c r="BY295" i="13" s="1"/>
  <c r="BU295" i="13"/>
  <c r="CA295" i="13" s="1"/>
  <c r="BT295" i="13"/>
  <c r="BZ295" i="13" s="1"/>
  <c r="CJ295" i="13"/>
  <c r="CI295" i="13"/>
  <c r="CH295" i="13"/>
  <c r="J406" i="12"/>
  <c r="BW295" i="13" l="1"/>
  <c r="CC295" i="13"/>
  <c r="BV295" i="13"/>
  <c r="CB295" i="13"/>
  <c r="BL295" i="13"/>
  <c r="BO295" i="13"/>
  <c r="AU295" i="13"/>
  <c r="H295" i="13"/>
  <c r="L295" i="13"/>
  <c r="O295" i="13" s="1"/>
  <c r="R295" i="13"/>
  <c r="AA296" i="13" s="1"/>
  <c r="AZ295" i="13"/>
  <c r="BC295" i="13" s="1"/>
  <c r="AK296" i="13"/>
  <c r="BX295" i="13"/>
  <c r="CD295" i="13"/>
  <c r="J506" i="7"/>
  <c r="G506" i="7"/>
  <c r="H506" i="7"/>
  <c r="I506" i="7"/>
  <c r="K506" i="7"/>
  <c r="AY295" i="13"/>
  <c r="BB295" i="13" s="1"/>
  <c r="AJ296" i="13"/>
  <c r="M295" i="13"/>
  <c r="P295" i="13" s="1"/>
  <c r="S295" i="13"/>
  <c r="AB296" i="13" s="1"/>
  <c r="AX295" i="13" l="1"/>
  <c r="BA295" i="13" s="1"/>
  <c r="BD295" i="13" s="1"/>
  <c r="AI296" i="13"/>
  <c r="CF295" i="13"/>
  <c r="AS296" i="13" s="1"/>
  <c r="CG295" i="13"/>
  <c r="AT296" i="13" s="1"/>
  <c r="L506" i="7"/>
  <c r="G406" i="12" s="1"/>
  <c r="H406" i="12" s="1"/>
  <c r="I406" i="12" s="1"/>
  <c r="K295" i="13"/>
  <c r="N295" i="13" s="1"/>
  <c r="Q295" i="13"/>
  <c r="Z296" i="13" s="1"/>
  <c r="F506" i="7" s="1"/>
  <c r="CE295" i="13"/>
  <c r="AR296" i="13" l="1"/>
  <c r="AW296" i="13"/>
  <c r="J296" i="13"/>
  <c r="BQ296" i="13"/>
  <c r="BN296" i="13"/>
  <c r="BH296" i="13"/>
  <c r="BM296" i="13"/>
  <c r="AV296" i="13"/>
  <c r="I296" i="13"/>
  <c r="BP296" i="13"/>
  <c r="BS296" i="13"/>
  <c r="BY296" i="13" s="1"/>
  <c r="BU296" i="13"/>
  <c r="CA296" i="13" s="1"/>
  <c r="BT296" i="13"/>
  <c r="BZ296" i="13" s="1"/>
  <c r="CJ296" i="13"/>
  <c r="CI296" i="13"/>
  <c r="CH296" i="13"/>
  <c r="J407" i="12"/>
  <c r="BV296" i="13" l="1"/>
  <c r="CB296" i="13"/>
  <c r="BX296" i="13"/>
  <c r="CD296" i="13"/>
  <c r="R296" i="13"/>
  <c r="AA297" i="13" s="1"/>
  <c r="L296" i="13"/>
  <c r="O296" i="13" s="1"/>
  <c r="BO296" i="13"/>
  <c r="AU296" i="13"/>
  <c r="BL296" i="13"/>
  <c r="H296" i="13"/>
  <c r="AZ296" i="13"/>
  <c r="BC296" i="13" s="1"/>
  <c r="AK297" i="13"/>
  <c r="AY296" i="13"/>
  <c r="BB296" i="13" s="1"/>
  <c r="AJ297" i="13"/>
  <c r="M296" i="13"/>
  <c r="P296" i="13" s="1"/>
  <c r="S296" i="13"/>
  <c r="AB297" i="13" s="1"/>
  <c r="BW296" i="13"/>
  <c r="CC296" i="13"/>
  <c r="G507" i="7"/>
  <c r="J507" i="7"/>
  <c r="K507" i="7"/>
  <c r="H507" i="7"/>
  <c r="I507" i="7"/>
  <c r="CG296" i="13" l="1"/>
  <c r="AT297" i="13" s="1"/>
  <c r="CF296" i="13"/>
  <c r="AS297" i="13" s="1"/>
  <c r="CE296" i="13"/>
  <c r="AX296" i="13"/>
  <c r="BA296" i="13" s="1"/>
  <c r="BD296" i="13" s="1"/>
  <c r="AI297" i="13"/>
  <c r="Q296" i="13"/>
  <c r="Z297" i="13" s="1"/>
  <c r="F507" i="7" s="1"/>
  <c r="K296" i="13"/>
  <c r="N296" i="13" s="1"/>
  <c r="L507" i="7"/>
  <c r="G407" i="12" s="1"/>
  <c r="H407" i="12" s="1"/>
  <c r="I407" i="12" s="1"/>
  <c r="AR297" i="13" l="1"/>
  <c r="BN297" i="13"/>
  <c r="BQ297" i="13"/>
  <c r="AW297" i="13"/>
  <c r="J297" i="13"/>
  <c r="BH297" i="13"/>
  <c r="I297" i="13"/>
  <c r="BM297" i="13"/>
  <c r="BP297" i="13"/>
  <c r="AV297" i="13"/>
  <c r="BT297" i="13"/>
  <c r="BZ297" i="13" s="1"/>
  <c r="BS297" i="13"/>
  <c r="BY297" i="13" s="1"/>
  <c r="BU297" i="13"/>
  <c r="CA297" i="13" s="1"/>
  <c r="CJ297" i="13"/>
  <c r="CI297" i="13"/>
  <c r="CH297" i="13"/>
  <c r="J408" i="12"/>
  <c r="BV297" i="13" l="1"/>
  <c r="CB297" i="13"/>
  <c r="AY297" i="13"/>
  <c r="BB297" i="13" s="1"/>
  <c r="AJ298" i="13"/>
  <c r="BX297" i="13"/>
  <c r="CD297" i="13"/>
  <c r="BW297" i="13"/>
  <c r="CC297" i="13"/>
  <c r="R297" i="13"/>
  <c r="AA298" i="13" s="1"/>
  <c r="L297" i="13"/>
  <c r="O297" i="13" s="1"/>
  <c r="AZ297" i="13"/>
  <c r="BC297" i="13" s="1"/>
  <c r="AK298" i="13"/>
  <c r="J508" i="7"/>
  <c r="K508" i="7"/>
  <c r="H508" i="7"/>
  <c r="I508" i="7"/>
  <c r="G508" i="7"/>
  <c r="BL297" i="13"/>
  <c r="AU297" i="13"/>
  <c r="H297" i="13"/>
  <c r="BO297" i="13"/>
  <c r="S297" i="13"/>
  <c r="AB298" i="13" s="1"/>
  <c r="M297" i="13"/>
  <c r="P297" i="13" s="1"/>
  <c r="CF297" i="13" l="1"/>
  <c r="AS298" i="13" s="1"/>
  <c r="CG297" i="13"/>
  <c r="AT298" i="13" s="1"/>
  <c r="CE297" i="13"/>
  <c r="K297" i="13"/>
  <c r="N297" i="13" s="1"/>
  <c r="Q297" i="13"/>
  <c r="Z298" i="13" s="1"/>
  <c r="F508" i="7" s="1"/>
  <c r="L508" i="7"/>
  <c r="G408" i="12" s="1"/>
  <c r="H408" i="12" s="1"/>
  <c r="I408" i="12" s="1"/>
  <c r="AX297" i="13"/>
  <c r="BA297" i="13" s="1"/>
  <c r="BD297" i="13" s="1"/>
  <c r="AI298" i="13"/>
  <c r="AR298" i="13" l="1"/>
  <c r="BS298" i="13"/>
  <c r="BY298" i="13" s="1"/>
  <c r="BT298" i="13"/>
  <c r="BZ298" i="13" s="1"/>
  <c r="BU298" i="13"/>
  <c r="CA298" i="13" s="1"/>
  <c r="CJ298" i="13"/>
  <c r="CI298" i="13"/>
  <c r="CH298" i="13"/>
  <c r="J409" i="12"/>
  <c r="I298" i="13"/>
  <c r="BP298" i="13"/>
  <c r="AV298" i="13"/>
  <c r="BM298" i="13"/>
  <c r="BH298" i="13"/>
  <c r="BQ298" i="13"/>
  <c r="J298" i="13"/>
  <c r="AW298" i="13"/>
  <c r="BN298" i="13"/>
  <c r="AY298" i="13" l="1"/>
  <c r="BB298" i="13" s="1"/>
  <c r="AJ299" i="13"/>
  <c r="G509" i="7"/>
  <c r="K509" i="7"/>
  <c r="H509" i="7"/>
  <c r="J509" i="7"/>
  <c r="I509" i="7"/>
  <c r="BW298" i="13"/>
  <c r="CC298" i="13"/>
  <c r="BV298" i="13"/>
  <c r="CB298" i="13"/>
  <c r="H298" i="13"/>
  <c r="BL298" i="13"/>
  <c r="BO298" i="13"/>
  <c r="AU298" i="13"/>
  <c r="M298" i="13"/>
  <c r="P298" i="13" s="1"/>
  <c r="S298" i="13"/>
  <c r="AB299" i="13" s="1"/>
  <c r="BX298" i="13"/>
  <c r="CD298" i="13"/>
  <c r="AZ298" i="13"/>
  <c r="BC298" i="13" s="1"/>
  <c r="AK299" i="13"/>
  <c r="L298" i="13"/>
  <c r="O298" i="13" s="1"/>
  <c r="R298" i="13"/>
  <c r="AA299" i="13" s="1"/>
  <c r="CG298" i="13" l="1"/>
  <c r="AT299" i="13" s="1"/>
  <c r="CE298" i="13"/>
  <c r="CF298" i="13"/>
  <c r="AS299" i="13" s="1"/>
  <c r="Q298" i="13"/>
  <c r="Z299" i="13" s="1"/>
  <c r="F509" i="7" s="1"/>
  <c r="K298" i="13"/>
  <c r="N298" i="13" s="1"/>
  <c r="AX298" i="13"/>
  <c r="BA298" i="13" s="1"/>
  <c r="BD298" i="13" s="1"/>
  <c r="AI299" i="13"/>
  <c r="L509" i="7"/>
  <c r="G409" i="12" s="1"/>
  <c r="H409" i="12" s="1"/>
  <c r="I409" i="12" s="1"/>
  <c r="AR299" i="13" l="1"/>
  <c r="BH299" i="13"/>
  <c r="BM299" i="13"/>
  <c r="BP299" i="13"/>
  <c r="I299" i="13"/>
  <c r="AV299" i="13"/>
  <c r="BU299" i="13"/>
  <c r="CA299" i="13" s="1"/>
  <c r="BT299" i="13"/>
  <c r="BZ299" i="13" s="1"/>
  <c r="BS299" i="13"/>
  <c r="BY299" i="13" s="1"/>
  <c r="CJ299" i="13"/>
  <c r="CI299" i="13"/>
  <c r="CH299" i="13"/>
  <c r="J410" i="12"/>
  <c r="BN299" i="13"/>
  <c r="J299" i="13"/>
  <c r="AW299" i="13"/>
  <c r="BQ299" i="13"/>
  <c r="BV299" i="13" l="1"/>
  <c r="CB299" i="13"/>
  <c r="J510" i="7"/>
  <c r="H510" i="7"/>
  <c r="G510" i="7"/>
  <c r="K510" i="7"/>
  <c r="I510" i="7"/>
  <c r="M299" i="13"/>
  <c r="P299" i="13" s="1"/>
  <c r="S299" i="13"/>
  <c r="AB300" i="13" s="1"/>
  <c r="BW299" i="13"/>
  <c r="CC299" i="13"/>
  <c r="BX299" i="13"/>
  <c r="CD299" i="13"/>
  <c r="L299" i="13"/>
  <c r="O299" i="13" s="1"/>
  <c r="R299" i="13"/>
  <c r="AA300" i="13" s="1"/>
  <c r="H299" i="13"/>
  <c r="BO299" i="13"/>
  <c r="AU299" i="13"/>
  <c r="BL299" i="13"/>
  <c r="AZ299" i="13"/>
  <c r="BC299" i="13" s="1"/>
  <c r="AK300" i="13"/>
  <c r="AY299" i="13"/>
  <c r="BB299" i="13" s="1"/>
  <c r="AJ300" i="13"/>
  <c r="K299" i="13" l="1"/>
  <c r="N299" i="13" s="1"/>
  <c r="Q299" i="13"/>
  <c r="Z300" i="13" s="1"/>
  <c r="F510" i="7" s="1"/>
  <c r="CE299" i="13"/>
  <c r="CG299" i="13"/>
  <c r="AT300" i="13" s="1"/>
  <c r="L510" i="7"/>
  <c r="G410" i="12" s="1"/>
  <c r="H410" i="12" s="1"/>
  <c r="I410" i="12" s="1"/>
  <c r="AX299" i="13"/>
  <c r="BA299" i="13" s="1"/>
  <c r="BD299" i="13" s="1"/>
  <c r="AI300" i="13"/>
  <c r="AR300" i="13" s="1"/>
  <c r="CF299" i="13"/>
  <c r="AS300" i="13" s="1"/>
  <c r="BM300" i="13" l="1"/>
  <c r="BP300" i="13"/>
  <c r="I300" i="13"/>
  <c r="AV300" i="13"/>
  <c r="BQ300" i="13"/>
  <c r="J300" i="13"/>
  <c r="BN300" i="13"/>
  <c r="AW300" i="13"/>
  <c r="BU300" i="13"/>
  <c r="CA300" i="13" s="1"/>
  <c r="BT300" i="13"/>
  <c r="BZ300" i="13" s="1"/>
  <c r="BS300" i="13"/>
  <c r="BY300" i="13" s="1"/>
  <c r="CJ300" i="13"/>
  <c r="CI300" i="13"/>
  <c r="CH300" i="13"/>
  <c r="J411" i="12"/>
  <c r="BH300" i="13"/>
  <c r="H511" i="7" l="1"/>
  <c r="I511" i="7"/>
  <c r="K511" i="7"/>
  <c r="G511" i="7"/>
  <c r="J511" i="7"/>
  <c r="BV300" i="13"/>
  <c r="CB300" i="13"/>
  <c r="BX300" i="13"/>
  <c r="CD300" i="13"/>
  <c r="BO300" i="13"/>
  <c r="H300" i="13"/>
  <c r="AU300" i="13"/>
  <c r="BL300" i="13"/>
  <c r="BW300" i="13"/>
  <c r="CC300" i="13"/>
  <c r="M300" i="13"/>
  <c r="P300" i="13" s="1"/>
  <c r="S300" i="13"/>
  <c r="AB301" i="13" s="1"/>
  <c r="R300" i="13"/>
  <c r="AA301" i="13" s="1"/>
  <c r="L300" i="13"/>
  <c r="O300" i="13" s="1"/>
  <c r="AZ300" i="13"/>
  <c r="BC300" i="13" s="1"/>
  <c r="AK301" i="13"/>
  <c r="AY300" i="13"/>
  <c r="BB300" i="13" s="1"/>
  <c r="AJ301" i="13"/>
  <c r="AX300" i="13" l="1"/>
  <c r="BA300" i="13" s="1"/>
  <c r="BD300" i="13" s="1"/>
  <c r="AI301" i="13"/>
  <c r="L511" i="7"/>
  <c r="G411" i="12" s="1"/>
  <c r="H411" i="12" s="1"/>
  <c r="I411" i="12" s="1"/>
  <c r="CG300" i="13"/>
  <c r="AT301" i="13" s="1"/>
  <c r="Q300" i="13"/>
  <c r="Z301" i="13" s="1"/>
  <c r="F511" i="7" s="1"/>
  <c r="K300" i="13"/>
  <c r="N300" i="13" s="1"/>
  <c r="CF300" i="13"/>
  <c r="AS301" i="13" s="1"/>
  <c r="CE300" i="13"/>
  <c r="AR301" i="13" l="1"/>
  <c r="J301" i="13"/>
  <c r="AW301" i="13"/>
  <c r="BQ301" i="13"/>
  <c r="BN301" i="13"/>
  <c r="AV301" i="13"/>
  <c r="BP301" i="13"/>
  <c r="I301" i="13"/>
  <c r="BM301" i="13"/>
  <c r="BH301" i="13"/>
  <c r="BT301" i="13"/>
  <c r="BZ301" i="13" s="1"/>
  <c r="BU301" i="13"/>
  <c r="CA301" i="13" s="1"/>
  <c r="BS301" i="13"/>
  <c r="BY301" i="13" s="1"/>
  <c r="CJ301" i="13"/>
  <c r="CI301" i="13"/>
  <c r="CH301" i="13"/>
  <c r="J412" i="12"/>
  <c r="AZ301" i="13" l="1"/>
  <c r="BC301" i="13" s="1"/>
  <c r="AK302" i="13"/>
  <c r="BV301" i="13"/>
  <c r="CB301" i="13"/>
  <c r="BX301" i="13"/>
  <c r="CD301" i="13"/>
  <c r="BW301" i="13"/>
  <c r="CC301" i="13"/>
  <c r="H301" i="13"/>
  <c r="AU301" i="13"/>
  <c r="BO301" i="13"/>
  <c r="BL301" i="13"/>
  <c r="AY301" i="13"/>
  <c r="BB301" i="13" s="1"/>
  <c r="AJ302" i="13"/>
  <c r="S301" i="13"/>
  <c r="AB302" i="13" s="1"/>
  <c r="M301" i="13"/>
  <c r="P301" i="13" s="1"/>
  <c r="L301" i="13"/>
  <c r="O301" i="13" s="1"/>
  <c r="R301" i="13"/>
  <c r="AA302" i="13" s="1"/>
  <c r="G512" i="7"/>
  <c r="J512" i="7"/>
  <c r="I512" i="7"/>
  <c r="K512" i="7"/>
  <c r="H512" i="7"/>
  <c r="CE301" i="13" l="1"/>
  <c r="CG301" i="13"/>
  <c r="AT302" i="13" s="1"/>
  <c r="L512" i="7"/>
  <c r="G412" i="12" s="1"/>
  <c r="H412" i="12" s="1"/>
  <c r="I412" i="12" s="1"/>
  <c r="Q301" i="13"/>
  <c r="Z302" i="13" s="1"/>
  <c r="F512" i="7" s="1"/>
  <c r="K301" i="13"/>
  <c r="N301" i="13" s="1"/>
  <c r="AX301" i="13"/>
  <c r="BA301" i="13" s="1"/>
  <c r="BD301" i="13" s="1"/>
  <c r="AI302" i="13"/>
  <c r="CF301" i="13"/>
  <c r="AS302" i="13" s="1"/>
  <c r="AR302" i="13" l="1"/>
  <c r="I302" i="13"/>
  <c r="BP302" i="13"/>
  <c r="AV302" i="13"/>
  <c r="BM302" i="13"/>
  <c r="BN302" i="13"/>
  <c r="AW302" i="13"/>
  <c r="J302" i="13"/>
  <c r="BQ302" i="13"/>
  <c r="BH302" i="13"/>
  <c r="BU302" i="13"/>
  <c r="CA302" i="13" s="1"/>
  <c r="BT302" i="13"/>
  <c r="BZ302" i="13" s="1"/>
  <c r="BS302" i="13"/>
  <c r="BY302" i="13" s="1"/>
  <c r="CJ302" i="13"/>
  <c r="CI302" i="13"/>
  <c r="CH302" i="13"/>
  <c r="J413" i="12"/>
  <c r="H302" i="13" l="1"/>
  <c r="BO302" i="13"/>
  <c r="BL302" i="13"/>
  <c r="AU302" i="13"/>
  <c r="BV302" i="13"/>
  <c r="CB302" i="13"/>
  <c r="R302" i="13"/>
  <c r="AA303" i="13" s="1"/>
  <c r="L302" i="13"/>
  <c r="O302" i="13" s="1"/>
  <c r="BW302" i="13"/>
  <c r="CC302" i="13"/>
  <c r="K513" i="7"/>
  <c r="G513" i="7"/>
  <c r="H513" i="7"/>
  <c r="J513" i="7"/>
  <c r="I513" i="7"/>
  <c r="AZ302" i="13"/>
  <c r="BC302" i="13" s="1"/>
  <c r="AK303" i="13"/>
  <c r="BX302" i="13"/>
  <c r="CD302" i="13"/>
  <c r="M302" i="13"/>
  <c r="P302" i="13" s="1"/>
  <c r="S302" i="13"/>
  <c r="AB303" i="13" s="1"/>
  <c r="AY302" i="13"/>
  <c r="BB302" i="13" s="1"/>
  <c r="AJ303" i="13"/>
  <c r="CG302" i="13" l="1"/>
  <c r="AT303" i="13" s="1"/>
  <c r="CF302" i="13"/>
  <c r="AS303" i="13" s="1"/>
  <c r="L513" i="7"/>
  <c r="G413" i="12" s="1"/>
  <c r="H413" i="12" s="1"/>
  <c r="I413" i="12" s="1"/>
  <c r="Q302" i="13"/>
  <c r="Z303" i="13" s="1"/>
  <c r="F513" i="7" s="1"/>
  <c r="K302" i="13"/>
  <c r="N302" i="13" s="1"/>
  <c r="AX302" i="13"/>
  <c r="BA302" i="13" s="1"/>
  <c r="BD302" i="13" s="1"/>
  <c r="AI303" i="13"/>
  <c r="CE302" i="13"/>
  <c r="AR303" i="13" l="1"/>
  <c r="BS303" i="13"/>
  <c r="BY303" i="13" s="1"/>
  <c r="BU303" i="13"/>
  <c r="CA303" i="13" s="1"/>
  <c r="BT303" i="13"/>
  <c r="BZ303" i="13" s="1"/>
  <c r="CJ303" i="13"/>
  <c r="CI303" i="13"/>
  <c r="CH303" i="13"/>
  <c r="J414" i="12"/>
  <c r="BM303" i="13"/>
  <c r="AV303" i="13"/>
  <c r="I303" i="13"/>
  <c r="BP303" i="13"/>
  <c r="AW303" i="13"/>
  <c r="J303" i="13"/>
  <c r="BN303" i="13"/>
  <c r="BQ303" i="13"/>
  <c r="BH303" i="13"/>
  <c r="BX303" i="13" l="1"/>
  <c r="CD303" i="13"/>
  <c r="AY303" i="13"/>
  <c r="BB303" i="13" s="1"/>
  <c r="AJ304" i="13"/>
  <c r="J514" i="7"/>
  <c r="I514" i="7"/>
  <c r="H514" i="7"/>
  <c r="K514" i="7"/>
  <c r="G514" i="7"/>
  <c r="M303" i="13"/>
  <c r="P303" i="13" s="1"/>
  <c r="S303" i="13"/>
  <c r="AB304" i="13" s="1"/>
  <c r="BL303" i="13"/>
  <c r="H303" i="13"/>
  <c r="AU303" i="13"/>
  <c r="BO303" i="13"/>
  <c r="BV303" i="13"/>
  <c r="CB303" i="13"/>
  <c r="AZ303" i="13"/>
  <c r="BC303" i="13" s="1"/>
  <c r="AK304" i="13"/>
  <c r="L303" i="13"/>
  <c r="O303" i="13" s="1"/>
  <c r="R303" i="13"/>
  <c r="AA304" i="13" s="1"/>
  <c r="BW303" i="13"/>
  <c r="CC303" i="13"/>
  <c r="CF303" i="13" l="1"/>
  <c r="AS304" i="13" s="1"/>
  <c r="L514" i="7"/>
  <c r="G414" i="12" s="1"/>
  <c r="H414" i="12" s="1"/>
  <c r="I414" i="12" s="1"/>
  <c r="K303" i="13"/>
  <c r="N303" i="13" s="1"/>
  <c r="Q303" i="13"/>
  <c r="Z304" i="13" s="1"/>
  <c r="F514" i="7" s="1"/>
  <c r="CE303" i="13"/>
  <c r="AX303" i="13"/>
  <c r="BA303" i="13" s="1"/>
  <c r="BD303" i="13" s="1"/>
  <c r="AI304" i="13"/>
  <c r="CG303" i="13"/>
  <c r="AT304" i="13" s="1"/>
  <c r="AR304" i="13" l="1"/>
  <c r="BU304" i="13"/>
  <c r="CA304" i="13" s="1"/>
  <c r="BS304" i="13"/>
  <c r="BY304" i="13" s="1"/>
  <c r="BT304" i="13"/>
  <c r="BZ304" i="13" s="1"/>
  <c r="CJ304" i="13"/>
  <c r="CI304" i="13"/>
  <c r="CH304" i="13"/>
  <c r="J415" i="12"/>
  <c r="AW304" i="13"/>
  <c r="BN304" i="13"/>
  <c r="J304" i="13"/>
  <c r="BQ304" i="13"/>
  <c r="BM304" i="13"/>
  <c r="BP304" i="13"/>
  <c r="I304" i="13"/>
  <c r="AV304" i="13"/>
  <c r="BH304" i="13"/>
  <c r="K515" i="7" l="1"/>
  <c r="I515" i="7"/>
  <c r="J515" i="7"/>
  <c r="G515" i="7"/>
  <c r="H515" i="7"/>
  <c r="H304" i="13"/>
  <c r="AU304" i="13"/>
  <c r="BO304" i="13"/>
  <c r="BL304" i="13"/>
  <c r="AZ304" i="13"/>
  <c r="BC304" i="13" s="1"/>
  <c r="AK305" i="13"/>
  <c r="BW304" i="13"/>
  <c r="CC304" i="13"/>
  <c r="AY304" i="13"/>
  <c r="BB304" i="13" s="1"/>
  <c r="AJ305" i="13"/>
  <c r="BV304" i="13"/>
  <c r="CB304" i="13"/>
  <c r="R304" i="13"/>
  <c r="AA305" i="13" s="1"/>
  <c r="L304" i="13"/>
  <c r="O304" i="13" s="1"/>
  <c r="M304" i="13"/>
  <c r="P304" i="13" s="1"/>
  <c r="S304" i="13"/>
  <c r="AB305" i="13" s="1"/>
  <c r="BX304" i="13"/>
  <c r="CD304" i="13"/>
  <c r="CG304" i="13" l="1"/>
  <c r="AT305" i="13" s="1"/>
  <c r="CE304" i="13"/>
  <c r="CF304" i="13"/>
  <c r="AS305" i="13" s="1"/>
  <c r="L515" i="7"/>
  <c r="G415" i="12" s="1"/>
  <c r="H415" i="12" s="1"/>
  <c r="I415" i="12" s="1"/>
  <c r="Q304" i="13"/>
  <c r="Z305" i="13" s="1"/>
  <c r="F515" i="7" s="1"/>
  <c r="K304" i="13"/>
  <c r="N304" i="13" s="1"/>
  <c r="AX304" i="13"/>
  <c r="BA304" i="13" s="1"/>
  <c r="BD304" i="13" s="1"/>
  <c r="AI305" i="13"/>
  <c r="AR305" i="13" l="1"/>
  <c r="J305" i="13"/>
  <c r="BN305" i="13"/>
  <c r="BQ305" i="13"/>
  <c r="AW305" i="13"/>
  <c r="BT305" i="13"/>
  <c r="BZ305" i="13" s="1"/>
  <c r="BU305" i="13"/>
  <c r="CA305" i="13" s="1"/>
  <c r="BS305" i="13"/>
  <c r="BY305" i="13" s="1"/>
  <c r="CJ305" i="13"/>
  <c r="CI305" i="13"/>
  <c r="CH305" i="13"/>
  <c r="J416" i="12"/>
  <c r="BH305" i="13"/>
  <c r="I305" i="13"/>
  <c r="BM305" i="13"/>
  <c r="BP305" i="13"/>
  <c r="AV305" i="13"/>
  <c r="L305" i="13" l="1"/>
  <c r="O305" i="13" s="1"/>
  <c r="R305" i="13"/>
  <c r="AA306" i="13" s="1"/>
  <c r="AY305" i="13"/>
  <c r="BB305" i="13" s="1"/>
  <c r="AJ306" i="13"/>
  <c r="I516" i="7"/>
  <c r="J516" i="7"/>
  <c r="G516" i="7"/>
  <c r="H516" i="7"/>
  <c r="K516" i="7"/>
  <c r="BW305" i="13"/>
  <c r="CC305" i="13"/>
  <c r="H305" i="13"/>
  <c r="AU305" i="13"/>
  <c r="BL305" i="13"/>
  <c r="BO305" i="13"/>
  <c r="M305" i="13"/>
  <c r="P305" i="13" s="1"/>
  <c r="S305" i="13"/>
  <c r="AB306" i="13" s="1"/>
  <c r="BV305" i="13"/>
  <c r="CB305" i="13"/>
  <c r="BX305" i="13"/>
  <c r="CD305" i="13"/>
  <c r="AZ305" i="13"/>
  <c r="BC305" i="13" s="1"/>
  <c r="AK306" i="13"/>
  <c r="CE305" i="13" l="1"/>
  <c r="CG305" i="13"/>
  <c r="AT306" i="13" s="1"/>
  <c r="Q305" i="13"/>
  <c r="Z306" i="13" s="1"/>
  <c r="F516" i="7" s="1"/>
  <c r="K305" i="13"/>
  <c r="N305" i="13" s="1"/>
  <c r="AX305" i="13"/>
  <c r="BA305" i="13" s="1"/>
  <c r="BD305" i="13" s="1"/>
  <c r="AI306" i="13"/>
  <c r="L516" i="7"/>
  <c r="G416" i="12" s="1"/>
  <c r="H416" i="12" s="1"/>
  <c r="I416" i="12" s="1"/>
  <c r="CF305" i="13"/>
  <c r="AS306" i="13" s="1"/>
  <c r="AR306" i="13" l="1"/>
  <c r="BM306" i="13"/>
  <c r="BP306" i="13"/>
  <c r="I306" i="13"/>
  <c r="AV306" i="13"/>
  <c r="BH306" i="13"/>
  <c r="BS306" i="13"/>
  <c r="BY306" i="13" s="1"/>
  <c r="BU306" i="13"/>
  <c r="CA306" i="13" s="1"/>
  <c r="BT306" i="13"/>
  <c r="BZ306" i="13" s="1"/>
  <c r="CJ306" i="13"/>
  <c r="CI306" i="13"/>
  <c r="CH306" i="13"/>
  <c r="J417" i="12"/>
  <c r="BN306" i="13"/>
  <c r="BQ306" i="13"/>
  <c r="J306" i="13"/>
  <c r="AW306" i="13"/>
  <c r="R306" i="13" l="1"/>
  <c r="AA307" i="13" s="1"/>
  <c r="L306" i="13"/>
  <c r="O306" i="13" s="1"/>
  <c r="S306" i="13"/>
  <c r="AB307" i="13" s="1"/>
  <c r="M306" i="13"/>
  <c r="P306" i="13" s="1"/>
  <c r="BX306" i="13"/>
  <c r="CD306" i="13"/>
  <c r="I517" i="7"/>
  <c r="J517" i="7"/>
  <c r="K517" i="7"/>
  <c r="G517" i="7"/>
  <c r="H517" i="7"/>
  <c r="AY306" i="13"/>
  <c r="BB306" i="13" s="1"/>
  <c r="AJ307" i="13"/>
  <c r="AZ306" i="13"/>
  <c r="BC306" i="13" s="1"/>
  <c r="AK307" i="13"/>
  <c r="BW306" i="13"/>
  <c r="CC306" i="13"/>
  <c r="BV306" i="13"/>
  <c r="CB306" i="13"/>
  <c r="H306" i="13"/>
  <c r="BO306" i="13"/>
  <c r="AU306" i="13"/>
  <c r="BL306" i="13"/>
  <c r="CE306" i="13" l="1"/>
  <c r="CF306" i="13"/>
  <c r="AS307" i="13" s="1"/>
  <c r="AX306" i="13"/>
  <c r="BA306" i="13" s="1"/>
  <c r="BD306" i="13" s="1"/>
  <c r="AI307" i="13"/>
  <c r="L517" i="7"/>
  <c r="G417" i="12" s="1"/>
  <c r="H417" i="12" s="1"/>
  <c r="I417" i="12" s="1"/>
  <c r="K306" i="13"/>
  <c r="N306" i="13" s="1"/>
  <c r="Q306" i="13"/>
  <c r="Z307" i="13" s="1"/>
  <c r="F517" i="7" s="1"/>
  <c r="CG306" i="13"/>
  <c r="AT307" i="13" s="1"/>
  <c r="AR307" i="13" l="1"/>
  <c r="J307" i="13"/>
  <c r="BN307" i="13"/>
  <c r="BQ307" i="13"/>
  <c r="AW307" i="13"/>
  <c r="BU307" i="13"/>
  <c r="CA307" i="13" s="1"/>
  <c r="BS307" i="13"/>
  <c r="BY307" i="13" s="1"/>
  <c r="BT307" i="13"/>
  <c r="BZ307" i="13" s="1"/>
  <c r="CJ307" i="13"/>
  <c r="CI307" i="13"/>
  <c r="CH307" i="13"/>
  <c r="J418" i="12"/>
  <c r="BH307" i="13"/>
  <c r="AV307" i="13"/>
  <c r="BM307" i="13"/>
  <c r="I307" i="13"/>
  <c r="BP307" i="13"/>
  <c r="J518" i="7" l="1"/>
  <c r="I518" i="7"/>
  <c r="G518" i="7"/>
  <c r="H518" i="7"/>
  <c r="K518" i="7"/>
  <c r="BX307" i="13"/>
  <c r="CD307" i="13"/>
  <c r="BO307" i="13"/>
  <c r="BL307" i="13"/>
  <c r="AU307" i="13"/>
  <c r="H307" i="13"/>
  <c r="AY307" i="13"/>
  <c r="BB307" i="13" s="1"/>
  <c r="AJ308" i="13"/>
  <c r="AZ307" i="13"/>
  <c r="BC307" i="13" s="1"/>
  <c r="AK308" i="13"/>
  <c r="BW307" i="13"/>
  <c r="CC307" i="13"/>
  <c r="BV307" i="13"/>
  <c r="CB307" i="13"/>
  <c r="S307" i="13"/>
  <c r="AB308" i="13" s="1"/>
  <c r="M307" i="13"/>
  <c r="P307" i="13" s="1"/>
  <c r="L307" i="13"/>
  <c r="O307" i="13" s="1"/>
  <c r="R307" i="13"/>
  <c r="AA308" i="13" s="1"/>
  <c r="CG307" i="13" l="1"/>
  <c r="AT308" i="13" s="1"/>
  <c r="AX307" i="13"/>
  <c r="BA307" i="13" s="1"/>
  <c r="BD307" i="13" s="1"/>
  <c r="AI308" i="13"/>
  <c r="K307" i="13"/>
  <c r="N307" i="13" s="1"/>
  <c r="Q307" i="13"/>
  <c r="Z308" i="13" s="1"/>
  <c r="F518" i="7" s="1"/>
  <c r="L518" i="7"/>
  <c r="G418" i="12" s="1"/>
  <c r="H418" i="12" s="1"/>
  <c r="I418" i="12" s="1"/>
  <c r="CE307" i="13"/>
  <c r="CF307" i="13"/>
  <c r="AS308" i="13" s="1"/>
  <c r="AR308" i="13" l="1"/>
  <c r="J308" i="13"/>
  <c r="BN308" i="13"/>
  <c r="AW308" i="13"/>
  <c r="BQ308" i="13"/>
  <c r="BP308" i="13"/>
  <c r="BM308" i="13"/>
  <c r="AV308" i="13"/>
  <c r="I308" i="13"/>
  <c r="BH308" i="13"/>
  <c r="BT308" i="13"/>
  <c r="BZ308" i="13" s="1"/>
  <c r="BU308" i="13"/>
  <c r="CA308" i="13" s="1"/>
  <c r="BS308" i="13"/>
  <c r="BY308" i="13" s="1"/>
  <c r="CJ308" i="13"/>
  <c r="CI308" i="13"/>
  <c r="CH308" i="13"/>
  <c r="J419" i="12"/>
  <c r="BV308" i="13" l="1"/>
  <c r="CB308" i="13"/>
  <c r="H308" i="13"/>
  <c r="AU308" i="13"/>
  <c r="BO308" i="13"/>
  <c r="BL308" i="13"/>
  <c r="S308" i="13"/>
  <c r="AB309" i="13" s="1"/>
  <c r="M308" i="13"/>
  <c r="P308" i="13" s="1"/>
  <c r="AY308" i="13"/>
  <c r="BB308" i="13" s="1"/>
  <c r="AJ309" i="13"/>
  <c r="AZ308" i="13"/>
  <c r="BC308" i="13" s="1"/>
  <c r="AK309" i="13"/>
  <c r="BX308" i="13"/>
  <c r="CD308" i="13"/>
  <c r="BW308" i="13"/>
  <c r="CC308" i="13"/>
  <c r="I519" i="7"/>
  <c r="K519" i="7"/>
  <c r="G519" i="7"/>
  <c r="J519" i="7"/>
  <c r="H519" i="7"/>
  <c r="R308" i="13"/>
  <c r="AA309" i="13" s="1"/>
  <c r="L308" i="13"/>
  <c r="O308" i="13" s="1"/>
  <c r="CF308" i="13" l="1"/>
  <c r="AS309" i="13" s="1"/>
  <c r="Q308" i="13"/>
  <c r="Z309" i="13" s="1"/>
  <c r="F519" i="7" s="1"/>
  <c r="K308" i="13"/>
  <c r="N308" i="13" s="1"/>
  <c r="CG308" i="13"/>
  <c r="AT309" i="13" s="1"/>
  <c r="L519" i="7"/>
  <c r="G419" i="12" s="1"/>
  <c r="H419" i="12" s="1"/>
  <c r="I419" i="12" s="1"/>
  <c r="AX308" i="13"/>
  <c r="BA308" i="13" s="1"/>
  <c r="BD308" i="13" s="1"/>
  <c r="AI309" i="13"/>
  <c r="CE308" i="13"/>
  <c r="AR309" i="13" l="1"/>
  <c r="BH309" i="13"/>
  <c r="BU309" i="13"/>
  <c r="CA309" i="13" s="1"/>
  <c r="BS309" i="13"/>
  <c r="BY309" i="13" s="1"/>
  <c r="BT309" i="13"/>
  <c r="BZ309" i="13" s="1"/>
  <c r="CJ309" i="13"/>
  <c r="CI309" i="13"/>
  <c r="CH309" i="13"/>
  <c r="J420" i="12"/>
  <c r="I309" i="13"/>
  <c r="BP309" i="13"/>
  <c r="AV309" i="13"/>
  <c r="BM309" i="13"/>
  <c r="BQ309" i="13"/>
  <c r="J309" i="13"/>
  <c r="AW309" i="13"/>
  <c r="BN309" i="13"/>
  <c r="M309" i="13" l="1"/>
  <c r="P309" i="13" s="1"/>
  <c r="S309" i="13"/>
  <c r="AB310" i="13" s="1"/>
  <c r="BV309" i="13"/>
  <c r="CB309" i="13"/>
  <c r="BX309" i="13"/>
  <c r="CD309" i="13"/>
  <c r="BW309" i="13"/>
  <c r="CC309" i="13"/>
  <c r="BL309" i="13"/>
  <c r="H309" i="13"/>
  <c r="AU309" i="13"/>
  <c r="BO309" i="13"/>
  <c r="L309" i="13"/>
  <c r="O309" i="13" s="1"/>
  <c r="R309" i="13"/>
  <c r="AA310" i="13" s="1"/>
  <c r="AZ309" i="13"/>
  <c r="BC309" i="13" s="1"/>
  <c r="AK310" i="13"/>
  <c r="AY309" i="13"/>
  <c r="BB309" i="13" s="1"/>
  <c r="AJ310" i="13"/>
  <c r="I520" i="7"/>
  <c r="G520" i="7"/>
  <c r="H520" i="7"/>
  <c r="J520" i="7"/>
  <c r="K520" i="7"/>
  <c r="CE309" i="13" l="1"/>
  <c r="CF309" i="13"/>
  <c r="AS310" i="13" s="1"/>
  <c r="Q309" i="13"/>
  <c r="Z310" i="13" s="1"/>
  <c r="F520" i="7" s="1"/>
  <c r="K309" i="13"/>
  <c r="N309" i="13" s="1"/>
  <c r="CG309" i="13"/>
  <c r="AT310" i="13" s="1"/>
  <c r="L520" i="7"/>
  <c r="G420" i="12" s="1"/>
  <c r="H420" i="12" s="1"/>
  <c r="I420" i="12" s="1"/>
  <c r="AX309" i="13"/>
  <c r="BA309" i="13" s="1"/>
  <c r="BD309" i="13" s="1"/>
  <c r="AI310" i="13"/>
  <c r="AR310" i="13" l="1"/>
  <c r="BQ310" i="13"/>
  <c r="BN310" i="13"/>
  <c r="J310" i="13"/>
  <c r="AW310" i="13"/>
  <c r="BH310" i="13"/>
  <c r="BM310" i="13"/>
  <c r="I310" i="13"/>
  <c r="BP310" i="13"/>
  <c r="AV310" i="13"/>
  <c r="BS310" i="13"/>
  <c r="BY310" i="13" s="1"/>
  <c r="BU310" i="13"/>
  <c r="CA310" i="13" s="1"/>
  <c r="BT310" i="13"/>
  <c r="BZ310" i="13" s="1"/>
  <c r="CJ310" i="13"/>
  <c r="CI310" i="13"/>
  <c r="CH310" i="13"/>
  <c r="J421" i="12"/>
  <c r="R310" i="13" l="1"/>
  <c r="AA311" i="13" s="1"/>
  <c r="L310" i="13"/>
  <c r="O310" i="13" s="1"/>
  <c r="BW310" i="13"/>
  <c r="CC310" i="13"/>
  <c r="BV310" i="13"/>
  <c r="CB310" i="13"/>
  <c r="BL310" i="13"/>
  <c r="H310" i="13"/>
  <c r="AU310" i="13"/>
  <c r="BO310" i="13"/>
  <c r="M310" i="13"/>
  <c r="P310" i="13" s="1"/>
  <c r="S310" i="13"/>
  <c r="AB311" i="13" s="1"/>
  <c r="BX310" i="13"/>
  <c r="CD310" i="13"/>
  <c r="AY310" i="13"/>
  <c r="BB310" i="13" s="1"/>
  <c r="AJ311" i="13"/>
  <c r="K521" i="7"/>
  <c r="G521" i="7"/>
  <c r="J521" i="7"/>
  <c r="H521" i="7"/>
  <c r="I521" i="7"/>
  <c r="AZ310" i="13"/>
  <c r="BC310" i="13" s="1"/>
  <c r="AK311" i="13"/>
  <c r="CG310" i="13" l="1"/>
  <c r="AT311" i="13" s="1"/>
  <c r="AX310" i="13"/>
  <c r="BA310" i="13" s="1"/>
  <c r="BD310" i="13" s="1"/>
  <c r="AI311" i="13"/>
  <c r="CE310" i="13"/>
  <c r="L521" i="7"/>
  <c r="G421" i="12" s="1"/>
  <c r="H421" i="12" s="1"/>
  <c r="I421" i="12" s="1"/>
  <c r="K310" i="13"/>
  <c r="N310" i="13" s="1"/>
  <c r="Q310" i="13"/>
  <c r="Z311" i="13" s="1"/>
  <c r="F521" i="7" s="1"/>
  <c r="CF310" i="13"/>
  <c r="AS311" i="13" s="1"/>
  <c r="AR311" i="13" l="1"/>
  <c r="I311" i="13"/>
  <c r="BP311" i="13"/>
  <c r="BM311" i="13"/>
  <c r="AV311" i="13"/>
  <c r="BH311" i="13"/>
  <c r="BS311" i="13"/>
  <c r="BY311" i="13" s="1"/>
  <c r="BU311" i="13"/>
  <c r="CA311" i="13" s="1"/>
  <c r="BT311" i="13"/>
  <c r="BZ311" i="13" s="1"/>
  <c r="CJ311" i="13"/>
  <c r="CI311" i="13"/>
  <c r="CH311" i="13"/>
  <c r="J422" i="12"/>
  <c r="J311" i="13"/>
  <c r="BQ311" i="13"/>
  <c r="BN311" i="13"/>
  <c r="AW311" i="13"/>
  <c r="BX311" i="13" l="1"/>
  <c r="CD311" i="13"/>
  <c r="AZ311" i="13"/>
  <c r="BC311" i="13" s="1"/>
  <c r="AK312" i="13"/>
  <c r="BW311" i="13"/>
  <c r="CC311" i="13"/>
  <c r="R311" i="13"/>
  <c r="AA312" i="13" s="1"/>
  <c r="L311" i="13"/>
  <c r="O311" i="13" s="1"/>
  <c r="H522" i="7"/>
  <c r="K522" i="7"/>
  <c r="J522" i="7"/>
  <c r="G522" i="7"/>
  <c r="I522" i="7"/>
  <c r="BV311" i="13"/>
  <c r="CB311" i="13"/>
  <c r="BL311" i="13"/>
  <c r="AU311" i="13"/>
  <c r="BO311" i="13"/>
  <c r="H311" i="13"/>
  <c r="S311" i="13"/>
  <c r="AB312" i="13" s="1"/>
  <c r="M311" i="13"/>
  <c r="P311" i="13" s="1"/>
  <c r="AY311" i="13"/>
  <c r="BB311" i="13" s="1"/>
  <c r="AJ312" i="13"/>
  <c r="CF311" i="13" l="1"/>
  <c r="AS312" i="13" s="1"/>
  <c r="L522" i="7"/>
  <c r="G422" i="12" s="1"/>
  <c r="H422" i="12" s="1"/>
  <c r="I422" i="12" s="1"/>
  <c r="AX311" i="13"/>
  <c r="BA311" i="13" s="1"/>
  <c r="BD311" i="13" s="1"/>
  <c r="AI312" i="13"/>
  <c r="CG311" i="13"/>
  <c r="AT312" i="13" s="1"/>
  <c r="Q311" i="13"/>
  <c r="Z312" i="13" s="1"/>
  <c r="F522" i="7" s="1"/>
  <c r="K311" i="13"/>
  <c r="N311" i="13" s="1"/>
  <c r="CE311" i="13"/>
  <c r="AR312" i="13" l="1"/>
  <c r="AW312" i="13"/>
  <c r="BN312" i="13"/>
  <c r="BQ312" i="13"/>
  <c r="J312" i="13"/>
  <c r="BS312" i="13"/>
  <c r="BY312" i="13" s="1"/>
  <c r="BT312" i="13"/>
  <c r="BZ312" i="13" s="1"/>
  <c r="BU312" i="13"/>
  <c r="CA312" i="13" s="1"/>
  <c r="CJ312" i="13"/>
  <c r="CI312" i="13"/>
  <c r="CH312" i="13"/>
  <c r="J423" i="12"/>
  <c r="BH312" i="13"/>
  <c r="I312" i="13"/>
  <c r="BM312" i="13"/>
  <c r="BP312" i="13"/>
  <c r="AV312" i="13"/>
  <c r="BW312" i="13" l="1"/>
  <c r="CC312" i="13"/>
  <c r="AZ312" i="13"/>
  <c r="BC312" i="13" s="1"/>
  <c r="AK313" i="13"/>
  <c r="K523" i="7"/>
  <c r="J523" i="7"/>
  <c r="G523" i="7"/>
  <c r="H523" i="7"/>
  <c r="I523" i="7"/>
  <c r="BX312" i="13"/>
  <c r="CD312" i="13"/>
  <c r="BV312" i="13"/>
  <c r="CB312" i="13"/>
  <c r="AY312" i="13"/>
  <c r="BB312" i="13" s="1"/>
  <c r="AJ313" i="13"/>
  <c r="BL312" i="13"/>
  <c r="BO312" i="13"/>
  <c r="H312" i="13"/>
  <c r="AU312" i="13"/>
  <c r="R312" i="13"/>
  <c r="AA313" i="13" s="1"/>
  <c r="L312" i="13"/>
  <c r="O312" i="13" s="1"/>
  <c r="M312" i="13"/>
  <c r="P312" i="13" s="1"/>
  <c r="S312" i="13"/>
  <c r="AB313" i="13" s="1"/>
  <c r="CE312" i="13" l="1"/>
  <c r="AX312" i="13"/>
  <c r="BA312" i="13" s="1"/>
  <c r="BD312" i="13" s="1"/>
  <c r="AI313" i="13"/>
  <c r="Q312" i="13"/>
  <c r="Z313" i="13" s="1"/>
  <c r="F523" i="7" s="1"/>
  <c r="K312" i="13"/>
  <c r="N312" i="13" s="1"/>
  <c r="L523" i="7"/>
  <c r="G423" i="12" s="1"/>
  <c r="H423" i="12" s="1"/>
  <c r="I423" i="12" s="1"/>
  <c r="CF312" i="13"/>
  <c r="AS313" i="13" s="1"/>
  <c r="CG312" i="13"/>
  <c r="AT313" i="13" s="1"/>
  <c r="AR313" i="13" l="1"/>
  <c r="AV313" i="13"/>
  <c r="I313" i="13"/>
  <c r="BP313" i="13"/>
  <c r="BM313" i="13"/>
  <c r="BQ313" i="13"/>
  <c r="AW313" i="13"/>
  <c r="BN313" i="13"/>
  <c r="J313" i="13"/>
  <c r="BT313" i="13"/>
  <c r="BZ313" i="13" s="1"/>
  <c r="BU313" i="13"/>
  <c r="CA313" i="13" s="1"/>
  <c r="BS313" i="13"/>
  <c r="BY313" i="13" s="1"/>
  <c r="CJ313" i="13"/>
  <c r="CI313" i="13"/>
  <c r="CH313" i="13"/>
  <c r="J424" i="12"/>
  <c r="BH313" i="13"/>
  <c r="G524" i="7" l="1"/>
  <c r="I524" i="7"/>
  <c r="H524" i="7"/>
  <c r="J524" i="7"/>
  <c r="K524" i="7"/>
  <c r="BV313" i="13"/>
  <c r="CB313" i="13"/>
  <c r="BW313" i="13"/>
  <c r="CC313" i="13"/>
  <c r="BL313" i="13"/>
  <c r="H313" i="13"/>
  <c r="BO313" i="13"/>
  <c r="AU313" i="13"/>
  <c r="AZ313" i="13"/>
  <c r="BC313" i="13" s="1"/>
  <c r="AK314" i="13"/>
  <c r="BX313" i="13"/>
  <c r="CD313" i="13"/>
  <c r="AY313" i="13"/>
  <c r="BB313" i="13" s="1"/>
  <c r="AJ314" i="13"/>
  <c r="R313" i="13"/>
  <c r="AA314" i="13" s="1"/>
  <c r="L313" i="13"/>
  <c r="O313" i="13" s="1"/>
  <c r="S313" i="13"/>
  <c r="AB314" i="13" s="1"/>
  <c r="M313" i="13"/>
  <c r="P313" i="13" s="1"/>
  <c r="CF313" i="13" l="1"/>
  <c r="AS314" i="13" s="1"/>
  <c r="AX313" i="13"/>
  <c r="BA313" i="13" s="1"/>
  <c r="BD313" i="13" s="1"/>
  <c r="AI314" i="13"/>
  <c r="L524" i="7"/>
  <c r="G424" i="12" s="1"/>
  <c r="H424" i="12" s="1"/>
  <c r="I424" i="12" s="1"/>
  <c r="Q313" i="13"/>
  <c r="Z314" i="13" s="1"/>
  <c r="F524" i="7" s="1"/>
  <c r="K313" i="13"/>
  <c r="N313" i="13" s="1"/>
  <c r="CG313" i="13"/>
  <c r="AT314" i="13" s="1"/>
  <c r="CE313" i="13"/>
  <c r="AR314" i="13" l="1"/>
  <c r="BT314" i="13"/>
  <c r="BZ314" i="13" s="1"/>
  <c r="BS314" i="13"/>
  <c r="BY314" i="13" s="1"/>
  <c r="BU314" i="13"/>
  <c r="CA314" i="13" s="1"/>
  <c r="CJ314" i="13"/>
  <c r="CI314" i="13"/>
  <c r="CH314" i="13"/>
  <c r="J425" i="12"/>
  <c r="BH314" i="13"/>
  <c r="J314" i="13"/>
  <c r="AW314" i="13"/>
  <c r="BQ314" i="13"/>
  <c r="BN314" i="13"/>
  <c r="AV314" i="13"/>
  <c r="I314" i="13"/>
  <c r="BP314" i="13"/>
  <c r="BM314" i="13"/>
  <c r="K525" i="7" l="1"/>
  <c r="J525" i="7"/>
  <c r="G525" i="7"/>
  <c r="I525" i="7"/>
  <c r="H525" i="7"/>
  <c r="BX314" i="13"/>
  <c r="CD314" i="13"/>
  <c r="AY314" i="13"/>
  <c r="BB314" i="13" s="1"/>
  <c r="AJ315" i="13"/>
  <c r="M314" i="13"/>
  <c r="P314" i="13" s="1"/>
  <c r="S314" i="13"/>
  <c r="AB315" i="13" s="1"/>
  <c r="AZ314" i="13"/>
  <c r="BC314" i="13" s="1"/>
  <c r="AK315" i="13"/>
  <c r="BW314" i="13"/>
  <c r="CC314" i="13"/>
  <c r="H314" i="13"/>
  <c r="BO314" i="13"/>
  <c r="BL314" i="13"/>
  <c r="AU314" i="13"/>
  <c r="L314" i="13"/>
  <c r="O314" i="13" s="1"/>
  <c r="R314" i="13"/>
  <c r="AA315" i="13" s="1"/>
  <c r="BV314" i="13"/>
  <c r="CB314" i="13"/>
  <c r="CF314" i="13" l="1"/>
  <c r="AS315" i="13" s="1"/>
  <c r="K314" i="13"/>
  <c r="N314" i="13" s="1"/>
  <c r="Q314" i="13"/>
  <c r="Z315" i="13" s="1"/>
  <c r="F525" i="7" s="1"/>
  <c r="AX314" i="13"/>
  <c r="BA314" i="13" s="1"/>
  <c r="BD314" i="13" s="1"/>
  <c r="AI315" i="13"/>
  <c r="L525" i="7"/>
  <c r="G425" i="12" s="1"/>
  <c r="H425" i="12" s="1"/>
  <c r="I425" i="12" s="1"/>
  <c r="CE314" i="13"/>
  <c r="CG314" i="13"/>
  <c r="AT315" i="13" s="1"/>
  <c r="AR315" i="13" l="1"/>
  <c r="BN315" i="13"/>
  <c r="J315" i="13"/>
  <c r="BQ315" i="13"/>
  <c r="AW315" i="13"/>
  <c r="BH315" i="13"/>
  <c r="BP315" i="13"/>
  <c r="AV315" i="13"/>
  <c r="I315" i="13"/>
  <c r="BM315" i="13"/>
  <c r="BS315" i="13"/>
  <c r="BY315" i="13" s="1"/>
  <c r="BU315" i="13"/>
  <c r="CA315" i="13" s="1"/>
  <c r="BT315" i="13"/>
  <c r="BZ315" i="13" s="1"/>
  <c r="CJ315" i="13"/>
  <c r="CI315" i="13"/>
  <c r="CH315" i="13"/>
  <c r="J426" i="12"/>
  <c r="AY315" i="13" l="1"/>
  <c r="BB315" i="13" s="1"/>
  <c r="AJ316" i="13"/>
  <c r="M315" i="13"/>
  <c r="P315" i="13" s="1"/>
  <c r="S315" i="13"/>
  <c r="AB316" i="13" s="1"/>
  <c r="BW315" i="13"/>
  <c r="CC315" i="13"/>
  <c r="BV315" i="13"/>
  <c r="CB315" i="13"/>
  <c r="BL315" i="13"/>
  <c r="BO315" i="13"/>
  <c r="AU315" i="13"/>
  <c r="H315" i="13"/>
  <c r="R315" i="13"/>
  <c r="AA316" i="13" s="1"/>
  <c r="L315" i="13"/>
  <c r="O315" i="13" s="1"/>
  <c r="BX315" i="13"/>
  <c r="CD315" i="13"/>
  <c r="J526" i="7"/>
  <c r="I526" i="7"/>
  <c r="G526" i="7"/>
  <c r="H526" i="7"/>
  <c r="K526" i="7"/>
  <c r="AZ315" i="13"/>
  <c r="BC315" i="13" s="1"/>
  <c r="AK316" i="13"/>
  <c r="CF315" i="13" l="1"/>
  <c r="AS316" i="13" s="1"/>
  <c r="CG315" i="13"/>
  <c r="AT316" i="13" s="1"/>
  <c r="AX315" i="13"/>
  <c r="BA315" i="13" s="1"/>
  <c r="BD315" i="13" s="1"/>
  <c r="AI316" i="13"/>
  <c r="L526" i="7"/>
  <c r="G426" i="12" s="1"/>
  <c r="H426" i="12" s="1"/>
  <c r="I426" i="12" s="1"/>
  <c r="Q315" i="13"/>
  <c r="Z316" i="13" s="1"/>
  <c r="F526" i="7" s="1"/>
  <c r="K315" i="13"/>
  <c r="N315" i="13" s="1"/>
  <c r="CE315" i="13"/>
  <c r="AR316" i="13" l="1"/>
  <c r="J316" i="13"/>
  <c r="AW316" i="13"/>
  <c r="BN316" i="13"/>
  <c r="BQ316" i="13"/>
  <c r="BM316" i="13"/>
  <c r="BP316" i="13"/>
  <c r="I316" i="13"/>
  <c r="AV316" i="13"/>
  <c r="BH316" i="13"/>
  <c r="BS316" i="13"/>
  <c r="BY316" i="13" s="1"/>
  <c r="BU316" i="13"/>
  <c r="CA316" i="13" s="1"/>
  <c r="BT316" i="13"/>
  <c r="BZ316" i="13" s="1"/>
  <c r="CJ316" i="13"/>
  <c r="CI316" i="13"/>
  <c r="CH316" i="13"/>
  <c r="J427" i="12"/>
  <c r="BW316" i="13" l="1"/>
  <c r="CC316" i="13"/>
  <c r="BV316" i="13"/>
  <c r="CB316" i="13"/>
  <c r="AZ316" i="13"/>
  <c r="BC316" i="13" s="1"/>
  <c r="AK317" i="13"/>
  <c r="L316" i="13"/>
  <c r="O316" i="13" s="1"/>
  <c r="R316" i="13"/>
  <c r="AA317" i="13" s="1"/>
  <c r="S316" i="13"/>
  <c r="AB317" i="13" s="1"/>
  <c r="M316" i="13"/>
  <c r="P316" i="13" s="1"/>
  <c r="G527" i="7"/>
  <c r="I527" i="7"/>
  <c r="J527" i="7"/>
  <c r="K527" i="7"/>
  <c r="H527" i="7"/>
  <c r="BO316" i="13"/>
  <c r="H316" i="13"/>
  <c r="AU316" i="13"/>
  <c r="BL316" i="13"/>
  <c r="BX316" i="13"/>
  <c r="CD316" i="13"/>
  <c r="AY316" i="13"/>
  <c r="BB316" i="13" s="1"/>
  <c r="AJ317" i="13"/>
  <c r="CE316" i="13" l="1"/>
  <c r="CF316" i="13"/>
  <c r="AS317" i="13" s="1"/>
  <c r="Q316" i="13"/>
  <c r="Z317" i="13" s="1"/>
  <c r="F527" i="7" s="1"/>
  <c r="K316" i="13"/>
  <c r="N316" i="13" s="1"/>
  <c r="CG316" i="13"/>
  <c r="AT317" i="13" s="1"/>
  <c r="AX316" i="13"/>
  <c r="BA316" i="13" s="1"/>
  <c r="BD316" i="13" s="1"/>
  <c r="AI317" i="13"/>
  <c r="L527" i="7"/>
  <c r="G427" i="12" s="1"/>
  <c r="H427" i="12" s="1"/>
  <c r="I427" i="12" s="1"/>
  <c r="AR317" i="13" l="1"/>
  <c r="AW317" i="13"/>
  <c r="J317" i="13"/>
  <c r="BQ317" i="13"/>
  <c r="BN317" i="13"/>
  <c r="BT317" i="13"/>
  <c r="BZ317" i="13" s="1"/>
  <c r="BS317" i="13"/>
  <c r="BY317" i="13" s="1"/>
  <c r="BU317" i="13"/>
  <c r="CA317" i="13" s="1"/>
  <c r="CJ317" i="13"/>
  <c r="CI317" i="13"/>
  <c r="CH317" i="13"/>
  <c r="J428" i="12"/>
  <c r="BH317" i="13"/>
  <c r="BP317" i="13"/>
  <c r="I317" i="13"/>
  <c r="BM317" i="13"/>
  <c r="AV317" i="13"/>
  <c r="AY317" i="13" l="1"/>
  <c r="BB317" i="13" s="1"/>
  <c r="AJ318" i="13"/>
  <c r="AZ317" i="13"/>
  <c r="BC317" i="13" s="1"/>
  <c r="AK318" i="13"/>
  <c r="J528" i="7"/>
  <c r="H528" i="7"/>
  <c r="K528" i="7"/>
  <c r="I528" i="7"/>
  <c r="G528" i="7"/>
  <c r="BV317" i="13"/>
  <c r="CB317" i="13"/>
  <c r="BW317" i="13"/>
  <c r="CC317" i="13"/>
  <c r="M317" i="13"/>
  <c r="P317" i="13" s="1"/>
  <c r="S317" i="13"/>
  <c r="AB318" i="13" s="1"/>
  <c r="R317" i="13"/>
  <c r="AA318" i="13" s="1"/>
  <c r="L317" i="13"/>
  <c r="O317" i="13" s="1"/>
  <c r="BO317" i="13"/>
  <c r="AU317" i="13"/>
  <c r="BL317" i="13"/>
  <c r="H317" i="13"/>
  <c r="BX317" i="13"/>
  <c r="CD317" i="13"/>
  <c r="CE317" i="13" l="1"/>
  <c r="CG317" i="13"/>
  <c r="AT318" i="13" s="1"/>
  <c r="AX317" i="13"/>
  <c r="BA317" i="13" s="1"/>
  <c r="BD317" i="13" s="1"/>
  <c r="AI318" i="13"/>
  <c r="Q317" i="13"/>
  <c r="Z318" i="13" s="1"/>
  <c r="F528" i="7" s="1"/>
  <c r="K317" i="13"/>
  <c r="N317" i="13" s="1"/>
  <c r="L528" i="7"/>
  <c r="G428" i="12" s="1"/>
  <c r="H428" i="12" s="1"/>
  <c r="I428" i="12" s="1"/>
  <c r="CF317" i="13"/>
  <c r="AS318" i="13" s="1"/>
  <c r="AR318" i="13" l="1"/>
  <c r="BM318" i="13"/>
  <c r="I318" i="13"/>
  <c r="BP318" i="13"/>
  <c r="AV318" i="13"/>
  <c r="BN318" i="13"/>
  <c r="AW318" i="13"/>
  <c r="BQ318" i="13"/>
  <c r="J318" i="13"/>
  <c r="BU318" i="13"/>
  <c r="CA318" i="13" s="1"/>
  <c r="BT318" i="13"/>
  <c r="BZ318" i="13" s="1"/>
  <c r="BS318" i="13"/>
  <c r="BY318" i="13" s="1"/>
  <c r="CJ318" i="13"/>
  <c r="CI318" i="13"/>
  <c r="CH318" i="13"/>
  <c r="J429" i="12"/>
  <c r="BH318" i="13"/>
  <c r="K529" i="7" l="1"/>
  <c r="J529" i="7"/>
  <c r="I529" i="7"/>
  <c r="G529" i="7"/>
  <c r="H529" i="7"/>
  <c r="BO318" i="13"/>
  <c r="H318" i="13"/>
  <c r="BL318" i="13"/>
  <c r="AU318" i="13"/>
  <c r="M318" i="13"/>
  <c r="P318" i="13" s="1"/>
  <c r="S318" i="13"/>
  <c r="AB319" i="13" s="1"/>
  <c r="L318" i="13"/>
  <c r="O318" i="13" s="1"/>
  <c r="R318" i="13"/>
  <c r="AA319" i="13" s="1"/>
  <c r="BX318" i="13"/>
  <c r="CD318" i="13"/>
  <c r="BW318" i="13"/>
  <c r="CC318" i="13"/>
  <c r="BV318" i="13"/>
  <c r="CB318" i="13"/>
  <c r="AZ318" i="13"/>
  <c r="BC318" i="13" s="1"/>
  <c r="AK319" i="13"/>
  <c r="AY318" i="13"/>
  <c r="BB318" i="13" s="1"/>
  <c r="AJ319" i="13"/>
  <c r="CG318" i="13" l="1"/>
  <c r="AT319" i="13" s="1"/>
  <c r="CF318" i="13"/>
  <c r="AS319" i="13" s="1"/>
  <c r="L529" i="7"/>
  <c r="G429" i="12" s="1"/>
  <c r="H429" i="12" s="1"/>
  <c r="I429" i="12" s="1"/>
  <c r="AX318" i="13"/>
  <c r="BA318" i="13" s="1"/>
  <c r="BD318" i="13" s="1"/>
  <c r="AI319" i="13"/>
  <c r="Q318" i="13"/>
  <c r="Z319" i="13" s="1"/>
  <c r="F529" i="7" s="1"/>
  <c r="K318" i="13"/>
  <c r="N318" i="13" s="1"/>
  <c r="CE318" i="13"/>
  <c r="AR319" i="13" l="1"/>
  <c r="BS319" i="13"/>
  <c r="BY319" i="13" s="1"/>
  <c r="BU319" i="13"/>
  <c r="CA319" i="13" s="1"/>
  <c r="BT319" i="13"/>
  <c r="BZ319" i="13" s="1"/>
  <c r="CJ319" i="13"/>
  <c r="CI319" i="13"/>
  <c r="CH319" i="13"/>
  <c r="J430" i="12"/>
  <c r="BH319" i="13"/>
  <c r="BM319" i="13"/>
  <c r="BP319" i="13"/>
  <c r="AV319" i="13"/>
  <c r="I319" i="13"/>
  <c r="BQ319" i="13"/>
  <c r="BN319" i="13"/>
  <c r="AW319" i="13"/>
  <c r="J319" i="13"/>
  <c r="R319" i="13" l="1"/>
  <c r="AA320" i="13" s="1"/>
  <c r="L319" i="13"/>
  <c r="O319" i="13" s="1"/>
  <c r="BX319" i="13"/>
  <c r="CD319" i="13"/>
  <c r="I530" i="7"/>
  <c r="H530" i="7"/>
  <c r="G530" i="7"/>
  <c r="K530" i="7"/>
  <c r="J530" i="7"/>
  <c r="M319" i="13"/>
  <c r="P319" i="13" s="1"/>
  <c r="S319" i="13"/>
  <c r="AB320" i="13" s="1"/>
  <c r="AZ319" i="13"/>
  <c r="BC319" i="13" s="1"/>
  <c r="AK320" i="13"/>
  <c r="AY319" i="13"/>
  <c r="BB319" i="13" s="1"/>
  <c r="AJ320" i="13"/>
  <c r="BO319" i="13"/>
  <c r="BL319" i="13"/>
  <c r="AU319" i="13"/>
  <c r="H319" i="13"/>
  <c r="BW319" i="13"/>
  <c r="CC319" i="13"/>
  <c r="BV319" i="13"/>
  <c r="CB319" i="13"/>
  <c r="CE319" i="13" l="1"/>
  <c r="CG319" i="13"/>
  <c r="AT320" i="13" s="1"/>
  <c r="CF319" i="13"/>
  <c r="AS320" i="13" s="1"/>
  <c r="AX319" i="13"/>
  <c r="BA319" i="13" s="1"/>
  <c r="BD319" i="13" s="1"/>
  <c r="AI320" i="13"/>
  <c r="K319" i="13"/>
  <c r="N319" i="13" s="1"/>
  <c r="Q319" i="13"/>
  <c r="Z320" i="13" s="1"/>
  <c r="F530" i="7" s="1"/>
  <c r="L530" i="7"/>
  <c r="G430" i="12" s="1"/>
  <c r="H430" i="12" s="1"/>
  <c r="I430" i="12" s="1"/>
  <c r="AR320" i="13" l="1"/>
  <c r="BP320" i="13"/>
  <c r="I320" i="13"/>
  <c r="BM320" i="13"/>
  <c r="AV320" i="13"/>
  <c r="BH320" i="13"/>
  <c r="J320" i="13"/>
  <c r="AW320" i="13"/>
  <c r="BN320" i="13"/>
  <c r="BQ320" i="13"/>
  <c r="BU320" i="13"/>
  <c r="CA320" i="13" s="1"/>
  <c r="BT320" i="13"/>
  <c r="BZ320" i="13" s="1"/>
  <c r="BS320" i="13"/>
  <c r="BY320" i="13" s="1"/>
  <c r="CJ320" i="13"/>
  <c r="CI320" i="13"/>
  <c r="CH320" i="13"/>
  <c r="J431" i="12"/>
  <c r="BW320" i="13" l="1"/>
  <c r="CC320" i="13"/>
  <c r="AZ320" i="13"/>
  <c r="BC320" i="13" s="1"/>
  <c r="AK321" i="13"/>
  <c r="R320" i="13"/>
  <c r="AA321" i="13" s="1"/>
  <c r="L320" i="13"/>
  <c r="O320" i="13" s="1"/>
  <c r="M320" i="13"/>
  <c r="P320" i="13" s="1"/>
  <c r="S320" i="13"/>
  <c r="AB321" i="13" s="1"/>
  <c r="H320" i="13"/>
  <c r="BO320" i="13"/>
  <c r="BL320" i="13"/>
  <c r="AU320" i="13"/>
  <c r="BV320" i="13"/>
  <c r="CB320" i="13"/>
  <c r="BX320" i="13"/>
  <c r="CD320" i="13"/>
  <c r="H531" i="7"/>
  <c r="K531" i="7"/>
  <c r="G531" i="7"/>
  <c r="I531" i="7"/>
  <c r="J531" i="7"/>
  <c r="AY320" i="13"/>
  <c r="BB320" i="13" s="1"/>
  <c r="AJ321" i="13"/>
  <c r="CG320" i="13" l="1"/>
  <c r="AT321" i="13" s="1"/>
  <c r="CE320" i="13"/>
  <c r="L531" i="7"/>
  <c r="G431" i="12" s="1"/>
  <c r="H431" i="12" s="1"/>
  <c r="I431" i="12" s="1"/>
  <c r="K320" i="13"/>
  <c r="N320" i="13" s="1"/>
  <c r="Q320" i="13"/>
  <c r="Z321" i="13" s="1"/>
  <c r="F531" i="7" s="1"/>
  <c r="CF320" i="13"/>
  <c r="AS321" i="13" s="1"/>
  <c r="AX320" i="13"/>
  <c r="BA320" i="13" s="1"/>
  <c r="BD320" i="13" s="1"/>
  <c r="AI321" i="13"/>
  <c r="AR321" i="13" l="1"/>
  <c r="BP321" i="13"/>
  <c r="AV321" i="13"/>
  <c r="BM321" i="13"/>
  <c r="I321" i="13"/>
  <c r="BH321" i="13"/>
  <c r="BT321" i="13"/>
  <c r="BZ321" i="13" s="1"/>
  <c r="BS321" i="13"/>
  <c r="BY321" i="13" s="1"/>
  <c r="BU321" i="13"/>
  <c r="CA321" i="13" s="1"/>
  <c r="CJ321" i="13"/>
  <c r="CI321" i="13"/>
  <c r="CH321" i="13"/>
  <c r="J432" i="12"/>
  <c r="AW321" i="13"/>
  <c r="BN321" i="13"/>
  <c r="BQ321" i="13"/>
  <c r="J321" i="13"/>
  <c r="M321" i="13" l="1"/>
  <c r="P321" i="13" s="1"/>
  <c r="S321" i="13"/>
  <c r="AB322" i="13" s="1"/>
  <c r="BX321" i="13"/>
  <c r="CD321" i="13"/>
  <c r="G532" i="7"/>
  <c r="I532" i="7"/>
  <c r="K532" i="7"/>
  <c r="H532" i="7"/>
  <c r="J532" i="7"/>
  <c r="BV321" i="13"/>
  <c r="CB321" i="13"/>
  <c r="H321" i="13"/>
  <c r="AU321" i="13"/>
  <c r="BO321" i="13"/>
  <c r="BL321" i="13"/>
  <c r="BW321" i="13"/>
  <c r="CC321" i="13"/>
  <c r="AZ321" i="13"/>
  <c r="BC321" i="13" s="1"/>
  <c r="AK322" i="13"/>
  <c r="AY321" i="13"/>
  <c r="BB321" i="13" s="1"/>
  <c r="AJ322" i="13"/>
  <c r="L321" i="13"/>
  <c r="O321" i="13" s="1"/>
  <c r="R321" i="13"/>
  <c r="AA322" i="13" s="1"/>
  <c r="CG321" i="13" l="1"/>
  <c r="AT322" i="13" s="1"/>
  <c r="CF321" i="13"/>
  <c r="AS322" i="13" s="1"/>
  <c r="AX321" i="13"/>
  <c r="BA321" i="13" s="1"/>
  <c r="BD321" i="13" s="1"/>
  <c r="AI322" i="13"/>
  <c r="Q321" i="13"/>
  <c r="Z322" i="13" s="1"/>
  <c r="F532" i="7" s="1"/>
  <c r="K321" i="13"/>
  <c r="N321" i="13" s="1"/>
  <c r="L532" i="7"/>
  <c r="G432" i="12" s="1"/>
  <c r="H432" i="12" s="1"/>
  <c r="I432" i="12" s="1"/>
  <c r="CE321" i="13"/>
  <c r="AR322" i="13" l="1"/>
  <c r="BH322" i="13"/>
  <c r="BU322" i="13"/>
  <c r="CA322" i="13" s="1"/>
  <c r="BT322" i="13"/>
  <c r="BZ322" i="13" s="1"/>
  <c r="BS322" i="13"/>
  <c r="BY322" i="13" s="1"/>
  <c r="CJ322" i="13"/>
  <c r="CI322" i="13"/>
  <c r="CH322" i="13"/>
  <c r="J433" i="12"/>
  <c r="AW322" i="13"/>
  <c r="BN322" i="13"/>
  <c r="BQ322" i="13"/>
  <c r="J322" i="13"/>
  <c r="I322" i="13"/>
  <c r="AV322" i="13"/>
  <c r="BP322" i="13"/>
  <c r="BM322" i="13"/>
  <c r="AZ322" i="13" l="1"/>
  <c r="BC322" i="13" s="1"/>
  <c r="AK323" i="13"/>
  <c r="AY322" i="13"/>
  <c r="BB322" i="13" s="1"/>
  <c r="AJ323" i="13"/>
  <c r="M322" i="13"/>
  <c r="P322" i="13" s="1"/>
  <c r="S322" i="13"/>
  <c r="AB323" i="13" s="1"/>
  <c r="BV322" i="13"/>
  <c r="CB322" i="13"/>
  <c r="BX322" i="13"/>
  <c r="CD322" i="13"/>
  <c r="BO322" i="13"/>
  <c r="AU322" i="13"/>
  <c r="H322" i="13"/>
  <c r="BL322" i="13"/>
  <c r="R322" i="13"/>
  <c r="AA323" i="13" s="1"/>
  <c r="L322" i="13"/>
  <c r="O322" i="13" s="1"/>
  <c r="BW322" i="13"/>
  <c r="CC322" i="13"/>
  <c r="I533" i="7"/>
  <c r="K533" i="7"/>
  <c r="H533" i="7"/>
  <c r="G533" i="7"/>
  <c r="J533" i="7"/>
  <c r="K322" i="13" l="1"/>
  <c r="N322" i="13" s="1"/>
  <c r="Q322" i="13"/>
  <c r="Z323" i="13" s="1"/>
  <c r="F533" i="7" s="1"/>
  <c r="CF322" i="13"/>
  <c r="AS323" i="13" s="1"/>
  <c r="L533" i="7"/>
  <c r="G433" i="12" s="1"/>
  <c r="H433" i="12" s="1"/>
  <c r="I433" i="12" s="1"/>
  <c r="AX322" i="13"/>
  <c r="BA322" i="13" s="1"/>
  <c r="BD322" i="13" s="1"/>
  <c r="AI323" i="13"/>
  <c r="CG322" i="13"/>
  <c r="AT323" i="13" s="1"/>
  <c r="CE322" i="13"/>
  <c r="AR323" i="13" l="1"/>
  <c r="J323" i="13"/>
  <c r="AW323" i="13"/>
  <c r="BN323" i="13"/>
  <c r="BQ323" i="13"/>
  <c r="BS323" i="13"/>
  <c r="BY323" i="13" s="1"/>
  <c r="BU323" i="13"/>
  <c r="CA323" i="13" s="1"/>
  <c r="BT323" i="13"/>
  <c r="BZ323" i="13" s="1"/>
  <c r="CJ323" i="13"/>
  <c r="CI323" i="13"/>
  <c r="CH323" i="13"/>
  <c r="J434" i="12"/>
  <c r="BM323" i="13"/>
  <c r="AV323" i="13"/>
  <c r="I323" i="13"/>
  <c r="BP323" i="13"/>
  <c r="BH323" i="13"/>
  <c r="BO323" i="13" l="1"/>
  <c r="H323" i="13"/>
  <c r="AU323" i="13"/>
  <c r="BL323" i="13"/>
  <c r="BX323" i="13"/>
  <c r="CD323" i="13"/>
  <c r="AZ323" i="13"/>
  <c r="BC323" i="13" s="1"/>
  <c r="AK324" i="13"/>
  <c r="I534" i="7"/>
  <c r="J534" i="7"/>
  <c r="K534" i="7"/>
  <c r="G534" i="7"/>
  <c r="H534" i="7"/>
  <c r="AY323" i="13"/>
  <c r="BB323" i="13" s="1"/>
  <c r="AJ324" i="13"/>
  <c r="S323" i="13"/>
  <c r="AB324" i="13" s="1"/>
  <c r="M323" i="13"/>
  <c r="P323" i="13" s="1"/>
  <c r="L323" i="13"/>
  <c r="O323" i="13" s="1"/>
  <c r="R323" i="13"/>
  <c r="AA324" i="13" s="1"/>
  <c r="BW323" i="13"/>
  <c r="CC323" i="13"/>
  <c r="BV323" i="13"/>
  <c r="CB323" i="13"/>
  <c r="CE323" i="13" l="1"/>
  <c r="Q323" i="13"/>
  <c r="Z324" i="13" s="1"/>
  <c r="F534" i="7" s="1"/>
  <c r="K323" i="13"/>
  <c r="N323" i="13" s="1"/>
  <c r="AX323" i="13"/>
  <c r="BA323" i="13" s="1"/>
  <c r="BD323" i="13" s="1"/>
  <c r="AI324" i="13"/>
  <c r="CG323" i="13"/>
  <c r="AT324" i="13" s="1"/>
  <c r="L534" i="7"/>
  <c r="G434" i="12" s="1"/>
  <c r="H434" i="12" s="1"/>
  <c r="I434" i="12" s="1"/>
  <c r="CF323" i="13"/>
  <c r="AS324" i="13" s="1"/>
  <c r="AR324" i="13" l="1"/>
  <c r="BU324" i="13"/>
  <c r="CA324" i="13" s="1"/>
  <c r="BT324" i="13"/>
  <c r="BZ324" i="13" s="1"/>
  <c r="BS324" i="13"/>
  <c r="BY324" i="13" s="1"/>
  <c r="CJ324" i="13"/>
  <c r="CI324" i="13"/>
  <c r="CH324" i="13"/>
  <c r="J435" i="12"/>
  <c r="BP324" i="13"/>
  <c r="I324" i="13"/>
  <c r="AV324" i="13"/>
  <c r="BM324" i="13"/>
  <c r="AW324" i="13"/>
  <c r="J324" i="13"/>
  <c r="BN324" i="13"/>
  <c r="BQ324" i="13"/>
  <c r="BH324" i="13"/>
  <c r="BW324" i="13" l="1"/>
  <c r="CC324" i="13"/>
  <c r="BO324" i="13"/>
  <c r="BL324" i="13"/>
  <c r="AU324" i="13"/>
  <c r="H324" i="13"/>
  <c r="BV324" i="13"/>
  <c r="CB324" i="13"/>
  <c r="BX324" i="13"/>
  <c r="CD324" i="13"/>
  <c r="J535" i="7"/>
  <c r="I535" i="7"/>
  <c r="G535" i="7"/>
  <c r="H535" i="7"/>
  <c r="K535" i="7"/>
  <c r="M324" i="13"/>
  <c r="P324" i="13" s="1"/>
  <c r="S324" i="13"/>
  <c r="AB325" i="13" s="1"/>
  <c r="R324" i="13"/>
  <c r="AA325" i="13" s="1"/>
  <c r="L324" i="13"/>
  <c r="O324" i="13" s="1"/>
  <c r="AY324" i="13"/>
  <c r="BB324" i="13" s="1"/>
  <c r="AJ325" i="13"/>
  <c r="AZ324" i="13"/>
  <c r="BC324" i="13" s="1"/>
  <c r="AK325" i="13"/>
  <c r="CE324" i="13" l="1"/>
  <c r="K324" i="13"/>
  <c r="N324" i="13" s="1"/>
  <c r="Q324" i="13"/>
  <c r="Z325" i="13" s="1"/>
  <c r="F535" i="7" s="1"/>
  <c r="L535" i="7"/>
  <c r="G435" i="12" s="1"/>
  <c r="H435" i="12" s="1"/>
  <c r="I435" i="12" s="1"/>
  <c r="CG324" i="13"/>
  <c r="AT325" i="13" s="1"/>
  <c r="AX324" i="13"/>
  <c r="BA324" i="13" s="1"/>
  <c r="BD324" i="13" s="1"/>
  <c r="AI325" i="13"/>
  <c r="CF324" i="13"/>
  <c r="AS325" i="13" s="1"/>
  <c r="AR325" i="13" l="1"/>
  <c r="BP325" i="13"/>
  <c r="I325" i="13"/>
  <c r="AV325" i="13"/>
  <c r="BM325" i="13"/>
  <c r="BQ325" i="13"/>
  <c r="J325" i="13"/>
  <c r="AW325" i="13"/>
  <c r="BN325" i="13"/>
  <c r="BT325" i="13"/>
  <c r="BZ325" i="13" s="1"/>
  <c r="BS325" i="13"/>
  <c r="BY325" i="13" s="1"/>
  <c r="BU325" i="13"/>
  <c r="CA325" i="13" s="1"/>
  <c r="CJ325" i="13"/>
  <c r="CI325" i="13"/>
  <c r="CH325" i="13"/>
  <c r="J436" i="12"/>
  <c r="BH325" i="13"/>
  <c r="J536" i="7" l="1"/>
  <c r="K536" i="7"/>
  <c r="G536" i="7"/>
  <c r="H536" i="7"/>
  <c r="I536" i="7"/>
  <c r="BV325" i="13"/>
  <c r="CB325" i="13"/>
  <c r="BL325" i="13"/>
  <c r="BO325" i="13"/>
  <c r="AU325" i="13"/>
  <c r="H325" i="13"/>
  <c r="BW325" i="13"/>
  <c r="CC325" i="13"/>
  <c r="AZ325" i="13"/>
  <c r="BC325" i="13" s="1"/>
  <c r="AK326" i="13"/>
  <c r="AY325" i="13"/>
  <c r="BB325" i="13" s="1"/>
  <c r="AJ326" i="13"/>
  <c r="BX325" i="13"/>
  <c r="CD325" i="13"/>
  <c r="M325" i="13"/>
  <c r="P325" i="13" s="1"/>
  <c r="S325" i="13"/>
  <c r="AB326" i="13" s="1"/>
  <c r="R325" i="13"/>
  <c r="AA326" i="13" s="1"/>
  <c r="L325" i="13"/>
  <c r="O325" i="13" s="1"/>
  <c r="CG325" i="13" l="1"/>
  <c r="AT326" i="13" s="1"/>
  <c r="CF325" i="13"/>
  <c r="AS326" i="13" s="1"/>
  <c r="AX325" i="13"/>
  <c r="BA325" i="13" s="1"/>
  <c r="BD325" i="13" s="1"/>
  <c r="AI326" i="13"/>
  <c r="K325" i="13"/>
  <c r="N325" i="13" s="1"/>
  <c r="Q325" i="13"/>
  <c r="Z326" i="13" s="1"/>
  <c r="F536" i="7" s="1"/>
  <c r="L536" i="7"/>
  <c r="G436" i="12" s="1"/>
  <c r="H436" i="12" s="1"/>
  <c r="I436" i="12" s="1"/>
  <c r="CE325" i="13"/>
  <c r="AR326" i="13" l="1"/>
  <c r="BH326" i="13"/>
  <c r="BQ326" i="13"/>
  <c r="BN326" i="13"/>
  <c r="AW326" i="13"/>
  <c r="J326" i="13"/>
  <c r="I326" i="13"/>
  <c r="AV326" i="13"/>
  <c r="BM326" i="13"/>
  <c r="BP326" i="13"/>
  <c r="BU326" i="13"/>
  <c r="CA326" i="13" s="1"/>
  <c r="BT326" i="13"/>
  <c r="BZ326" i="13" s="1"/>
  <c r="BS326" i="13"/>
  <c r="BY326" i="13" s="1"/>
  <c r="CJ326" i="13"/>
  <c r="CI326" i="13"/>
  <c r="CH326" i="13"/>
  <c r="J437" i="12"/>
  <c r="BX326" i="13" l="1"/>
  <c r="CD326" i="13"/>
  <c r="R326" i="13"/>
  <c r="AA327" i="13" s="1"/>
  <c r="L326" i="13"/>
  <c r="O326" i="13" s="1"/>
  <c r="AY326" i="13"/>
  <c r="BB326" i="13" s="1"/>
  <c r="AJ327" i="13"/>
  <c r="BW326" i="13"/>
  <c r="CC326" i="13"/>
  <c r="AZ326" i="13"/>
  <c r="BC326" i="13" s="1"/>
  <c r="AK327" i="13"/>
  <c r="BL326" i="13"/>
  <c r="H326" i="13"/>
  <c r="AU326" i="13"/>
  <c r="BO326" i="13"/>
  <c r="BV326" i="13"/>
  <c r="CB326" i="13"/>
  <c r="S326" i="13"/>
  <c r="AB327" i="13" s="1"/>
  <c r="M326" i="13"/>
  <c r="P326" i="13" s="1"/>
  <c r="K537" i="7"/>
  <c r="J537" i="7"/>
  <c r="H537" i="7"/>
  <c r="G537" i="7"/>
  <c r="I537" i="7"/>
  <c r="CG326" i="13" l="1"/>
  <c r="AT327" i="13" s="1"/>
  <c r="CF326" i="13"/>
  <c r="AS327" i="13" s="1"/>
  <c r="CE326" i="13"/>
  <c r="AX326" i="13"/>
  <c r="BA326" i="13" s="1"/>
  <c r="BD326" i="13" s="1"/>
  <c r="AI327" i="13"/>
  <c r="Q326" i="13"/>
  <c r="Z327" i="13" s="1"/>
  <c r="F537" i="7" s="1"/>
  <c r="K326" i="13"/>
  <c r="N326" i="13" s="1"/>
  <c r="L537" i="7"/>
  <c r="G437" i="12" s="1"/>
  <c r="H437" i="12" s="1"/>
  <c r="I437" i="12" s="1"/>
  <c r="AR327" i="13" l="1"/>
  <c r="BP327" i="13"/>
  <c r="AV327" i="13"/>
  <c r="I327" i="13"/>
  <c r="BM327" i="13"/>
  <c r="AW327" i="13"/>
  <c r="BQ327" i="13"/>
  <c r="BN327" i="13"/>
  <c r="J327" i="13"/>
  <c r="BU327" i="13"/>
  <c r="CA327" i="13" s="1"/>
  <c r="BT327" i="13"/>
  <c r="BZ327" i="13" s="1"/>
  <c r="BS327" i="13"/>
  <c r="BY327" i="13" s="1"/>
  <c r="CJ327" i="13"/>
  <c r="CI327" i="13"/>
  <c r="CH327" i="13"/>
  <c r="J438" i="12"/>
  <c r="BH327" i="13"/>
  <c r="J538" i="7" l="1"/>
  <c r="I538" i="7"/>
  <c r="G538" i="7"/>
  <c r="H538" i="7"/>
  <c r="K538" i="7"/>
  <c r="BW327" i="13"/>
  <c r="CC327" i="13"/>
  <c r="AY327" i="13"/>
  <c r="BB327" i="13" s="1"/>
  <c r="AJ328" i="13"/>
  <c r="BV327" i="13"/>
  <c r="CB327" i="13"/>
  <c r="BX327" i="13"/>
  <c r="CD327" i="13"/>
  <c r="R327" i="13"/>
  <c r="AA328" i="13" s="1"/>
  <c r="L327" i="13"/>
  <c r="O327" i="13" s="1"/>
  <c r="H327" i="13"/>
  <c r="BL327" i="13"/>
  <c r="BO327" i="13"/>
  <c r="AU327" i="13"/>
  <c r="AZ327" i="13"/>
  <c r="BC327" i="13" s="1"/>
  <c r="AK328" i="13"/>
  <c r="M327" i="13"/>
  <c r="P327" i="13" s="1"/>
  <c r="S327" i="13"/>
  <c r="AB328" i="13" s="1"/>
  <c r="CE327" i="13" l="1"/>
  <c r="CF327" i="13"/>
  <c r="AS328" i="13" s="1"/>
  <c r="CG327" i="13"/>
  <c r="AT328" i="13" s="1"/>
  <c r="K327" i="13"/>
  <c r="N327" i="13" s="1"/>
  <c r="Q327" i="13"/>
  <c r="Z328" i="13" s="1"/>
  <c r="F538" i="7" s="1"/>
  <c r="AX327" i="13"/>
  <c r="BA327" i="13" s="1"/>
  <c r="BD327" i="13" s="1"/>
  <c r="AI328" i="13"/>
  <c r="L538" i="7"/>
  <c r="G438" i="12" s="1"/>
  <c r="H438" i="12" s="1"/>
  <c r="I438" i="12" s="1"/>
  <c r="AR328" i="13" l="1"/>
  <c r="AW328" i="13"/>
  <c r="J328" i="13"/>
  <c r="BN328" i="13"/>
  <c r="BQ328" i="13"/>
  <c r="BH328" i="13"/>
  <c r="BU328" i="13"/>
  <c r="CA328" i="13" s="1"/>
  <c r="BT328" i="13"/>
  <c r="BZ328" i="13" s="1"/>
  <c r="BS328" i="13"/>
  <c r="BY328" i="13" s="1"/>
  <c r="CJ328" i="13"/>
  <c r="CI328" i="13"/>
  <c r="CH328" i="13"/>
  <c r="J439" i="12"/>
  <c r="BM328" i="13"/>
  <c r="AV328" i="13"/>
  <c r="BP328" i="13"/>
  <c r="I328" i="13"/>
  <c r="M328" i="13" l="1"/>
  <c r="P328" i="13" s="1"/>
  <c r="S328" i="13"/>
  <c r="AB329" i="13" s="1"/>
  <c r="L328" i="13"/>
  <c r="O328" i="13" s="1"/>
  <c r="R328" i="13"/>
  <c r="AA329" i="13" s="1"/>
  <c r="BO328" i="13"/>
  <c r="H328" i="13"/>
  <c r="BL328" i="13"/>
  <c r="AU328" i="13"/>
  <c r="AZ328" i="13"/>
  <c r="BC328" i="13" s="1"/>
  <c r="AK329" i="13"/>
  <c r="BW328" i="13"/>
  <c r="CC328" i="13"/>
  <c r="AY328" i="13"/>
  <c r="BB328" i="13" s="1"/>
  <c r="AJ329" i="13"/>
  <c r="BV328" i="13"/>
  <c r="CB328" i="13"/>
  <c r="BX328" i="13"/>
  <c r="CD328" i="13"/>
  <c r="K539" i="7"/>
  <c r="H539" i="7"/>
  <c r="I539" i="7"/>
  <c r="G539" i="7"/>
  <c r="J539" i="7"/>
  <c r="CE328" i="13" l="1"/>
  <c r="CF328" i="13"/>
  <c r="AS329" i="13" s="1"/>
  <c r="K328" i="13"/>
  <c r="N328" i="13" s="1"/>
  <c r="Q328" i="13"/>
  <c r="Z329" i="13" s="1"/>
  <c r="F539" i="7" s="1"/>
  <c r="L539" i="7"/>
  <c r="G439" i="12" s="1"/>
  <c r="H439" i="12" s="1"/>
  <c r="I439" i="12" s="1"/>
  <c r="AX328" i="13"/>
  <c r="BA328" i="13" s="1"/>
  <c r="BD328" i="13" s="1"/>
  <c r="AI329" i="13"/>
  <c r="CG328" i="13"/>
  <c r="AT329" i="13" s="1"/>
  <c r="AR329" i="13" l="1"/>
  <c r="BN329" i="13"/>
  <c r="BQ329" i="13"/>
  <c r="AW329" i="13"/>
  <c r="J329" i="13"/>
  <c r="BT329" i="13"/>
  <c r="BZ329" i="13" s="1"/>
  <c r="BU329" i="13"/>
  <c r="CA329" i="13" s="1"/>
  <c r="BS329" i="13"/>
  <c r="BY329" i="13" s="1"/>
  <c r="CJ329" i="13"/>
  <c r="CI329" i="13"/>
  <c r="CH329" i="13"/>
  <c r="J440" i="12"/>
  <c r="BH329" i="13"/>
  <c r="I329" i="13"/>
  <c r="BP329" i="13"/>
  <c r="BM329" i="13"/>
  <c r="AV329" i="13"/>
  <c r="H540" i="7" l="1"/>
  <c r="J540" i="7"/>
  <c r="G540" i="7"/>
  <c r="I540" i="7"/>
  <c r="K540" i="7"/>
  <c r="BX329" i="13"/>
  <c r="CD329" i="13"/>
  <c r="BW329" i="13"/>
  <c r="CC329" i="13"/>
  <c r="AZ329" i="13"/>
  <c r="BC329" i="13" s="1"/>
  <c r="AK330" i="13"/>
  <c r="AY329" i="13"/>
  <c r="BB329" i="13" s="1"/>
  <c r="AJ330" i="13"/>
  <c r="BL329" i="13"/>
  <c r="H329" i="13"/>
  <c r="AU329" i="13"/>
  <c r="BO329" i="13"/>
  <c r="R329" i="13"/>
  <c r="AA330" i="13" s="1"/>
  <c r="L329" i="13"/>
  <c r="O329" i="13" s="1"/>
  <c r="BV329" i="13"/>
  <c r="CB329" i="13"/>
  <c r="M329" i="13"/>
  <c r="P329" i="13" s="1"/>
  <c r="S329" i="13"/>
  <c r="AB330" i="13" s="1"/>
  <c r="CG329" i="13" l="1"/>
  <c r="AT330" i="13" s="1"/>
  <c r="K329" i="13"/>
  <c r="N329" i="13" s="1"/>
  <c r="Q329" i="13"/>
  <c r="Z330" i="13" s="1"/>
  <c r="F540" i="7" s="1"/>
  <c r="L540" i="7"/>
  <c r="G440" i="12" s="1"/>
  <c r="H440" i="12" s="1"/>
  <c r="I440" i="12" s="1"/>
  <c r="AX329" i="13"/>
  <c r="BA329" i="13" s="1"/>
  <c r="BD329" i="13" s="1"/>
  <c r="AI330" i="13"/>
  <c r="CE329" i="13"/>
  <c r="CF329" i="13"/>
  <c r="AS330" i="13" s="1"/>
  <c r="AR330" i="13" l="1"/>
  <c r="BT330" i="13"/>
  <c r="BZ330" i="13" s="1"/>
  <c r="BS330" i="13"/>
  <c r="BY330" i="13" s="1"/>
  <c r="BU330" i="13"/>
  <c r="CA330" i="13" s="1"/>
  <c r="CJ330" i="13"/>
  <c r="CI330" i="13"/>
  <c r="CH330" i="13"/>
  <c r="J441" i="12"/>
  <c r="BH330" i="13"/>
  <c r="BM330" i="13"/>
  <c r="BP330" i="13"/>
  <c r="AV330" i="13"/>
  <c r="I330" i="13"/>
  <c r="BQ330" i="13"/>
  <c r="J330" i="13"/>
  <c r="BN330" i="13"/>
  <c r="AW330" i="13"/>
  <c r="L330" i="13" l="1"/>
  <c r="O330" i="13" s="1"/>
  <c r="R330" i="13"/>
  <c r="AA331" i="13" s="1"/>
  <c r="BV330" i="13"/>
  <c r="CB330" i="13"/>
  <c r="BX330" i="13"/>
  <c r="CD330" i="13"/>
  <c r="J541" i="7"/>
  <c r="K541" i="7"/>
  <c r="H541" i="7"/>
  <c r="G541" i="7"/>
  <c r="I541" i="7"/>
  <c r="AZ330" i="13"/>
  <c r="BC330" i="13" s="1"/>
  <c r="AK331" i="13"/>
  <c r="S330" i="13"/>
  <c r="AB331" i="13" s="1"/>
  <c r="M330" i="13"/>
  <c r="P330" i="13" s="1"/>
  <c r="AY330" i="13"/>
  <c r="BB330" i="13" s="1"/>
  <c r="AJ331" i="13"/>
  <c r="AU330" i="13"/>
  <c r="H330" i="13"/>
  <c r="BO330" i="13"/>
  <c r="BL330" i="13"/>
  <c r="BW330" i="13"/>
  <c r="CC330" i="13"/>
  <c r="CG330" i="13" l="1"/>
  <c r="AT331" i="13" s="1"/>
  <c r="AX330" i="13"/>
  <c r="BA330" i="13" s="1"/>
  <c r="BD330" i="13" s="1"/>
  <c r="AI331" i="13"/>
  <c r="L541" i="7"/>
  <c r="G441" i="12" s="1"/>
  <c r="H441" i="12" s="1"/>
  <c r="I441" i="12" s="1"/>
  <c r="K330" i="13"/>
  <c r="N330" i="13" s="1"/>
  <c r="Q330" i="13"/>
  <c r="Z331" i="13" s="1"/>
  <c r="F541" i="7" s="1"/>
  <c r="CF330" i="13"/>
  <c r="AS331" i="13" s="1"/>
  <c r="CE330" i="13"/>
  <c r="AR331" i="13" l="1"/>
  <c r="J331" i="13"/>
  <c r="BN331" i="13"/>
  <c r="AW331" i="13"/>
  <c r="BQ331" i="13"/>
  <c r="BP331" i="13"/>
  <c r="I331" i="13"/>
  <c r="AV331" i="13"/>
  <c r="BM331" i="13"/>
  <c r="BH331" i="13"/>
  <c r="BT331" i="13"/>
  <c r="BZ331" i="13" s="1"/>
  <c r="BS331" i="13"/>
  <c r="BY331" i="13" s="1"/>
  <c r="BU331" i="13"/>
  <c r="CA331" i="13" s="1"/>
  <c r="CJ331" i="13"/>
  <c r="CI331" i="13"/>
  <c r="CH331" i="13"/>
  <c r="J442" i="12"/>
  <c r="I542" i="7" l="1"/>
  <c r="H542" i="7"/>
  <c r="K542" i="7"/>
  <c r="J542" i="7"/>
  <c r="G542" i="7"/>
  <c r="BW331" i="13"/>
  <c r="CC331" i="13"/>
  <c r="S331" i="13"/>
  <c r="AB332" i="13" s="1"/>
  <c r="M331" i="13"/>
  <c r="P331" i="13" s="1"/>
  <c r="BV331" i="13"/>
  <c r="CB331" i="13"/>
  <c r="R331" i="13"/>
  <c r="AA332" i="13" s="1"/>
  <c r="L331" i="13"/>
  <c r="O331" i="13" s="1"/>
  <c r="AY331" i="13"/>
  <c r="BB331" i="13" s="1"/>
  <c r="AJ332" i="13"/>
  <c r="AZ331" i="13"/>
  <c r="BC331" i="13" s="1"/>
  <c r="AK332" i="13"/>
  <c r="BL331" i="13"/>
  <c r="AU331" i="13"/>
  <c r="BO331" i="13"/>
  <c r="H331" i="13"/>
  <c r="BX331" i="13"/>
  <c r="CD331" i="13"/>
  <c r="CE331" i="13" l="1"/>
  <c r="Q331" i="13"/>
  <c r="Z332" i="13" s="1"/>
  <c r="F542" i="7" s="1"/>
  <c r="K331" i="13"/>
  <c r="N331" i="13" s="1"/>
  <c r="L542" i="7"/>
  <c r="G442" i="12" s="1"/>
  <c r="H442" i="12" s="1"/>
  <c r="I442" i="12" s="1"/>
  <c r="AX331" i="13"/>
  <c r="BA331" i="13" s="1"/>
  <c r="BD331" i="13" s="1"/>
  <c r="AI332" i="13"/>
  <c r="CG331" i="13"/>
  <c r="AT332" i="13" s="1"/>
  <c r="CF331" i="13"/>
  <c r="AS332" i="13" s="1"/>
  <c r="AR332" i="13" l="1"/>
  <c r="BM332" i="13"/>
  <c r="I332" i="13"/>
  <c r="BP332" i="13"/>
  <c r="AV332" i="13"/>
  <c r="BQ332" i="13"/>
  <c r="BN332" i="13"/>
  <c r="AW332" i="13"/>
  <c r="J332" i="13"/>
  <c r="BH332" i="13"/>
  <c r="BT332" i="13"/>
  <c r="BZ332" i="13" s="1"/>
  <c r="BS332" i="13"/>
  <c r="BY332" i="13" s="1"/>
  <c r="BU332" i="13"/>
  <c r="CA332" i="13" s="1"/>
  <c r="CJ332" i="13"/>
  <c r="CI332" i="13"/>
  <c r="CH332" i="13"/>
  <c r="J443" i="12"/>
  <c r="BV332" i="13" l="1"/>
  <c r="CB332" i="13"/>
  <c r="R332" i="13"/>
  <c r="AA333" i="13" s="1"/>
  <c r="L332" i="13"/>
  <c r="O332" i="13" s="1"/>
  <c r="BO332" i="13"/>
  <c r="BL332" i="13"/>
  <c r="AU332" i="13"/>
  <c r="H332" i="13"/>
  <c r="AZ332" i="13"/>
  <c r="BC332" i="13" s="1"/>
  <c r="AK333" i="13"/>
  <c r="BX332" i="13"/>
  <c r="CD332" i="13"/>
  <c r="BW332" i="13"/>
  <c r="CC332" i="13"/>
  <c r="I543" i="7"/>
  <c r="H543" i="7"/>
  <c r="G543" i="7"/>
  <c r="K543" i="7"/>
  <c r="J543" i="7"/>
  <c r="S332" i="13"/>
  <c r="AB333" i="13" s="1"/>
  <c r="M332" i="13"/>
  <c r="P332" i="13" s="1"/>
  <c r="AY332" i="13"/>
  <c r="BB332" i="13" s="1"/>
  <c r="AJ333" i="13"/>
  <c r="CF332" i="13" l="1"/>
  <c r="AS333" i="13" s="1"/>
  <c r="CG332" i="13"/>
  <c r="AT333" i="13" s="1"/>
  <c r="CE332" i="13"/>
  <c r="AX332" i="13"/>
  <c r="BA332" i="13" s="1"/>
  <c r="BD332" i="13" s="1"/>
  <c r="AI333" i="13"/>
  <c r="L543" i="7"/>
  <c r="G443" i="12" s="1"/>
  <c r="H443" i="12" s="1"/>
  <c r="I443" i="12" s="1"/>
  <c r="Q332" i="13"/>
  <c r="Z333" i="13" s="1"/>
  <c r="F543" i="7" s="1"/>
  <c r="K332" i="13"/>
  <c r="N332" i="13" s="1"/>
  <c r="AR333" i="13" l="1"/>
  <c r="BN333" i="13"/>
  <c r="BQ333" i="13"/>
  <c r="AW333" i="13"/>
  <c r="J333" i="13"/>
  <c r="AV333" i="13"/>
  <c r="I333" i="13"/>
  <c r="BP333" i="13"/>
  <c r="BM333" i="13"/>
  <c r="BH333" i="13"/>
  <c r="BT333" i="13"/>
  <c r="BZ333" i="13" s="1"/>
  <c r="BS333" i="13"/>
  <c r="BY333" i="13" s="1"/>
  <c r="BU333" i="13"/>
  <c r="CA333" i="13" s="1"/>
  <c r="CJ333" i="13"/>
  <c r="CI333" i="13"/>
  <c r="CH333" i="13"/>
  <c r="J444" i="12"/>
  <c r="BX333" i="13" l="1"/>
  <c r="CD333" i="13"/>
  <c r="BL333" i="13"/>
  <c r="H333" i="13"/>
  <c r="AU333" i="13"/>
  <c r="BO333" i="13"/>
  <c r="AY333" i="13"/>
  <c r="BB333" i="13" s="1"/>
  <c r="AJ334" i="13"/>
  <c r="AZ333" i="13"/>
  <c r="BC333" i="13" s="1"/>
  <c r="AK334" i="13"/>
  <c r="BW333" i="13"/>
  <c r="CC333" i="13"/>
  <c r="BV333" i="13"/>
  <c r="CB333" i="13"/>
  <c r="H544" i="7"/>
  <c r="G544" i="7"/>
  <c r="I544" i="7"/>
  <c r="K544" i="7"/>
  <c r="J544" i="7"/>
  <c r="R333" i="13"/>
  <c r="AA334" i="13" s="1"/>
  <c r="L333" i="13"/>
  <c r="O333" i="13" s="1"/>
  <c r="S333" i="13"/>
  <c r="AB334" i="13" s="1"/>
  <c r="M333" i="13"/>
  <c r="P333" i="13" s="1"/>
  <c r="CG333" i="13" l="1"/>
  <c r="AT334" i="13" s="1"/>
  <c r="L544" i="7"/>
  <c r="G444" i="12" s="1"/>
  <c r="H444" i="12" s="1"/>
  <c r="I444" i="12" s="1"/>
  <c r="AX333" i="13"/>
  <c r="BA333" i="13" s="1"/>
  <c r="BD333" i="13" s="1"/>
  <c r="AI334" i="13"/>
  <c r="Q333" i="13"/>
  <c r="Z334" i="13" s="1"/>
  <c r="F544" i="7" s="1"/>
  <c r="K333" i="13"/>
  <c r="N333" i="13" s="1"/>
  <c r="CE333" i="13"/>
  <c r="CF333" i="13"/>
  <c r="AS334" i="13" s="1"/>
  <c r="AR334" i="13" l="1"/>
  <c r="BP334" i="13"/>
  <c r="BM334" i="13"/>
  <c r="I334" i="13"/>
  <c r="AV334" i="13"/>
  <c r="BN334" i="13"/>
  <c r="AW334" i="13"/>
  <c r="J334" i="13"/>
  <c r="BQ334" i="13"/>
  <c r="BH334" i="13"/>
  <c r="BU334" i="13"/>
  <c r="CA334" i="13" s="1"/>
  <c r="BS334" i="13"/>
  <c r="BY334" i="13" s="1"/>
  <c r="BT334" i="13"/>
  <c r="BZ334" i="13" s="1"/>
  <c r="CJ334" i="13"/>
  <c r="CI334" i="13"/>
  <c r="CH334" i="13"/>
  <c r="J445" i="12"/>
  <c r="H545" i="7" l="1"/>
  <c r="I545" i="7"/>
  <c r="J545" i="7"/>
  <c r="G545" i="7"/>
  <c r="K545" i="7"/>
  <c r="BX334" i="13"/>
  <c r="CD334" i="13"/>
  <c r="S334" i="13"/>
  <c r="AB335" i="13" s="1"/>
  <c r="M334" i="13"/>
  <c r="P334" i="13" s="1"/>
  <c r="L334" i="13"/>
  <c r="O334" i="13" s="1"/>
  <c r="R334" i="13"/>
  <c r="AA335" i="13" s="1"/>
  <c r="BW334" i="13"/>
  <c r="CC334" i="13"/>
  <c r="BV334" i="13"/>
  <c r="CB334" i="13"/>
  <c r="AZ334" i="13"/>
  <c r="BC334" i="13" s="1"/>
  <c r="AK335" i="13"/>
  <c r="H334" i="13"/>
  <c r="AU334" i="13"/>
  <c r="BL334" i="13"/>
  <c r="BO334" i="13"/>
  <c r="AY334" i="13"/>
  <c r="BB334" i="13" s="1"/>
  <c r="AJ335" i="13"/>
  <c r="CE334" i="13" l="1"/>
  <c r="CG334" i="13"/>
  <c r="AT335" i="13" s="1"/>
  <c r="K334" i="13"/>
  <c r="N334" i="13" s="1"/>
  <c r="Q334" i="13"/>
  <c r="Z335" i="13" s="1"/>
  <c r="F545" i="7" s="1"/>
  <c r="L545" i="7"/>
  <c r="G445" i="12" s="1"/>
  <c r="H445" i="12" s="1"/>
  <c r="I445" i="12" s="1"/>
  <c r="AX334" i="13"/>
  <c r="BA334" i="13" s="1"/>
  <c r="BD334" i="13" s="1"/>
  <c r="AI335" i="13"/>
  <c r="CF334" i="13"/>
  <c r="AS335" i="13" s="1"/>
  <c r="AR335" i="13" l="1"/>
  <c r="BM335" i="13"/>
  <c r="BP335" i="13"/>
  <c r="AV335" i="13"/>
  <c r="I335" i="13"/>
  <c r="BS335" i="13"/>
  <c r="BY335" i="13" s="1"/>
  <c r="BU335" i="13"/>
  <c r="CA335" i="13" s="1"/>
  <c r="BT335" i="13"/>
  <c r="BZ335" i="13" s="1"/>
  <c r="CJ335" i="13"/>
  <c r="CI335" i="13"/>
  <c r="CH335" i="13"/>
  <c r="J446" i="12"/>
  <c r="BH335" i="13"/>
  <c r="AW335" i="13"/>
  <c r="BQ335" i="13"/>
  <c r="J335" i="13"/>
  <c r="BN335" i="13"/>
  <c r="AZ335" i="13" l="1"/>
  <c r="BC335" i="13" s="1"/>
  <c r="AK336" i="13"/>
  <c r="BV335" i="13"/>
  <c r="CB335" i="13"/>
  <c r="I546" i="7"/>
  <c r="J546" i="7"/>
  <c r="H546" i="7"/>
  <c r="G546" i="7"/>
  <c r="K546" i="7"/>
  <c r="BO335" i="13"/>
  <c r="BL335" i="13"/>
  <c r="H335" i="13"/>
  <c r="AU335" i="13"/>
  <c r="BW335" i="13"/>
  <c r="CC335" i="13"/>
  <c r="AY335" i="13"/>
  <c r="BB335" i="13" s="1"/>
  <c r="AJ336" i="13"/>
  <c r="M335" i="13"/>
  <c r="P335" i="13" s="1"/>
  <c r="S335" i="13"/>
  <c r="AB336" i="13" s="1"/>
  <c r="BX335" i="13"/>
  <c r="CD335" i="13"/>
  <c r="L335" i="13"/>
  <c r="O335" i="13" s="1"/>
  <c r="R335" i="13"/>
  <c r="AA336" i="13" s="1"/>
  <c r="CF335" i="13" l="1"/>
  <c r="AS336" i="13" s="1"/>
  <c r="CE335" i="13"/>
  <c r="Q335" i="13"/>
  <c r="Z336" i="13" s="1"/>
  <c r="F546" i="7" s="1"/>
  <c r="K335" i="13"/>
  <c r="N335" i="13" s="1"/>
  <c r="L546" i="7"/>
  <c r="G446" i="12" s="1"/>
  <c r="H446" i="12" s="1"/>
  <c r="I446" i="12" s="1"/>
  <c r="AX335" i="13"/>
  <c r="BA335" i="13" s="1"/>
  <c r="BD335" i="13" s="1"/>
  <c r="AI336" i="13"/>
  <c r="CG335" i="13"/>
  <c r="AT336" i="13" s="1"/>
  <c r="AR336" i="13" l="1"/>
  <c r="AW336" i="13"/>
  <c r="BN336" i="13"/>
  <c r="J336" i="13"/>
  <c r="BQ336" i="13"/>
  <c r="BH336" i="13"/>
  <c r="I336" i="13"/>
  <c r="BP336" i="13"/>
  <c r="BM336" i="13"/>
  <c r="AV336" i="13"/>
  <c r="BU336" i="13"/>
  <c r="CA336" i="13" s="1"/>
  <c r="BS336" i="13"/>
  <c r="BY336" i="13" s="1"/>
  <c r="BT336" i="13"/>
  <c r="BZ336" i="13" s="1"/>
  <c r="CJ336" i="13"/>
  <c r="CI336" i="13"/>
  <c r="CH336" i="13"/>
  <c r="J447" i="12"/>
  <c r="H336" i="13" l="1"/>
  <c r="BL336" i="13"/>
  <c r="AU336" i="13"/>
  <c r="BO336" i="13"/>
  <c r="BX336" i="13"/>
  <c r="CD336" i="13"/>
  <c r="M336" i="13"/>
  <c r="P336" i="13" s="1"/>
  <c r="S336" i="13"/>
  <c r="AB337" i="13" s="1"/>
  <c r="BW336" i="13"/>
  <c r="CC336" i="13"/>
  <c r="L336" i="13"/>
  <c r="O336" i="13" s="1"/>
  <c r="R336" i="13"/>
  <c r="AA337" i="13" s="1"/>
  <c r="AZ336" i="13"/>
  <c r="BC336" i="13" s="1"/>
  <c r="AK337" i="13"/>
  <c r="BV336" i="13"/>
  <c r="CB336" i="13"/>
  <c r="AY336" i="13"/>
  <c r="BB336" i="13" s="1"/>
  <c r="AJ337" i="13"/>
  <c r="I547" i="7"/>
  <c r="G547" i="7"/>
  <c r="J547" i="7"/>
  <c r="H547" i="7"/>
  <c r="K547" i="7"/>
  <c r="Q336" i="13" l="1"/>
  <c r="Z337" i="13" s="1"/>
  <c r="F547" i="7" s="1"/>
  <c r="K336" i="13"/>
  <c r="N336" i="13" s="1"/>
  <c r="AX336" i="13"/>
  <c r="BA336" i="13" s="1"/>
  <c r="BD336" i="13" s="1"/>
  <c r="AI337" i="13"/>
  <c r="CF336" i="13"/>
  <c r="AS337" i="13" s="1"/>
  <c r="L547" i="7"/>
  <c r="G447" i="12" s="1"/>
  <c r="H447" i="12" s="1"/>
  <c r="I447" i="12" s="1"/>
  <c r="CG336" i="13"/>
  <c r="AT337" i="13" s="1"/>
  <c r="CE336" i="13"/>
  <c r="AR337" i="13" l="1"/>
  <c r="I337" i="13"/>
  <c r="BM337" i="13"/>
  <c r="AV337" i="13"/>
  <c r="BP337" i="13"/>
  <c r="BQ337" i="13"/>
  <c r="BN337" i="13"/>
  <c r="AW337" i="13"/>
  <c r="J337" i="13"/>
  <c r="BH337" i="13"/>
  <c r="BU337" i="13"/>
  <c r="CA337" i="13" s="1"/>
  <c r="BT337" i="13"/>
  <c r="BZ337" i="13" s="1"/>
  <c r="BS337" i="13"/>
  <c r="BY337" i="13" s="1"/>
  <c r="CJ337" i="13"/>
  <c r="CI337" i="13"/>
  <c r="CH337" i="13"/>
  <c r="J448" i="12"/>
  <c r="AZ337" i="13" l="1"/>
  <c r="BC337" i="13" s="1"/>
  <c r="AK338" i="13"/>
  <c r="AY337" i="13"/>
  <c r="BB337" i="13" s="1"/>
  <c r="AJ338" i="13"/>
  <c r="BO337" i="13"/>
  <c r="BL337" i="13"/>
  <c r="AU337" i="13"/>
  <c r="H337" i="13"/>
  <c r="R337" i="13"/>
  <c r="AA338" i="13" s="1"/>
  <c r="L337" i="13"/>
  <c r="O337" i="13" s="1"/>
  <c r="BW337" i="13"/>
  <c r="CC337" i="13"/>
  <c r="BV337" i="13"/>
  <c r="CB337" i="13"/>
  <c r="BX337" i="13"/>
  <c r="CD337" i="13"/>
  <c r="G548" i="7"/>
  <c r="K548" i="7"/>
  <c r="J548" i="7"/>
  <c r="I548" i="7"/>
  <c r="H548" i="7"/>
  <c r="M337" i="13"/>
  <c r="P337" i="13" s="1"/>
  <c r="S337" i="13"/>
  <c r="AB338" i="13" s="1"/>
  <c r="CG337" i="13" l="1"/>
  <c r="AT338" i="13" s="1"/>
  <c r="CF337" i="13"/>
  <c r="AS338" i="13" s="1"/>
  <c r="Q337" i="13"/>
  <c r="Z338" i="13" s="1"/>
  <c r="F548" i="7" s="1"/>
  <c r="K337" i="13"/>
  <c r="N337" i="13" s="1"/>
  <c r="CE337" i="13"/>
  <c r="L548" i="7"/>
  <c r="G448" i="12" s="1"/>
  <c r="H448" i="12" s="1"/>
  <c r="I448" i="12" s="1"/>
  <c r="AX337" i="13"/>
  <c r="BA337" i="13" s="1"/>
  <c r="BD337" i="13" s="1"/>
  <c r="AI338" i="13"/>
  <c r="AR338" i="13" l="1"/>
  <c r="BP338" i="13"/>
  <c r="AV338" i="13"/>
  <c r="BM338" i="13"/>
  <c r="I338" i="13"/>
  <c r="BS338" i="13"/>
  <c r="BY338" i="13" s="1"/>
  <c r="BU338" i="13"/>
  <c r="CA338" i="13" s="1"/>
  <c r="BT338" i="13"/>
  <c r="BZ338" i="13" s="1"/>
  <c r="CJ338" i="13"/>
  <c r="CI338" i="13"/>
  <c r="CH338" i="13"/>
  <c r="J449" i="12"/>
  <c r="BH338" i="13"/>
  <c r="BQ338" i="13"/>
  <c r="BN338" i="13"/>
  <c r="AW338" i="13"/>
  <c r="J338" i="13"/>
  <c r="AY338" i="13" l="1"/>
  <c r="BB338" i="13" s="1"/>
  <c r="AJ339" i="13"/>
  <c r="M338" i="13"/>
  <c r="P338" i="13" s="1"/>
  <c r="S338" i="13"/>
  <c r="AB339" i="13" s="1"/>
  <c r="AZ338" i="13"/>
  <c r="BC338" i="13" s="1"/>
  <c r="AK339" i="13"/>
  <c r="BX338" i="13"/>
  <c r="CD338" i="13"/>
  <c r="J549" i="7"/>
  <c r="K549" i="7"/>
  <c r="G549" i="7"/>
  <c r="H549" i="7"/>
  <c r="I549" i="7"/>
  <c r="BL338" i="13"/>
  <c r="H338" i="13"/>
  <c r="BO338" i="13"/>
  <c r="AU338" i="13"/>
  <c r="BW338" i="13"/>
  <c r="CC338" i="13"/>
  <c r="BV338" i="13"/>
  <c r="CB338" i="13"/>
  <c r="R338" i="13"/>
  <c r="AA339" i="13" s="1"/>
  <c r="L338" i="13"/>
  <c r="O338" i="13" s="1"/>
  <c r="CF338" i="13" l="1"/>
  <c r="AS339" i="13" s="1"/>
  <c r="CG338" i="13"/>
  <c r="AT339" i="13" s="1"/>
  <c r="Q338" i="13"/>
  <c r="Z339" i="13" s="1"/>
  <c r="F549" i="7" s="1"/>
  <c r="K338" i="13"/>
  <c r="N338" i="13" s="1"/>
  <c r="L549" i="7"/>
  <c r="G449" i="12" s="1"/>
  <c r="H449" i="12" s="1"/>
  <c r="I449" i="12" s="1"/>
  <c r="CE338" i="13"/>
  <c r="AX338" i="13"/>
  <c r="BA338" i="13" s="1"/>
  <c r="BD338" i="13" s="1"/>
  <c r="AI339" i="13"/>
  <c r="AR339" i="13" l="1"/>
  <c r="AW339" i="13"/>
  <c r="BQ339" i="13"/>
  <c r="BN339" i="13"/>
  <c r="J339" i="13"/>
  <c r="BH339" i="13"/>
  <c r="I339" i="13"/>
  <c r="AV339" i="13"/>
  <c r="BP339" i="13"/>
  <c r="BM339" i="13"/>
  <c r="BU339" i="13"/>
  <c r="CA339" i="13" s="1"/>
  <c r="BT339" i="13"/>
  <c r="BZ339" i="13" s="1"/>
  <c r="BS339" i="13"/>
  <c r="BY339" i="13" s="1"/>
  <c r="CJ339" i="13"/>
  <c r="CI339" i="13"/>
  <c r="CH339" i="13"/>
  <c r="J450" i="12"/>
  <c r="BW339" i="13" l="1"/>
  <c r="CC339" i="13"/>
  <c r="AZ339" i="13"/>
  <c r="BC339" i="13" s="1"/>
  <c r="AK340" i="13"/>
  <c r="BV339" i="13"/>
  <c r="CB339" i="13"/>
  <c r="BO339" i="13"/>
  <c r="AU339" i="13"/>
  <c r="BL339" i="13"/>
  <c r="H339" i="13"/>
  <c r="L339" i="13"/>
  <c r="O339" i="13" s="1"/>
  <c r="R339" i="13"/>
  <c r="AA340" i="13" s="1"/>
  <c r="I550" i="7"/>
  <c r="K550" i="7"/>
  <c r="G550" i="7"/>
  <c r="J550" i="7"/>
  <c r="H550" i="7"/>
  <c r="BX339" i="13"/>
  <c r="CD339" i="13"/>
  <c r="AY339" i="13"/>
  <c r="BB339" i="13" s="1"/>
  <c r="AJ340" i="13"/>
  <c r="S339" i="13"/>
  <c r="AB340" i="13" s="1"/>
  <c r="M339" i="13"/>
  <c r="P339" i="13" s="1"/>
  <c r="CE339" i="13" l="1"/>
  <c r="CF339" i="13"/>
  <c r="AS340" i="13" s="1"/>
  <c r="CG339" i="13"/>
  <c r="AT340" i="13" s="1"/>
  <c r="K339" i="13"/>
  <c r="N339" i="13" s="1"/>
  <c r="Q339" i="13"/>
  <c r="Z340" i="13" s="1"/>
  <c r="F550" i="7" s="1"/>
  <c r="L550" i="7"/>
  <c r="G450" i="12" s="1"/>
  <c r="H450" i="12" s="1"/>
  <c r="I450" i="12" s="1"/>
  <c r="AX339" i="13"/>
  <c r="BA339" i="13" s="1"/>
  <c r="BD339" i="13" s="1"/>
  <c r="AI340" i="13"/>
  <c r="AR340" i="13" l="1"/>
  <c r="BU340" i="13"/>
  <c r="CA340" i="13" s="1"/>
  <c r="BT340" i="13"/>
  <c r="BZ340" i="13" s="1"/>
  <c r="BS340" i="13"/>
  <c r="BY340" i="13" s="1"/>
  <c r="CJ340" i="13"/>
  <c r="CI340" i="13"/>
  <c r="CH340" i="13"/>
  <c r="J451" i="12"/>
  <c r="BH340" i="13"/>
  <c r="AW340" i="13"/>
  <c r="J340" i="13"/>
  <c r="BN340" i="13"/>
  <c r="BQ340" i="13"/>
  <c r="BP340" i="13"/>
  <c r="I340" i="13"/>
  <c r="AV340" i="13"/>
  <c r="BM340" i="13"/>
  <c r="AZ340" i="13" l="1"/>
  <c r="BC340" i="13" s="1"/>
  <c r="AK341" i="13"/>
  <c r="I551" i="7"/>
  <c r="G551" i="7"/>
  <c r="K551" i="7"/>
  <c r="H551" i="7"/>
  <c r="J551" i="7"/>
  <c r="BV340" i="13"/>
  <c r="CB340" i="13"/>
  <c r="BL340" i="13"/>
  <c r="AU340" i="13"/>
  <c r="BO340" i="13"/>
  <c r="H340" i="13"/>
  <c r="L340" i="13"/>
  <c r="O340" i="13" s="1"/>
  <c r="R340" i="13"/>
  <c r="AA341" i="13" s="1"/>
  <c r="M340" i="13"/>
  <c r="P340" i="13" s="1"/>
  <c r="S340" i="13"/>
  <c r="AB341" i="13" s="1"/>
  <c r="BX340" i="13"/>
  <c r="CD340" i="13"/>
  <c r="AY340" i="13"/>
  <c r="BB340" i="13" s="1"/>
  <c r="AJ341" i="13"/>
  <c r="BW340" i="13"/>
  <c r="CC340" i="13"/>
  <c r="CE340" i="13" l="1"/>
  <c r="K340" i="13"/>
  <c r="N340" i="13" s="1"/>
  <c r="Q340" i="13"/>
  <c r="Z341" i="13" s="1"/>
  <c r="F551" i="7" s="1"/>
  <c r="AX340" i="13"/>
  <c r="BA340" i="13" s="1"/>
  <c r="BD340" i="13" s="1"/>
  <c r="AI341" i="13"/>
  <c r="L551" i="7"/>
  <c r="G451" i="12" s="1"/>
  <c r="H451" i="12" s="1"/>
  <c r="I451" i="12" s="1"/>
  <c r="CF340" i="13"/>
  <c r="AS341" i="13" s="1"/>
  <c r="CG340" i="13"/>
  <c r="AT341" i="13" s="1"/>
  <c r="AR341" i="13" l="1"/>
  <c r="I341" i="13"/>
  <c r="BP341" i="13"/>
  <c r="BM341" i="13"/>
  <c r="AV341" i="13"/>
  <c r="BT341" i="13"/>
  <c r="BZ341" i="13" s="1"/>
  <c r="BS341" i="13"/>
  <c r="BY341" i="13" s="1"/>
  <c r="BU341" i="13"/>
  <c r="CA341" i="13" s="1"/>
  <c r="CJ341" i="13"/>
  <c r="CI341" i="13"/>
  <c r="CH341" i="13"/>
  <c r="J452" i="12"/>
  <c r="BH341" i="13"/>
  <c r="BN341" i="13"/>
  <c r="AW341" i="13"/>
  <c r="J341" i="13"/>
  <c r="BQ341" i="13"/>
  <c r="J552" i="7" l="1"/>
  <c r="H552" i="7"/>
  <c r="G552" i="7"/>
  <c r="K552" i="7"/>
  <c r="I552" i="7"/>
  <c r="BV341" i="13"/>
  <c r="CB341" i="13"/>
  <c r="H341" i="13"/>
  <c r="AU341" i="13"/>
  <c r="BO341" i="13"/>
  <c r="BL341" i="13"/>
  <c r="BX341" i="13"/>
  <c r="CD341" i="13"/>
  <c r="BW341" i="13"/>
  <c r="CC341" i="13"/>
  <c r="AY341" i="13"/>
  <c r="BB341" i="13" s="1"/>
  <c r="AJ342" i="13"/>
  <c r="AZ341" i="13"/>
  <c r="BC341" i="13" s="1"/>
  <c r="AK342" i="13"/>
  <c r="R341" i="13"/>
  <c r="AA342" i="13" s="1"/>
  <c r="L341" i="13"/>
  <c r="O341" i="13" s="1"/>
  <c r="M341" i="13"/>
  <c r="P341" i="13" s="1"/>
  <c r="S341" i="13"/>
  <c r="AB342" i="13" s="1"/>
  <c r="CE341" i="13" l="1"/>
  <c r="CG341" i="13"/>
  <c r="AT342" i="13" s="1"/>
  <c r="AX341" i="13"/>
  <c r="BA341" i="13" s="1"/>
  <c r="BD341" i="13" s="1"/>
  <c r="AI342" i="13"/>
  <c r="CF341" i="13"/>
  <c r="AS342" i="13" s="1"/>
  <c r="Q341" i="13"/>
  <c r="Z342" i="13" s="1"/>
  <c r="F552" i="7" s="1"/>
  <c r="K341" i="13"/>
  <c r="N341" i="13" s="1"/>
  <c r="L552" i="7"/>
  <c r="G452" i="12" s="1"/>
  <c r="H452" i="12" s="1"/>
  <c r="I452" i="12" s="1"/>
  <c r="AR342" i="13" l="1"/>
  <c r="BM342" i="13"/>
  <c r="BP342" i="13"/>
  <c r="AV342" i="13"/>
  <c r="I342" i="13"/>
  <c r="J342" i="13"/>
  <c r="BN342" i="13"/>
  <c r="AW342" i="13"/>
  <c r="BQ342" i="13"/>
  <c r="BS342" i="13"/>
  <c r="BY342" i="13" s="1"/>
  <c r="BU342" i="13"/>
  <c r="CA342" i="13" s="1"/>
  <c r="BT342" i="13"/>
  <c r="BZ342" i="13" s="1"/>
  <c r="CJ342" i="13"/>
  <c r="CI342" i="13"/>
  <c r="CH342" i="13"/>
  <c r="J453" i="12"/>
  <c r="BH342" i="13"/>
  <c r="I553" i="7" l="1"/>
  <c r="H553" i="7"/>
  <c r="K553" i="7"/>
  <c r="J553" i="7"/>
  <c r="G553" i="7"/>
  <c r="BX342" i="13"/>
  <c r="CD342" i="13"/>
  <c r="M342" i="13"/>
  <c r="P342" i="13" s="1"/>
  <c r="S342" i="13"/>
  <c r="AB343" i="13" s="1"/>
  <c r="BW342" i="13"/>
  <c r="CC342" i="13"/>
  <c r="BV342" i="13"/>
  <c r="CB342" i="13"/>
  <c r="AZ342" i="13"/>
  <c r="BC342" i="13" s="1"/>
  <c r="AK343" i="13"/>
  <c r="AY342" i="13"/>
  <c r="BB342" i="13" s="1"/>
  <c r="AJ343" i="13"/>
  <c r="BO342" i="13"/>
  <c r="H342" i="13"/>
  <c r="AU342" i="13"/>
  <c r="BL342" i="13"/>
  <c r="L342" i="13"/>
  <c r="O342" i="13" s="1"/>
  <c r="R342" i="13"/>
  <c r="AA343" i="13" s="1"/>
  <c r="CE342" i="13" l="1"/>
  <c r="AX342" i="13"/>
  <c r="BA342" i="13" s="1"/>
  <c r="BD342" i="13" s="1"/>
  <c r="AI343" i="13"/>
  <c r="K342" i="13"/>
  <c r="N342" i="13" s="1"/>
  <c r="Q342" i="13"/>
  <c r="Z343" i="13" s="1"/>
  <c r="F553" i="7" s="1"/>
  <c r="L553" i="7"/>
  <c r="G453" i="12" s="1"/>
  <c r="H453" i="12" s="1"/>
  <c r="I453" i="12" s="1"/>
  <c r="CF342" i="13"/>
  <c r="AS343" i="13" s="1"/>
  <c r="CG342" i="13"/>
  <c r="AT343" i="13" s="1"/>
  <c r="AR343" i="13" l="1"/>
  <c r="BP343" i="13"/>
  <c r="BM343" i="13"/>
  <c r="AV343" i="13"/>
  <c r="I343" i="13"/>
  <c r="BH343" i="13"/>
  <c r="BQ343" i="13"/>
  <c r="J343" i="13"/>
  <c r="AW343" i="13"/>
  <c r="BN343" i="13"/>
  <c r="BU343" i="13"/>
  <c r="CA343" i="13" s="1"/>
  <c r="BT343" i="13"/>
  <c r="BZ343" i="13" s="1"/>
  <c r="BS343" i="13"/>
  <c r="BY343" i="13" s="1"/>
  <c r="CJ343" i="13"/>
  <c r="CI343" i="13"/>
  <c r="CH343" i="13"/>
  <c r="J454" i="12"/>
  <c r="BV343" i="13" l="1"/>
  <c r="CB343" i="13"/>
  <c r="BX343" i="13"/>
  <c r="CD343" i="13"/>
  <c r="AZ343" i="13"/>
  <c r="BC343" i="13" s="1"/>
  <c r="AK344" i="13"/>
  <c r="I554" i="7"/>
  <c r="G554" i="7"/>
  <c r="J554" i="7"/>
  <c r="K554" i="7"/>
  <c r="H554" i="7"/>
  <c r="AY343" i="13"/>
  <c r="BB343" i="13" s="1"/>
  <c r="AJ344" i="13"/>
  <c r="H343" i="13"/>
  <c r="BO343" i="13"/>
  <c r="BL343" i="13"/>
  <c r="AU343" i="13"/>
  <c r="BW343" i="13"/>
  <c r="CC343" i="13"/>
  <c r="M343" i="13"/>
  <c r="P343" i="13" s="1"/>
  <c r="S343" i="13"/>
  <c r="AB344" i="13" s="1"/>
  <c r="R343" i="13"/>
  <c r="AA344" i="13" s="1"/>
  <c r="L343" i="13"/>
  <c r="O343" i="13" s="1"/>
  <c r="CF343" i="13" l="1"/>
  <c r="AS344" i="13" s="1"/>
  <c r="CG343" i="13"/>
  <c r="AT344" i="13" s="1"/>
  <c r="AX343" i="13"/>
  <c r="BA343" i="13" s="1"/>
  <c r="BD343" i="13" s="1"/>
  <c r="AI344" i="13"/>
  <c r="K343" i="13"/>
  <c r="N343" i="13" s="1"/>
  <c r="Q343" i="13"/>
  <c r="Z344" i="13" s="1"/>
  <c r="F554" i="7" s="1"/>
  <c r="CE343" i="13"/>
  <c r="L554" i="7"/>
  <c r="G454" i="12" s="1"/>
  <c r="H454" i="12" s="1"/>
  <c r="I454" i="12" s="1"/>
  <c r="AR344" i="13" l="1"/>
  <c r="AW344" i="13"/>
  <c r="BQ344" i="13"/>
  <c r="BN344" i="13"/>
  <c r="J344" i="13"/>
  <c r="I344" i="13"/>
  <c r="BP344" i="13"/>
  <c r="BM344" i="13"/>
  <c r="AV344" i="13"/>
  <c r="BS344" i="13"/>
  <c r="BY344" i="13" s="1"/>
  <c r="BT344" i="13"/>
  <c r="BZ344" i="13" s="1"/>
  <c r="BU344" i="13"/>
  <c r="CA344" i="13" s="1"/>
  <c r="CJ344" i="13"/>
  <c r="CI344" i="13"/>
  <c r="CH344" i="13"/>
  <c r="J455" i="12"/>
  <c r="BH344" i="13"/>
  <c r="I555" i="7" l="1"/>
  <c r="G555" i="7"/>
  <c r="K555" i="7"/>
  <c r="H555" i="7"/>
  <c r="J555" i="7"/>
  <c r="BL344" i="13"/>
  <c r="BO344" i="13"/>
  <c r="H344" i="13"/>
  <c r="AU344" i="13"/>
  <c r="AY344" i="13"/>
  <c r="BB344" i="13" s="1"/>
  <c r="AJ345" i="13"/>
  <c r="S344" i="13"/>
  <c r="AB345" i="13" s="1"/>
  <c r="M344" i="13"/>
  <c r="P344" i="13" s="1"/>
  <c r="BX344" i="13"/>
  <c r="CD344" i="13"/>
  <c r="BW344" i="13"/>
  <c r="CC344" i="13"/>
  <c r="BV344" i="13"/>
  <c r="CB344" i="13"/>
  <c r="L344" i="13"/>
  <c r="O344" i="13" s="1"/>
  <c r="R344" i="13"/>
  <c r="AA345" i="13" s="1"/>
  <c r="AZ344" i="13"/>
  <c r="BC344" i="13" s="1"/>
  <c r="AK345" i="13"/>
  <c r="Q344" i="13" l="1"/>
  <c r="Z345" i="13" s="1"/>
  <c r="F555" i="7" s="1"/>
  <c r="K344" i="13"/>
  <c r="N344" i="13" s="1"/>
  <c r="CF344" i="13"/>
  <c r="AS345" i="13" s="1"/>
  <c r="AX344" i="13"/>
  <c r="BA344" i="13" s="1"/>
  <c r="BD344" i="13" s="1"/>
  <c r="AI345" i="13"/>
  <c r="L555" i="7"/>
  <c r="G455" i="12" s="1"/>
  <c r="H455" i="12" s="1"/>
  <c r="I455" i="12" s="1"/>
  <c r="CE344" i="13"/>
  <c r="CG344" i="13"/>
  <c r="AT345" i="13" s="1"/>
  <c r="AR345" i="13" l="1"/>
  <c r="BH345" i="13"/>
  <c r="AV345" i="13"/>
  <c r="I345" i="13"/>
  <c r="BP345" i="13"/>
  <c r="BM345" i="13"/>
  <c r="BT345" i="13"/>
  <c r="BZ345" i="13" s="1"/>
  <c r="BU345" i="13"/>
  <c r="CA345" i="13" s="1"/>
  <c r="BS345" i="13"/>
  <c r="BY345" i="13" s="1"/>
  <c r="CJ345" i="13"/>
  <c r="CI345" i="13"/>
  <c r="CH345" i="13"/>
  <c r="J456" i="12"/>
  <c r="BQ345" i="13"/>
  <c r="J345" i="13"/>
  <c r="BN345" i="13"/>
  <c r="AW345" i="13"/>
  <c r="S345" i="13" l="1"/>
  <c r="AB346" i="13" s="1"/>
  <c r="M345" i="13"/>
  <c r="P345" i="13" s="1"/>
  <c r="BX345" i="13"/>
  <c r="CD345" i="13"/>
  <c r="J556" i="7"/>
  <c r="H556" i="7"/>
  <c r="G556" i="7"/>
  <c r="K556" i="7"/>
  <c r="I556" i="7"/>
  <c r="AZ345" i="13"/>
  <c r="BC345" i="13" s="1"/>
  <c r="AK346" i="13"/>
  <c r="BW345" i="13"/>
  <c r="CC345" i="13"/>
  <c r="AY345" i="13"/>
  <c r="BB345" i="13" s="1"/>
  <c r="AJ346" i="13"/>
  <c r="BV345" i="13"/>
  <c r="CB345" i="13"/>
  <c r="H345" i="13"/>
  <c r="BL345" i="13"/>
  <c r="AU345" i="13"/>
  <c r="BO345" i="13"/>
  <c r="L345" i="13"/>
  <c r="O345" i="13" s="1"/>
  <c r="R345" i="13"/>
  <c r="AA346" i="13" s="1"/>
  <c r="CE345" i="13" l="1"/>
  <c r="CF345" i="13"/>
  <c r="AS346" i="13" s="1"/>
  <c r="K345" i="13"/>
  <c r="N345" i="13" s="1"/>
  <c r="Q345" i="13"/>
  <c r="Z346" i="13" s="1"/>
  <c r="F556" i="7" s="1"/>
  <c r="AX345" i="13"/>
  <c r="BA345" i="13" s="1"/>
  <c r="BD345" i="13" s="1"/>
  <c r="AI346" i="13"/>
  <c r="L556" i="7"/>
  <c r="G456" i="12" s="1"/>
  <c r="H456" i="12" s="1"/>
  <c r="I456" i="12" s="1"/>
  <c r="BD1" i="13" s="1"/>
  <c r="CG345" i="13"/>
  <c r="AT346" i="13" s="1"/>
  <c r="AR346" i="13" l="1"/>
  <c r="BO346" i="13" s="1"/>
  <c r="BN346" i="13"/>
  <c r="BQ346" i="13"/>
  <c r="J346" i="13"/>
  <c r="AW346" i="13"/>
  <c r="AZ346" i="13" s="1"/>
  <c r="BC346" i="13" s="1"/>
  <c r="BH346" i="13"/>
  <c r="I346" i="13"/>
  <c r="BM346" i="13"/>
  <c r="BP346" i="13"/>
  <c r="AV346" i="13"/>
  <c r="AY346" i="13" s="1"/>
  <c r="BB346" i="13" s="1"/>
  <c r="BU346" i="13"/>
  <c r="CA346" i="13" s="1"/>
  <c r="BT346" i="13"/>
  <c r="BZ346" i="13" s="1"/>
  <c r="BS346" i="13"/>
  <c r="BY346" i="13" s="1"/>
  <c r="CJ346" i="13"/>
  <c r="CI346" i="13"/>
  <c r="CH346" i="13"/>
  <c r="H346" i="13" l="1"/>
  <c r="Q346" i="13" s="1"/>
  <c r="BL346" i="13"/>
  <c r="AU346" i="13"/>
  <c r="AX346" i="13" s="1"/>
  <c r="BA346" i="13" s="1"/>
  <c r="BD346" i="13" s="1"/>
  <c r="BD3" i="13" s="1"/>
  <c r="BW346" i="13"/>
  <c r="CC346" i="13"/>
  <c r="BX346" i="13"/>
  <c r="CD346" i="13"/>
  <c r="BV346" i="13"/>
  <c r="CB346" i="13"/>
  <c r="L346" i="13"/>
  <c r="O346" i="13" s="1"/>
  <c r="R346" i="13"/>
  <c r="M346" i="13"/>
  <c r="P346" i="13" s="1"/>
  <c r="S346" i="13"/>
  <c r="K346" i="13" l="1"/>
  <c r="N346" i="13" s="1"/>
  <c r="CE346" i="13"/>
  <c r="CF346" i="13"/>
  <c r="CG346" i="13"/>
</calcChain>
</file>

<file path=xl/sharedStrings.xml><?xml version="1.0" encoding="utf-8"?>
<sst xmlns="http://schemas.openxmlformats.org/spreadsheetml/2006/main" count="166" uniqueCount="68">
  <si>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</si>
  <si>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</si>
  <si>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</si>
  <si>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</si>
  <si>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</si>
  <si>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</si>
  <si>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</si>
  <si>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</si>
  <si>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</si>
  <si>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</si>
  <si>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</si>
  <si>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</si>
  <si>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</si>
  <si>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</si>
  <si>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</si>
  <si>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</si>
  <si>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</si>
  <si>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</si>
  <si>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</si>
  <si>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</si>
  <si>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</si>
  <si>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</si>
  <si>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</si>
  <si>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</si>
  <si>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</si>
  <si>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</si>
  <si>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</si>
  <si>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</si>
  <si>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</si>
  <si>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</si>
  <si>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</si>
  <si>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</si>
  <si>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</si>
  <si>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</si>
  <si>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</si>
  <si>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</si>
  <si>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</si>
  <si>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</si>
  <si>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</si>
  <si>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</si>
  <si>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</si>
  <si>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</si>
  <si>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</si>
  <si>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</si>
  <si>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</si>
  <si>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</si>
  <si>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</si>
  <si>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</si>
  <si>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</si>
  <si>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Emission reduction</t>
  </si>
  <si>
    <t>Relative abatement costs</t>
  </si>
  <si>
    <t>Total abatement costs</t>
  </si>
  <si>
    <t>Marginal abatement costs</t>
  </si>
  <si>
    <t>fraction GDP</t>
  </si>
  <si>
    <t>fraction</t>
  </si>
  <si>
    <t>billion dollar</t>
  </si>
  <si>
    <t>dollar per tonne of CO2</t>
  </si>
  <si>
    <t>World</t>
  </si>
  <si>
    <t>Discount factor</t>
  </si>
  <si>
    <t>Consumption per capita</t>
  </si>
  <si>
    <t>Utility</t>
  </si>
  <si>
    <t>NPV</t>
  </si>
  <si>
    <t>Gross impact</t>
  </si>
  <si>
    <t>Adaptation</t>
  </si>
  <si>
    <t>Adaptation cost</t>
  </si>
  <si>
    <t>Total impact</t>
  </si>
  <si>
    <t>Residual impact</t>
  </si>
  <si>
    <t>Simple impact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</si>
</sst>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9" fontId="0" fillId="0" borderId="0" xfId="0" applyNumberFormat="1"/>
    <xf numFmtId="167" fontId="0" fillId="0" borderId="0" xfId="0" applyNumberFormat="1"/>
    <xf numFmtId="2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10"/>
  <sheetViews>
    <sheetView workbookViewId="0">
      <pane xSplit="5" ySplit="5" topLeftCell="F539" activePane="bottomRight" state="frozen"/>
      <selection pane="topRight" activeCell="F1" sqref="F1"/>
      <selection pane="bottomLeft" activeCell="A6" sqref="A6"/>
      <selection pane="bottomRight" activeCell="F266" sqref="F266:F556"/>
    </sheetView>
  </sheetViews>
  <sheetFormatPr defaultColWidth="9.109375" defaultRowHeight="14.4" x14ac:dyDescent="0.3"/>
  <cols>
    <col min="6" max="6" width="10" bestFit="1" customWidth="1"/>
    <col min="12" max="13" width="9.44140625" customWidth="1"/>
  </cols>
  <sheetData>
    <row r="1" spans="1:38" x14ac:dyDescent="0.3">
      <c r="A1" t="s">
        <v>10</v>
      </c>
      <c r="G1" t="s">
        <v>11</v>
      </c>
    </row>
    <row r="2" spans="1:38" x14ac:dyDescent="0.3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</row>
    <row r="3" spans="1:38" x14ac:dyDescent="0.3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</row>
    <row r="4" spans="1:38" x14ac:dyDescent="0.3"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</row>
    <row r="5" spans="1:38" x14ac:dyDescent="0.3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</row>
    <row r="6" spans="1:38" x14ac:dyDescent="0.3">
      <c r="A6" s="5">
        <v>2006</v>
      </c>
      <c r="B6" s="5">
        <v>378.7</v>
      </c>
      <c r="C6" s="2">
        <v>1976.3688999999999</v>
      </c>
      <c r="D6" s="2">
        <v>328.86099999999999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M6" s="2"/>
      <c r="N6" s="2"/>
      <c r="O6" s="2"/>
      <c r="P6" s="2"/>
      <c r="Q6" s="2"/>
      <c r="R6" s="2"/>
      <c r="S6" s="2"/>
      <c r="T6" s="2"/>
      <c r="U6" s="2"/>
      <c r="V6" s="2"/>
      <c r="X6" s="2"/>
      <c r="Y6" s="2"/>
      <c r="Z6" s="2"/>
      <c r="AA6" s="2"/>
      <c r="AB6" s="2"/>
      <c r="AC6" s="2"/>
      <c r="AD6" s="2"/>
      <c r="AF6" s="2"/>
      <c r="AG6" s="2"/>
      <c r="AH6" s="2"/>
      <c r="AI6" s="2"/>
      <c r="AJ6" s="2"/>
      <c r="AK6" s="2"/>
      <c r="AL6" s="2"/>
    </row>
    <row r="7" spans="1:38" x14ac:dyDescent="0.3">
      <c r="A7" s="5">
        <v>2005</v>
      </c>
      <c r="B7" s="5">
        <v>376.7</v>
      </c>
      <c r="C7" s="2">
        <v>1976.4536000000001</v>
      </c>
      <c r="D7" s="2">
        <v>328.988</v>
      </c>
      <c r="E7">
        <v>1751</v>
      </c>
      <c r="F7">
        <v>3</v>
      </c>
      <c r="G7" s="2">
        <f t="shared" ref="G7:K22" si="0">G6*(1-G$5)+G$4*$F6*$L$4/1000</f>
        <v>0</v>
      </c>
      <c r="H7" s="2">
        <f t="shared" si="0"/>
        <v>0</v>
      </c>
      <c r="I7" s="2">
        <f t="shared" si="0"/>
        <v>0</v>
      </c>
      <c r="J7" s="2">
        <f t="shared" si="0"/>
        <v>0</v>
      </c>
      <c r="K7" s="2">
        <f t="shared" si="0"/>
        <v>0</v>
      </c>
      <c r="L7" s="2">
        <f t="shared" ref="L7:L70" si="1">SUM(G7:K7,L$5)</f>
        <v>275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3">
      <c r="A8" s="5">
        <v>2004</v>
      </c>
      <c r="B8" s="5">
        <v>374.7</v>
      </c>
      <c r="C8" s="2">
        <v>1976.5355</v>
      </c>
      <c r="D8" s="2">
        <v>329.65300000000002</v>
      </c>
      <c r="E8">
        <v>1752</v>
      </c>
      <c r="F8">
        <v>3</v>
      </c>
      <c r="G8" s="2">
        <f t="shared" si="0"/>
        <v>1.8309859154929577E-4</v>
      </c>
      <c r="H8" s="2">
        <f t="shared" si="0"/>
        <v>2.8169014084507049E-4</v>
      </c>
      <c r="I8" s="2">
        <f t="shared" si="0"/>
        <v>4.5070422535211269E-4</v>
      </c>
      <c r="J8" s="2">
        <f t="shared" si="0"/>
        <v>3.5211267605633799E-4</v>
      </c>
      <c r="K8" s="2">
        <f t="shared" si="0"/>
        <v>1.4084507042253525E-4</v>
      </c>
      <c r="L8" s="2">
        <f t="shared" si="1"/>
        <v>275.00140845070422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3">
      <c r="A9" s="5">
        <v>2003</v>
      </c>
      <c r="B9" s="5">
        <v>372.78</v>
      </c>
      <c r="C9" s="2">
        <v>1976.6202000000001</v>
      </c>
      <c r="D9" s="2">
        <v>330.55</v>
      </c>
      <c r="E9">
        <v>1753</v>
      </c>
      <c r="F9">
        <v>3</v>
      </c>
      <c r="G9" s="2">
        <f t="shared" si="0"/>
        <v>3.6619718309859154E-4</v>
      </c>
      <c r="H9" s="2">
        <f t="shared" si="0"/>
        <v>5.626053436902955E-4</v>
      </c>
      <c r="I9" s="2">
        <f t="shared" si="0"/>
        <v>8.9535882100319464E-4</v>
      </c>
      <c r="J9" s="2">
        <f t="shared" si="0"/>
        <v>6.8411026192073058E-4</v>
      </c>
      <c r="K9" s="2">
        <f t="shared" si="0"/>
        <v>2.2627192390318784E-4</v>
      </c>
      <c r="L9" s="2">
        <f t="shared" si="1"/>
        <v>275.00273454353362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3">
      <c r="A10" s="5">
        <v>2002</v>
      </c>
      <c r="B10" s="5">
        <v>370.5</v>
      </c>
      <c r="C10" s="2">
        <v>1976.7049</v>
      </c>
      <c r="D10" s="2">
        <v>330.87200000000001</v>
      </c>
      <c r="E10">
        <v>1754</v>
      </c>
      <c r="F10">
        <v>3</v>
      </c>
      <c r="G10" s="2">
        <f t="shared" si="0"/>
        <v>5.4929577464788728E-4</v>
      </c>
      <c r="H10" s="2">
        <f t="shared" si="0"/>
        <v>8.4274774041328301E-4</v>
      </c>
      <c r="I10" s="2">
        <f t="shared" si="0"/>
        <v>1.334044988809055E-3</v>
      </c>
      <c r="J10" s="2">
        <f t="shared" si="0"/>
        <v>9.9714186945691922E-4</v>
      </c>
      <c r="K10" s="2">
        <f t="shared" si="0"/>
        <v>2.7808592970198257E-4</v>
      </c>
      <c r="L10" s="2">
        <f t="shared" si="1"/>
        <v>275.004001316303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3">
      <c r="A11" s="5">
        <v>2001</v>
      </c>
      <c r="B11" s="5">
        <v>368.33</v>
      </c>
      <c r="C11" s="2">
        <v>1976.7869000000001</v>
      </c>
      <c r="D11" s="2">
        <v>330.899</v>
      </c>
      <c r="E11">
        <v>1755</v>
      </c>
      <c r="F11">
        <v>3</v>
      </c>
      <c r="G11" s="2">
        <f t="shared" si="0"/>
        <v>7.3239436619718307E-4</v>
      </c>
      <c r="H11" s="2">
        <f t="shared" si="0"/>
        <v>1.1221194570267816E-3</v>
      </c>
      <c r="I11" s="2">
        <f t="shared" si="0"/>
        <v>1.766842840684182E-3</v>
      </c>
      <c r="J11" s="2">
        <f t="shared" si="0"/>
        <v>1.2922909653805107E-3</v>
      </c>
      <c r="K11" s="2">
        <f t="shared" si="0"/>
        <v>3.0951271282147975E-4</v>
      </c>
      <c r="L11" s="2">
        <f t="shared" si="1"/>
        <v>275.0052231603421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3">
      <c r="A12" s="5">
        <v>2000</v>
      </c>
      <c r="B12" s="5">
        <v>366.82</v>
      </c>
      <c r="C12" s="2">
        <v>1976.8715999999999</v>
      </c>
      <c r="D12" s="2">
        <v>330.88299999999998</v>
      </c>
      <c r="E12">
        <v>1756</v>
      </c>
      <c r="F12">
        <v>3</v>
      </c>
      <c r="G12" s="2">
        <f t="shared" si="0"/>
        <v>9.1549295774647887E-4</v>
      </c>
      <c r="H12" s="2">
        <f t="shared" si="0"/>
        <v>1.4007226136948155E-3</v>
      </c>
      <c r="I12" s="2">
        <f t="shared" si="0"/>
        <v>2.1938314132316067E-3</v>
      </c>
      <c r="J12" s="2">
        <f t="shared" si="0"/>
        <v>1.5705791213599116E-3</v>
      </c>
      <c r="K12" s="2">
        <f t="shared" si="0"/>
        <v>3.2857402031959419E-4</v>
      </c>
      <c r="L12" s="2">
        <f t="shared" si="1"/>
        <v>275.00640920012637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3">
      <c r="A13" s="5">
        <v>1999</v>
      </c>
      <c r="B13" s="5">
        <v>365.54</v>
      </c>
      <c r="C13" s="2">
        <v>1976.9536000000001</v>
      </c>
      <c r="D13" s="2">
        <v>330.67700000000002</v>
      </c>
      <c r="E13">
        <v>1757</v>
      </c>
      <c r="F13">
        <v>3</v>
      </c>
      <c r="G13" s="2">
        <f t="shared" si="0"/>
        <v>1.0985915492957746E-3</v>
      </c>
      <c r="H13" s="2">
        <f t="shared" si="0"/>
        <v>1.6785593247487741E-3</v>
      </c>
      <c r="I13" s="2">
        <f t="shared" si="0"/>
        <v>2.6150886821763959E-3</v>
      </c>
      <c r="J13" s="2">
        <f t="shared" si="0"/>
        <v>1.832969549885785E-3</v>
      </c>
      <c r="K13" s="2">
        <f t="shared" si="0"/>
        <v>3.4013528773141094E-4</v>
      </c>
      <c r="L13" s="2">
        <f t="shared" si="1"/>
        <v>275.00756534439381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3">
      <c r="A14" s="5">
        <v>1998</v>
      </c>
      <c r="B14" s="5">
        <v>363.6</v>
      </c>
      <c r="C14" s="2">
        <v>1977.0383999999999</v>
      </c>
      <c r="D14" s="2">
        <v>330.529</v>
      </c>
      <c r="E14">
        <v>1758</v>
      </c>
      <c r="F14">
        <v>3</v>
      </c>
      <c r="G14" s="2">
        <f t="shared" si="0"/>
        <v>1.2816901408450702E-3</v>
      </c>
      <c r="H14" s="2">
        <f t="shared" si="0"/>
        <v>1.9556316987034581E-3</v>
      </c>
      <c r="I14" s="2">
        <f t="shared" si="0"/>
        <v>3.0306915766054091E-3</v>
      </c>
      <c r="J14" s="2">
        <f t="shared" si="0"/>
        <v>2.0803704381474031E-3</v>
      </c>
      <c r="K14" s="2">
        <f t="shared" si="0"/>
        <v>3.4714755088181436E-4</v>
      </c>
      <c r="L14" s="2">
        <f t="shared" si="1"/>
        <v>275.00869553140518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3">
      <c r="A15" s="5">
        <v>1997</v>
      </c>
      <c r="B15" s="5">
        <v>361.13</v>
      </c>
      <c r="C15" s="2">
        <v>1977.1233</v>
      </c>
      <c r="D15" s="2">
        <v>330.54300000000001</v>
      </c>
      <c r="E15">
        <v>1759</v>
      </c>
      <c r="F15">
        <v>3</v>
      </c>
      <c r="G15" s="2">
        <f t="shared" si="0"/>
        <v>1.4647887323943659E-3</v>
      </c>
      <c r="H15" s="2">
        <f t="shared" si="0"/>
        <v>2.231941838273081E-3</v>
      </c>
      <c r="I15" s="2">
        <f t="shared" si="0"/>
        <v>3.4407159930159217E-3</v>
      </c>
      <c r="J15" s="2">
        <f t="shared" si="0"/>
        <v>2.3136380914551237E-3</v>
      </c>
      <c r="K15" s="2">
        <f t="shared" si="0"/>
        <v>3.5140070347650706E-4</v>
      </c>
      <c r="L15" s="2">
        <f t="shared" si="1"/>
        <v>275.00980248535859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3">
      <c r="A16" s="5">
        <v>1996</v>
      </c>
      <c r="B16" s="5">
        <v>359.8</v>
      </c>
      <c r="C16" s="2">
        <v>1977.2</v>
      </c>
      <c r="D16" s="2">
        <v>330.72399999999999</v>
      </c>
      <c r="E16">
        <v>1760</v>
      </c>
      <c r="F16">
        <v>3</v>
      </c>
      <c r="G16" s="2">
        <f t="shared" si="0"/>
        <v>1.6478873239436616E-3</v>
      </c>
      <c r="H16" s="2">
        <f t="shared" si="0"/>
        <v>2.5074918403872265E-3</v>
      </c>
      <c r="I16" s="2">
        <f t="shared" si="0"/>
        <v>3.845236809175678E-3</v>
      </c>
      <c r="J16" s="2">
        <f t="shared" si="0"/>
        <v>2.5335798970890231E-3</v>
      </c>
      <c r="K16" s="2">
        <f t="shared" si="0"/>
        <v>3.5398037092562458E-4</v>
      </c>
      <c r="L16" s="2">
        <f t="shared" si="1"/>
        <v>275.01088817624151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3">
      <c r="A17" s="5">
        <v>1995</v>
      </c>
      <c r="B17" s="5">
        <v>358.31</v>
      </c>
      <c r="C17" s="2">
        <v>1977.2849000000001</v>
      </c>
      <c r="D17" s="2">
        <v>330.80500000000001</v>
      </c>
      <c r="E17">
        <v>1761</v>
      </c>
      <c r="F17">
        <v>3</v>
      </c>
      <c r="G17" s="2">
        <f t="shared" si="0"/>
        <v>1.8309859154929573E-3</v>
      </c>
      <c r="H17" s="2">
        <f t="shared" si="0"/>
        <v>2.782283796206762E-3</v>
      </c>
      <c r="I17" s="2">
        <f t="shared" si="0"/>
        <v>4.2443278977969063E-3</v>
      </c>
      <c r="J17" s="2">
        <f t="shared" si="0"/>
        <v>2.7409571188321759E-3</v>
      </c>
      <c r="K17" s="2">
        <f t="shared" si="0"/>
        <v>3.5554501832537699E-4</v>
      </c>
      <c r="L17" s="2">
        <f t="shared" si="1"/>
        <v>275.01195409974667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3">
      <c r="A18" s="5">
        <v>1994</v>
      </c>
      <c r="B18" s="5">
        <v>356.32</v>
      </c>
      <c r="C18" s="2">
        <v>1977.3670999999999</v>
      </c>
      <c r="D18" s="2">
        <v>331.00700000000001</v>
      </c>
      <c r="E18">
        <v>1762</v>
      </c>
      <c r="F18">
        <v>3</v>
      </c>
      <c r="G18" s="2">
        <f t="shared" si="0"/>
        <v>2.014084507042253E-3</v>
      </c>
      <c r="H18" s="2">
        <f t="shared" si="0"/>
        <v>3.0563197911397093E-3</v>
      </c>
      <c r="I18" s="2">
        <f t="shared" si="0"/>
        <v>4.6380621400267932E-3</v>
      </c>
      <c r="J18" s="2">
        <f t="shared" si="0"/>
        <v>2.936487531861032E-3</v>
      </c>
      <c r="K18" s="2">
        <f t="shared" si="0"/>
        <v>3.5649402494496651E-4</v>
      </c>
      <c r="L18" s="2">
        <f t="shared" si="1"/>
        <v>275.01300144799501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3">
      <c r="A19" s="5">
        <v>1993</v>
      </c>
      <c r="B19" s="5">
        <v>354.87</v>
      </c>
      <c r="C19" s="2">
        <v>1977.4521</v>
      </c>
      <c r="D19" s="2">
        <v>331.5</v>
      </c>
      <c r="E19">
        <v>1763</v>
      </c>
      <c r="F19">
        <v>3</v>
      </c>
      <c r="G19" s="2">
        <f t="shared" si="0"/>
        <v>2.1971830985915487E-3</v>
      </c>
      <c r="H19" s="2">
        <f t="shared" si="0"/>
        <v>3.3296019048570701E-3</v>
      </c>
      <c r="I19" s="2">
        <f t="shared" si="0"/>
        <v>5.0265114387568807E-3</v>
      </c>
      <c r="J19" s="2">
        <f t="shared" si="0"/>
        <v>3.1208479071127915E-3</v>
      </c>
      <c r="K19" s="2">
        <f t="shared" si="0"/>
        <v>3.570696265560178E-4</v>
      </c>
      <c r="L19" s="2">
        <f t="shared" si="1"/>
        <v>275.0140312139759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3">
      <c r="A20" s="5">
        <v>1992</v>
      </c>
      <c r="B20" s="5">
        <v>354.07</v>
      </c>
      <c r="C20" s="2">
        <v>1977.5342000000001</v>
      </c>
      <c r="D20" s="2">
        <v>331.8</v>
      </c>
      <c r="E20">
        <v>1764</v>
      </c>
      <c r="F20">
        <v>3</v>
      </c>
      <c r="G20" s="2">
        <f t="shared" si="0"/>
        <v>2.3802816901408444E-3</v>
      </c>
      <c r="H20" s="2">
        <f t="shared" si="0"/>
        <v>3.6021322113086091E-3</v>
      </c>
      <c r="I20" s="2">
        <f t="shared" si="0"/>
        <v>5.4097467317538155E-3</v>
      </c>
      <c r="J20" s="2">
        <f t="shared" si="0"/>
        <v>3.2946763537286825E-3</v>
      </c>
      <c r="K20" s="2">
        <f t="shared" si="0"/>
        <v>3.5741874658090037E-4</v>
      </c>
      <c r="L20" s="2">
        <f t="shared" si="1"/>
        <v>275.01504425573353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3">
      <c r="A21" s="5">
        <v>1991</v>
      </c>
      <c r="B21" s="5">
        <v>352.5660833</v>
      </c>
      <c r="C21" s="2">
        <v>1977.6192000000001</v>
      </c>
      <c r="D21" s="2">
        <v>332.327</v>
      </c>
      <c r="E21">
        <v>1765</v>
      </c>
      <c r="F21">
        <v>3</v>
      </c>
      <c r="G21" s="2">
        <f t="shared" si="0"/>
        <v>2.56338028169014E-3</v>
      </c>
      <c r="H21" s="2">
        <f t="shared" si="0"/>
        <v>3.8739127787385938E-3</v>
      </c>
      <c r="I21" s="2">
        <f t="shared" si="0"/>
        <v>5.7878380046138501E-3</v>
      </c>
      <c r="J21" s="2">
        <f t="shared" si="0"/>
        <v>3.4585745276808169E-3</v>
      </c>
      <c r="K21" s="2">
        <f t="shared" si="0"/>
        <v>3.576304985799113E-4</v>
      </c>
      <c r="L21" s="2">
        <f t="shared" si="1"/>
        <v>275.01604133609129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3">
      <c r="A22" s="5">
        <v>1990</v>
      </c>
      <c r="B22" s="5">
        <v>350.95974999999999</v>
      </c>
      <c r="C22" s="2">
        <v>1977.7040999999999</v>
      </c>
      <c r="D22" s="2">
        <v>332.94</v>
      </c>
      <c r="E22">
        <v>1766</v>
      </c>
      <c r="F22">
        <v>3</v>
      </c>
      <c r="G22" s="2">
        <f t="shared" si="0"/>
        <v>2.7464788732394357E-3</v>
      </c>
      <c r="H22" s="2">
        <f t="shared" si="0"/>
        <v>4.1449456697014884E-3</v>
      </c>
      <c r="I22" s="2">
        <f t="shared" si="0"/>
        <v>6.1608543035434589E-3</v>
      </c>
      <c r="J22" s="2">
        <f t="shared" si="0"/>
        <v>3.613109714227139E-3</v>
      </c>
      <c r="K22" s="2">
        <f t="shared" si="0"/>
        <v>3.5775893265956689E-4</v>
      </c>
      <c r="L22" s="2">
        <f t="shared" si="1"/>
        <v>275.01702314749338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3">
      <c r="A23" s="5">
        <v>1989</v>
      </c>
      <c r="B23" s="5">
        <v>349.49725000000001</v>
      </c>
      <c r="C23" s="2">
        <v>1977.7863</v>
      </c>
      <c r="D23" s="2">
        <v>333.03399999999999</v>
      </c>
      <c r="E23">
        <v>1767</v>
      </c>
      <c r="F23">
        <v>3</v>
      </c>
      <c r="G23" s="2">
        <f t="shared" ref="G23:K38" si="2">G22*(1-G$5)+G$4*$F22*$L$4/1000</f>
        <v>2.9295774647887314E-3</v>
      </c>
      <c r="H23" s="2">
        <f t="shared" si="2"/>
        <v>4.4152329410776089E-3</v>
      </c>
      <c r="I23" s="2">
        <f t="shared" si="2"/>
        <v>6.5288637479684088E-3</v>
      </c>
      <c r="J23" s="2">
        <f t="shared" si="2"/>
        <v>3.7588167914022696E-3</v>
      </c>
      <c r="K23" s="2">
        <f t="shared" si="2"/>
        <v>3.5783683186662994E-4</v>
      </c>
      <c r="L23" s="2">
        <f t="shared" si="1"/>
        <v>275.01799032777711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3">
      <c r="A24" s="5">
        <v>1988</v>
      </c>
      <c r="B24" s="5">
        <v>348.3018333</v>
      </c>
      <c r="C24" s="2">
        <v>1977.8712</v>
      </c>
      <c r="D24" s="2">
        <v>332.77800000000002</v>
      </c>
      <c r="E24">
        <v>1768</v>
      </c>
      <c r="F24">
        <v>3</v>
      </c>
      <c r="G24" s="2">
        <f t="shared" si="2"/>
        <v>3.1126760563380271E-3</v>
      </c>
      <c r="H24" s="2">
        <f t="shared" si="2"/>
        <v>4.6847766440887327E-3</v>
      </c>
      <c r="I24" s="2">
        <f t="shared" si="2"/>
        <v>6.8919335429735787E-3</v>
      </c>
      <c r="J24" s="2">
        <f t="shared" si="2"/>
        <v>3.8962000813402898E-3</v>
      </c>
      <c r="K24" s="2">
        <f t="shared" si="2"/>
        <v>3.5788408012408103E-4</v>
      </c>
      <c r="L24" s="2">
        <f t="shared" si="1"/>
        <v>275.01894347040485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3">
      <c r="A25" s="5">
        <v>1987</v>
      </c>
      <c r="B25" s="5">
        <v>346.12925000000001</v>
      </c>
      <c r="C25" s="2">
        <v>1977.9534000000001</v>
      </c>
      <c r="D25" s="2">
        <v>332.37700000000001</v>
      </c>
      <c r="E25">
        <v>1769</v>
      </c>
      <c r="F25">
        <v>3</v>
      </c>
      <c r="G25" s="2">
        <f t="shared" si="2"/>
        <v>3.2957746478873228E-3</v>
      </c>
      <c r="H25" s="2">
        <f t="shared" si="2"/>
        <v>4.9535788243136643E-3</v>
      </c>
      <c r="I25" s="2">
        <f t="shared" si="2"/>
        <v>7.2501299915758068E-3</v>
      </c>
      <c r="J25" s="2">
        <f t="shared" si="2"/>
        <v>4.0257350958372764E-3</v>
      </c>
      <c r="K25" s="2">
        <f t="shared" si="2"/>
        <v>3.579127376408431E-4</v>
      </c>
      <c r="L25" s="2">
        <f t="shared" si="1"/>
        <v>275.01988313129726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3">
      <c r="A26" s="5">
        <v>1986</v>
      </c>
      <c r="B26" s="5">
        <v>344.45466670000002</v>
      </c>
      <c r="C26" s="2">
        <v>1978.0383999999999</v>
      </c>
      <c r="D26" s="2">
        <v>332.09399999999999</v>
      </c>
      <c r="E26">
        <v>1770</v>
      </c>
      <c r="F26">
        <v>3</v>
      </c>
      <c r="G26" s="2">
        <f t="shared" si="2"/>
        <v>3.4788732394366185E-3</v>
      </c>
      <c r="H26" s="2">
        <f t="shared" si="2"/>
        <v>5.2216415217037591E-3</v>
      </c>
      <c r="I26" s="2">
        <f t="shared" si="2"/>
        <v>7.6035185068320035E-3</v>
      </c>
      <c r="J26" s="2">
        <f t="shared" si="2"/>
        <v>4.1478701821953366E-3</v>
      </c>
      <c r="K26" s="2">
        <f t="shared" si="2"/>
        <v>3.5793011930339053E-4</v>
      </c>
      <c r="L26" s="2">
        <f t="shared" si="1"/>
        <v>275.02080983356944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3">
      <c r="A27" s="5">
        <v>1985</v>
      </c>
      <c r="B27" s="5">
        <v>343.24783330000002</v>
      </c>
      <c r="C27" s="2">
        <v>1978.1233</v>
      </c>
      <c r="D27" s="2">
        <v>332.17500000000001</v>
      </c>
      <c r="E27">
        <v>1771</v>
      </c>
      <c r="F27">
        <v>4</v>
      </c>
      <c r="G27" s="2">
        <f t="shared" si="2"/>
        <v>3.6619718309859142E-3</v>
      </c>
      <c r="H27" s="2">
        <f t="shared" si="2"/>
        <v>5.4889667705984068E-3</v>
      </c>
      <c r="I27" s="2">
        <f t="shared" si="2"/>
        <v>7.9521636237847408E-3</v>
      </c>
      <c r="J27" s="2">
        <f t="shared" si="2"/>
        <v>4.2630280750447485E-3</v>
      </c>
      <c r="K27" s="2">
        <f t="shared" si="2"/>
        <v>3.5794066181464232E-4</v>
      </c>
      <c r="L27" s="2">
        <f t="shared" si="1"/>
        <v>275.02172407096225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3">
      <c r="A28" s="5">
        <v>1984</v>
      </c>
      <c r="B28" s="5">
        <v>341.84866670000002</v>
      </c>
      <c r="C28" s="2">
        <v>1978.2</v>
      </c>
      <c r="D28" s="2">
        <v>332.39800000000002</v>
      </c>
      <c r="E28">
        <v>1772</v>
      </c>
      <c r="F28">
        <v>4</v>
      </c>
      <c r="G28" s="2">
        <f t="shared" si="2"/>
        <v>3.9061032863849754E-3</v>
      </c>
      <c r="H28" s="2">
        <f t="shared" si="2"/>
        <v>5.8494533133554901E-3</v>
      </c>
      <c r="I28" s="2">
        <f t="shared" si="2"/>
        <v>8.44636375303154E-3</v>
      </c>
      <c r="J28" s="2">
        <f t="shared" si="2"/>
        <v>4.4889782515341549E-3</v>
      </c>
      <c r="K28" s="2">
        <f t="shared" si="2"/>
        <v>4.0489541297845856E-4</v>
      </c>
      <c r="L28" s="2">
        <f t="shared" si="1"/>
        <v>275.02309579401731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3">
      <c r="A29" s="5">
        <v>1983</v>
      </c>
      <c r="B29" s="5">
        <v>340.06866669999999</v>
      </c>
      <c r="C29" s="2">
        <v>1978.2849000000001</v>
      </c>
      <c r="D29" s="2">
        <v>332.47399999999999</v>
      </c>
      <c r="E29">
        <v>1773</v>
      </c>
      <c r="F29">
        <v>4</v>
      </c>
      <c r="G29" s="2">
        <f t="shared" si="2"/>
        <v>4.1502347417840361E-3</v>
      </c>
      <c r="H29" s="2">
        <f t="shared" si="2"/>
        <v>6.208948146855099E-3</v>
      </c>
      <c r="I29" s="2">
        <f t="shared" si="2"/>
        <v>8.9339304237661434E-3</v>
      </c>
      <c r="J29" s="2">
        <f t="shared" si="2"/>
        <v>4.7020206047952854E-3</v>
      </c>
      <c r="K29" s="2">
        <f t="shared" si="2"/>
        <v>4.3337490917849062E-4</v>
      </c>
      <c r="L29" s="2">
        <f t="shared" si="1"/>
        <v>275.02442850882636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3">
      <c r="A30" s="5">
        <v>1982</v>
      </c>
      <c r="B30" s="5">
        <v>338.11783329999997</v>
      </c>
      <c r="C30" s="2">
        <v>1978.3670999999999</v>
      </c>
      <c r="D30" s="2">
        <v>332.64600000000002</v>
      </c>
      <c r="E30">
        <v>1774</v>
      </c>
      <c r="F30">
        <v>4</v>
      </c>
      <c r="G30" s="2">
        <f t="shared" si="2"/>
        <v>4.3943661971830974E-3</v>
      </c>
      <c r="H30" s="2">
        <f t="shared" si="2"/>
        <v>6.567453999319052E-3</v>
      </c>
      <c r="I30" s="2">
        <f t="shared" si="2"/>
        <v>9.4149526743542433E-3</v>
      </c>
      <c r="J30" s="2">
        <f t="shared" si="2"/>
        <v>4.9028925181888484E-3</v>
      </c>
      <c r="K30" s="2">
        <f t="shared" si="2"/>
        <v>4.5064859679697951E-4</v>
      </c>
      <c r="L30" s="2">
        <f t="shared" si="1"/>
        <v>275.02573031398583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3">
      <c r="A31" s="5">
        <v>1981</v>
      </c>
      <c r="B31" s="5">
        <v>337.63400000000001</v>
      </c>
      <c r="C31" s="2">
        <v>1978.4521</v>
      </c>
      <c r="D31" s="2">
        <v>333.01499999999999</v>
      </c>
      <c r="E31">
        <v>1775</v>
      </c>
      <c r="F31">
        <v>4</v>
      </c>
      <c r="G31" s="2">
        <f t="shared" si="2"/>
        <v>4.6384976525821586E-3</v>
      </c>
      <c r="H31" s="2">
        <f t="shared" si="2"/>
        <v>6.9249735914637487E-3</v>
      </c>
      <c r="I31" s="2">
        <f t="shared" si="2"/>
        <v>9.8895183480337476E-3</v>
      </c>
      <c r="J31" s="2">
        <f t="shared" si="2"/>
        <v>5.0922892506823809E-3</v>
      </c>
      <c r="K31" s="2">
        <f t="shared" si="2"/>
        <v>4.6112561794389148E-4</v>
      </c>
      <c r="L31" s="2">
        <f t="shared" si="1"/>
        <v>275.02700640446068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3">
      <c r="A32" s="5">
        <v>1980</v>
      </c>
      <c r="B32" s="5">
        <v>336.58983330000001</v>
      </c>
      <c r="C32" s="2">
        <v>1978.5342000000001</v>
      </c>
      <c r="D32" s="2">
        <v>333.31700000000001</v>
      </c>
      <c r="E32">
        <v>1776</v>
      </c>
      <c r="F32">
        <v>4</v>
      </c>
      <c r="G32" s="2">
        <f t="shared" si="2"/>
        <v>4.8826291079812198E-3</v>
      </c>
      <c r="H32" s="2">
        <f t="shared" si="2"/>
        <v>7.2815096365208155E-3</v>
      </c>
      <c r="I32" s="2">
        <f t="shared" si="2"/>
        <v>1.0357714108956525E-2</v>
      </c>
      <c r="J32" s="2">
        <f t="shared" si="2"/>
        <v>5.2708663432843991E-3</v>
      </c>
      <c r="K32" s="2">
        <f t="shared" si="2"/>
        <v>4.6748025249195122E-4</v>
      </c>
      <c r="L32" s="2">
        <f t="shared" si="1"/>
        <v>275.02826019944922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3">
      <c r="A33" s="5">
        <v>1979</v>
      </c>
      <c r="B33" s="5">
        <v>335.2824167</v>
      </c>
      <c r="C33" s="2">
        <v>1978.6192000000001</v>
      </c>
      <c r="D33" s="2">
        <v>333.92599999999999</v>
      </c>
      <c r="E33">
        <v>1777</v>
      </c>
      <c r="F33">
        <v>4</v>
      </c>
      <c r="G33" s="2">
        <f t="shared" si="2"/>
        <v>5.126760563380281E-3</v>
      </c>
      <c r="H33" s="2">
        <f t="shared" si="2"/>
        <v>7.6370648402576983E-3</v>
      </c>
      <c r="I33" s="2">
        <f t="shared" si="2"/>
        <v>1.081962545801482E-2</v>
      </c>
      <c r="J33" s="2">
        <f t="shared" si="2"/>
        <v>5.4392418880065269E-3</v>
      </c>
      <c r="K33" s="2">
        <f t="shared" si="2"/>
        <v>4.7133453317661859E-4</v>
      </c>
      <c r="L33" s="2">
        <f t="shared" si="1"/>
        <v>275.02949402728285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3">
      <c r="A34" s="5">
        <v>1978</v>
      </c>
      <c r="B34" s="5">
        <v>333.49275</v>
      </c>
      <c r="C34" s="2">
        <v>1978.7040999999999</v>
      </c>
      <c r="D34" s="2">
        <v>334.97699999999998</v>
      </c>
      <c r="E34">
        <v>1778</v>
      </c>
      <c r="F34">
        <v>4</v>
      </c>
      <c r="G34" s="2">
        <f t="shared" si="2"/>
        <v>5.3708920187793422E-3</v>
      </c>
      <c r="H34" s="2">
        <f t="shared" si="2"/>
        <v>7.9916419009981952E-3</v>
      </c>
      <c r="I34" s="2">
        <f t="shared" si="2"/>
        <v>1.1275336748455243E-2</v>
      </c>
      <c r="J34" s="2">
        <f t="shared" si="2"/>
        <v>5.5979986672069571E-3</v>
      </c>
      <c r="K34" s="2">
        <f t="shared" si="2"/>
        <v>4.7367227258300756E-4</v>
      </c>
      <c r="L34" s="2">
        <f t="shared" si="1"/>
        <v>275.03070954160802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3">
      <c r="A35" s="5">
        <v>1977</v>
      </c>
      <c r="B35" s="5">
        <v>331.73058329999998</v>
      </c>
      <c r="C35" s="2">
        <v>1978.7863</v>
      </c>
      <c r="D35" s="2">
        <v>335.33300000000003</v>
      </c>
      <c r="E35">
        <v>1779</v>
      </c>
      <c r="F35">
        <v>4</v>
      </c>
      <c r="G35" s="2">
        <f t="shared" si="2"/>
        <v>5.6150234741784034E-3</v>
      </c>
      <c r="H35" s="2">
        <f t="shared" si="2"/>
        <v>8.3452435096429359E-3</v>
      </c>
      <c r="I35" s="2">
        <f t="shared" si="2"/>
        <v>1.1724931201283172E-2</v>
      </c>
      <c r="J35" s="2">
        <f t="shared" si="2"/>
        <v>5.7476861707199409E-3</v>
      </c>
      <c r="K35" s="2">
        <f t="shared" si="2"/>
        <v>4.7509018320740086E-4</v>
      </c>
      <c r="L35" s="2">
        <f t="shared" si="1"/>
        <v>275.03190797453902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3">
      <c r="A36" s="5">
        <v>1973</v>
      </c>
      <c r="B36" s="5">
        <v>329.19694499999997</v>
      </c>
      <c r="C36" s="2">
        <v>1978.8712</v>
      </c>
      <c r="D36" s="2">
        <v>334.82600000000002</v>
      </c>
      <c r="E36">
        <v>1780</v>
      </c>
      <c r="F36">
        <v>4</v>
      </c>
      <c r="G36" s="2">
        <f t="shared" si="2"/>
        <v>5.8591549295774646E-3</v>
      </c>
      <c r="H36" s="2">
        <f t="shared" si="2"/>
        <v>8.6978723496898003E-3</v>
      </c>
      <c r="I36" s="2">
        <f t="shared" si="2"/>
        <v>1.2168490920460398E-2</v>
      </c>
      <c r="J36" s="2">
        <f t="shared" si="2"/>
        <v>5.8888224977530152E-3</v>
      </c>
      <c r="K36" s="2">
        <f t="shared" si="2"/>
        <v>4.7595018947382768E-4</v>
      </c>
      <c r="L36" s="2">
        <f t="shared" si="1"/>
        <v>275.03309029088695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3">
      <c r="A37" s="5">
        <v>1970</v>
      </c>
      <c r="B37" s="5">
        <v>323.16888333333333</v>
      </c>
      <c r="C37" s="2">
        <v>1978.9534000000001</v>
      </c>
      <c r="D37" s="2">
        <v>334.53100000000001</v>
      </c>
      <c r="E37">
        <v>1781</v>
      </c>
      <c r="F37">
        <v>5</v>
      </c>
      <c r="G37" s="2">
        <f t="shared" si="2"/>
        <v>6.1032863849765258E-3</v>
      </c>
      <c r="H37" s="2">
        <f t="shared" si="2"/>
        <v>9.0495310972542875E-3</v>
      </c>
      <c r="I37" s="2">
        <f t="shared" si="2"/>
        <v>1.2606096907898767E-2</v>
      </c>
      <c r="J37" s="2">
        <f t="shared" si="2"/>
        <v>6.02189615013482E-3</v>
      </c>
      <c r="K37" s="2">
        <f t="shared" si="2"/>
        <v>4.7647180964196053E-4</v>
      </c>
      <c r="L37" s="2">
        <f t="shared" si="1"/>
        <v>275.03425728234993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3">
      <c r="A38" s="5">
        <v>1969</v>
      </c>
      <c r="B38" s="5">
        <v>323.733</v>
      </c>
      <c r="C38" s="2">
        <v>1979.0383999999999</v>
      </c>
      <c r="D38" s="2">
        <v>334.49799999999999</v>
      </c>
      <c r="E38">
        <v>1782</v>
      </c>
      <c r="F38">
        <v>5</v>
      </c>
      <c r="G38" s="2">
        <f t="shared" si="2"/>
        <v>6.4084507042253521E-3</v>
      </c>
      <c r="H38" s="2">
        <f t="shared" si="2"/>
        <v>9.494119134704845E-3</v>
      </c>
      <c r="I38" s="2">
        <f t="shared" si="2"/>
        <v>1.3188063820036617E-2</v>
      </c>
      <c r="J38" s="2">
        <f t="shared" si="2"/>
        <v>6.2647386151390826E-3</v>
      </c>
      <c r="K38" s="2">
        <f t="shared" si="2"/>
        <v>5.237365450741693E-4</v>
      </c>
      <c r="L38" s="2">
        <f t="shared" si="1"/>
        <v>275.03587910881919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3">
      <c r="A39" s="5">
        <v>1966</v>
      </c>
      <c r="B39" s="5">
        <v>318.75549999999998</v>
      </c>
      <c r="C39" s="2">
        <v>1979.1233</v>
      </c>
      <c r="D39" s="2">
        <v>334.58499999999998</v>
      </c>
      <c r="E39">
        <v>1783</v>
      </c>
      <c r="F39">
        <v>5</v>
      </c>
      <c r="G39" s="2">
        <f t="shared" ref="G39:K54" si="3">G38*(1-G$5)+G$4*$F38*$L$4/1000</f>
        <v>6.7136150234741784E-3</v>
      </c>
      <c r="H39" s="2">
        <f t="shared" si="3"/>
        <v>9.9374840971714375E-3</v>
      </c>
      <c r="I39" s="2">
        <f t="shared" si="3"/>
        <v>1.3762219213846818E-2</v>
      </c>
      <c r="J39" s="2">
        <f t="shared" si="3"/>
        <v>6.4937082535791186E-3</v>
      </c>
      <c r="K39" s="2">
        <f t="shared" si="3"/>
        <v>5.5240405623700989E-4</v>
      </c>
      <c r="L39" s="2">
        <f t="shared" si="1"/>
        <v>275.03745943064433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3">
      <c r="A40" s="5">
        <v>1966</v>
      </c>
      <c r="B40" s="5">
        <v>319.45234999999997</v>
      </c>
      <c r="C40" s="2">
        <v>1979.2</v>
      </c>
      <c r="D40" s="2">
        <v>334.76299999999998</v>
      </c>
      <c r="E40">
        <v>1784</v>
      </c>
      <c r="F40">
        <v>5</v>
      </c>
      <c r="G40" s="2">
        <f t="shared" si="3"/>
        <v>7.0187793427230047E-3</v>
      </c>
      <c r="H40" s="2">
        <f t="shared" si="3"/>
        <v>1.0379629349369916E-2</v>
      </c>
      <c r="I40" s="2">
        <f t="shared" si="3"/>
        <v>1.4328667940339473E-2</v>
      </c>
      <c r="J40" s="2">
        <f t="shared" si="3"/>
        <v>6.7095975764223893E-3</v>
      </c>
      <c r="K40" s="2">
        <f t="shared" si="3"/>
        <v>5.6979178069492694E-4</v>
      </c>
      <c r="L40" s="2">
        <f t="shared" si="1"/>
        <v>275.03900646598953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3">
      <c r="A41" s="5">
        <v>1964</v>
      </c>
      <c r="B41" s="5">
        <v>318.15819999999997</v>
      </c>
      <c r="C41" s="2">
        <v>1979.2849000000001</v>
      </c>
      <c r="D41" s="2">
        <v>334.70299999999997</v>
      </c>
      <c r="E41">
        <v>1785</v>
      </c>
      <c r="F41">
        <v>5</v>
      </c>
      <c r="G41" s="2">
        <f t="shared" si="3"/>
        <v>7.3239436619718309E-3</v>
      </c>
      <c r="H41" s="2">
        <f t="shared" si="3"/>
        <v>1.0820558246759697E-2</v>
      </c>
      <c r="I41" s="2">
        <f t="shared" si="3"/>
        <v>1.4887513443149848E-2</v>
      </c>
      <c r="J41" s="2">
        <f t="shared" si="3"/>
        <v>6.9131538209763243E-3</v>
      </c>
      <c r="K41" s="2">
        <f t="shared" si="3"/>
        <v>5.8033796868128882E-4</v>
      </c>
      <c r="L41" s="2">
        <f t="shared" si="1"/>
        <v>275.04052550714152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3">
      <c r="A42" s="5">
        <v>1964</v>
      </c>
      <c r="B42" s="5">
        <v>318.96725500000002</v>
      </c>
      <c r="C42" s="2">
        <v>1979.3670999999999</v>
      </c>
      <c r="D42" s="2">
        <v>334.62599999999998</v>
      </c>
      <c r="E42">
        <v>1786</v>
      </c>
      <c r="F42">
        <v>5</v>
      </c>
      <c r="G42" s="2">
        <f t="shared" si="3"/>
        <v>7.6291079812206572E-3</v>
      </c>
      <c r="H42" s="2">
        <f t="shared" si="3"/>
        <v>1.1260274135569225E-2</v>
      </c>
      <c r="I42" s="2">
        <f t="shared" si="3"/>
        <v>1.5438857777429026E-2</v>
      </c>
      <c r="J42" s="2">
        <f t="shared" si="3"/>
        <v>7.1050815372301849E-3</v>
      </c>
      <c r="K42" s="2">
        <f t="shared" si="3"/>
        <v>5.867345550381103E-4</v>
      </c>
      <c r="L42" s="2">
        <f t="shared" si="1"/>
        <v>275.04202005598648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3">
      <c r="A43" s="5">
        <v>1963</v>
      </c>
      <c r="B43" s="5">
        <v>317.0083975</v>
      </c>
      <c r="C43" s="2">
        <v>1979.4521</v>
      </c>
      <c r="D43" s="2">
        <v>334.88900000000001</v>
      </c>
      <c r="E43">
        <v>1787</v>
      </c>
      <c r="F43">
        <v>5</v>
      </c>
      <c r="G43" s="2">
        <f t="shared" si="3"/>
        <v>7.9342723004694835E-3</v>
      </c>
      <c r="H43" s="2">
        <f t="shared" si="3"/>
        <v>1.1698780352821375E-2</v>
      </c>
      <c r="I43" s="2">
        <f t="shared" si="3"/>
        <v>1.5982801628480994E-2</v>
      </c>
      <c r="J43" s="2">
        <f t="shared" si="3"/>
        <v>7.2860450264473492E-3</v>
      </c>
      <c r="K43" s="2">
        <f t="shared" si="3"/>
        <v>5.9061428078102207E-4</v>
      </c>
      <c r="L43" s="2">
        <f t="shared" si="1"/>
        <v>275.043492513589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3">
      <c r="A44" s="5">
        <v>1963</v>
      </c>
      <c r="B44" s="5">
        <v>317.013375</v>
      </c>
      <c r="C44" s="2">
        <v>1979.5342000000001</v>
      </c>
      <c r="D44" s="2">
        <v>335.452</v>
      </c>
      <c r="E44">
        <v>1788</v>
      </c>
      <c r="F44">
        <v>5</v>
      </c>
      <c r="G44" s="2">
        <f t="shared" si="3"/>
        <v>8.2394366197183107E-3</v>
      </c>
      <c r="H44" s="2">
        <f t="shared" si="3"/>
        <v>1.2136080226358769E-2</v>
      </c>
      <c r="I44" s="2">
        <f t="shared" si="3"/>
        <v>1.6519444330149582E-2</v>
      </c>
      <c r="J44" s="2">
        <f t="shared" si="3"/>
        <v>7.4566706404484845E-3</v>
      </c>
      <c r="K44" s="2">
        <f t="shared" si="3"/>
        <v>5.9296745339537443E-4</v>
      </c>
      <c r="L44" s="2">
        <f t="shared" si="1"/>
        <v>275.04494459927008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3">
      <c r="A45" s="5">
        <v>1963</v>
      </c>
      <c r="B45" s="5">
        <v>318.70572499999997</v>
      </c>
      <c r="C45" s="2">
        <v>1979.6192000000001</v>
      </c>
      <c r="D45" s="2">
        <v>335.93599999999998</v>
      </c>
      <c r="E45">
        <v>1789</v>
      </c>
      <c r="F45">
        <v>5</v>
      </c>
      <c r="G45" s="2">
        <f t="shared" si="3"/>
        <v>8.5446009389671361E-3</v>
      </c>
      <c r="H45" s="2">
        <f t="shared" si="3"/>
        <v>1.2572177074869035E-2</v>
      </c>
      <c r="I45" s="2">
        <f t="shared" si="3"/>
        <v>1.7048883882958582E-2</v>
      </c>
      <c r="J45" s="2">
        <f t="shared" si="3"/>
        <v>7.6175489495439027E-3</v>
      </c>
      <c r="K45" s="2">
        <f t="shared" si="3"/>
        <v>5.9439472473357528E-4</v>
      </c>
      <c r="L45" s="2">
        <f t="shared" si="1"/>
        <v>275.04637760557108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3">
      <c r="A46" s="5">
        <v>1963</v>
      </c>
      <c r="B46" s="5">
        <v>319.3528</v>
      </c>
      <c r="C46" s="2">
        <v>1979.7040999999999</v>
      </c>
      <c r="D46" s="2">
        <v>335.98099999999999</v>
      </c>
      <c r="E46">
        <v>1790</v>
      </c>
      <c r="F46">
        <v>5</v>
      </c>
      <c r="G46" s="2">
        <f t="shared" si="3"/>
        <v>8.8497652582159615E-3</v>
      </c>
      <c r="H46" s="2">
        <f t="shared" si="3"/>
        <v>1.3007074207909993E-2</v>
      </c>
      <c r="I46" s="2">
        <f t="shared" si="3"/>
        <v>1.7571216972008405E-2</v>
      </c>
      <c r="J46" s="2">
        <f t="shared" si="3"/>
        <v>7.7692367866187568E-3</v>
      </c>
      <c r="K46" s="2">
        <f t="shared" si="3"/>
        <v>5.9526040855992321E-4</v>
      </c>
      <c r="L46" s="2">
        <f t="shared" si="1"/>
        <v>275.04779255363331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3">
      <c r="A47" s="5">
        <v>1959</v>
      </c>
      <c r="B47" s="5">
        <v>316.26945000000001</v>
      </c>
      <c r="C47" s="2">
        <v>1979.7863</v>
      </c>
      <c r="D47" s="2">
        <v>335.97899999999998</v>
      </c>
      <c r="E47">
        <v>1791</v>
      </c>
      <c r="F47">
        <v>6</v>
      </c>
      <c r="G47" s="2">
        <f t="shared" si="3"/>
        <v>9.1549295774647869E-3</v>
      </c>
      <c r="H47" s="2">
        <f t="shared" si="3"/>
        <v>1.3440774925934771E-2</v>
      </c>
      <c r="I47" s="2">
        <f t="shared" si="3"/>
        <v>1.8086538984632489E-2</v>
      </c>
      <c r="J47" s="2">
        <f t="shared" si="3"/>
        <v>7.91225917444607E-3</v>
      </c>
      <c r="K47" s="2">
        <f t="shared" si="3"/>
        <v>5.9578547234222061E-4</v>
      </c>
      <c r="L47" s="2">
        <f t="shared" si="1"/>
        <v>275.04919028813481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3">
      <c r="A48" s="5">
        <v>1958</v>
      </c>
      <c r="B48" s="5">
        <v>314.37799999999999</v>
      </c>
      <c r="C48" s="2">
        <v>1979.8712</v>
      </c>
      <c r="D48" s="2">
        <v>335.971</v>
      </c>
      <c r="E48">
        <v>1792</v>
      </c>
      <c r="F48">
        <v>6</v>
      </c>
      <c r="G48" s="2">
        <f t="shared" si="3"/>
        <v>9.5211267605633792E-3</v>
      </c>
      <c r="H48" s="2">
        <f t="shared" si="3"/>
        <v>1.396717923393187E-2</v>
      </c>
      <c r="I48" s="2">
        <f t="shared" si="3"/>
        <v>1.8745178769600777E-2</v>
      </c>
      <c r="J48" s="2">
        <f t="shared" si="3"/>
        <v>8.1644820349172191E-3</v>
      </c>
      <c r="K48" s="2">
        <f t="shared" si="3"/>
        <v>6.4305229643200055E-4</v>
      </c>
      <c r="L48" s="2">
        <f t="shared" si="1"/>
        <v>275.05104101909546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3">
      <c r="A49" s="5">
        <v>1957</v>
      </c>
      <c r="B49" s="5">
        <v>314.03953000000001</v>
      </c>
      <c r="C49" s="2">
        <v>1979.9534000000001</v>
      </c>
      <c r="D49" s="2">
        <v>335.733</v>
      </c>
      <c r="E49">
        <v>1793</v>
      </c>
      <c r="F49">
        <v>6</v>
      </c>
      <c r="G49" s="2">
        <f t="shared" si="3"/>
        <v>9.8873239436619714E-3</v>
      </c>
      <c r="H49" s="2">
        <f t="shared" si="3"/>
        <v>1.4492135387938469E-2</v>
      </c>
      <c r="I49" s="2">
        <f t="shared" si="3"/>
        <v>1.9394977885719526E-2</v>
      </c>
      <c r="J49" s="2">
        <f t="shared" si="3"/>
        <v>8.4022961963217211E-3</v>
      </c>
      <c r="K49" s="2">
        <f t="shared" si="3"/>
        <v>6.7172107442969571E-4</v>
      </c>
      <c r="L49" s="2">
        <f t="shared" si="1"/>
        <v>275.05284845448807</v>
      </c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3">
      <c r="A50" s="5">
        <v>1955</v>
      </c>
      <c r="B50" s="5">
        <v>313.48795499999994</v>
      </c>
      <c r="C50" s="2">
        <v>1980.0382999999999</v>
      </c>
      <c r="D50" s="2">
        <v>335.678</v>
      </c>
      <c r="E50">
        <v>1794</v>
      </c>
      <c r="F50">
        <v>6</v>
      </c>
      <c r="G50" s="2">
        <f t="shared" si="3"/>
        <v>1.0253521126760564E-2</v>
      </c>
      <c r="H50" s="2">
        <f t="shared" si="3"/>
        <v>1.5015647371869497E-2</v>
      </c>
      <c r="I50" s="2">
        <f t="shared" si="3"/>
        <v>2.0036054997891E-2</v>
      </c>
      <c r="J50" s="2">
        <f t="shared" si="3"/>
        <v>8.6265247823383955E-3</v>
      </c>
      <c r="K50" s="2">
        <f t="shared" si="3"/>
        <v>6.8910956726179269E-4</v>
      </c>
      <c r="L50" s="2">
        <f t="shared" si="1"/>
        <v>275.05462085784615</v>
      </c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3">
      <c r="A51" s="5">
        <v>1955</v>
      </c>
      <c r="B51" s="5">
        <v>313.79655999999994</v>
      </c>
      <c r="C51" s="2">
        <v>1980.123</v>
      </c>
      <c r="D51" s="2">
        <v>335.77800000000002</v>
      </c>
      <c r="E51">
        <v>1795</v>
      </c>
      <c r="F51">
        <v>6</v>
      </c>
      <c r="G51" s="2">
        <f t="shared" si="3"/>
        <v>1.0619718309859156E-2</v>
      </c>
      <c r="H51" s="2">
        <f t="shared" si="3"/>
        <v>1.5537719158680009E-2</v>
      </c>
      <c r="I51" s="2">
        <f t="shared" si="3"/>
        <v>2.0668527178224053E-2</v>
      </c>
      <c r="J51" s="2">
        <f t="shared" si="3"/>
        <v>8.8379438941780693E-3</v>
      </c>
      <c r="K51" s="2">
        <f t="shared" si="3"/>
        <v>6.9965622129065301E-4</v>
      </c>
      <c r="L51" s="2">
        <f t="shared" si="1"/>
        <v>275.05636356476225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3">
      <c r="A52" s="5">
        <v>1954</v>
      </c>
      <c r="B52" s="5">
        <v>310.99059999999997</v>
      </c>
      <c r="C52" s="2">
        <v>1980.2021999999999</v>
      </c>
      <c r="D52" s="2">
        <v>335.89800000000002</v>
      </c>
      <c r="E52">
        <v>1796</v>
      </c>
      <c r="F52">
        <v>6</v>
      </c>
      <c r="G52" s="2">
        <f t="shared" si="3"/>
        <v>1.0985915492957748E-2</v>
      </c>
      <c r="H52" s="2">
        <f t="shared" si="3"/>
        <v>1.6058354710395347E-2</v>
      </c>
      <c r="I52" s="2">
        <f t="shared" si="3"/>
        <v>2.1292509927413588E-2</v>
      </c>
      <c r="J52" s="2">
        <f t="shared" si="3"/>
        <v>9.0372852968293484E-3</v>
      </c>
      <c r="K52" s="2">
        <f t="shared" si="3"/>
        <v>7.0605309031653843E-4</v>
      </c>
      <c r="L52" s="2">
        <f t="shared" si="1"/>
        <v>275.05808011851792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3">
      <c r="A53" s="5">
        <v>1954</v>
      </c>
      <c r="B53" s="5">
        <v>311.88655</v>
      </c>
      <c r="C53" s="2">
        <v>1980.2869000000001</v>
      </c>
      <c r="D53" s="2">
        <v>336.05700000000002</v>
      </c>
      <c r="E53">
        <v>1797</v>
      </c>
      <c r="F53">
        <v>7</v>
      </c>
      <c r="G53" s="2">
        <f t="shared" si="3"/>
        <v>1.135211267605634E-2</v>
      </c>
      <c r="H53" s="2">
        <f t="shared" si="3"/>
        <v>1.65775579781412E-2</v>
      </c>
      <c r="I53" s="2">
        <f t="shared" si="3"/>
        <v>2.1908117195833049E-2</v>
      </c>
      <c r="J53" s="2">
        <f t="shared" si="3"/>
        <v>9.2252389518476009E-3</v>
      </c>
      <c r="K53" s="2">
        <f t="shared" si="3"/>
        <v>7.0993298750690408E-4</v>
      </c>
      <c r="L53" s="2">
        <f t="shared" si="1"/>
        <v>275.05977295978937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3">
      <c r="A54" s="5">
        <v>1954</v>
      </c>
      <c r="B54" s="5">
        <v>312.68294999999995</v>
      </c>
      <c r="C54" s="2">
        <v>1980.3688999999999</v>
      </c>
      <c r="D54" s="2">
        <v>336.185</v>
      </c>
      <c r="E54">
        <v>1798</v>
      </c>
      <c r="F54">
        <v>7</v>
      </c>
      <c r="G54" s="2">
        <f t="shared" si="3"/>
        <v>1.1779342723004698E-2</v>
      </c>
      <c r="H54" s="2">
        <f t="shared" si="3"/>
        <v>1.7189229615788611E-2</v>
      </c>
      <c r="I54" s="2">
        <f t="shared" si="3"/>
        <v>2.2665696146127821E-2</v>
      </c>
      <c r="J54" s="2">
        <f t="shared" si="3"/>
        <v>9.519826297472455E-3</v>
      </c>
      <c r="K54" s="2">
        <f t="shared" si="3"/>
        <v>7.5923462091690547E-4</v>
      </c>
      <c r="L54" s="2">
        <f t="shared" si="1"/>
        <v>275.0619133294033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3">
      <c r="A55" s="5">
        <v>1954</v>
      </c>
      <c r="B55" s="5">
        <v>311.67614499999996</v>
      </c>
      <c r="C55" s="2">
        <v>1980.4536000000001</v>
      </c>
      <c r="D55" s="2">
        <v>336.53199999999998</v>
      </c>
      <c r="E55">
        <v>1799</v>
      </c>
      <c r="F55">
        <v>7</v>
      </c>
      <c r="G55" s="2">
        <f t="shared" ref="G55:K70" si="4">G54*(1-G$5)+G$4*$F54*$L$4/1000</f>
        <v>1.2206572769953055E-2</v>
      </c>
      <c r="H55" s="2">
        <f t="shared" si="4"/>
        <v>1.7799218526472208E-2</v>
      </c>
      <c r="I55" s="2">
        <f t="shared" si="4"/>
        <v>2.3413106405159496E-2</v>
      </c>
      <c r="J55" s="2">
        <f t="shared" si="4"/>
        <v>9.797584794181623E-3</v>
      </c>
      <c r="K55" s="2">
        <f t="shared" si="4"/>
        <v>7.8913757315398399E-4</v>
      </c>
      <c r="L55" s="2">
        <f t="shared" si="1"/>
        <v>275.06400562006894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3">
      <c r="A56" s="5">
        <v>1953</v>
      </c>
      <c r="B56" s="5">
        <v>312.05848500000002</v>
      </c>
      <c r="C56" s="2">
        <v>1980.5355</v>
      </c>
      <c r="D56" s="2">
        <v>336.93</v>
      </c>
      <c r="E56">
        <v>1800</v>
      </c>
      <c r="F56">
        <v>8</v>
      </c>
      <c r="G56" s="2">
        <f t="shared" si="4"/>
        <v>1.2633802816901412E-2</v>
      </c>
      <c r="H56" s="2">
        <f t="shared" si="4"/>
        <v>1.8407529339424182E-2</v>
      </c>
      <c r="I56" s="2">
        <f t="shared" si="4"/>
        <v>2.4150484463365096E-2</v>
      </c>
      <c r="J56" s="2">
        <f t="shared" si="4"/>
        <v>1.00594758212062E-2</v>
      </c>
      <c r="K56" s="2">
        <f t="shared" si="4"/>
        <v>8.0727463050169466E-4</v>
      </c>
      <c r="L56" s="2">
        <f t="shared" si="1"/>
        <v>275.06605856707142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3">
      <c r="A57" s="5">
        <v>1950</v>
      </c>
      <c r="B57" s="5">
        <v>312.55218499999995</v>
      </c>
      <c r="C57" s="2">
        <v>1980.6202000000001</v>
      </c>
      <c r="D57" s="2">
        <v>337.096</v>
      </c>
      <c r="E57">
        <v>1801</v>
      </c>
      <c r="F57">
        <v>8</v>
      </c>
      <c r="G57" s="2">
        <f t="shared" si="4"/>
        <v>1.3122065727699535E-2</v>
      </c>
      <c r="H57" s="2">
        <f t="shared" si="4"/>
        <v>1.9108063384756589E-2</v>
      </c>
      <c r="I57" s="2">
        <f t="shared" si="4"/>
        <v>2.5028199720906967E-2</v>
      </c>
      <c r="J57" s="2">
        <f t="shared" si="4"/>
        <v>1.0423776729223025E-2</v>
      </c>
      <c r="K57" s="2">
        <f t="shared" si="4"/>
        <v>8.6522366866755918E-4</v>
      </c>
      <c r="L57" s="2">
        <f t="shared" si="1"/>
        <v>275.06854732923125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3">
      <c r="A58" s="5">
        <v>1949</v>
      </c>
      <c r="B58" s="5">
        <v>311.15258</v>
      </c>
      <c r="C58" s="2">
        <v>1980.7049</v>
      </c>
      <c r="D58" s="2">
        <v>337.19</v>
      </c>
      <c r="E58">
        <v>1802</v>
      </c>
      <c r="F58">
        <v>10</v>
      </c>
      <c r="G58" s="2">
        <f t="shared" si="4"/>
        <v>1.3610328638497657E-2</v>
      </c>
      <c r="H58" s="2">
        <f t="shared" si="4"/>
        <v>1.9806670239984704E-2</v>
      </c>
      <c r="I58" s="2">
        <f t="shared" si="4"/>
        <v>2.5894133743678018E-2</v>
      </c>
      <c r="J58" s="2">
        <f t="shared" si="4"/>
        <v>1.0767266271674033E-2</v>
      </c>
      <c r="K58" s="2">
        <f t="shared" si="4"/>
        <v>9.0037153701601354E-4</v>
      </c>
      <c r="L58" s="2">
        <f t="shared" si="1"/>
        <v>275.07097877043083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3">
      <c r="A59" s="5">
        <v>1948</v>
      </c>
      <c r="B59" s="5">
        <v>310.47158999999999</v>
      </c>
      <c r="C59" s="2">
        <v>1980.7869000000001</v>
      </c>
      <c r="D59" s="2">
        <v>337.11599999999999</v>
      </c>
      <c r="E59">
        <v>1803</v>
      </c>
      <c r="F59">
        <v>9</v>
      </c>
      <c r="G59" s="2">
        <f t="shared" si="4"/>
        <v>1.422065727699531E-2</v>
      </c>
      <c r="H59" s="2">
        <f t="shared" si="4"/>
        <v>2.0691148634096171E-2</v>
      </c>
      <c r="I59" s="2">
        <f t="shared" si="4"/>
        <v>2.7048914150235474E-2</v>
      </c>
      <c r="J59" s="2">
        <f t="shared" si="4"/>
        <v>1.1325875120483647E-2</v>
      </c>
      <c r="K59" s="2">
        <f t="shared" si="4"/>
        <v>1.0155865104079179E-3</v>
      </c>
      <c r="L59" s="2">
        <f t="shared" si="1"/>
        <v>275.07430218169225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3">
      <c r="A60" s="5">
        <v>1947</v>
      </c>
      <c r="B60" s="5">
        <v>309.98379499999999</v>
      </c>
      <c r="C60" s="2">
        <v>1980.8715999999999</v>
      </c>
      <c r="D60" s="2">
        <v>336.93799999999999</v>
      </c>
      <c r="E60">
        <v>1804</v>
      </c>
      <c r="F60">
        <v>9</v>
      </c>
      <c r="G60" s="2">
        <f t="shared" si="4"/>
        <v>1.4769953051643197E-2</v>
      </c>
      <c r="H60" s="2">
        <f t="shared" si="4"/>
        <v>2.1479297088084996E-2</v>
      </c>
      <c r="I60" s="2">
        <f t="shared" si="4"/>
        <v>2.8037959641163793E-2</v>
      </c>
      <c r="J60" s="2">
        <f t="shared" si="4"/>
        <v>1.1735201509927141E-2</v>
      </c>
      <c r="K60" s="2">
        <f t="shared" si="4"/>
        <v>1.0385195674205714E-3</v>
      </c>
      <c r="L60" s="2">
        <f t="shared" si="1"/>
        <v>275.07706093085824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3">
      <c r="A61" s="5">
        <v>1947</v>
      </c>
      <c r="B61" s="5">
        <v>311.45713499999999</v>
      </c>
      <c r="C61" s="2">
        <v>1980.9536000000001</v>
      </c>
      <c r="D61" s="2">
        <v>336.916</v>
      </c>
      <c r="E61">
        <v>1805</v>
      </c>
      <c r="F61">
        <v>9</v>
      </c>
      <c r="G61" s="2">
        <f t="shared" si="4"/>
        <v>1.5319248826291085E-2</v>
      </c>
      <c r="H61" s="2">
        <f t="shared" si="4"/>
        <v>2.2265277322111691E-2</v>
      </c>
      <c r="I61" s="2">
        <f t="shared" si="4"/>
        <v>2.9013729554360587E-2</v>
      </c>
      <c r="J61" s="2">
        <f t="shared" si="4"/>
        <v>1.2121144369604493E-2</v>
      </c>
      <c r="K61" s="2">
        <f t="shared" si="4"/>
        <v>1.0524291696196834E-3</v>
      </c>
      <c r="L61" s="2">
        <f t="shared" si="1"/>
        <v>275.07977182924196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3">
      <c r="A62" s="5">
        <v>1946</v>
      </c>
      <c r="B62" s="5">
        <v>311.45713499999999</v>
      </c>
      <c r="C62" s="2">
        <v>1981.0383999999999</v>
      </c>
      <c r="D62" s="2">
        <v>337.089</v>
      </c>
      <c r="E62">
        <v>1806</v>
      </c>
      <c r="F62">
        <v>10</v>
      </c>
      <c r="G62" s="2">
        <f t="shared" si="4"/>
        <v>1.5868544600938971E-2</v>
      </c>
      <c r="H62" s="2">
        <f t="shared" si="4"/>
        <v>2.3049095301014202E-2</v>
      </c>
      <c r="I62" s="2">
        <f t="shared" si="4"/>
        <v>2.997640208280658E-2</v>
      </c>
      <c r="J62" s="2">
        <f t="shared" si="4"/>
        <v>1.248503952705682E-2</v>
      </c>
      <c r="K62" s="2">
        <f t="shared" si="4"/>
        <v>1.0608657698178512E-3</v>
      </c>
      <c r="L62" s="2">
        <f t="shared" si="1"/>
        <v>275.08243994728161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3">
      <c r="A63" s="5">
        <v>1945</v>
      </c>
      <c r="B63" s="5">
        <v>309.57969000000003</v>
      </c>
      <c r="C63" s="2">
        <v>1981.1233</v>
      </c>
      <c r="D63" s="2">
        <v>337.23</v>
      </c>
      <c r="E63">
        <v>1807</v>
      </c>
      <c r="F63">
        <v>10</v>
      </c>
      <c r="G63" s="2">
        <f t="shared" si="4"/>
        <v>1.6478873239436621E-2</v>
      </c>
      <c r="H63" s="2">
        <f t="shared" si="4"/>
        <v>2.3924653686836047E-2</v>
      </c>
      <c r="I63" s="2">
        <f t="shared" si="4"/>
        <v>3.1076387769450604E-2</v>
      </c>
      <c r="J63" s="2">
        <f t="shared" si="4"/>
        <v>1.2945517390216238E-2</v>
      </c>
      <c r="K63" s="2">
        <f t="shared" si="4"/>
        <v>1.1129311833092894E-3</v>
      </c>
      <c r="L63" s="2">
        <f t="shared" si="1"/>
        <v>275.08553836326922</v>
      </c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3">
      <c r="A64" s="5">
        <v>1945</v>
      </c>
      <c r="B64" s="5">
        <v>309.74622499999998</v>
      </c>
      <c r="C64" s="2">
        <v>1981.2</v>
      </c>
      <c r="D64" s="2">
        <v>337.226</v>
      </c>
      <c r="E64">
        <v>1808</v>
      </c>
      <c r="F64">
        <v>10</v>
      </c>
      <c r="G64" s="2">
        <f t="shared" si="4"/>
        <v>1.7089201877934272E-2</v>
      </c>
      <c r="H64" s="2">
        <f t="shared" si="4"/>
        <v>2.4797803385359782E-2</v>
      </c>
      <c r="I64" s="2">
        <f t="shared" si="4"/>
        <v>3.2161608770728232E-2</v>
      </c>
      <c r="J64" s="2">
        <f t="shared" si="4"/>
        <v>1.3379689600728934E-2</v>
      </c>
      <c r="K64" s="2">
        <f t="shared" si="4"/>
        <v>1.1445104529024626E-3</v>
      </c>
      <c r="L64" s="2">
        <f t="shared" si="1"/>
        <v>275.08857281408763</v>
      </c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3">
      <c r="A65" s="5">
        <v>1944</v>
      </c>
      <c r="B65" s="5">
        <v>311.28789999999998</v>
      </c>
      <c r="C65" s="2">
        <v>1981.2849000000001</v>
      </c>
      <c r="D65" s="2">
        <v>337.17399999999998</v>
      </c>
      <c r="E65">
        <v>1809</v>
      </c>
      <c r="F65">
        <v>10</v>
      </c>
      <c r="G65" s="2">
        <f t="shared" si="4"/>
        <v>1.7699530516431923E-2</v>
      </c>
      <c r="H65" s="2">
        <f t="shared" si="4"/>
        <v>2.566855102295618E-2</v>
      </c>
      <c r="I65" s="2">
        <f t="shared" si="4"/>
        <v>3.3232263267340002E-2</v>
      </c>
      <c r="J65" s="2">
        <f t="shared" si="4"/>
        <v>1.378905891782946E-2</v>
      </c>
      <c r="K65" s="2">
        <f t="shared" si="4"/>
        <v>1.1636642481220529E-3</v>
      </c>
      <c r="L65" s="2">
        <f t="shared" si="1"/>
        <v>275.09155306797265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3">
      <c r="A66" s="5">
        <v>1943</v>
      </c>
      <c r="B66" s="5">
        <v>310.51140999999996</v>
      </c>
      <c r="C66" s="2">
        <v>1981.3670999999999</v>
      </c>
      <c r="D66" s="2">
        <v>337.346</v>
      </c>
      <c r="E66">
        <v>1810</v>
      </c>
      <c r="F66">
        <v>10</v>
      </c>
      <c r="G66" s="2">
        <f t="shared" si="4"/>
        <v>1.8309859154929574E-2</v>
      </c>
      <c r="H66" s="2">
        <f t="shared" si="4"/>
        <v>2.6536903207766676E-2</v>
      </c>
      <c r="I66" s="2">
        <f t="shared" si="4"/>
        <v>3.4288546779883043E-2</v>
      </c>
      <c r="J66" s="2">
        <f t="shared" si="4"/>
        <v>1.4175042252841757E-2</v>
      </c>
      <c r="K66" s="2">
        <f t="shared" si="4"/>
        <v>1.1752816121725915E-3</v>
      </c>
      <c r="L66" s="2">
        <f t="shared" si="1"/>
        <v>275.09448563300759</v>
      </c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3">
      <c r="A67" s="5">
        <v>1943</v>
      </c>
      <c r="B67" s="5">
        <v>311.02906999999999</v>
      </c>
      <c r="C67" s="2">
        <v>1981.4521</v>
      </c>
      <c r="D67" s="2">
        <v>337.58699999999999</v>
      </c>
      <c r="E67">
        <v>1811</v>
      </c>
      <c r="F67">
        <v>11</v>
      </c>
      <c r="G67" s="2">
        <f t="shared" si="4"/>
        <v>1.8920187793427225E-2</v>
      </c>
      <c r="H67" s="2">
        <f t="shared" si="4"/>
        <v>2.7402866529753503E-2</v>
      </c>
      <c r="I67" s="2">
        <f t="shared" si="4"/>
        <v>3.5330652204556605E-2</v>
      </c>
      <c r="J67" s="2">
        <f t="shared" si="4"/>
        <v>1.4538975573400391E-2</v>
      </c>
      <c r="K67" s="2">
        <f t="shared" si="4"/>
        <v>1.1823278996542868E-3</v>
      </c>
      <c r="L67" s="2">
        <f t="shared" si="1"/>
        <v>275.0973750100008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3">
      <c r="A68" s="5">
        <v>1942</v>
      </c>
      <c r="B68" s="5">
        <v>310.94942999999995</v>
      </c>
      <c r="C68" s="2">
        <v>1981.5342000000001</v>
      </c>
      <c r="D68" s="2">
        <v>337.83199999999999</v>
      </c>
      <c r="E68">
        <v>1812</v>
      </c>
      <c r="F68">
        <v>11</v>
      </c>
      <c r="G68" s="2">
        <f t="shared" si="4"/>
        <v>1.9591549295774644E-2</v>
      </c>
      <c r="H68" s="2">
        <f t="shared" si="4"/>
        <v>2.8360344274364742E-2</v>
      </c>
      <c r="I68" s="2">
        <f t="shared" si="4"/>
        <v>3.6509004590172374E-2</v>
      </c>
      <c r="J68" s="2">
        <f t="shared" si="4"/>
        <v>1.4999489419527834E-2</v>
      </c>
      <c r="K68" s="2">
        <f t="shared" si="4"/>
        <v>1.233550045856596E-3</v>
      </c>
      <c r="L68" s="2">
        <f t="shared" si="1"/>
        <v>275.10069393762569</v>
      </c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3">
      <c r="A69" s="5">
        <v>1942</v>
      </c>
      <c r="B69" s="5">
        <v>311.62636999999995</v>
      </c>
      <c r="C69" s="2">
        <v>1981.6192000000001</v>
      </c>
      <c r="D69" s="2">
        <v>338.09300000000002</v>
      </c>
      <c r="E69">
        <v>1813</v>
      </c>
      <c r="F69">
        <v>11</v>
      </c>
      <c r="G69" s="2">
        <f t="shared" si="4"/>
        <v>2.0262910798122064E-2</v>
      </c>
      <c r="H69" s="2">
        <f t="shared" si="4"/>
        <v>2.9315187969072495E-2</v>
      </c>
      <c r="I69" s="2">
        <f t="shared" si="4"/>
        <v>3.7671540404322162E-2</v>
      </c>
      <c r="J69" s="2">
        <f t="shared" si="4"/>
        <v>1.5433695557414716E-2</v>
      </c>
      <c r="K69" s="2">
        <f t="shared" si="4"/>
        <v>1.2646178479845797E-3</v>
      </c>
      <c r="L69" s="2">
        <f t="shared" si="1"/>
        <v>275.1039479525769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3">
      <c r="A70" s="5">
        <v>1941</v>
      </c>
      <c r="B70" s="5">
        <v>310.70055499999995</v>
      </c>
      <c r="C70" s="2">
        <v>1981.7040999999999</v>
      </c>
      <c r="D70" s="2">
        <v>338.16500000000002</v>
      </c>
      <c r="E70">
        <v>1814</v>
      </c>
      <c r="F70">
        <v>11</v>
      </c>
      <c r="G70" s="2">
        <f t="shared" si="4"/>
        <v>2.0934272300469483E-2</v>
      </c>
      <c r="H70" s="2">
        <f t="shared" si="4"/>
        <v>3.0267404860226804E-2</v>
      </c>
      <c r="I70" s="2">
        <f t="shared" si="4"/>
        <v>3.88184719467696E-2</v>
      </c>
      <c r="J70" s="2">
        <f t="shared" si="4"/>
        <v>1.5843096863725203E-2</v>
      </c>
      <c r="K70" s="2">
        <f t="shared" si="4"/>
        <v>1.283461422505087E-3</v>
      </c>
      <c r="L70" s="2">
        <f t="shared" si="1"/>
        <v>275.10714670739372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3">
      <c r="A71" s="5">
        <v>1940</v>
      </c>
      <c r="B71" s="5">
        <v>310.95575749999995</v>
      </c>
      <c r="C71" s="2">
        <v>1981.7863</v>
      </c>
      <c r="D71" s="2">
        <v>338.072</v>
      </c>
      <c r="E71">
        <v>1815</v>
      </c>
      <c r="F71">
        <v>12</v>
      </c>
      <c r="G71" s="2">
        <f t="shared" ref="G71:K86" si="5">G70*(1-G$5)+G$4*$F70*$L$4/1000</f>
        <v>2.1605633802816902E-2</v>
      </c>
      <c r="H71" s="2">
        <f t="shared" si="5"/>
        <v>3.1217002174242788E-2</v>
      </c>
      <c r="I71" s="2">
        <f t="shared" si="5"/>
        <v>3.9950008667660131E-2</v>
      </c>
      <c r="J71" s="2">
        <f t="shared" si="5"/>
        <v>1.6229110360504465E-2</v>
      </c>
      <c r="K71" s="2">
        <f t="shared" si="5"/>
        <v>1.2948906281903545E-3</v>
      </c>
      <c r="L71" s="2">
        <f t="shared" ref="L71:L134" si="6">SUM(G71:K71,L$5)</f>
        <v>275.11029664563341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3">
      <c r="A72" s="5">
        <v>1939</v>
      </c>
      <c r="B72" s="5">
        <v>310.52603333333332</v>
      </c>
      <c r="C72" s="2">
        <v>1981.8712</v>
      </c>
      <c r="D72" s="2">
        <v>338</v>
      </c>
      <c r="E72">
        <v>1816</v>
      </c>
      <c r="F72">
        <v>13</v>
      </c>
      <c r="G72" s="2">
        <f t="shared" si="5"/>
        <v>2.2338028169014087E-2</v>
      </c>
      <c r="H72" s="2">
        <f t="shared" si="5"/>
        <v>3.2257883831270498E-2</v>
      </c>
      <c r="I72" s="2">
        <f t="shared" si="5"/>
        <v>4.1216591947554393E-2</v>
      </c>
      <c r="J72" s="2">
        <f t="shared" si="5"/>
        <v>1.6710443011801919E-2</v>
      </c>
      <c r="K72" s="2">
        <f t="shared" si="5"/>
        <v>1.3487711486621431E-3</v>
      </c>
      <c r="L72" s="2">
        <f t="shared" si="6"/>
        <v>275.11387171810833</v>
      </c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3">
      <c r="A73" s="5">
        <v>1939</v>
      </c>
      <c r="B73" s="5">
        <v>310.93947499999996</v>
      </c>
      <c r="C73" s="2">
        <v>1981.9534000000001</v>
      </c>
      <c r="D73" s="2">
        <v>337.76799999999997</v>
      </c>
      <c r="E73">
        <v>1817</v>
      </c>
      <c r="F73">
        <v>14</v>
      </c>
      <c r="G73" s="2">
        <f t="shared" si="5"/>
        <v>2.3131455399061036E-2</v>
      </c>
      <c r="H73" s="2">
        <f t="shared" si="5"/>
        <v>3.3389798705352955E-2</v>
      </c>
      <c r="I73" s="2">
        <f t="shared" si="5"/>
        <v>4.2616409108362369E-2</v>
      </c>
      <c r="J73" s="2">
        <f t="shared" si="5"/>
        <v>1.7281649533989533E-2</v>
      </c>
      <c r="K73" s="2">
        <f t="shared" si="5"/>
        <v>1.4283996930970686E-3</v>
      </c>
      <c r="L73" s="2">
        <f t="shared" si="6"/>
        <v>275.11784771243987</v>
      </c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3">
      <c r="A74" s="5">
        <v>1938</v>
      </c>
      <c r="B74" s="5">
        <v>309.55572999999998</v>
      </c>
      <c r="C74" s="2">
        <v>1982.0383999999999</v>
      </c>
      <c r="D74" s="2">
        <v>337.30599999999998</v>
      </c>
      <c r="E74">
        <v>1818</v>
      </c>
      <c r="F74">
        <v>14</v>
      </c>
      <c r="G74" s="2">
        <f t="shared" si="5"/>
        <v>2.3985915492957751E-2</v>
      </c>
      <c r="H74" s="2">
        <f t="shared" si="5"/>
        <v>3.4612496361388197E-2</v>
      </c>
      <c r="I74" s="2">
        <f t="shared" si="5"/>
        <v>4.41476718028758E-2</v>
      </c>
      <c r="J74" s="2">
        <f t="shared" si="5"/>
        <v>1.7937595715373757E-2</v>
      </c>
      <c r="K74" s="2">
        <f t="shared" si="5"/>
        <v>1.5236452034926525E-3</v>
      </c>
      <c r="L74" s="2">
        <f t="shared" si="6"/>
        <v>275.1222073245761</v>
      </c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3">
      <c r="A75" s="5">
        <v>1936.5</v>
      </c>
      <c r="B75" s="5">
        <v>308.99237250000004</v>
      </c>
      <c r="C75" s="2">
        <v>1982.1233</v>
      </c>
      <c r="D75" s="2">
        <v>337.12700000000001</v>
      </c>
      <c r="E75">
        <v>1819</v>
      </c>
      <c r="F75">
        <v>14</v>
      </c>
      <c r="G75" s="2">
        <f t="shared" si="5"/>
        <v>2.4840375586854466E-2</v>
      </c>
      <c r="H75" s="2">
        <f t="shared" si="5"/>
        <v>3.58318303396137E-2</v>
      </c>
      <c r="I75" s="2">
        <f t="shared" si="5"/>
        <v>4.5658380946400061E-2</v>
      </c>
      <c r="J75" s="2">
        <f t="shared" si="5"/>
        <v>1.8556069753615102E-2</v>
      </c>
      <c r="K75" s="2">
        <f t="shared" si="5"/>
        <v>1.5814145257475524E-3</v>
      </c>
      <c r="L75" s="2">
        <f t="shared" si="6"/>
        <v>275.1264680711522</v>
      </c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3">
      <c r="A76" s="5">
        <v>1934.5</v>
      </c>
      <c r="B76" s="5">
        <v>307.81867799999998</v>
      </c>
      <c r="C76" s="2">
        <v>1982.2</v>
      </c>
      <c r="D76" s="2">
        <v>337.274</v>
      </c>
      <c r="E76">
        <v>1820</v>
      </c>
      <c r="F76">
        <v>14</v>
      </c>
      <c r="G76" s="2">
        <f t="shared" si="5"/>
        <v>2.569483568075118E-2</v>
      </c>
      <c r="H76" s="2">
        <f t="shared" si="5"/>
        <v>3.7047809893607689E-2</v>
      </c>
      <c r="I76" s="2">
        <f t="shared" si="5"/>
        <v>4.7148812421355442E-2</v>
      </c>
      <c r="J76" s="2">
        <f t="shared" si="5"/>
        <v>1.9139212314444338E-2</v>
      </c>
      <c r="K76" s="2">
        <f t="shared" si="5"/>
        <v>1.6164533908859687E-3</v>
      </c>
      <c r="L76" s="2">
        <f t="shared" si="6"/>
        <v>275.13064712370107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3">
      <c r="A77" s="5">
        <v>1933</v>
      </c>
      <c r="B77" s="5">
        <v>307.80500000000001</v>
      </c>
      <c r="C77" s="2">
        <v>1982.2849000000001</v>
      </c>
      <c r="D77" s="2">
        <v>337.69799999999998</v>
      </c>
      <c r="E77">
        <v>1821</v>
      </c>
      <c r="F77">
        <v>14</v>
      </c>
      <c r="G77" s="2">
        <f t="shared" si="5"/>
        <v>2.6549295774647895E-2</v>
      </c>
      <c r="H77" s="2">
        <f t="shared" si="5"/>
        <v>3.826044425149152E-2</v>
      </c>
      <c r="I77" s="2">
        <f t="shared" si="5"/>
        <v>4.8619238407098475E-2</v>
      </c>
      <c r="J77" s="2">
        <f t="shared" si="5"/>
        <v>1.9689041774088981E-2</v>
      </c>
      <c r="K77" s="2">
        <f t="shared" si="5"/>
        <v>1.6377055368739543E-3</v>
      </c>
      <c r="L77" s="2">
        <f t="shared" si="6"/>
        <v>275.13475572574418</v>
      </c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3">
      <c r="A78" s="5">
        <v>1933</v>
      </c>
      <c r="B78" s="5">
        <v>307.20634999999999</v>
      </c>
      <c r="C78" s="2">
        <v>1982.3670999999999</v>
      </c>
      <c r="D78" s="2">
        <v>338.03199999999998</v>
      </c>
      <c r="E78">
        <v>1822</v>
      </c>
      <c r="F78">
        <v>15</v>
      </c>
      <c r="G78" s="2">
        <f t="shared" si="5"/>
        <v>2.740375586854461E-2</v>
      </c>
      <c r="H78" s="2">
        <f t="shared" si="5"/>
        <v>3.9469742615999705E-2</v>
      </c>
      <c r="I78" s="2">
        <f t="shared" si="5"/>
        <v>5.0069927429626737E-2</v>
      </c>
      <c r="J78" s="2">
        <f t="shared" si="5"/>
        <v>2.0207461205288154E-2</v>
      </c>
      <c r="K78" s="2">
        <f t="shared" si="5"/>
        <v>1.6505956150003566E-3</v>
      </c>
      <c r="L78" s="2">
        <f t="shared" si="6"/>
        <v>275.13880148273444</v>
      </c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x14ac:dyDescent="0.3">
      <c r="A79" s="5">
        <v>1929</v>
      </c>
      <c r="B79" s="5">
        <v>305.71715</v>
      </c>
      <c r="C79" s="2">
        <v>1982.4521</v>
      </c>
      <c r="D79" s="2">
        <v>338.18599999999998</v>
      </c>
      <c r="E79">
        <v>1823</v>
      </c>
      <c r="F79">
        <v>16</v>
      </c>
      <c r="G79" s="2">
        <f t="shared" si="5"/>
        <v>2.8319248826291089E-2</v>
      </c>
      <c r="H79" s="2">
        <f t="shared" si="5"/>
        <v>4.0769610878164796E-2</v>
      </c>
      <c r="I79" s="2">
        <f t="shared" si="5"/>
        <v>5.1651379152400506E-2</v>
      </c>
      <c r="J79" s="2">
        <f t="shared" si="5"/>
        <v>2.0813635856237155E-2</v>
      </c>
      <c r="K79" s="2">
        <f t="shared" si="5"/>
        <v>1.7053621993976221E-3</v>
      </c>
      <c r="L79" s="2">
        <f t="shared" si="6"/>
        <v>275.14325923691251</v>
      </c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x14ac:dyDescent="0.3">
      <c r="A80" s="5">
        <v>1928.75</v>
      </c>
      <c r="B80" s="5">
        <v>307.76790750000004</v>
      </c>
      <c r="C80" s="2">
        <v>1982.5342000000001</v>
      </c>
      <c r="D80" s="2">
        <v>338.55099999999999</v>
      </c>
      <c r="E80">
        <v>1824</v>
      </c>
      <c r="F80">
        <v>16</v>
      </c>
      <c r="G80" s="2">
        <f t="shared" si="5"/>
        <v>2.9295774647887334E-2</v>
      </c>
      <c r="H80" s="2">
        <f t="shared" si="5"/>
        <v>4.2159799877490349E-2</v>
      </c>
      <c r="I80" s="2">
        <f t="shared" si="5"/>
        <v>5.3361838397920448E-2</v>
      </c>
      <c r="J80" s="2">
        <f t="shared" si="5"/>
        <v>2.1502552547121346E-2</v>
      </c>
      <c r="K80" s="2">
        <f t="shared" si="5"/>
        <v>1.7855281687698152E-3</v>
      </c>
      <c r="L80" s="2">
        <f t="shared" si="6"/>
        <v>275.14810549363921</v>
      </c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x14ac:dyDescent="0.3">
      <c r="A81" s="5">
        <v>1925</v>
      </c>
      <c r="B81" s="5">
        <v>304.07187499999998</v>
      </c>
      <c r="C81" s="2">
        <v>1982.6192000000001</v>
      </c>
      <c r="D81" s="2">
        <v>338.89800000000002</v>
      </c>
      <c r="E81">
        <v>1825</v>
      </c>
      <c r="F81">
        <v>17</v>
      </c>
      <c r="G81" s="2">
        <f t="shared" si="5"/>
        <v>3.0272300469483579E-2</v>
      </c>
      <c r="H81" s="2">
        <f t="shared" si="5"/>
        <v>4.3546164425312867E-2</v>
      </c>
      <c r="I81" s="2">
        <f t="shared" si="5"/>
        <v>5.5049338805976608E-2</v>
      </c>
      <c r="J81" s="2">
        <f t="shared" si="5"/>
        <v>2.215211359330942E-2</v>
      </c>
      <c r="K81" s="2">
        <f t="shared" si="5"/>
        <v>1.8341512870596341E-3</v>
      </c>
      <c r="L81" s="2">
        <f t="shared" si="6"/>
        <v>275.15285406858112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x14ac:dyDescent="0.3">
      <c r="A82" s="5">
        <v>1925</v>
      </c>
      <c r="B82" s="5">
        <v>304.81849999999997</v>
      </c>
      <c r="C82" s="2">
        <v>1982.7040999999999</v>
      </c>
      <c r="D82" s="2">
        <v>338.822</v>
      </c>
      <c r="E82">
        <v>1826</v>
      </c>
      <c r="F82">
        <v>17</v>
      </c>
      <c r="G82" s="2">
        <f t="shared" si="5"/>
        <v>3.1309859154929585E-2</v>
      </c>
      <c r="H82" s="2">
        <f t="shared" si="5"/>
        <v>4.5022611756427813E-2</v>
      </c>
      <c r="I82" s="2">
        <f t="shared" si="5"/>
        <v>5.6864423286009796E-2</v>
      </c>
      <c r="J82" s="2">
        <f t="shared" si="5"/>
        <v>2.2881938151073214E-2</v>
      </c>
      <c r="K82" s="2">
        <f t="shared" si="5"/>
        <v>1.9105910558807552E-3</v>
      </c>
      <c r="L82" s="2">
        <f t="shared" si="6"/>
        <v>275.15798942340433</v>
      </c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3">
      <c r="A83" s="5">
        <v>1923.5833333333333</v>
      </c>
      <c r="B83" s="5">
        <v>305.20449499999995</v>
      </c>
      <c r="C83" s="2">
        <v>1982.7863</v>
      </c>
      <c r="D83" s="2">
        <v>338.63400000000001</v>
      </c>
      <c r="E83">
        <v>1827</v>
      </c>
      <c r="F83">
        <v>18</v>
      </c>
      <c r="G83" s="2">
        <f t="shared" si="5"/>
        <v>3.2347417840375592E-2</v>
      </c>
      <c r="H83" s="2">
        <f t="shared" si="5"/>
        <v>4.6494997336789898E-2</v>
      </c>
      <c r="I83" s="2">
        <f t="shared" si="5"/>
        <v>5.8655144584242966E-2</v>
      </c>
      <c r="J83" s="2">
        <f t="shared" si="5"/>
        <v>2.3570070126314454E-2</v>
      </c>
      <c r="K83" s="2">
        <f t="shared" si="5"/>
        <v>1.9569541192921112E-3</v>
      </c>
      <c r="L83" s="2">
        <f t="shared" si="6"/>
        <v>275.16302458400702</v>
      </c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x14ac:dyDescent="0.3">
      <c r="A84" s="5">
        <v>1923</v>
      </c>
      <c r="B84" s="5">
        <v>303.19853499999999</v>
      </c>
      <c r="C84" s="2">
        <v>1982.8712</v>
      </c>
      <c r="D84" s="2">
        <v>338.55700000000002</v>
      </c>
      <c r="E84">
        <v>1828</v>
      </c>
      <c r="F84">
        <v>18</v>
      </c>
      <c r="G84" s="2">
        <f t="shared" si="5"/>
        <v>3.3446009389671363E-2</v>
      </c>
      <c r="H84" s="2">
        <f t="shared" si="5"/>
        <v>4.8057229054011906E-2</v>
      </c>
      <c r="I84" s="2">
        <f t="shared" si="5"/>
        <v>6.0572064460091543E-2</v>
      </c>
      <c r="J84" s="2">
        <f t="shared" si="5"/>
        <v>2.4336262177216007E-2</v>
      </c>
      <c r="K84" s="2">
        <f t="shared" si="5"/>
        <v>2.0320230955368111E-3</v>
      </c>
      <c r="L84" s="2">
        <f t="shared" si="6"/>
        <v>275.1684435881765</v>
      </c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x14ac:dyDescent="0.3">
      <c r="A85" s="5">
        <v>1919</v>
      </c>
      <c r="B85" s="5">
        <v>303.55286499999994</v>
      </c>
      <c r="C85" s="2">
        <v>1982.9534000000001</v>
      </c>
      <c r="D85" s="2">
        <v>338.32799999999997</v>
      </c>
      <c r="E85">
        <v>1829</v>
      </c>
      <c r="F85">
        <v>18</v>
      </c>
      <c r="G85" s="2">
        <f t="shared" si="5"/>
        <v>3.4544600938967135E-2</v>
      </c>
      <c r="H85" s="2">
        <f t="shared" si="5"/>
        <v>4.9615163025069971E-2</v>
      </c>
      <c r="I85" s="2">
        <f t="shared" si="5"/>
        <v>6.2463254256737134E-2</v>
      </c>
      <c r="J85" s="2">
        <f t="shared" si="5"/>
        <v>2.5058684085046169E-2</v>
      </c>
      <c r="K85" s="2">
        <f t="shared" si="5"/>
        <v>2.0775547312224607E-3</v>
      </c>
      <c r="L85" s="2">
        <f t="shared" si="6"/>
        <v>275.17375925703703</v>
      </c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x14ac:dyDescent="0.3">
      <c r="A86" s="5">
        <v>1918.625</v>
      </c>
      <c r="B86" s="5">
        <v>303.26575874999997</v>
      </c>
      <c r="C86" s="2">
        <v>1983.0383999999999</v>
      </c>
      <c r="D86" s="2">
        <v>338.30700000000002</v>
      </c>
      <c r="E86">
        <v>1830</v>
      </c>
      <c r="F86">
        <v>24</v>
      </c>
      <c r="G86" s="2">
        <f t="shared" si="5"/>
        <v>3.5643192488262906E-2</v>
      </c>
      <c r="H86" s="2">
        <f t="shared" si="5"/>
        <v>5.116881107319228E-2</v>
      </c>
      <c r="I86" s="2">
        <f t="shared" si="5"/>
        <v>6.4329059339149938E-2</v>
      </c>
      <c r="J86" s="2">
        <f t="shared" si="5"/>
        <v>2.5739836300471632E-2</v>
      </c>
      <c r="K86" s="2">
        <f t="shared" si="5"/>
        <v>2.1051710642526729E-3</v>
      </c>
      <c r="L86" s="2">
        <f t="shared" si="6"/>
        <v>275.17898607026535</v>
      </c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x14ac:dyDescent="0.3">
      <c r="A87" s="5">
        <v>1916</v>
      </c>
      <c r="B87" s="5">
        <v>301.33425</v>
      </c>
      <c r="C87" s="2">
        <v>1983.1233</v>
      </c>
      <c r="D87" s="2">
        <v>338.42700000000002</v>
      </c>
      <c r="E87">
        <v>1831</v>
      </c>
      <c r="F87">
        <v>23</v>
      </c>
      <c r="G87" s="2">
        <f t="shared" ref="G87:K102" si="7">G86*(1-G$5)+G$4*$F86*$L$4/1000</f>
        <v>3.7107981220657275E-2</v>
      </c>
      <c r="H87" s="2">
        <f t="shared" si="7"/>
        <v>5.3281565270771124E-2</v>
      </c>
      <c r="I87" s="2">
        <f t="shared" si="7"/>
        <v>6.7071228887303033E-2</v>
      </c>
      <c r="J87" s="2">
        <f t="shared" si="7"/>
        <v>2.7086301783386228E-2</v>
      </c>
      <c r="K87" s="2">
        <f t="shared" si="7"/>
        <v>2.4036113577894022E-3</v>
      </c>
      <c r="L87" s="2">
        <f t="shared" si="6"/>
        <v>275.18695068851991</v>
      </c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x14ac:dyDescent="0.3">
      <c r="A88" s="5">
        <v>1914</v>
      </c>
      <c r="B88" s="5">
        <v>300.01884000000001</v>
      </c>
      <c r="C88" s="2">
        <v>1983.2</v>
      </c>
      <c r="D88" s="2">
        <v>338.51900000000001</v>
      </c>
      <c r="E88">
        <v>1832</v>
      </c>
      <c r="F88">
        <v>23</v>
      </c>
      <c r="G88" s="2">
        <f t="shared" si="7"/>
        <v>3.8511737089201879E-2</v>
      </c>
      <c r="H88" s="2">
        <f t="shared" si="7"/>
        <v>5.5294610504767208E-2</v>
      </c>
      <c r="I88" s="2">
        <f t="shared" si="7"/>
        <v>6.9626356605096862E-2</v>
      </c>
      <c r="J88" s="2">
        <f t="shared" si="7"/>
        <v>2.8238477034335203E-2</v>
      </c>
      <c r="K88" s="2">
        <f t="shared" si="7"/>
        <v>2.537676189105555E-3</v>
      </c>
      <c r="L88" s="2">
        <f t="shared" si="6"/>
        <v>275.1942088574225</v>
      </c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x14ac:dyDescent="0.3">
      <c r="A89" s="5">
        <v>1914</v>
      </c>
      <c r="B89" s="5">
        <v>300.68717500000002</v>
      </c>
      <c r="C89" s="2">
        <v>1983.2849000000001</v>
      </c>
      <c r="D89" s="2">
        <v>339.11500000000001</v>
      </c>
      <c r="E89">
        <v>1833</v>
      </c>
      <c r="F89">
        <v>24</v>
      </c>
      <c r="G89" s="2">
        <f t="shared" si="7"/>
        <v>3.9915492957746483E-2</v>
      </c>
      <c r="H89" s="2">
        <f t="shared" si="7"/>
        <v>5.7302117791135622E-2</v>
      </c>
      <c r="I89" s="2">
        <f t="shared" si="7"/>
        <v>7.2147187824961434E-2</v>
      </c>
      <c r="J89" s="2">
        <f t="shared" si="7"/>
        <v>2.9324832135469242E-2</v>
      </c>
      <c r="K89" s="2">
        <f t="shared" si="7"/>
        <v>2.6189906196880039E-3</v>
      </c>
      <c r="L89" s="2">
        <f t="shared" si="6"/>
        <v>275.20130862132902</v>
      </c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x14ac:dyDescent="0.3">
      <c r="A90" s="5">
        <v>1913</v>
      </c>
      <c r="B90" s="5">
        <v>300.73694999999998</v>
      </c>
      <c r="C90" s="2">
        <v>1983.3670999999999</v>
      </c>
      <c r="D90" s="2">
        <v>339.53199999999998</v>
      </c>
      <c r="E90">
        <v>1834</v>
      </c>
      <c r="F90">
        <v>24</v>
      </c>
      <c r="G90" s="2">
        <f t="shared" si="7"/>
        <v>4.1380281690140852E-2</v>
      </c>
      <c r="H90" s="2">
        <f t="shared" si="7"/>
        <v>5.9397999078550895E-2</v>
      </c>
      <c r="I90" s="2">
        <f t="shared" si="7"/>
        <v>7.4784417637399195E-2</v>
      </c>
      <c r="J90" s="2">
        <f t="shared" si="7"/>
        <v>3.0466498077037055E-2</v>
      </c>
      <c r="K90" s="2">
        <f t="shared" si="7"/>
        <v>2.7152586717208455E-3</v>
      </c>
      <c r="L90" s="2">
        <f t="shared" si="6"/>
        <v>275.20874445515483</v>
      </c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x14ac:dyDescent="0.3">
      <c r="A91" s="5">
        <v>1911.5</v>
      </c>
      <c r="B91" s="5">
        <v>298.39029749999997</v>
      </c>
      <c r="C91" s="2">
        <v>1983.4521</v>
      </c>
      <c r="D91" s="2">
        <v>339.601</v>
      </c>
      <c r="E91">
        <v>1835</v>
      </c>
      <c r="F91">
        <v>25</v>
      </c>
      <c r="G91" s="2">
        <f t="shared" si="7"/>
        <v>4.2845070422535221E-2</v>
      </c>
      <c r="H91" s="2">
        <f t="shared" si="7"/>
        <v>6.1488114533878792E-2</v>
      </c>
      <c r="I91" s="2">
        <f t="shared" si="7"/>
        <v>7.7386248927026779E-2</v>
      </c>
      <c r="J91" s="2">
        <f t="shared" si="7"/>
        <v>3.1542944232595134E-2</v>
      </c>
      <c r="K91" s="2">
        <f t="shared" si="7"/>
        <v>2.7736481968295753E-3</v>
      </c>
      <c r="L91" s="2">
        <f t="shared" si="6"/>
        <v>275.21603602631285</v>
      </c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3">
      <c r="A92" s="5">
        <v>1909</v>
      </c>
      <c r="B92" s="5">
        <v>300.44690500000002</v>
      </c>
      <c r="C92" s="2">
        <v>1983.5342000000001</v>
      </c>
      <c r="D92" s="2">
        <v>340.33800000000002</v>
      </c>
      <c r="E92">
        <v>1836</v>
      </c>
      <c r="F92">
        <v>29</v>
      </c>
      <c r="G92" s="2">
        <f t="shared" si="7"/>
        <v>4.4370892018779355E-2</v>
      </c>
      <c r="H92" s="2">
        <f t="shared" si="7"/>
        <v>6.3666376732710805E-2</v>
      </c>
      <c r="I92" s="2">
        <f t="shared" si="7"/>
        <v>8.010339157640331E-2</v>
      </c>
      <c r="J92" s="2">
        <f t="shared" si="7"/>
        <v>3.2675267295495455E-2</v>
      </c>
      <c r="K92" s="2">
        <f t="shared" si="7"/>
        <v>2.8560115908215916E-3</v>
      </c>
      <c r="L92" s="2">
        <f t="shared" si="6"/>
        <v>275.22367193921423</v>
      </c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3">
      <c r="A93" s="5">
        <v>1906</v>
      </c>
      <c r="B93" s="5">
        <v>296.85449999999997</v>
      </c>
      <c r="C93" s="2">
        <v>1983.6192000000001</v>
      </c>
      <c r="D93" s="2">
        <v>341.20400000000001</v>
      </c>
      <c r="E93">
        <v>1837</v>
      </c>
      <c r="F93">
        <v>29</v>
      </c>
      <c r="G93" s="2">
        <f t="shared" si="7"/>
        <v>4.614084507042255E-2</v>
      </c>
      <c r="H93" s="2">
        <f t="shared" si="7"/>
        <v>6.6214233321565064E-2</v>
      </c>
      <c r="I93" s="2">
        <f t="shared" si="7"/>
        <v>8.3385002030790176E-2</v>
      </c>
      <c r="J93" s="2">
        <f t="shared" si="7"/>
        <v>3.4212387869746778E-2</v>
      </c>
      <c r="K93" s="2">
        <f t="shared" si="7"/>
        <v>3.0937609417457882E-3</v>
      </c>
      <c r="L93" s="2">
        <f t="shared" si="6"/>
        <v>275.23304622923428</v>
      </c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x14ac:dyDescent="0.3">
      <c r="A94" s="5">
        <v>1906</v>
      </c>
      <c r="B94" s="5">
        <v>298.54685000000001</v>
      </c>
      <c r="C94" s="2">
        <v>1983.7040999999999</v>
      </c>
      <c r="D94" s="2">
        <v>341.35399999999998</v>
      </c>
      <c r="E94">
        <v>1838</v>
      </c>
      <c r="F94">
        <v>30</v>
      </c>
      <c r="G94" s="2">
        <f t="shared" si="7"/>
        <v>4.7910798122065744E-2</v>
      </c>
      <c r="H94" s="2">
        <f t="shared" si="7"/>
        <v>6.8755080680763872E-2</v>
      </c>
      <c r="I94" s="2">
        <f t="shared" si="7"/>
        <v>8.6622564688517131E-2</v>
      </c>
      <c r="J94" s="2">
        <f t="shared" si="7"/>
        <v>3.5661697578075136E-2</v>
      </c>
      <c r="K94" s="2">
        <f t="shared" si="7"/>
        <v>3.2379632124080915E-3</v>
      </c>
      <c r="L94" s="2">
        <f t="shared" si="6"/>
        <v>275.24218810428181</v>
      </c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x14ac:dyDescent="0.3">
      <c r="A95" s="5">
        <v>1904</v>
      </c>
      <c r="B95" s="5">
        <v>295.12097999999997</v>
      </c>
      <c r="C95" s="2">
        <v>1983.7863</v>
      </c>
      <c r="D95" s="2">
        <v>341.25700000000001</v>
      </c>
      <c r="E95">
        <v>1839</v>
      </c>
      <c r="F95">
        <v>31</v>
      </c>
      <c r="G95" s="2">
        <f t="shared" si="7"/>
        <v>4.9741784037558703E-2</v>
      </c>
      <c r="H95" s="2">
        <f t="shared" si="7"/>
        <v>7.1382834806522619E-2</v>
      </c>
      <c r="I95" s="2">
        <f t="shared" si="7"/>
        <v>8.9966905528023985E-2</v>
      </c>
      <c r="J95" s="2">
        <f t="shared" si="7"/>
        <v>3.7145583671204865E-2</v>
      </c>
      <c r="K95" s="2">
        <f t="shared" si="7"/>
        <v>3.3723746675724696E-3</v>
      </c>
      <c r="L95" s="2">
        <f t="shared" si="6"/>
        <v>275.25160948271088</v>
      </c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x14ac:dyDescent="0.3">
      <c r="A96" s="5">
        <v>1902</v>
      </c>
      <c r="B96" s="5">
        <v>295.67980999999997</v>
      </c>
      <c r="C96" s="2">
        <v>1983.8712</v>
      </c>
      <c r="D96" s="2">
        <v>341.29599999999999</v>
      </c>
      <c r="E96">
        <v>1840</v>
      </c>
      <c r="F96">
        <v>33</v>
      </c>
      <c r="G96" s="2">
        <f t="shared" si="7"/>
        <v>5.1633802816901428E-2</v>
      </c>
      <c r="H96" s="2">
        <f t="shared" si="7"/>
        <v>7.409725661572801E-2</v>
      </c>
      <c r="I96" s="2">
        <f t="shared" si="7"/>
        <v>9.3416591306790295E-2</v>
      </c>
      <c r="J96" s="2">
        <f t="shared" si="7"/>
        <v>3.8662070908975402E-2</v>
      </c>
      <c r="K96" s="2">
        <f t="shared" si="7"/>
        <v>3.5008476929537669E-3</v>
      </c>
      <c r="L96" s="2">
        <f t="shared" si="6"/>
        <v>275.26131056934133</v>
      </c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x14ac:dyDescent="0.3">
      <c r="A97" s="5">
        <v>1902</v>
      </c>
      <c r="B97" s="5">
        <v>294.96305000000001</v>
      </c>
      <c r="C97" s="2">
        <v>1983.9534000000001</v>
      </c>
      <c r="D97" s="2">
        <v>341.30700000000002</v>
      </c>
      <c r="E97">
        <v>1841</v>
      </c>
      <c r="F97">
        <v>34</v>
      </c>
      <c r="G97" s="2">
        <f t="shared" si="7"/>
        <v>5.3647887323943683E-2</v>
      </c>
      <c r="H97" s="2">
        <f t="shared" si="7"/>
        <v>7.6992004396606611E-2</v>
      </c>
      <c r="I97" s="2">
        <f t="shared" si="7"/>
        <v>9.712044276194351E-2</v>
      </c>
      <c r="J97" s="2">
        <f t="shared" si="7"/>
        <v>4.032666778250546E-2</v>
      </c>
      <c r="K97" s="2">
        <f t="shared" si="7"/>
        <v>3.6726672354085864E-3</v>
      </c>
      <c r="L97" s="2">
        <f t="shared" si="6"/>
        <v>275.2717596695004</v>
      </c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x14ac:dyDescent="0.3">
      <c r="A98" s="5">
        <v>1899</v>
      </c>
      <c r="B98" s="5">
        <v>294.71417500000001</v>
      </c>
      <c r="C98" s="2">
        <v>1984.0382999999999</v>
      </c>
      <c r="D98" s="2">
        <v>341.27300000000002</v>
      </c>
      <c r="E98">
        <v>1842</v>
      </c>
      <c r="F98">
        <v>36</v>
      </c>
      <c r="G98" s="2">
        <f t="shared" si="7"/>
        <v>5.5723004694835702E-2</v>
      </c>
      <c r="H98" s="2">
        <f t="shared" si="7"/>
        <v>7.9972685353403669E-2</v>
      </c>
      <c r="I98" s="2">
        <f t="shared" si="7"/>
        <v>0.10092481358345068</v>
      </c>
      <c r="J98" s="2">
        <f t="shared" si="7"/>
        <v>4.2013542361920522E-2</v>
      </c>
      <c r="K98" s="2">
        <f t="shared" si="7"/>
        <v>3.8238294126527426E-3</v>
      </c>
      <c r="L98" s="2">
        <f t="shared" si="6"/>
        <v>275.28245787540624</v>
      </c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x14ac:dyDescent="0.3">
      <c r="A99" s="5">
        <v>1899</v>
      </c>
      <c r="B99" s="5">
        <v>295.99701999999996</v>
      </c>
      <c r="C99" s="2">
        <v>1984.123</v>
      </c>
      <c r="D99" s="2">
        <v>341.27100000000002</v>
      </c>
      <c r="E99">
        <v>1843</v>
      </c>
      <c r="F99">
        <v>37</v>
      </c>
      <c r="G99" s="2">
        <f t="shared" si="7"/>
        <v>5.7920187793427252E-2</v>
      </c>
      <c r="H99" s="2">
        <f t="shared" si="7"/>
        <v>8.3132959794997893E-2</v>
      </c>
      <c r="I99" s="2">
        <f t="shared" si="7"/>
        <v>0.10497858928025085</v>
      </c>
      <c r="J99" s="2">
        <f t="shared" si="7"/>
        <v>4.3838792883940027E-2</v>
      </c>
      <c r="K99" s="2">
        <f t="shared" si="7"/>
        <v>4.0094106213552621E-3</v>
      </c>
      <c r="L99" s="2">
        <f t="shared" si="6"/>
        <v>275.29387994037398</v>
      </c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x14ac:dyDescent="0.3">
      <c r="A100" s="5">
        <v>1899</v>
      </c>
      <c r="B100" s="5">
        <v>296.207425</v>
      </c>
      <c r="C100" s="2">
        <v>1984.2021999999999</v>
      </c>
      <c r="D100" s="2">
        <v>341.24200000000002</v>
      </c>
      <c r="E100">
        <v>1844</v>
      </c>
      <c r="F100">
        <v>39</v>
      </c>
      <c r="G100" s="2">
        <f t="shared" si="7"/>
        <v>6.0178403755868567E-2</v>
      </c>
      <c r="H100" s="2">
        <f t="shared" si="7"/>
        <v>8.6378436940727846E-2</v>
      </c>
      <c r="I100" s="2">
        <f t="shared" si="7"/>
        <v>0.10912818744471556</v>
      </c>
      <c r="J100" s="2">
        <f t="shared" si="7"/>
        <v>4.5677143473978089E-2</v>
      </c>
      <c r="K100" s="2">
        <f t="shared" si="7"/>
        <v>4.1689196711073816E-3</v>
      </c>
      <c r="L100" s="2">
        <f t="shared" si="6"/>
        <v>275.30553109128641</v>
      </c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x14ac:dyDescent="0.3">
      <c r="A101" s="5">
        <v>1894</v>
      </c>
      <c r="B101" s="5">
        <v>293.84083500000003</v>
      </c>
      <c r="C101" s="2">
        <v>1984.2869000000001</v>
      </c>
      <c r="D101" s="2">
        <v>341.23200000000003</v>
      </c>
      <c r="E101">
        <v>1845</v>
      </c>
      <c r="F101">
        <v>43</v>
      </c>
      <c r="G101" s="2">
        <f t="shared" si="7"/>
        <v>6.2558685446009413E-2</v>
      </c>
      <c r="H101" s="2">
        <f t="shared" si="7"/>
        <v>8.9802779109021957E-2</v>
      </c>
      <c r="I101" s="2">
        <f t="shared" si="7"/>
        <v>0.11352255663045085</v>
      </c>
      <c r="J101" s="2">
        <f t="shared" si="7"/>
        <v>4.76452166583523E-2</v>
      </c>
      <c r="K101" s="2">
        <f t="shared" si="7"/>
        <v>4.359563513898693E-3</v>
      </c>
      <c r="L101" s="2">
        <f t="shared" si="6"/>
        <v>275.31788880135775</v>
      </c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x14ac:dyDescent="0.3">
      <c r="A102" s="5">
        <v>1893</v>
      </c>
      <c r="B102" s="5">
        <v>294.59803333333332</v>
      </c>
      <c r="C102" s="2">
        <v>1984.3688999999999</v>
      </c>
      <c r="D102" s="2">
        <v>341.39</v>
      </c>
      <c r="E102">
        <v>1846</v>
      </c>
      <c r="F102">
        <v>43</v>
      </c>
      <c r="G102" s="2">
        <f t="shared" si="7"/>
        <v>6.5183098591549318E-2</v>
      </c>
      <c r="H102" s="2">
        <f t="shared" si="7"/>
        <v>9.3593287664085228E-2</v>
      </c>
      <c r="I102" s="2">
        <f t="shared" si="7"/>
        <v>0.11845888085362308</v>
      </c>
      <c r="J102" s="2">
        <f t="shared" si="7"/>
        <v>4.9970343577114801E-2</v>
      </c>
      <c r="K102" s="2">
        <f t="shared" si="7"/>
        <v>4.6629882768671055E-3</v>
      </c>
      <c r="L102" s="2">
        <f t="shared" si="6"/>
        <v>275.33186859896324</v>
      </c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x14ac:dyDescent="0.3">
      <c r="A103" s="5">
        <v>1889</v>
      </c>
      <c r="B103" s="5">
        <v>291.51727</v>
      </c>
      <c r="C103" s="2">
        <v>1984.4536000000001</v>
      </c>
      <c r="D103" s="2">
        <v>341.62</v>
      </c>
      <c r="E103">
        <v>1847</v>
      </c>
      <c r="F103">
        <v>46</v>
      </c>
      <c r="G103" s="2">
        <f t="shared" ref="G103:K118" si="8">G102*(1-G$5)+G$4*$F102*$L$4/1000</f>
        <v>6.7807511737089224E-2</v>
      </c>
      <c r="H103" s="2">
        <f t="shared" si="8"/>
        <v>9.7373368416779404E-2</v>
      </c>
      <c r="I103" s="2">
        <f t="shared" si="8"/>
        <v>0.12332894669279393</v>
      </c>
      <c r="J103" s="2">
        <f t="shared" si="8"/>
        <v>5.2162643304869999E-2</v>
      </c>
      <c r="K103" s="2">
        <f t="shared" si="8"/>
        <v>4.8470246985234857E-3</v>
      </c>
      <c r="L103" s="2">
        <f t="shared" si="6"/>
        <v>275.34551949485007</v>
      </c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x14ac:dyDescent="0.3">
      <c r="A104" s="5">
        <v>1889</v>
      </c>
      <c r="B104" s="5">
        <v>292.22812499999998</v>
      </c>
      <c r="C104" s="2">
        <v>1984.5355</v>
      </c>
      <c r="D104" s="2">
        <v>341.935</v>
      </c>
      <c r="E104">
        <v>1848</v>
      </c>
      <c r="F104">
        <v>47</v>
      </c>
      <c r="G104" s="2">
        <f t="shared" si="8"/>
        <v>7.0615023474178432E-2</v>
      </c>
      <c r="H104" s="2">
        <f t="shared" si="8"/>
        <v>0.10142474019514565</v>
      </c>
      <c r="I104" s="2">
        <f t="shared" si="8"/>
        <v>0.12858434773415406</v>
      </c>
      <c r="J104" s="2">
        <f t="shared" si="8"/>
        <v>5.458181651750707E-2</v>
      </c>
      <c r="K104" s="2">
        <f t="shared" si="8"/>
        <v>5.0994935011844178E-3</v>
      </c>
      <c r="L104" s="2">
        <f t="shared" si="6"/>
        <v>275.3603054214222</v>
      </c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x14ac:dyDescent="0.3">
      <c r="A105" s="5">
        <v>1887</v>
      </c>
      <c r="B105" s="5">
        <v>293.71867500000002</v>
      </c>
      <c r="C105" s="2">
        <v>1984.6202000000001</v>
      </c>
      <c r="D105" s="2">
        <v>342.35899999999998</v>
      </c>
      <c r="E105">
        <v>1849</v>
      </c>
      <c r="F105">
        <v>50</v>
      </c>
      <c r="G105" s="2">
        <f t="shared" si="8"/>
        <v>7.3483568075117398E-2</v>
      </c>
      <c r="H105" s="2">
        <f t="shared" si="8"/>
        <v>0.10555886324223084</v>
      </c>
      <c r="I105" s="2">
        <f t="shared" si="8"/>
        <v>0.13391944228772401</v>
      </c>
      <c r="J105" s="2">
        <f t="shared" si="8"/>
        <v>5.6980160862054464E-2</v>
      </c>
      <c r="K105" s="2">
        <f t="shared" si="8"/>
        <v>5.2995719274267234E-3</v>
      </c>
      <c r="L105" s="2">
        <f t="shared" si="6"/>
        <v>275.37524160639458</v>
      </c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x14ac:dyDescent="0.3">
      <c r="A106" s="5">
        <v>1886</v>
      </c>
      <c r="B106" s="5">
        <v>290.62266999999997</v>
      </c>
      <c r="C106" s="2">
        <v>1984.7049</v>
      </c>
      <c r="D106" s="2">
        <v>342.50799999999998</v>
      </c>
      <c r="E106">
        <v>1850</v>
      </c>
      <c r="F106">
        <v>54</v>
      </c>
      <c r="G106" s="2">
        <f t="shared" si="8"/>
        <v>7.6535211267605666E-2</v>
      </c>
      <c r="H106" s="2">
        <f t="shared" si="8"/>
        <v>0.10996330333405055</v>
      </c>
      <c r="I106" s="2">
        <f t="shared" si="8"/>
        <v>0.1396336301416678</v>
      </c>
      <c r="J106" s="2">
        <f t="shared" si="8"/>
        <v>5.9593608010300766E-2</v>
      </c>
      <c r="K106" s="2">
        <f t="shared" si="8"/>
        <v>5.5617706977122696E-3</v>
      </c>
      <c r="L106" s="2">
        <f t="shared" si="6"/>
        <v>275.39128752345135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x14ac:dyDescent="0.3">
      <c r="A107" s="5">
        <v>1884</v>
      </c>
      <c r="B107" s="5">
        <v>289.80905999999999</v>
      </c>
      <c r="C107" s="2">
        <v>1984.7869000000001</v>
      </c>
      <c r="D107" s="2">
        <v>342.47199999999998</v>
      </c>
      <c r="E107">
        <v>1851</v>
      </c>
      <c r="F107">
        <v>54</v>
      </c>
      <c r="G107" s="2">
        <f t="shared" si="8"/>
        <v>7.9830985915492994E-2</v>
      </c>
      <c r="H107" s="2">
        <f t="shared" si="8"/>
        <v>0.11473121353394743</v>
      </c>
      <c r="I107" s="2">
        <f t="shared" si="8"/>
        <v>0.14587205761400859</v>
      </c>
      <c r="J107" s="2">
        <f t="shared" si="8"/>
        <v>6.2527240707341433E-2</v>
      </c>
      <c r="K107" s="2">
        <f t="shared" si="8"/>
        <v>5.9085957180594504E-3</v>
      </c>
      <c r="L107" s="2">
        <f t="shared" si="6"/>
        <v>275.40887009348887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x14ac:dyDescent="0.3">
      <c r="A108" s="5">
        <v>1883</v>
      </c>
      <c r="B108" s="5">
        <v>291.87700000000001</v>
      </c>
      <c r="C108" s="2">
        <v>1984.8715999999999</v>
      </c>
      <c r="D108" s="2">
        <v>342.42599999999999</v>
      </c>
      <c r="E108">
        <v>1852</v>
      </c>
      <c r="F108">
        <v>57</v>
      </c>
      <c r="G108" s="2">
        <f t="shared" si="8"/>
        <v>8.3126760563380322E-2</v>
      </c>
      <c r="H108" s="2">
        <f t="shared" si="8"/>
        <v>0.11948600707032649</v>
      </c>
      <c r="I108" s="2">
        <f t="shared" si="8"/>
        <v>0.15202674907057337</v>
      </c>
      <c r="J108" s="2">
        <f t="shared" si="8"/>
        <v>6.5293284191315623E-2</v>
      </c>
      <c r="K108" s="2">
        <f t="shared" si="8"/>
        <v>6.1189557264554736E-3</v>
      </c>
      <c r="L108" s="2">
        <f t="shared" si="6"/>
        <v>275.42605175662203</v>
      </c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x14ac:dyDescent="0.3">
      <c r="A109" s="5">
        <v>1878</v>
      </c>
      <c r="B109" s="5">
        <v>288.79094999999995</v>
      </c>
      <c r="C109" s="2">
        <v>1984.9536000000001</v>
      </c>
      <c r="D109" s="2">
        <v>342.34199999999998</v>
      </c>
      <c r="E109">
        <v>1853</v>
      </c>
      <c r="F109">
        <v>59</v>
      </c>
      <c r="G109" s="2">
        <f t="shared" si="8"/>
        <v>8.6605633802816939E-2</v>
      </c>
      <c r="H109" s="2">
        <f t="shared" si="8"/>
        <v>0.12450941016836632</v>
      </c>
      <c r="I109" s="2">
        <f t="shared" si="8"/>
        <v>0.15854953269309094</v>
      </c>
      <c r="J109" s="2">
        <f t="shared" si="8"/>
        <v>6.8253424983145988E-2</v>
      </c>
      <c r="K109" s="2">
        <f t="shared" si="8"/>
        <v>6.3873905915476032E-3</v>
      </c>
      <c r="L109" s="2">
        <f t="shared" si="6"/>
        <v>275.44430539223896</v>
      </c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x14ac:dyDescent="0.3">
      <c r="A110" s="5">
        <v>1874</v>
      </c>
      <c r="B110" s="5">
        <v>290.52176999999995</v>
      </c>
      <c r="C110" s="2">
        <v>1985.0383999999999</v>
      </c>
      <c r="D110" s="2">
        <v>342.32900000000001</v>
      </c>
      <c r="E110">
        <v>1854</v>
      </c>
      <c r="F110">
        <v>69</v>
      </c>
      <c r="G110" s="2">
        <f t="shared" si="8"/>
        <v>9.0206572769953086E-2</v>
      </c>
      <c r="H110" s="2">
        <f t="shared" si="8"/>
        <v>0.12970678716151648</v>
      </c>
      <c r="I110" s="2">
        <f t="shared" si="8"/>
        <v>0.16528523298001818</v>
      </c>
      <c r="J110" s="2">
        <f t="shared" si="8"/>
        <v>7.1279204021829703E-2</v>
      </c>
      <c r="K110" s="2">
        <f t="shared" si="8"/>
        <v>6.6441012809768281E-3</v>
      </c>
      <c r="L110" s="2">
        <f t="shared" si="6"/>
        <v>275.4631218982143</v>
      </c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x14ac:dyDescent="0.3">
      <c r="A111" s="5">
        <v>1873</v>
      </c>
      <c r="B111" s="5">
        <v>287.16828499999997</v>
      </c>
      <c r="C111" s="2">
        <v>1985.1233</v>
      </c>
      <c r="D111" s="2">
        <v>342.28899999999999</v>
      </c>
      <c r="E111">
        <v>1855</v>
      </c>
      <c r="F111">
        <v>71</v>
      </c>
      <c r="G111" s="2">
        <f t="shared" si="8"/>
        <v>9.4417840375586884E-2</v>
      </c>
      <c r="H111" s="2">
        <f t="shared" si="8"/>
        <v>0.13582883315131003</v>
      </c>
      <c r="I111" s="2">
        <f t="shared" si="8"/>
        <v>0.17343286996702248</v>
      </c>
      <c r="J111" s="2">
        <f t="shared" si="8"/>
        <v>7.5305838736831401E-2</v>
      </c>
      <c r="K111" s="2">
        <f t="shared" si="8"/>
        <v>7.2692877528667387E-3</v>
      </c>
      <c r="L111" s="2">
        <f t="shared" si="6"/>
        <v>275.48625466998362</v>
      </c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x14ac:dyDescent="0.3">
      <c r="A112" s="5">
        <v>1870</v>
      </c>
      <c r="B112" s="5">
        <v>287.39724999999999</v>
      </c>
      <c r="C112" s="2">
        <v>1985.2</v>
      </c>
      <c r="D112" s="2">
        <v>342.31900000000002</v>
      </c>
      <c r="E112">
        <v>1856</v>
      </c>
      <c r="F112">
        <v>76</v>
      </c>
      <c r="G112" s="2">
        <f t="shared" si="8"/>
        <v>9.8751173708920212E-2</v>
      </c>
      <c r="H112" s="2">
        <f t="shared" si="8"/>
        <v>0.14212183063676986</v>
      </c>
      <c r="I112" s="2">
        <f t="shared" si="8"/>
        <v>0.18177161383583249</v>
      </c>
      <c r="J112" s="2">
        <f t="shared" si="8"/>
        <v>7.9337186253757783E-2</v>
      </c>
      <c r="K112" s="2">
        <f t="shared" si="8"/>
        <v>7.7423792297205626E-3</v>
      </c>
      <c r="L112" s="2">
        <f t="shared" si="6"/>
        <v>275.50972418366501</v>
      </c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x14ac:dyDescent="0.3">
      <c r="A113" s="5">
        <v>1867</v>
      </c>
      <c r="B113" s="5">
        <v>285.217105</v>
      </c>
      <c r="C113" s="2">
        <v>1985.2849000000001</v>
      </c>
      <c r="D113" s="2">
        <v>342.488</v>
      </c>
      <c r="E113">
        <v>1857</v>
      </c>
      <c r="F113">
        <v>77</v>
      </c>
      <c r="G113" s="2">
        <f t="shared" si="8"/>
        <v>0.10338967136150237</v>
      </c>
      <c r="H113" s="2">
        <f t="shared" si="8"/>
        <v>0.14886699946606516</v>
      </c>
      <c r="I113" s="2">
        <f t="shared" si="8"/>
        <v>0.19074960365753016</v>
      </c>
      <c r="J113" s="2">
        <f t="shared" si="8"/>
        <v>8.372509002110759E-2</v>
      </c>
      <c r="K113" s="2">
        <f t="shared" si="8"/>
        <v>8.2640654993186968E-3</v>
      </c>
      <c r="L113" s="2">
        <f t="shared" si="6"/>
        <v>275.53499543000555</v>
      </c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x14ac:dyDescent="0.3">
      <c r="A114" s="5">
        <v>1864</v>
      </c>
      <c r="B114" s="5">
        <v>285.40895</v>
      </c>
      <c r="C114" s="2">
        <v>1985.3670999999999</v>
      </c>
      <c r="D114" s="2">
        <v>342.76799999999997</v>
      </c>
      <c r="E114">
        <v>1858</v>
      </c>
      <c r="F114">
        <v>78</v>
      </c>
      <c r="G114" s="2">
        <f t="shared" si="8"/>
        <v>0.1080892018779343</v>
      </c>
      <c r="H114" s="2">
        <f t="shared" si="8"/>
        <v>0.15568750884784924</v>
      </c>
      <c r="I114" s="2">
        <f t="shared" si="8"/>
        <v>0.19975732011208866</v>
      </c>
      <c r="J114" s="2">
        <f t="shared" si="8"/>
        <v>8.7979697533180135E-2</v>
      </c>
      <c r="K114" s="2">
        <f t="shared" si="8"/>
        <v>8.6274325733885857E-3</v>
      </c>
      <c r="L114" s="2">
        <f t="shared" si="6"/>
        <v>275.56014116094445</v>
      </c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x14ac:dyDescent="0.3">
      <c r="A115" s="5">
        <v>1862</v>
      </c>
      <c r="B115" s="5">
        <v>286.55107499999997</v>
      </c>
      <c r="C115" s="2">
        <v>1985.4521</v>
      </c>
      <c r="D115" s="2">
        <v>343.15899999999999</v>
      </c>
      <c r="E115">
        <v>1859</v>
      </c>
      <c r="F115">
        <v>83</v>
      </c>
      <c r="G115" s="2">
        <f t="shared" si="8"/>
        <v>0.11284976525821599</v>
      </c>
      <c r="H115" s="2">
        <f t="shared" si="8"/>
        <v>0.16258315151800956</v>
      </c>
      <c r="I115" s="2">
        <f t="shared" si="8"/>
        <v>0.20879436419033309</v>
      </c>
      <c r="J115" s="2">
        <f t="shared" si="8"/>
        <v>9.2108623585975338E-2</v>
      </c>
      <c r="K115" s="2">
        <f t="shared" si="8"/>
        <v>8.8947742013495579E-3</v>
      </c>
      <c r="L115" s="2">
        <f t="shared" si="6"/>
        <v>275.58523067875387</v>
      </c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x14ac:dyDescent="0.3">
      <c r="A116" s="5">
        <v>1859</v>
      </c>
      <c r="B116" s="5">
        <v>286.48409000000004</v>
      </c>
      <c r="C116" s="2">
        <v>1985.5342000000001</v>
      </c>
      <c r="D116" s="2">
        <v>343.65600000000001</v>
      </c>
      <c r="E116">
        <v>1860</v>
      </c>
      <c r="F116">
        <v>91</v>
      </c>
      <c r="G116" s="2">
        <f t="shared" si="8"/>
        <v>0.11791549295774652</v>
      </c>
      <c r="H116" s="2">
        <f t="shared" si="8"/>
        <v>0.16992930763708347</v>
      </c>
      <c r="I116" s="2">
        <f t="shared" si="8"/>
        <v>0.21846128120597164</v>
      </c>
      <c r="J116" s="2">
        <f t="shared" si="8"/>
        <v>9.6588531534212541E-2</v>
      </c>
      <c r="K116" s="2">
        <f t="shared" si="8"/>
        <v>9.2916668793629337E-3</v>
      </c>
      <c r="L116" s="2">
        <f t="shared" si="6"/>
        <v>275.61218628021436</v>
      </c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x14ac:dyDescent="0.3">
      <c r="A117" s="5">
        <v>1855</v>
      </c>
      <c r="B117" s="5">
        <v>284.9085</v>
      </c>
      <c r="C117" s="2">
        <v>1985.6192000000001</v>
      </c>
      <c r="D117" s="2">
        <v>344.06900000000002</v>
      </c>
      <c r="E117">
        <v>1861</v>
      </c>
      <c r="F117">
        <v>95</v>
      </c>
      <c r="G117" s="2">
        <f t="shared" si="8"/>
        <v>0.12346948356807516</v>
      </c>
      <c r="H117" s="2">
        <f t="shared" si="8"/>
        <v>0.17800642796994795</v>
      </c>
      <c r="I117" s="2">
        <f t="shared" si="8"/>
        <v>0.22920032084185249</v>
      </c>
      <c r="J117" s="2">
        <f t="shared" si="8"/>
        <v>0.10175148356169764</v>
      </c>
      <c r="K117" s="2">
        <f t="shared" si="8"/>
        <v>9.907981311653595E-3</v>
      </c>
      <c r="L117" s="2">
        <f t="shared" si="6"/>
        <v>275.6423356972532</v>
      </c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x14ac:dyDescent="0.3">
      <c r="A118" s="5">
        <v>1854</v>
      </c>
      <c r="B118" s="5">
        <v>287.02756499999998</v>
      </c>
      <c r="C118" s="2">
        <v>1985.7040999999999</v>
      </c>
      <c r="D118" s="2">
        <v>344.197</v>
      </c>
      <c r="E118">
        <v>1862</v>
      </c>
      <c r="F118">
        <v>97</v>
      </c>
      <c r="G118" s="2">
        <f t="shared" si="8"/>
        <v>0.12926760563380285</v>
      </c>
      <c r="H118" s="2">
        <f t="shared" si="8"/>
        <v>0.18643691475773536</v>
      </c>
      <c r="I118" s="2">
        <f t="shared" si="8"/>
        <v>0.24039615344071119</v>
      </c>
      <c r="J118" s="2">
        <f t="shared" si="8"/>
        <v>0.10708897593949951</v>
      </c>
      <c r="K118" s="2">
        <f t="shared" si="8"/>
        <v>1.0469588338091314E-2</v>
      </c>
      <c r="L118" s="2">
        <f t="shared" si="6"/>
        <v>275.67365923810985</v>
      </c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x14ac:dyDescent="0.3">
      <c r="A119" s="5">
        <v>1851</v>
      </c>
      <c r="B119" s="5">
        <v>285.17396666666662</v>
      </c>
      <c r="C119" s="2">
        <v>1985.7863</v>
      </c>
      <c r="D119" s="2">
        <v>344.19499999999999</v>
      </c>
      <c r="E119">
        <v>1863</v>
      </c>
      <c r="F119">
        <v>104</v>
      </c>
      <c r="G119" s="2">
        <f t="shared" ref="G119:K134" si="9">G118*(1-G$5)+G$4*$F118*$L$4/1000</f>
        <v>0.13518779342723009</v>
      </c>
      <c r="H119" s="2">
        <f t="shared" si="9"/>
        <v>0.19503200245153268</v>
      </c>
      <c r="I119" s="2">
        <f t="shared" si="9"/>
        <v>0.25174217816249217</v>
      </c>
      <c r="J119" s="2">
        <f t="shared" si="9"/>
        <v>0.11235629594209656</v>
      </c>
      <c r="K119" s="2">
        <f t="shared" si="9"/>
        <v>1.0904116931950857E-2</v>
      </c>
      <c r="L119" s="2">
        <f t="shared" si="6"/>
        <v>275.7052223869153</v>
      </c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x14ac:dyDescent="0.3">
      <c r="A120" s="5">
        <v>1849</v>
      </c>
      <c r="B120" s="5">
        <v>287.73346999999995</v>
      </c>
      <c r="C120" s="2">
        <v>1985.8712</v>
      </c>
      <c r="D120" s="2">
        <v>343.94499999999999</v>
      </c>
      <c r="E120">
        <v>1864</v>
      </c>
      <c r="F120">
        <v>112</v>
      </c>
      <c r="G120" s="2">
        <f t="shared" si="9"/>
        <v>0.14153521126760568</v>
      </c>
      <c r="H120" s="2">
        <f t="shared" si="9"/>
        <v>0.20426072179740112</v>
      </c>
      <c r="I120" s="2">
        <f t="shared" si="9"/>
        <v>0.26398755274493857</v>
      </c>
      <c r="J120" s="2">
        <f t="shared" si="9"/>
        <v>0.11814430675676638</v>
      </c>
      <c r="K120" s="2">
        <f t="shared" si="9"/>
        <v>1.1496310344301069E-2</v>
      </c>
      <c r="L120" s="2">
        <f t="shared" si="6"/>
        <v>275.73942410291102</v>
      </c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x14ac:dyDescent="0.3">
      <c r="A121" s="5">
        <v>1846</v>
      </c>
      <c r="B121" s="5">
        <v>283.29579000000001</v>
      </c>
      <c r="C121" s="2">
        <v>1985.9534000000001</v>
      </c>
      <c r="D121" s="2">
        <v>343.71</v>
      </c>
      <c r="E121">
        <v>1865</v>
      </c>
      <c r="F121">
        <v>119</v>
      </c>
      <c r="G121" s="2">
        <f t="shared" si="9"/>
        <v>0.1483708920187794</v>
      </c>
      <c r="H121" s="2">
        <f t="shared" si="9"/>
        <v>0.21421522636933563</v>
      </c>
      <c r="I121" s="2">
        <f t="shared" si="9"/>
        <v>0.27727044030209569</v>
      </c>
      <c r="J121" s="2">
        <f t="shared" si="9"/>
        <v>0.12454063384641034</v>
      </c>
      <c r="K121" s="2">
        <f t="shared" si="9"/>
        <v>1.2231080659831414E-2</v>
      </c>
      <c r="L121" s="2">
        <f t="shared" si="6"/>
        <v>275.77662827319648</v>
      </c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x14ac:dyDescent="0.3">
      <c r="A122" s="5">
        <v>1846</v>
      </c>
      <c r="B122" s="5">
        <v>284.95827500000001</v>
      </c>
      <c r="C122" s="2">
        <v>1986.0383999999999</v>
      </c>
      <c r="D122" s="2">
        <v>343.71499999999997</v>
      </c>
      <c r="E122">
        <v>1866</v>
      </c>
      <c r="F122">
        <v>122</v>
      </c>
      <c r="G122" s="2">
        <f t="shared" si="9"/>
        <v>0.15563380281690148</v>
      </c>
      <c r="H122" s="2">
        <f t="shared" si="9"/>
        <v>0.22479962279686366</v>
      </c>
      <c r="I122" s="2">
        <f t="shared" si="9"/>
        <v>0.2914266799540296</v>
      </c>
      <c r="J122" s="2">
        <f t="shared" si="9"/>
        <v>0.13139315512267852</v>
      </c>
      <c r="K122" s="2">
        <f t="shared" si="9"/>
        <v>1.3005379881699876E-2</v>
      </c>
      <c r="L122" s="2">
        <f t="shared" si="6"/>
        <v>275.81625864057219</v>
      </c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x14ac:dyDescent="0.3">
      <c r="A123" s="5">
        <v>1844</v>
      </c>
      <c r="B123" s="5">
        <v>286.49905000000001</v>
      </c>
      <c r="C123" s="2">
        <v>1986.1233</v>
      </c>
      <c r="D123" s="2">
        <v>343.74099999999999</v>
      </c>
      <c r="E123">
        <v>1867</v>
      </c>
      <c r="F123">
        <v>130</v>
      </c>
      <c r="G123" s="2">
        <f t="shared" si="9"/>
        <v>0.16307981220657283</v>
      </c>
      <c r="H123" s="2">
        <f t="shared" si="9"/>
        <v>0.23563659137419701</v>
      </c>
      <c r="I123" s="2">
        <f t="shared" si="9"/>
        <v>0.30584361006389127</v>
      </c>
      <c r="J123" s="2">
        <f t="shared" si="9"/>
        <v>0.13820632607782224</v>
      </c>
      <c r="K123" s="2">
        <f t="shared" si="9"/>
        <v>1.3615861169977268E-2</v>
      </c>
      <c r="L123" s="2">
        <f t="shared" si="6"/>
        <v>275.85638220089248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x14ac:dyDescent="0.3">
      <c r="A124" s="6">
        <v>1841</v>
      </c>
      <c r="B124" s="6">
        <v>283.01704999999998</v>
      </c>
      <c r="C124" s="2">
        <v>1986.2</v>
      </c>
      <c r="D124" s="2">
        <v>343.76499999999999</v>
      </c>
      <c r="E124">
        <v>1868</v>
      </c>
      <c r="F124">
        <v>135</v>
      </c>
      <c r="G124" s="2">
        <f t="shared" si="9"/>
        <v>0.17101408450704231</v>
      </c>
      <c r="H124" s="2">
        <f t="shared" si="9"/>
        <v>0.24719492083587488</v>
      </c>
      <c r="I124" s="2">
        <f t="shared" si="9"/>
        <v>0.3212689051927155</v>
      </c>
      <c r="J124" s="2">
        <f t="shared" si="9"/>
        <v>0.14556924913206956</v>
      </c>
      <c r="K124" s="2">
        <f t="shared" si="9"/>
        <v>1.4361723642958468E-2</v>
      </c>
      <c r="L124" s="2">
        <f t="shared" si="6"/>
        <v>275.89940888331068</v>
      </c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x14ac:dyDescent="0.3">
      <c r="A125" s="5">
        <v>1979</v>
      </c>
      <c r="B125" s="5">
        <v>332.04542500000002</v>
      </c>
      <c r="C125" s="2">
        <v>1986.2849000000001</v>
      </c>
      <c r="D125" s="2">
        <v>343.78399999999999</v>
      </c>
      <c r="E125">
        <v>1869</v>
      </c>
      <c r="F125">
        <v>142</v>
      </c>
      <c r="G125" s="2">
        <f t="shared" si="9"/>
        <v>0.17925352112676063</v>
      </c>
      <c r="H125" s="2">
        <f t="shared" si="9"/>
        <v>0.25919093655569109</v>
      </c>
      <c r="I125" s="2">
        <f t="shared" si="9"/>
        <v>0.3372383262188145</v>
      </c>
      <c r="J125" s="2">
        <f t="shared" si="9"/>
        <v>0.15309840600028318</v>
      </c>
      <c r="K125" s="2">
        <f t="shared" si="9"/>
        <v>1.5048853884788209E-2</v>
      </c>
      <c r="L125" s="2">
        <f t="shared" si="6"/>
        <v>275.94383004378636</v>
      </c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x14ac:dyDescent="0.3">
      <c r="A126" s="5">
        <v>1979</v>
      </c>
      <c r="B126" s="5">
        <v>335.24097999999998</v>
      </c>
      <c r="C126" s="2">
        <v>1986.3670999999999</v>
      </c>
      <c r="D126" s="2">
        <v>343.91699999999997</v>
      </c>
      <c r="E126">
        <v>1870</v>
      </c>
      <c r="F126">
        <v>147</v>
      </c>
      <c r="G126" s="2">
        <f t="shared" si="9"/>
        <v>0.18792018779342728</v>
      </c>
      <c r="H126" s="2">
        <f t="shared" si="9"/>
        <v>0.27181122787289291</v>
      </c>
      <c r="I126" s="2">
        <f t="shared" si="9"/>
        <v>0.35404503903283641</v>
      </c>
      <c r="J126" s="2">
        <f t="shared" si="9"/>
        <v>0.16101904205132372</v>
      </c>
      <c r="K126" s="2">
        <f t="shared" si="9"/>
        <v>1.5794257941326287E-2</v>
      </c>
      <c r="L126" s="2">
        <f t="shared" si="6"/>
        <v>275.99058975469183</v>
      </c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x14ac:dyDescent="0.3">
      <c r="A127" s="5">
        <v>1976</v>
      </c>
      <c r="B127" s="5">
        <v>331.19925000000001</v>
      </c>
      <c r="C127" s="2">
        <v>1986.4521</v>
      </c>
      <c r="D127" s="2">
        <v>344.23599999999999</v>
      </c>
      <c r="E127">
        <v>1871</v>
      </c>
      <c r="F127">
        <v>156</v>
      </c>
      <c r="G127" s="2">
        <f t="shared" si="9"/>
        <v>0.19689201877934279</v>
      </c>
      <c r="H127" s="2">
        <f t="shared" si="9"/>
        <v>0.28486628395941649</v>
      </c>
      <c r="I127" s="2">
        <f t="shared" si="9"/>
        <v>0.37137733550514834</v>
      </c>
      <c r="J127" s="2">
        <f t="shared" si="9"/>
        <v>0.16907405152619248</v>
      </c>
      <c r="K127" s="2">
        <f t="shared" si="9"/>
        <v>1.6481110139528358E-2</v>
      </c>
      <c r="L127" s="2">
        <f t="shared" si="6"/>
        <v>276.0386907999096</v>
      </c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x14ac:dyDescent="0.3">
      <c r="A128" s="5">
        <v>1974</v>
      </c>
      <c r="B128" s="5">
        <v>328.063425</v>
      </c>
      <c r="C128" s="2">
        <v>1986.5342000000001</v>
      </c>
      <c r="D128" s="2">
        <v>344.685</v>
      </c>
      <c r="E128">
        <v>1872</v>
      </c>
      <c r="F128">
        <v>173</v>
      </c>
      <c r="G128" s="2">
        <f t="shared" si="9"/>
        <v>0.20641314553990617</v>
      </c>
      <c r="H128" s="2">
        <f t="shared" si="9"/>
        <v>0.29873049561884224</v>
      </c>
      <c r="I128" s="2">
        <f t="shared" si="9"/>
        <v>0.38982909989531839</v>
      </c>
      <c r="J128" s="2">
        <f t="shared" si="9"/>
        <v>0.1777252416617118</v>
      </c>
      <c r="K128" s="2">
        <f t="shared" si="9"/>
        <v>1.7320242267696538E-2</v>
      </c>
      <c r="L128" s="2">
        <f t="shared" si="6"/>
        <v>276.09001822498345</v>
      </c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x14ac:dyDescent="0.3">
      <c r="A129" s="5">
        <v>1973</v>
      </c>
      <c r="B129" s="5">
        <v>326.39999999999998</v>
      </c>
      <c r="C129" s="2">
        <v>1986.6192000000001</v>
      </c>
      <c r="D129" s="2">
        <v>345.05700000000002</v>
      </c>
      <c r="E129">
        <v>1873</v>
      </c>
      <c r="F129">
        <v>184</v>
      </c>
      <c r="G129" s="2">
        <f t="shared" si="9"/>
        <v>0.21697183098591555</v>
      </c>
      <c r="H129" s="2">
        <f t="shared" si="9"/>
        <v>0.31415281054891597</v>
      </c>
      <c r="I129" s="2">
        <f t="shared" si="9"/>
        <v>0.41058718394974597</v>
      </c>
      <c r="J129" s="2">
        <f t="shared" si="9"/>
        <v>0.18787752166719446</v>
      </c>
      <c r="K129" s="2">
        <f t="shared" si="9"/>
        <v>1.8627323696708151E-2</v>
      </c>
      <c r="L129" s="2">
        <f t="shared" si="6"/>
        <v>276.14821667084846</v>
      </c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x14ac:dyDescent="0.3">
      <c r="A130" s="5">
        <v>1972</v>
      </c>
      <c r="B130" s="5">
        <v>324.13119999999998</v>
      </c>
      <c r="C130" s="2">
        <v>1986.7040999999999</v>
      </c>
      <c r="D130" s="2">
        <v>345.23700000000002</v>
      </c>
      <c r="E130">
        <v>1874</v>
      </c>
      <c r="F130">
        <v>174</v>
      </c>
      <c r="G130" s="2">
        <f t="shared" si="9"/>
        <v>0.22820187793427235</v>
      </c>
      <c r="H130" s="2">
        <f t="shared" si="9"/>
        <v>0.33056556207926358</v>
      </c>
      <c r="I130" s="2">
        <f t="shared" si="9"/>
        <v>0.43271922237473287</v>
      </c>
      <c r="J130" s="2">
        <f t="shared" si="9"/>
        <v>0.19874091364546542</v>
      </c>
      <c r="K130" s="2">
        <f t="shared" si="9"/>
        <v>1.9936540583027323E-2</v>
      </c>
      <c r="L130" s="2">
        <f t="shared" si="6"/>
        <v>276.21016411661674</v>
      </c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x14ac:dyDescent="0.3">
      <c r="A131" s="5">
        <v>1971.2</v>
      </c>
      <c r="B131" s="5">
        <v>325.22624999999999</v>
      </c>
      <c r="C131" s="2">
        <v>1986.7863</v>
      </c>
      <c r="D131" s="2">
        <v>345.30700000000002</v>
      </c>
      <c r="E131">
        <v>1875</v>
      </c>
      <c r="F131">
        <v>188</v>
      </c>
      <c r="G131" s="2">
        <f t="shared" si="9"/>
        <v>0.23882159624413152</v>
      </c>
      <c r="H131" s="2">
        <f t="shared" si="9"/>
        <v>0.34599419450326874</v>
      </c>
      <c r="I131" s="2">
        <f t="shared" si="9"/>
        <v>0.45305184353103534</v>
      </c>
      <c r="J131" s="2">
        <f t="shared" si="9"/>
        <v>0.20781000527275781</v>
      </c>
      <c r="K131" s="2">
        <f t="shared" si="9"/>
        <v>2.0261137196718296E-2</v>
      </c>
      <c r="L131" s="2">
        <f t="shared" si="6"/>
        <v>276.26593877674793</v>
      </c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x14ac:dyDescent="0.3">
      <c r="A132" s="5">
        <v>1970.7</v>
      </c>
      <c r="B132" s="5">
        <v>324.7285</v>
      </c>
      <c r="C132" s="2">
        <v>1986.8712</v>
      </c>
      <c r="D132" s="2">
        <v>345.20499999999998</v>
      </c>
      <c r="E132">
        <v>1876</v>
      </c>
      <c r="F132">
        <v>191</v>
      </c>
      <c r="G132" s="2">
        <f t="shared" si="9"/>
        <v>0.25029577464788738</v>
      </c>
      <c r="H132" s="2">
        <f t="shared" si="9"/>
        <v>0.36269493628877814</v>
      </c>
      <c r="I132" s="2">
        <f t="shared" si="9"/>
        <v>0.47521483410831011</v>
      </c>
      <c r="J132" s="2">
        <f t="shared" si="9"/>
        <v>0.21800420069555382</v>
      </c>
      <c r="K132" s="2">
        <f t="shared" si="9"/>
        <v>2.1115291990265933E-2</v>
      </c>
      <c r="L132" s="2">
        <f t="shared" si="6"/>
        <v>276.32732503773082</v>
      </c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x14ac:dyDescent="0.3">
      <c r="A133" s="5">
        <v>1967</v>
      </c>
      <c r="B133" s="5">
        <v>322.89999999999998</v>
      </c>
      <c r="C133" s="2">
        <v>1986.9534000000001</v>
      </c>
      <c r="D133" s="2">
        <v>344.95499999999998</v>
      </c>
      <c r="E133">
        <v>1877</v>
      </c>
      <c r="F133">
        <v>194</v>
      </c>
      <c r="G133" s="2">
        <f t="shared" si="9"/>
        <v>0.26195305164319255</v>
      </c>
      <c r="H133" s="2">
        <f t="shared" si="9"/>
        <v>0.37963142397513761</v>
      </c>
      <c r="I133" s="2">
        <f t="shared" si="9"/>
        <v>0.49753104360124145</v>
      </c>
      <c r="J133" s="2">
        <f t="shared" si="9"/>
        <v>0.22796814645897281</v>
      </c>
      <c r="K133" s="2">
        <f t="shared" si="9"/>
        <v>2.1774208131115622E-2</v>
      </c>
      <c r="L133" s="2">
        <f t="shared" si="6"/>
        <v>276.38885787380968</v>
      </c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x14ac:dyDescent="0.3">
      <c r="A134" s="5">
        <v>1949</v>
      </c>
      <c r="B134" s="5">
        <v>309.88559499999997</v>
      </c>
      <c r="C134" s="2">
        <v>1987.0383999999999</v>
      </c>
      <c r="D134" s="2">
        <v>344.71699999999998</v>
      </c>
      <c r="E134">
        <v>1878</v>
      </c>
      <c r="F134">
        <v>196</v>
      </c>
      <c r="G134" s="2">
        <f t="shared" si="9"/>
        <v>0.27379342723004702</v>
      </c>
      <c r="H134" s="2">
        <f t="shared" si="9"/>
        <v>0.39680300901832533</v>
      </c>
      <c r="I134" s="2">
        <f t="shared" si="9"/>
        <v>0.51999841541117608</v>
      </c>
      <c r="J134" s="2">
        <f t="shared" si="9"/>
        <v>0.23771499600218349</v>
      </c>
      <c r="K134" s="2">
        <f t="shared" si="9"/>
        <v>2.2314706043143024E-2</v>
      </c>
      <c r="L134" s="2">
        <f t="shared" si="6"/>
        <v>276.45062455370487</v>
      </c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x14ac:dyDescent="0.3">
      <c r="A135" s="5">
        <v>1947</v>
      </c>
      <c r="B135" s="5">
        <v>310.79920499999997</v>
      </c>
      <c r="C135" s="2">
        <v>1987.1233</v>
      </c>
      <c r="D135" s="2">
        <v>344.702</v>
      </c>
      <c r="E135">
        <v>1879</v>
      </c>
      <c r="F135">
        <v>210</v>
      </c>
      <c r="G135" s="2">
        <f t="shared" ref="G135:K150" si="10">G134*(1-G$5)+G$4*$F134*$L$4/1000</f>
        <v>0.285755868544601</v>
      </c>
      <c r="H135" s="2">
        <f t="shared" si="10"/>
        <v>0.41411514794486831</v>
      </c>
      <c r="I135" s="2">
        <f t="shared" si="10"/>
        <v>0.54246468580261031</v>
      </c>
      <c r="J135" s="2">
        <f t="shared" si="10"/>
        <v>0.24713978045770851</v>
      </c>
      <c r="K135" s="2">
        <f t="shared" si="10"/>
        <v>2.273643131191333E-2</v>
      </c>
      <c r="L135" s="2">
        <f t="shared" ref="L135:L198" si="11">SUM(G135:K135,L$5)</f>
        <v>276.51221191406171</v>
      </c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x14ac:dyDescent="0.3">
      <c r="A136" s="5">
        <v>1944</v>
      </c>
      <c r="B136" s="5">
        <v>311.35668499999997</v>
      </c>
      <c r="C136" s="2">
        <v>1987.2</v>
      </c>
      <c r="D136" s="2">
        <v>344.858</v>
      </c>
      <c r="E136">
        <v>1880</v>
      </c>
      <c r="F136">
        <v>236</v>
      </c>
      <c r="G136" s="2">
        <f t="shared" si="10"/>
        <v>0.29857276995305171</v>
      </c>
      <c r="H136" s="2">
        <f t="shared" si="10"/>
        <v>0.43269421465021124</v>
      </c>
      <c r="I136" s="2">
        <f t="shared" si="10"/>
        <v>0.56673268646087027</v>
      </c>
      <c r="J136" s="2">
        <f t="shared" si="10"/>
        <v>0.25766934909570688</v>
      </c>
      <c r="K136" s="2">
        <f t="shared" si="10"/>
        <v>2.364949761270323E-2</v>
      </c>
      <c r="L136" s="2">
        <f t="shared" si="11"/>
        <v>276.57931851777255</v>
      </c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x14ac:dyDescent="0.3">
      <c r="A137" s="5">
        <v>1944</v>
      </c>
      <c r="B137" s="5">
        <v>312.13815249999999</v>
      </c>
      <c r="C137" s="2">
        <v>1987.2849000000001</v>
      </c>
      <c r="D137" s="2">
        <v>345.053</v>
      </c>
      <c r="E137">
        <v>1881</v>
      </c>
      <c r="F137">
        <v>243</v>
      </c>
      <c r="G137" s="2">
        <f t="shared" si="10"/>
        <v>0.3129765258215963</v>
      </c>
      <c r="H137" s="2">
        <f t="shared" si="10"/>
        <v>0.45366348434153453</v>
      </c>
      <c r="I137" s="2">
        <f t="shared" si="10"/>
        <v>0.59458105035403874</v>
      </c>
      <c r="J137" s="2">
        <f t="shared" si="10"/>
        <v>0.27064903977334032</v>
      </c>
      <c r="K137" s="2">
        <f t="shared" si="10"/>
        <v>2.5423957595478011E-2</v>
      </c>
      <c r="L137" s="2">
        <f t="shared" si="11"/>
        <v>276.65729405788596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x14ac:dyDescent="0.3">
      <c r="A138" s="5">
        <v>1941.5</v>
      </c>
      <c r="B138" s="5">
        <v>310.30370499999998</v>
      </c>
      <c r="C138" s="2">
        <v>1987.3670999999999</v>
      </c>
      <c r="D138" s="2">
        <v>345.44200000000001</v>
      </c>
      <c r="E138">
        <v>1882</v>
      </c>
      <c r="F138">
        <v>256</v>
      </c>
      <c r="G138" s="2">
        <f t="shared" si="10"/>
        <v>0.32780751173708927</v>
      </c>
      <c r="H138" s="2">
        <f t="shared" si="10"/>
        <v>0.47523234394027247</v>
      </c>
      <c r="I138" s="2">
        <f t="shared" si="10"/>
        <v>0.62310725954773727</v>
      </c>
      <c r="J138" s="2">
        <f t="shared" si="10"/>
        <v>0.28370883777295586</v>
      </c>
      <c r="K138" s="2">
        <f t="shared" si="10"/>
        <v>2.6828860477116648E-2</v>
      </c>
      <c r="L138" s="2">
        <f t="shared" si="11"/>
        <v>276.73668481347516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x14ac:dyDescent="0.3">
      <c r="A139" s="5">
        <v>1941</v>
      </c>
      <c r="B139" s="5">
        <v>310.52271500000001</v>
      </c>
      <c r="C139" s="2">
        <v>1987.4521</v>
      </c>
      <c r="D139" s="2">
        <v>346.005</v>
      </c>
      <c r="E139">
        <v>1883</v>
      </c>
      <c r="F139">
        <v>272</v>
      </c>
      <c r="G139" s="2">
        <f t="shared" si="10"/>
        <v>0.34343192488262919</v>
      </c>
      <c r="H139" s="2">
        <f t="shared" si="10"/>
        <v>0.49796252423835252</v>
      </c>
      <c r="I139" s="2">
        <f t="shared" si="10"/>
        <v>0.6532036240355622</v>
      </c>
      <c r="J139" s="2">
        <f t="shared" si="10"/>
        <v>0.29754839216720708</v>
      </c>
      <c r="K139" s="2">
        <f t="shared" si="10"/>
        <v>2.8291305787246764E-2</v>
      </c>
      <c r="L139" s="2">
        <f t="shared" si="11"/>
        <v>276.82043777111102</v>
      </c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x14ac:dyDescent="0.3">
      <c r="A140" s="5">
        <v>1940</v>
      </c>
      <c r="B140" s="5">
        <v>311.89999999999998</v>
      </c>
      <c r="C140" s="2">
        <v>1987.5342000000001</v>
      </c>
      <c r="D140" s="2">
        <v>346.47199999999998</v>
      </c>
      <c r="E140">
        <v>1884</v>
      </c>
      <c r="F140">
        <v>275</v>
      </c>
      <c r="G140" s="2">
        <f t="shared" si="10"/>
        <v>0.36003286384976535</v>
      </c>
      <c r="H140" s="2">
        <f t="shared" si="10"/>
        <v>0.522132520548653</v>
      </c>
      <c r="I140" s="2">
        <f t="shared" si="10"/>
        <v>0.68529977245145057</v>
      </c>
      <c r="J140" s="2">
        <f t="shared" si="10"/>
        <v>0.31247527060076574</v>
      </c>
      <c r="K140" s="2">
        <f t="shared" si="10"/>
        <v>2.9929497414913818E-2</v>
      </c>
      <c r="L140" s="2">
        <f t="shared" si="11"/>
        <v>276.90986992486557</v>
      </c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x14ac:dyDescent="0.3">
      <c r="A141" s="5">
        <v>1935</v>
      </c>
      <c r="B141" s="5">
        <v>309.18874499999998</v>
      </c>
      <c r="C141" s="2">
        <v>1987.6192000000001</v>
      </c>
      <c r="D141" s="2">
        <v>346.96499999999997</v>
      </c>
      <c r="E141">
        <v>1885</v>
      </c>
      <c r="F141">
        <v>277</v>
      </c>
      <c r="G141" s="2">
        <f t="shared" si="10"/>
        <v>0.37681690140845081</v>
      </c>
      <c r="H141" s="2">
        <f t="shared" si="10"/>
        <v>0.54651771461727938</v>
      </c>
      <c r="I141" s="2">
        <f t="shared" si="10"/>
        <v>0.71741581082066197</v>
      </c>
      <c r="J141" s="2">
        <f t="shared" si="10"/>
        <v>0.3269015360734111</v>
      </c>
      <c r="K141" s="2">
        <f t="shared" si="10"/>
        <v>3.1063955934000964E-2</v>
      </c>
      <c r="L141" s="2">
        <f t="shared" si="11"/>
        <v>276.9987159188538</v>
      </c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x14ac:dyDescent="0.3">
      <c r="A142" s="5">
        <v>1896</v>
      </c>
      <c r="B142" s="5">
        <v>298.15635500000002</v>
      </c>
      <c r="C142" s="2">
        <v>1987.7040999999999</v>
      </c>
      <c r="D142" s="2">
        <v>347.25700000000001</v>
      </c>
      <c r="E142">
        <v>1886</v>
      </c>
      <c r="F142">
        <v>281</v>
      </c>
      <c r="G142" s="2">
        <f t="shared" si="10"/>
        <v>0.39372300469483579</v>
      </c>
      <c r="H142" s="2">
        <f t="shared" si="10"/>
        <v>0.57102361771514898</v>
      </c>
      <c r="I142" s="2">
        <f t="shared" si="10"/>
        <v>0.7494012374262089</v>
      </c>
      <c r="J142" s="2">
        <f t="shared" si="10"/>
        <v>0.34073841613772682</v>
      </c>
      <c r="K142" s="2">
        <f t="shared" si="10"/>
        <v>3.1845936521614535E-2</v>
      </c>
      <c r="L142" s="2">
        <f t="shared" si="11"/>
        <v>277.08673221249552</v>
      </c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x14ac:dyDescent="0.3">
      <c r="A143" s="5">
        <v>1833</v>
      </c>
      <c r="B143" s="5">
        <v>284.46052500000002</v>
      </c>
      <c r="C143" s="2">
        <v>1987.7863</v>
      </c>
      <c r="D143" s="2">
        <v>347.303</v>
      </c>
      <c r="E143">
        <v>1887</v>
      </c>
      <c r="F143">
        <v>295</v>
      </c>
      <c r="G143" s="2">
        <f t="shared" si="10"/>
        <v>0.41087323943661985</v>
      </c>
      <c r="H143" s="2">
        <f t="shared" si="10"/>
        <v>0.59583769119534347</v>
      </c>
      <c r="I143" s="2">
        <f t="shared" si="10"/>
        <v>0.78155827490319474</v>
      </c>
      <c r="J143" s="2">
        <f t="shared" si="10"/>
        <v>0.35425432231318615</v>
      </c>
      <c r="K143" s="2">
        <f t="shared" si="10"/>
        <v>3.2508025150532305E-2</v>
      </c>
      <c r="L143" s="2">
        <f t="shared" si="11"/>
        <v>277.17503155299886</v>
      </c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x14ac:dyDescent="0.3">
      <c r="A144" s="5">
        <v>1960.7390289576404</v>
      </c>
      <c r="B144" s="5">
        <v>315.71922500000005</v>
      </c>
      <c r="C144" s="2">
        <v>1987.8712</v>
      </c>
      <c r="D144" s="2">
        <v>347.40600000000001</v>
      </c>
      <c r="E144">
        <v>1888</v>
      </c>
      <c r="F144">
        <v>327</v>
      </c>
      <c r="G144" s="2">
        <f t="shared" si="10"/>
        <v>0.42887793427230059</v>
      </c>
      <c r="H144" s="2">
        <f t="shared" si="10"/>
        <v>0.62189805440807699</v>
      </c>
      <c r="I144" s="2">
        <f t="shared" si="10"/>
        <v>0.81538696720264869</v>
      </c>
      <c r="J144" s="2">
        <f t="shared" si="10"/>
        <v>0.36864129974915194</v>
      </c>
      <c r="K144" s="2">
        <f t="shared" si="10"/>
        <v>3.3566879198723198E-2</v>
      </c>
      <c r="L144" s="2">
        <f t="shared" si="11"/>
        <v>277.26837113483089</v>
      </c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x14ac:dyDescent="0.3">
      <c r="A145" s="5">
        <v>1955.1946053516383</v>
      </c>
      <c r="B145" s="5">
        <v>313.6452666666666</v>
      </c>
      <c r="C145" s="2">
        <v>1987.9534000000001</v>
      </c>
      <c r="D145" s="2">
        <v>347.40499999999997</v>
      </c>
      <c r="E145">
        <v>1889</v>
      </c>
      <c r="F145">
        <v>327</v>
      </c>
      <c r="G145" s="2">
        <f t="shared" si="10"/>
        <v>0.4488356807511738</v>
      </c>
      <c r="H145" s="2">
        <f t="shared" si="10"/>
        <v>0.6508914196181026</v>
      </c>
      <c r="I145" s="2">
        <f t="shared" si="10"/>
        <v>0.85356910169608524</v>
      </c>
      <c r="J145" s="2">
        <f t="shared" si="10"/>
        <v>0.38596226293937108</v>
      </c>
      <c r="K145" s="2">
        <f t="shared" si="10"/>
        <v>3.5711454060952191E-2</v>
      </c>
      <c r="L145" s="2">
        <f t="shared" si="11"/>
        <v>277.37496991906568</v>
      </c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x14ac:dyDescent="0.3">
      <c r="A146" s="5">
        <v>1955.1946053516383</v>
      </c>
      <c r="B146" s="5">
        <v>314.10153749999995</v>
      </c>
      <c r="C146" s="2">
        <v>1988.0382999999999</v>
      </c>
      <c r="D146" s="2">
        <v>347.35700000000003</v>
      </c>
      <c r="E146">
        <v>1890</v>
      </c>
      <c r="F146">
        <v>356</v>
      </c>
      <c r="G146" s="2">
        <f t="shared" si="10"/>
        <v>0.46879342723004702</v>
      </c>
      <c r="H146" s="2">
        <f t="shared" si="10"/>
        <v>0.67980502321354963</v>
      </c>
      <c r="I146" s="2">
        <f t="shared" si="10"/>
        <v>0.89123873206400628</v>
      </c>
      <c r="J146" s="2">
        <f t="shared" si="10"/>
        <v>0.40229373395712759</v>
      </c>
      <c r="K146" s="2">
        <f t="shared" si="10"/>
        <v>3.7012204466943074E-2</v>
      </c>
      <c r="L146" s="2">
        <f t="shared" si="11"/>
        <v>277.47914312093167</v>
      </c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x14ac:dyDescent="0.3">
      <c r="A147" s="5">
        <v>1955.1946053516383</v>
      </c>
      <c r="B147" s="5">
        <v>314.723725</v>
      </c>
      <c r="C147" s="2">
        <v>1988.123</v>
      </c>
      <c r="D147" s="2">
        <v>347.36799999999999</v>
      </c>
      <c r="E147">
        <v>1891</v>
      </c>
      <c r="F147">
        <v>372</v>
      </c>
      <c r="G147" s="2">
        <f t="shared" si="10"/>
        <v>0.49052112676056348</v>
      </c>
      <c r="H147" s="2">
        <f t="shared" si="10"/>
        <v>0.71136208931584044</v>
      </c>
      <c r="I147" s="2">
        <f t="shared" si="10"/>
        <v>0.93275954496417235</v>
      </c>
      <c r="J147" s="2">
        <f t="shared" si="10"/>
        <v>0.42109599524795899</v>
      </c>
      <c r="K147" s="2">
        <f t="shared" si="10"/>
        <v>3.9162651816228036E-2</v>
      </c>
      <c r="L147" s="2">
        <f t="shared" si="11"/>
        <v>277.59490140810476</v>
      </c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x14ac:dyDescent="0.3">
      <c r="A148" s="5">
        <v>1949.3243294617719</v>
      </c>
      <c r="B148" s="5">
        <v>311.41866499999998</v>
      </c>
      <c r="C148" s="2">
        <v>1988.2021999999999</v>
      </c>
      <c r="D148" s="2">
        <v>347.428</v>
      </c>
      <c r="E148">
        <v>1892</v>
      </c>
      <c r="F148">
        <v>374</v>
      </c>
      <c r="G148" s="2">
        <f t="shared" si="10"/>
        <v>0.51322535211267617</v>
      </c>
      <c r="H148" s="2">
        <f t="shared" si="10"/>
        <v>0.7443346884035853</v>
      </c>
      <c r="I148" s="2">
        <f t="shared" si="10"/>
        <v>0.97612679580950323</v>
      </c>
      <c r="J148" s="2">
        <f t="shared" si="10"/>
        <v>0.44070207673512651</v>
      </c>
      <c r="K148" s="2">
        <f t="shared" si="10"/>
        <v>4.1218137774587327E-2</v>
      </c>
      <c r="L148" s="2">
        <f t="shared" si="11"/>
        <v>277.7156070508355</v>
      </c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x14ac:dyDescent="0.3">
      <c r="A149" s="5">
        <v>1939.0618319488251</v>
      </c>
      <c r="B149" s="5">
        <v>309.24847499999998</v>
      </c>
      <c r="C149" s="2">
        <v>1988.2869000000001</v>
      </c>
      <c r="D149" s="2">
        <v>347.60700000000003</v>
      </c>
      <c r="E149">
        <v>1893</v>
      </c>
      <c r="F149">
        <v>370</v>
      </c>
      <c r="G149" s="2">
        <f t="shared" si="10"/>
        <v>0.53605164319248833</v>
      </c>
      <c r="H149" s="2">
        <f t="shared" si="10"/>
        <v>0.77740437231260717</v>
      </c>
      <c r="I149" s="2">
        <f t="shared" si="10"/>
        <v>1.0192124141877026</v>
      </c>
      <c r="J149" s="2">
        <f t="shared" si="10"/>
        <v>0.45942286620964456</v>
      </c>
      <c r="K149" s="2">
        <f t="shared" si="10"/>
        <v>4.2558749742556051E-2</v>
      </c>
      <c r="L149" s="2">
        <f t="shared" si="11"/>
        <v>277.83465004564499</v>
      </c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x14ac:dyDescent="0.3">
      <c r="A150" s="5">
        <v>1937.1576825081356</v>
      </c>
      <c r="B150" s="5">
        <v>307.874685</v>
      </c>
      <c r="C150" s="2">
        <v>1988.3688999999999</v>
      </c>
      <c r="D150" s="2">
        <v>347.81200000000001</v>
      </c>
      <c r="E150">
        <v>1894</v>
      </c>
      <c r="F150">
        <v>383</v>
      </c>
      <c r="G150" s="2">
        <f t="shared" si="10"/>
        <v>0.55863380281690145</v>
      </c>
      <c r="H150" s="2">
        <f t="shared" si="10"/>
        <v>0.81000749367796976</v>
      </c>
      <c r="I150" s="2">
        <f t="shared" si="10"/>
        <v>1.0611187718924975</v>
      </c>
      <c r="J150" s="2">
        <f t="shared" si="10"/>
        <v>0.47660471226885354</v>
      </c>
      <c r="K150" s="2">
        <f t="shared" si="10"/>
        <v>4.3184078576676735E-2</v>
      </c>
      <c r="L150" s="2">
        <f t="shared" si="11"/>
        <v>277.94954885923289</v>
      </c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x14ac:dyDescent="0.3">
      <c r="A151" s="5">
        <v>1927.7580148055886</v>
      </c>
      <c r="B151" s="5">
        <v>305.18683499999997</v>
      </c>
      <c r="C151" s="2">
        <v>1988.4536000000001</v>
      </c>
      <c r="D151" s="2">
        <v>348.25200000000001</v>
      </c>
      <c r="E151">
        <v>1895</v>
      </c>
      <c r="F151">
        <v>406</v>
      </c>
      <c r="G151" s="2">
        <f t="shared" ref="G151:K166" si="12">G150*(1-G$5)+G$4*$F150*$L$4/1000</f>
        <v>0.58200938967136151</v>
      </c>
      <c r="H151" s="2">
        <f t="shared" si="12"/>
        <v>0.8437415801586361</v>
      </c>
      <c r="I151" s="2">
        <f t="shared" si="12"/>
        <v>1.1044156882972804</v>
      </c>
      <c r="J151" s="2">
        <f t="shared" si="12"/>
        <v>0.49433083507617448</v>
      </c>
      <c r="K151" s="2">
        <f t="shared" si="12"/>
        <v>4.4173688325470931E-2</v>
      </c>
      <c r="L151" s="2">
        <f t="shared" si="11"/>
        <v>278.06867118152894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x14ac:dyDescent="0.3">
      <c r="A152" s="5">
        <v>1927.1770631691543</v>
      </c>
      <c r="B152" s="5">
        <v>305.01759999999996</v>
      </c>
      <c r="C152" s="2">
        <v>1988.5355</v>
      </c>
      <c r="D152" s="2">
        <v>348.91199999999998</v>
      </c>
      <c r="E152">
        <v>1896</v>
      </c>
      <c r="F152">
        <v>419</v>
      </c>
      <c r="G152" s="2">
        <f t="shared" si="12"/>
        <v>0.60678873239436626</v>
      </c>
      <c r="H152" s="2">
        <f t="shared" si="12"/>
        <v>0.879542487571909</v>
      </c>
      <c r="I152" s="2">
        <f t="shared" si="12"/>
        <v>1.1505868458845767</v>
      </c>
      <c r="J152" s="2">
        <f t="shared" si="12"/>
        <v>0.51374385073230278</v>
      </c>
      <c r="K152" s="2">
        <f t="shared" si="12"/>
        <v>4.5853729185837903E-2</v>
      </c>
      <c r="L152" s="2">
        <f t="shared" si="11"/>
        <v>278.19651564576901</v>
      </c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x14ac:dyDescent="0.3">
      <c r="A153" s="5">
        <v>1904.7531922755438</v>
      </c>
      <c r="B153" s="5">
        <v>299.0446</v>
      </c>
      <c r="C153" s="2">
        <v>1988.6202000000001</v>
      </c>
      <c r="D153" s="2">
        <v>349.15600000000001</v>
      </c>
      <c r="E153">
        <v>1897</v>
      </c>
      <c r="F153">
        <v>440</v>
      </c>
      <c r="G153" s="2">
        <f t="shared" si="12"/>
        <v>0.63236150234741795</v>
      </c>
      <c r="H153" s="2">
        <f t="shared" si="12"/>
        <v>0.91646556289545589</v>
      </c>
      <c r="I153" s="2">
        <f t="shared" si="12"/>
        <v>1.1980913174011516</v>
      </c>
      <c r="J153" s="2">
        <f t="shared" si="12"/>
        <v>0.53357368343194445</v>
      </c>
      <c r="K153" s="2">
        <f t="shared" si="12"/>
        <v>4.7483054115718112E-2</v>
      </c>
      <c r="L153" s="2">
        <f t="shared" si="11"/>
        <v>278.3279751201917</v>
      </c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x14ac:dyDescent="0.3">
      <c r="A154" s="5">
        <v>1900.7815002589052</v>
      </c>
      <c r="B154" s="5">
        <v>296.4563</v>
      </c>
      <c r="C154" s="2">
        <v>1988.7049</v>
      </c>
      <c r="D154" s="2">
        <v>349.05099999999999</v>
      </c>
      <c r="E154">
        <v>1898</v>
      </c>
      <c r="F154">
        <v>465</v>
      </c>
      <c r="G154" s="2">
        <f t="shared" si="12"/>
        <v>0.65921596244131464</v>
      </c>
      <c r="H154" s="2">
        <f t="shared" si="12"/>
        <v>0.95525889272072351</v>
      </c>
      <c r="I154" s="2">
        <f t="shared" si="12"/>
        <v>1.2481130842205315</v>
      </c>
      <c r="J154" s="2">
        <f t="shared" si="12"/>
        <v>0.55473548886396618</v>
      </c>
      <c r="K154" s="2">
        <f t="shared" si="12"/>
        <v>4.9457205133282348E-2</v>
      </c>
      <c r="L154" s="2">
        <f t="shared" si="11"/>
        <v>278.46678063337981</v>
      </c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x14ac:dyDescent="0.3">
      <c r="A155" s="5">
        <v>1892.0852779669451</v>
      </c>
      <c r="B155" s="5">
        <v>294.65444500000001</v>
      </c>
      <c r="C155" s="2">
        <v>1988.7869000000001</v>
      </c>
      <c r="D155" s="2">
        <v>348.94799999999998</v>
      </c>
      <c r="E155">
        <v>1899</v>
      </c>
      <c r="F155">
        <v>507</v>
      </c>
      <c r="G155" s="2">
        <f t="shared" si="12"/>
        <v>0.68759624413145548</v>
      </c>
      <c r="H155" s="2">
        <f t="shared" si="12"/>
        <v>0.99629291877611803</v>
      </c>
      <c r="I155" s="2">
        <f t="shared" si="12"/>
        <v>1.3012192966218985</v>
      </c>
      <c r="J155" s="2">
        <f t="shared" si="12"/>
        <v>0.57762265918177114</v>
      </c>
      <c r="K155" s="2">
        <f t="shared" si="12"/>
        <v>5.1828297172525739E-2</v>
      </c>
      <c r="L155" s="2">
        <f t="shared" si="11"/>
        <v>278.61455941588378</v>
      </c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x14ac:dyDescent="0.3">
      <c r="A156" s="5">
        <v>1884.3545217441565</v>
      </c>
      <c r="B156" s="5">
        <v>289.01265999999998</v>
      </c>
      <c r="C156" s="2">
        <v>1988.8715999999999</v>
      </c>
      <c r="D156" s="2">
        <v>348.87200000000001</v>
      </c>
      <c r="E156">
        <v>1900</v>
      </c>
      <c r="F156">
        <v>534</v>
      </c>
      <c r="G156" s="2">
        <f t="shared" si="12"/>
        <v>0.71853990610328644</v>
      </c>
      <c r="H156" s="2">
        <f t="shared" si="12"/>
        <v>1.0411577209707703</v>
      </c>
      <c r="I156" s="2">
        <f t="shared" si="12"/>
        <v>1.3599225438872722</v>
      </c>
      <c r="J156" s="2">
        <f t="shared" si="12"/>
        <v>0.60413193487805061</v>
      </c>
      <c r="K156" s="2">
        <f t="shared" si="12"/>
        <v>5.5238268177242901E-2</v>
      </c>
      <c r="L156" s="2">
        <f t="shared" si="11"/>
        <v>278.77899037401664</v>
      </c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x14ac:dyDescent="0.3">
      <c r="A157" s="5">
        <v>1869.092161647889</v>
      </c>
      <c r="B157" s="5">
        <v>287.68864500000001</v>
      </c>
      <c r="C157" s="2">
        <v>1988.9536000000001</v>
      </c>
      <c r="D157" s="2">
        <v>348.83199999999999</v>
      </c>
      <c r="E157">
        <v>1901</v>
      </c>
      <c r="F157">
        <v>552</v>
      </c>
      <c r="G157" s="2">
        <f t="shared" si="12"/>
        <v>0.75113145539906112</v>
      </c>
      <c r="H157" s="2">
        <f t="shared" si="12"/>
        <v>1.0884343100207579</v>
      </c>
      <c r="I157" s="2">
        <f t="shared" si="12"/>
        <v>1.4218941780407381</v>
      </c>
      <c r="J157" s="2">
        <f t="shared" si="12"/>
        <v>0.63229583307962434</v>
      </c>
      <c r="K157" s="2">
        <f t="shared" si="12"/>
        <v>5.8574125774137772E-2</v>
      </c>
      <c r="L157" s="2">
        <f t="shared" si="11"/>
        <v>278.95232990231432</v>
      </c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x14ac:dyDescent="0.3">
      <c r="A158" s="5">
        <v>1852.2881866570406</v>
      </c>
      <c r="B158" s="5">
        <v>288.57463999999999</v>
      </c>
      <c r="C158" s="2">
        <v>1989.0383999999999</v>
      </c>
      <c r="D158" s="2">
        <v>348.71699999999998</v>
      </c>
      <c r="E158">
        <v>1902</v>
      </c>
      <c r="F158">
        <v>566</v>
      </c>
      <c r="G158" s="2">
        <f t="shared" si="12"/>
        <v>0.7848215962441315</v>
      </c>
      <c r="H158" s="2">
        <f t="shared" si="12"/>
        <v>1.1372709806057952</v>
      </c>
      <c r="I158" s="2">
        <f t="shared" si="12"/>
        <v>1.4857382161044315</v>
      </c>
      <c r="J158" s="2">
        <f t="shared" si="12"/>
        <v>0.66096349237648888</v>
      </c>
      <c r="K158" s="2">
        <f t="shared" si="12"/>
        <v>6.1442496105625036E-2</v>
      </c>
      <c r="L158" s="2">
        <f t="shared" si="11"/>
        <v>279.13023678143645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x14ac:dyDescent="0.3">
      <c r="A159" s="5">
        <v>1847.5023593764215</v>
      </c>
      <c r="B159" s="5">
        <v>286.10309999999998</v>
      </c>
      <c r="C159" s="2">
        <v>1989.1233</v>
      </c>
      <c r="D159" s="2">
        <v>348.75599999999997</v>
      </c>
      <c r="E159">
        <v>1903</v>
      </c>
      <c r="F159">
        <v>617</v>
      </c>
      <c r="G159" s="2">
        <f t="shared" si="12"/>
        <v>0.81936619718309867</v>
      </c>
      <c r="H159" s="2">
        <f t="shared" si="12"/>
        <v>1.1872878540404739</v>
      </c>
      <c r="I159" s="2">
        <f t="shared" si="12"/>
        <v>1.5508285865527209</v>
      </c>
      <c r="J159" s="2">
        <f t="shared" si="12"/>
        <v>0.68963665091294679</v>
      </c>
      <c r="K159" s="2">
        <f t="shared" si="12"/>
        <v>6.3839527650387307E-2</v>
      </c>
      <c r="L159" s="2">
        <f t="shared" si="11"/>
        <v>279.31095881633962</v>
      </c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x14ac:dyDescent="0.3">
      <c r="A160" s="5">
        <v>1838.009354335828</v>
      </c>
      <c r="B160" s="5">
        <v>284.06502500000005</v>
      </c>
      <c r="C160" s="2">
        <v>1989.2</v>
      </c>
      <c r="D160" s="2">
        <v>348.976</v>
      </c>
      <c r="E160">
        <v>1904</v>
      </c>
      <c r="F160">
        <v>624</v>
      </c>
      <c r="G160" s="2">
        <f t="shared" si="12"/>
        <v>0.85702347417840385</v>
      </c>
      <c r="H160" s="2">
        <f t="shared" si="12"/>
        <v>1.2419558619552227</v>
      </c>
      <c r="I160" s="2">
        <f t="shared" si="12"/>
        <v>1.6227072457907346</v>
      </c>
      <c r="J160" s="2">
        <f t="shared" si="12"/>
        <v>0.72265771753942387</v>
      </c>
      <c r="K160" s="2">
        <f t="shared" si="12"/>
        <v>6.7687766971767052E-2</v>
      </c>
      <c r="L160" s="2">
        <f t="shared" si="11"/>
        <v>279.51203206643555</v>
      </c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x14ac:dyDescent="0.3">
      <c r="A161" s="5">
        <v>1834.5106230131994</v>
      </c>
      <c r="B161" s="5">
        <v>283.72655500000002</v>
      </c>
      <c r="C161" s="2">
        <v>1989.2849000000001</v>
      </c>
      <c r="D161" s="2">
        <v>349.05599999999998</v>
      </c>
      <c r="E161">
        <v>1905</v>
      </c>
      <c r="F161">
        <v>663</v>
      </c>
      <c r="G161" s="2">
        <f t="shared" si="12"/>
        <v>0.89510798122065738</v>
      </c>
      <c r="H161" s="2">
        <f t="shared" si="12"/>
        <v>1.29713075354096</v>
      </c>
      <c r="I161" s="2">
        <f t="shared" si="12"/>
        <v>1.6946727485869379</v>
      </c>
      <c r="J161" s="2">
        <f t="shared" si="12"/>
        <v>0.75461399068710311</v>
      </c>
      <c r="K161" s="2">
        <f t="shared" si="12"/>
        <v>7.0350480603748197E-2</v>
      </c>
      <c r="L161" s="2">
        <f t="shared" si="11"/>
        <v>279.71187595463942</v>
      </c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x14ac:dyDescent="0.3">
      <c r="A162" s="5">
        <v>1826.8838349409536</v>
      </c>
      <c r="B162" s="5">
        <v>285.10759999999999</v>
      </c>
      <c r="C162" s="2">
        <v>1989.3670999999999</v>
      </c>
      <c r="D162" s="2">
        <v>349.065</v>
      </c>
      <c r="E162">
        <v>1906</v>
      </c>
      <c r="F162">
        <v>707</v>
      </c>
      <c r="G162" s="2">
        <f t="shared" si="12"/>
        <v>0.93557276995305172</v>
      </c>
      <c r="H162" s="2">
        <f t="shared" si="12"/>
        <v>1.3558158291812317</v>
      </c>
      <c r="I162" s="2">
        <f t="shared" si="12"/>
        <v>1.7715314410106953</v>
      </c>
      <c r="J162" s="2">
        <f t="shared" si="12"/>
        <v>0.7893221672044729</v>
      </c>
      <c r="K162" s="2">
        <f t="shared" si="12"/>
        <v>7.3796483975072491E-2</v>
      </c>
      <c r="L162" s="2">
        <f t="shared" si="11"/>
        <v>279.92603869132455</v>
      </c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x14ac:dyDescent="0.3">
      <c r="A163" s="5">
        <v>1826.1583955909055</v>
      </c>
      <c r="B163" s="5">
        <v>281.277625</v>
      </c>
      <c r="C163" s="2">
        <v>1989.4521</v>
      </c>
      <c r="D163" s="2">
        <v>349.29700000000003</v>
      </c>
      <c r="E163">
        <v>1907</v>
      </c>
      <c r="F163">
        <v>784</v>
      </c>
      <c r="G163" s="2">
        <f t="shared" si="12"/>
        <v>0.97872300469483575</v>
      </c>
      <c r="H163" s="2">
        <f t="shared" si="12"/>
        <v>1.4184709158228264</v>
      </c>
      <c r="I163" s="2">
        <f t="shared" si="12"/>
        <v>1.8539688173660345</v>
      </c>
      <c r="J163" s="2">
        <f t="shared" si="12"/>
        <v>0.82721189396370165</v>
      </c>
      <c r="K163" s="2">
        <f t="shared" si="12"/>
        <v>7.7952318372784296E-2</v>
      </c>
      <c r="L163" s="2">
        <f t="shared" si="11"/>
        <v>280.1563269502202</v>
      </c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x14ac:dyDescent="0.3">
      <c r="A164" s="5">
        <v>1814.2331866062311</v>
      </c>
      <c r="B164" s="5">
        <v>284.34376500000002</v>
      </c>
      <c r="C164" s="2">
        <v>1989.5342000000001</v>
      </c>
      <c r="D164" s="2">
        <v>349.68200000000002</v>
      </c>
      <c r="E164">
        <v>1908</v>
      </c>
      <c r="F164">
        <v>750</v>
      </c>
      <c r="G164" s="2">
        <f t="shared" si="12"/>
        <v>1.0265727699530518</v>
      </c>
      <c r="H164" s="2">
        <f t="shared" si="12"/>
        <v>1.4881836833960742</v>
      </c>
      <c r="I164" s="2">
        <f t="shared" si="12"/>
        <v>1.946867743600192</v>
      </c>
      <c r="J164" s="2">
        <f t="shared" si="12"/>
        <v>0.87197465843842381</v>
      </c>
      <c r="K164" s="2">
        <f t="shared" si="12"/>
        <v>8.40879828258633E-2</v>
      </c>
      <c r="L164" s="2">
        <f t="shared" si="11"/>
        <v>280.41768683821363</v>
      </c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x14ac:dyDescent="0.3">
      <c r="A165" s="5">
        <v>1799.5582892886305</v>
      </c>
      <c r="B165" s="5">
        <v>281.14821000000001</v>
      </c>
      <c r="C165" s="2">
        <v>1989.6192000000001</v>
      </c>
      <c r="D165" s="2">
        <v>350.04700000000003</v>
      </c>
      <c r="E165">
        <v>1909</v>
      </c>
      <c r="F165">
        <v>785</v>
      </c>
      <c r="G165" s="2">
        <f t="shared" si="12"/>
        <v>1.0723474178403758</v>
      </c>
      <c r="H165" s="2">
        <f t="shared" si="12"/>
        <v>1.5545121807984437</v>
      </c>
      <c r="I165" s="2">
        <f t="shared" si="12"/>
        <v>2.0334117420094064</v>
      </c>
      <c r="J165" s="2">
        <f t="shared" si="12"/>
        <v>0.9101896565777019</v>
      </c>
      <c r="K165" s="2">
        <f t="shared" si="12"/>
        <v>8.6213207302909253E-2</v>
      </c>
      <c r="L165" s="2">
        <f t="shared" si="11"/>
        <v>280.65667420452883</v>
      </c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x14ac:dyDescent="0.3">
      <c r="A166" s="5">
        <v>1799.3172594498767</v>
      </c>
      <c r="B166" s="5">
        <v>283.65417000000002</v>
      </c>
      <c r="C166" s="2">
        <v>1989.7040999999999</v>
      </c>
      <c r="D166" s="2">
        <v>350.22199999999998</v>
      </c>
      <c r="E166">
        <v>1910</v>
      </c>
      <c r="F166">
        <v>819</v>
      </c>
      <c r="G166" s="2">
        <f t="shared" si="12"/>
        <v>1.1202582159624415</v>
      </c>
      <c r="H166" s="2">
        <f t="shared" si="12"/>
        <v>1.6239445914977995</v>
      </c>
      <c r="I166" s="2">
        <f t="shared" si="12"/>
        <v>2.1240523095320381</v>
      </c>
      <c r="J166" s="2">
        <f t="shared" si="12"/>
        <v>0.9503295332363485</v>
      </c>
      <c r="K166" s="2">
        <f t="shared" si="12"/>
        <v>8.9145413595272283E-2</v>
      </c>
      <c r="L166" s="2">
        <f t="shared" si="11"/>
        <v>280.90773006382392</v>
      </c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x14ac:dyDescent="0.3">
      <c r="A167" s="5">
        <v>1796.0687260662141</v>
      </c>
      <c r="B167" s="5">
        <v>281.61339499999997</v>
      </c>
      <c r="C167" s="2">
        <v>1989.7863</v>
      </c>
      <c r="D167" s="2">
        <v>350.14699999999999</v>
      </c>
      <c r="E167">
        <v>1911</v>
      </c>
      <c r="F167">
        <v>836</v>
      </c>
      <c r="G167" s="2">
        <f t="shared" ref="G167:K182" si="13">G166*(1-G$5)+G$4*$F166*$L$4/1000</f>
        <v>1.1702441314553993</v>
      </c>
      <c r="H167" s="2">
        <f t="shared" si="13"/>
        <v>1.6963784798222412</v>
      </c>
      <c r="I167" s="2">
        <f t="shared" si="13"/>
        <v>2.2185842247525884</v>
      </c>
      <c r="J167" s="2">
        <f t="shared" si="13"/>
        <v>0.99216695526407217</v>
      </c>
      <c r="K167" s="2">
        <f t="shared" si="13"/>
        <v>9.2520130743648177E-2</v>
      </c>
      <c r="L167" s="2">
        <f t="shared" si="11"/>
        <v>281.16989392203794</v>
      </c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x14ac:dyDescent="0.3">
      <c r="A168" s="5">
        <v>1794.4109867808286</v>
      </c>
      <c r="B168" s="5">
        <v>281.53645499999999</v>
      </c>
      <c r="C168" s="2">
        <v>1989.8712</v>
      </c>
      <c r="D168" s="2">
        <v>350.072</v>
      </c>
      <c r="E168">
        <v>1912</v>
      </c>
      <c r="F168">
        <v>879</v>
      </c>
      <c r="G168" s="2">
        <f t="shared" si="13"/>
        <v>1.221267605633803</v>
      </c>
      <c r="H168" s="2">
        <f t="shared" si="13"/>
        <v>1.7702093444856244</v>
      </c>
      <c r="I168" s="2">
        <f t="shared" si="13"/>
        <v>2.3144012649952499</v>
      </c>
      <c r="J168" s="2">
        <f t="shared" si="13"/>
        <v>1.0336096420664542</v>
      </c>
      <c r="K168" s="2">
        <f t="shared" si="13"/>
        <v>9.5365122227723836E-2</v>
      </c>
      <c r="L168" s="2">
        <f t="shared" si="11"/>
        <v>281.43485297940884</v>
      </c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x14ac:dyDescent="0.3">
      <c r="A169" s="5">
        <v>1780.5946006281674</v>
      </c>
      <c r="B169" s="5">
        <v>276.77796500000005</v>
      </c>
      <c r="C169" s="2">
        <v>1989.9534000000001</v>
      </c>
      <c r="D169" s="2">
        <v>349.96600000000001</v>
      </c>
      <c r="E169">
        <v>1913</v>
      </c>
      <c r="F169">
        <v>943</v>
      </c>
      <c r="G169" s="2">
        <f t="shared" si="13"/>
        <v>1.2749154929577466</v>
      </c>
      <c r="H169" s="2">
        <f t="shared" si="13"/>
        <v>1.8478746569182622</v>
      </c>
      <c r="I169" s="2">
        <f t="shared" si="13"/>
        <v>2.4153922838068533</v>
      </c>
      <c r="J169" s="2">
        <f t="shared" si="13"/>
        <v>1.0777317868184166</v>
      </c>
      <c r="K169" s="2">
        <f t="shared" si="13"/>
        <v>9.910947613216009E-2</v>
      </c>
      <c r="L169" s="2">
        <f t="shared" si="11"/>
        <v>281.71502369663347</v>
      </c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x14ac:dyDescent="0.3">
      <c r="A170" s="5">
        <v>1779.61585700662</v>
      </c>
      <c r="B170" s="5">
        <v>279.50293499999998</v>
      </c>
      <c r="C170" s="2">
        <v>1990.0383999999999</v>
      </c>
      <c r="D170" s="2">
        <v>349.84899999999999</v>
      </c>
      <c r="E170">
        <v>1914</v>
      </c>
      <c r="F170">
        <v>850</v>
      </c>
      <c r="G170" s="2">
        <f t="shared" si="13"/>
        <v>1.3324694835680753</v>
      </c>
      <c r="H170" s="2">
        <f t="shared" si="13"/>
        <v>1.9313356994256092</v>
      </c>
      <c r="I170" s="2">
        <f t="shared" si="13"/>
        <v>2.5246427624378618</v>
      </c>
      <c r="J170" s="2">
        <f t="shared" si="13"/>
        <v>1.1268451092435212</v>
      </c>
      <c r="K170" s="2">
        <f t="shared" si="13"/>
        <v>0.10438523641169614</v>
      </c>
      <c r="L170" s="2">
        <f t="shared" si="11"/>
        <v>282.01967829108679</v>
      </c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x14ac:dyDescent="0.3">
      <c r="A171" s="5">
        <v>1773.7353531166873</v>
      </c>
      <c r="B171" s="5">
        <v>277.78342000000004</v>
      </c>
      <c r="C171" s="2">
        <v>1990.1233</v>
      </c>
      <c r="D171" s="2">
        <v>349.89400000000001</v>
      </c>
      <c r="E171">
        <v>1915</v>
      </c>
      <c r="F171">
        <v>838</v>
      </c>
      <c r="G171" s="2">
        <f t="shared" si="13"/>
        <v>1.3843474178403756</v>
      </c>
      <c r="H171" s="2">
        <f t="shared" si="13"/>
        <v>2.0058347437433817</v>
      </c>
      <c r="I171" s="2">
        <f t="shared" si="13"/>
        <v>2.6184549828714911</v>
      </c>
      <c r="J171" s="2">
        <f t="shared" si="13"/>
        <v>1.1622372490058914</v>
      </c>
      <c r="K171" s="2">
        <f t="shared" si="13"/>
        <v>0.10321894959143024</v>
      </c>
      <c r="L171" s="2">
        <f t="shared" si="11"/>
        <v>282.27409334305258</v>
      </c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x14ac:dyDescent="0.3">
      <c r="A172" s="5">
        <v>1763.4988310826725</v>
      </c>
      <c r="B172" s="5">
        <v>276.32003500000002</v>
      </c>
      <c r="C172" s="2">
        <v>1990.2</v>
      </c>
      <c r="D172" s="2">
        <v>350.05500000000001</v>
      </c>
      <c r="E172">
        <v>1916</v>
      </c>
      <c r="F172">
        <v>901</v>
      </c>
      <c r="G172" s="2">
        <f t="shared" si="13"/>
        <v>1.435492957746479</v>
      </c>
      <c r="H172" s="2">
        <f t="shared" si="13"/>
        <v>2.079002078399375</v>
      </c>
      <c r="I172" s="2">
        <f t="shared" si="13"/>
        <v>2.7092051810021838</v>
      </c>
      <c r="J172" s="2">
        <f t="shared" si="13"/>
        <v>1.1941990963871632</v>
      </c>
      <c r="K172" s="2">
        <f t="shared" si="13"/>
        <v>0.10194818059523007</v>
      </c>
      <c r="L172" s="2">
        <f t="shared" si="11"/>
        <v>282.51984749413043</v>
      </c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x14ac:dyDescent="0.3">
      <c r="A173" s="5">
        <v>1762.8144271076649</v>
      </c>
      <c r="B173" s="5">
        <v>276.74540000000002</v>
      </c>
      <c r="C173" s="2">
        <v>1990.2849000000001</v>
      </c>
      <c r="D173" s="2">
        <v>350.35</v>
      </c>
      <c r="E173">
        <v>1917</v>
      </c>
      <c r="F173">
        <v>955</v>
      </c>
      <c r="G173" s="2">
        <f t="shared" si="13"/>
        <v>1.4904835680751174</v>
      </c>
      <c r="H173" s="2">
        <f t="shared" si="13"/>
        <v>2.1578836204878131</v>
      </c>
      <c r="I173" s="2">
        <f t="shared" si="13"/>
        <v>2.80820206281299</v>
      </c>
      <c r="J173" s="2">
        <f t="shared" si="13"/>
        <v>1.2317294301081356</v>
      </c>
      <c r="K173" s="2">
        <f t="shared" si="13"/>
        <v>0.10413516671649567</v>
      </c>
      <c r="L173" s="2">
        <f t="shared" si="11"/>
        <v>282.79243384820057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x14ac:dyDescent="0.3">
      <c r="A174" s="5">
        <v>1752.2200533292632</v>
      </c>
      <c r="B174" s="5">
        <v>277.24315000000001</v>
      </c>
      <c r="C174" s="2">
        <v>1990.3670999999999</v>
      </c>
      <c r="D174" s="2">
        <v>350.61200000000002</v>
      </c>
      <c r="E174">
        <v>1918</v>
      </c>
      <c r="F174">
        <v>936</v>
      </c>
      <c r="G174" s="2">
        <f t="shared" si="13"/>
        <v>1.5487699530516432</v>
      </c>
      <c r="H174" s="2">
        <f t="shared" si="13"/>
        <v>2.2416185796306625</v>
      </c>
      <c r="I174" s="2">
        <f t="shared" si="13"/>
        <v>2.9139828235603726</v>
      </c>
      <c r="J174" s="2">
        <f t="shared" si="13"/>
        <v>1.2734538020225656</v>
      </c>
      <c r="K174" s="2">
        <f t="shared" si="13"/>
        <v>0.1079968521190149</v>
      </c>
      <c r="L174" s="2">
        <f t="shared" si="11"/>
        <v>283.08582201038428</v>
      </c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x14ac:dyDescent="0.3">
      <c r="A175" s="5">
        <v>1752.0162762002508</v>
      </c>
      <c r="B175" s="5">
        <v>276.38972000000001</v>
      </c>
      <c r="C175" s="2">
        <v>1990.4521</v>
      </c>
      <c r="D175" s="2">
        <v>350.892</v>
      </c>
      <c r="E175">
        <v>1919</v>
      </c>
      <c r="F175">
        <v>806</v>
      </c>
      <c r="G175" s="2">
        <f t="shared" si="13"/>
        <v>1.6058967136150235</v>
      </c>
      <c r="H175" s="2">
        <f t="shared" si="13"/>
        <v>2.3233391438385951</v>
      </c>
      <c r="I175" s="2">
        <f t="shared" si="13"/>
        <v>3.0154892696928255</v>
      </c>
      <c r="J175" s="2">
        <f t="shared" si="13"/>
        <v>1.3105645447965375</v>
      </c>
      <c r="K175" s="2">
        <f t="shared" si="13"/>
        <v>0.10944706393446482</v>
      </c>
      <c r="L175" s="2">
        <f t="shared" si="11"/>
        <v>283.36473673587744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x14ac:dyDescent="0.3">
      <c r="A176" s="5">
        <v>1749.2367976916082</v>
      </c>
      <c r="B176" s="5">
        <v>276.85988249999997</v>
      </c>
      <c r="C176" s="2">
        <v>1990.5342000000001</v>
      </c>
      <c r="D176" s="2">
        <v>351.37400000000002</v>
      </c>
      <c r="E176">
        <v>1920</v>
      </c>
      <c r="F176">
        <v>932</v>
      </c>
      <c r="G176" s="2">
        <f t="shared" si="13"/>
        <v>1.6550892018779344</v>
      </c>
      <c r="H176" s="2">
        <f t="shared" si="13"/>
        <v>2.3926283195610387</v>
      </c>
      <c r="I176" s="2">
        <f t="shared" si="13"/>
        <v>3.0961027173556288</v>
      </c>
      <c r="J176" s="2">
        <f t="shared" si="13"/>
        <v>1.3302970515441805</v>
      </c>
      <c r="K176" s="2">
        <f t="shared" si="13"/>
        <v>0.10422337547863618</v>
      </c>
      <c r="L176" s="2">
        <f t="shared" si="11"/>
        <v>283.57834066581739</v>
      </c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x14ac:dyDescent="0.3">
      <c r="A177" s="5">
        <v>1742.7269730444052</v>
      </c>
      <c r="B177" s="5">
        <v>276.73814500000003</v>
      </c>
      <c r="C177" s="2">
        <v>1990.6192000000001</v>
      </c>
      <c r="D177" s="2">
        <v>351.73599999999999</v>
      </c>
      <c r="E177">
        <v>1921</v>
      </c>
      <c r="F177">
        <v>803</v>
      </c>
      <c r="G177" s="2">
        <f t="shared" si="13"/>
        <v>1.7119718309859155</v>
      </c>
      <c r="H177" s="2">
        <f t="shared" si="13"/>
        <v>2.4735578646048544</v>
      </c>
      <c r="I177" s="2">
        <f t="shared" si="13"/>
        <v>3.1945636991389357</v>
      </c>
      <c r="J177" s="2">
        <f t="shared" si="13"/>
        <v>1.3636910346118345</v>
      </c>
      <c r="K177" s="2">
        <f t="shared" si="13"/>
        <v>0.10697054123113564</v>
      </c>
      <c r="L177" s="2">
        <f t="shared" si="11"/>
        <v>283.85075497057267</v>
      </c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x14ac:dyDescent="0.3">
      <c r="A178" s="5">
        <v>1734.0939348733066</v>
      </c>
      <c r="B178" s="5">
        <v>278.23139500000002</v>
      </c>
      <c r="C178" s="2">
        <v>1990.7040999999999</v>
      </c>
      <c r="D178" s="2">
        <v>351.77300000000002</v>
      </c>
      <c r="E178">
        <v>1922</v>
      </c>
      <c r="F178">
        <v>845</v>
      </c>
      <c r="G178" s="2">
        <f t="shared" si="13"/>
        <v>1.760981220657277</v>
      </c>
      <c r="H178" s="2">
        <f t="shared" si="13"/>
        <v>2.5421520939941673</v>
      </c>
      <c r="I178" s="2">
        <f t="shared" si="13"/>
        <v>3.27232279529257</v>
      </c>
      <c r="J178" s="2">
        <f t="shared" si="13"/>
        <v>1.3800364793422475</v>
      </c>
      <c r="K178" s="2">
        <f t="shared" si="13"/>
        <v>0.10258044345917008</v>
      </c>
      <c r="L178" s="2">
        <f t="shared" si="11"/>
        <v>284.05807303274543</v>
      </c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x14ac:dyDescent="0.3">
      <c r="A179" s="5">
        <v>1722.9403332482652</v>
      </c>
      <c r="B179" s="5">
        <v>277.54180000000002</v>
      </c>
      <c r="C179" s="2">
        <v>1990.7863</v>
      </c>
      <c r="D179" s="2">
        <v>351.78399999999999</v>
      </c>
      <c r="E179">
        <v>1923</v>
      </c>
      <c r="F179">
        <v>970</v>
      </c>
      <c r="G179" s="2">
        <f t="shared" si="13"/>
        <v>1.8125539906103287</v>
      </c>
      <c r="H179" s="2">
        <f t="shared" si="13"/>
        <v>2.6145012805793315</v>
      </c>
      <c r="I179" s="2">
        <f t="shared" si="13"/>
        <v>3.3553480201207977</v>
      </c>
      <c r="J179" s="2">
        <f t="shared" si="13"/>
        <v>1.4003777376677067</v>
      </c>
      <c r="K179" s="2">
        <f t="shared" si="13"/>
        <v>0.10188954554725234</v>
      </c>
      <c r="L179" s="2">
        <f t="shared" si="11"/>
        <v>284.28467057452542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x14ac:dyDescent="0.3">
      <c r="A180" s="5">
        <v>1722.7948339536329</v>
      </c>
      <c r="B180" s="5">
        <v>276.93724500000002</v>
      </c>
      <c r="C180" s="2">
        <v>1990.8712</v>
      </c>
      <c r="D180" s="2">
        <v>351.80799999999999</v>
      </c>
      <c r="E180">
        <v>1924</v>
      </c>
      <c r="F180">
        <v>963</v>
      </c>
      <c r="G180" s="2">
        <f t="shared" si="13"/>
        <v>1.871755868544601</v>
      </c>
      <c r="H180" s="2">
        <f t="shared" si="13"/>
        <v>2.6983885215908772</v>
      </c>
      <c r="I180" s="2">
        <f t="shared" si="13"/>
        <v>3.4560381719692193</v>
      </c>
      <c r="J180" s="2">
        <f t="shared" si="13"/>
        <v>1.434228325357344</v>
      </c>
      <c r="K180" s="2">
        <f t="shared" si="13"/>
        <v>0.10733903938188176</v>
      </c>
      <c r="L180" s="2">
        <f t="shared" si="11"/>
        <v>284.56774992684393</v>
      </c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x14ac:dyDescent="0.3">
      <c r="A181" s="5">
        <v>1694.0641586920481</v>
      </c>
      <c r="B181" s="5">
        <v>276.54630000000003</v>
      </c>
      <c r="C181" s="2">
        <v>1990.9534000000001</v>
      </c>
      <c r="D181" s="2">
        <v>351.61399999999998</v>
      </c>
      <c r="E181">
        <v>1925</v>
      </c>
      <c r="F181">
        <v>975</v>
      </c>
      <c r="G181" s="2">
        <f t="shared" si="13"/>
        <v>1.9305305164319249</v>
      </c>
      <c r="H181" s="2">
        <f t="shared" si="13"/>
        <v>2.7813877092989121</v>
      </c>
      <c r="I181" s="2">
        <f t="shared" si="13"/>
        <v>3.5543251553920627</v>
      </c>
      <c r="J181" s="2">
        <f t="shared" si="13"/>
        <v>1.4653235391494759</v>
      </c>
      <c r="K181" s="2">
        <f t="shared" si="13"/>
        <v>0.11031568597484689</v>
      </c>
      <c r="L181" s="2">
        <f t="shared" si="11"/>
        <v>284.84188260624722</v>
      </c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x14ac:dyDescent="0.3">
      <c r="A182" s="5">
        <v>1689.5911247320805</v>
      </c>
      <c r="B182" s="5">
        <v>276.25035000000003</v>
      </c>
      <c r="C182" s="2">
        <v>1991.0383999999999</v>
      </c>
      <c r="D182" s="2">
        <v>351.45400000000001</v>
      </c>
      <c r="E182">
        <v>1926</v>
      </c>
      <c r="F182">
        <v>983</v>
      </c>
      <c r="G182" s="2">
        <f t="shared" si="13"/>
        <v>1.990037558685446</v>
      </c>
      <c r="H182" s="2">
        <f t="shared" si="13"/>
        <v>2.8652853243233127</v>
      </c>
      <c r="I182" s="2">
        <f t="shared" si="13"/>
        <v>3.6530956872899423</v>
      </c>
      <c r="J182" s="2">
        <f t="shared" si="13"/>
        <v>1.496050831840728</v>
      </c>
      <c r="K182" s="2">
        <f t="shared" si="13"/>
        <v>0.11268449367829952</v>
      </c>
      <c r="L182" s="2">
        <f t="shared" si="11"/>
        <v>285.11715389581775</v>
      </c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x14ac:dyDescent="0.3">
      <c r="A183" s="5">
        <v>1681.8876961189101</v>
      </c>
      <c r="B183" s="5">
        <v>275.91913500000004</v>
      </c>
      <c r="C183" s="2">
        <v>1991.1233</v>
      </c>
      <c r="D183" s="2">
        <v>351.55099999999999</v>
      </c>
      <c r="E183">
        <v>1927</v>
      </c>
      <c r="F183">
        <v>1062</v>
      </c>
      <c r="G183" s="2">
        <f t="shared" ref="G183:K198" si="14">G182*(1-G$5)+G$4*$F182*$L$4/1000</f>
        <v>2.0500328638497654</v>
      </c>
      <c r="H183" s="2">
        <f t="shared" si="14"/>
        <v>2.9497033082092088</v>
      </c>
      <c r="I183" s="2">
        <f t="shared" si="14"/>
        <v>3.7517423382102733</v>
      </c>
      <c r="J183" s="2">
        <f t="shared" si="14"/>
        <v>1.5259617380388282</v>
      </c>
      <c r="K183" s="2">
        <f t="shared" si="14"/>
        <v>0.11449683503186711</v>
      </c>
      <c r="L183" s="2">
        <f t="shared" si="11"/>
        <v>285.39193708333994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x14ac:dyDescent="0.3">
      <c r="A184" s="5">
        <v>1649.1941028937104</v>
      </c>
      <c r="B184" s="5">
        <v>277.24315000000001</v>
      </c>
      <c r="C184" s="2">
        <v>1991.2</v>
      </c>
      <c r="D184" s="2">
        <v>351.70499999999998</v>
      </c>
      <c r="E184">
        <v>1928</v>
      </c>
      <c r="F184">
        <v>1065</v>
      </c>
      <c r="G184" s="2">
        <f t="shared" si="14"/>
        <v>2.1148497652582159</v>
      </c>
      <c r="H184" s="2">
        <f t="shared" si="14"/>
        <v>3.0413068960729701</v>
      </c>
      <c r="I184" s="2">
        <f t="shared" si="14"/>
        <v>3.860933437626501</v>
      </c>
      <c r="J184" s="2">
        <f t="shared" si="14"/>
        <v>1.5634362286708627</v>
      </c>
      <c r="K184" s="2">
        <f t="shared" si="14"/>
        <v>0.11930499581646439</v>
      </c>
      <c r="L184" s="2">
        <f t="shared" si="11"/>
        <v>285.69983132344504</v>
      </c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x14ac:dyDescent="0.3">
      <c r="A185" s="5">
        <v>1640.0803605579961</v>
      </c>
      <c r="B185" s="5">
        <v>276.61868500000003</v>
      </c>
      <c r="C185" s="2">
        <v>1991.2849000000001</v>
      </c>
      <c r="D185" s="2">
        <v>351.87900000000002</v>
      </c>
      <c r="E185">
        <v>1929</v>
      </c>
      <c r="F185">
        <v>1145</v>
      </c>
      <c r="G185" s="2">
        <f t="shared" si="14"/>
        <v>2.1798497652582158</v>
      </c>
      <c r="H185" s="2">
        <f t="shared" si="14"/>
        <v>3.1329401698684665</v>
      </c>
      <c r="I185" s="2">
        <f t="shared" si="14"/>
        <v>3.9691096110810098</v>
      </c>
      <c r="J185" s="2">
        <f t="shared" si="14"/>
        <v>1.5991220321435056</v>
      </c>
      <c r="K185" s="2">
        <f t="shared" si="14"/>
        <v>0.12236213781957313</v>
      </c>
      <c r="L185" s="2">
        <f t="shared" si="11"/>
        <v>286.00338371617079</v>
      </c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x14ac:dyDescent="0.3">
      <c r="A186" s="5">
        <v>1628.9303455233619</v>
      </c>
      <c r="B186" s="5">
        <v>274.49826999999999</v>
      </c>
      <c r="C186" s="2">
        <v>1991.3670999999999</v>
      </c>
      <c r="D186" s="2">
        <v>352.28300000000002</v>
      </c>
      <c r="E186">
        <v>1930</v>
      </c>
      <c r="F186">
        <v>1053</v>
      </c>
      <c r="G186" s="2">
        <f t="shared" si="14"/>
        <v>2.2497323943661969</v>
      </c>
      <c r="H186" s="2">
        <f t="shared" si="14"/>
        <v>3.2318330948771683</v>
      </c>
      <c r="I186" s="2">
        <f t="shared" si="14"/>
        <v>4.0878525566525203</v>
      </c>
      <c r="J186" s="2">
        <f t="shared" si="14"/>
        <v>1.6421588892162458</v>
      </c>
      <c r="K186" s="2">
        <f t="shared" si="14"/>
        <v>0.1279722567201548</v>
      </c>
      <c r="L186" s="2">
        <f t="shared" si="11"/>
        <v>286.3395491918323</v>
      </c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x14ac:dyDescent="0.3">
      <c r="A187" s="5">
        <v>1610.4072095287759</v>
      </c>
      <c r="B187" s="5">
        <v>271.83033</v>
      </c>
      <c r="C187" s="2">
        <v>1991.4521</v>
      </c>
      <c r="D187" s="2">
        <v>352.654</v>
      </c>
      <c r="E187">
        <v>1931</v>
      </c>
      <c r="F187">
        <v>940</v>
      </c>
      <c r="G187" s="2">
        <f t="shared" si="14"/>
        <v>2.3139999999999996</v>
      </c>
      <c r="H187" s="2">
        <f t="shared" si="14"/>
        <v>3.3218154648397449</v>
      </c>
      <c r="I187" s="2">
        <f t="shared" si="14"/>
        <v>4.1911800650307578</v>
      </c>
      <c r="J187" s="2">
        <f t="shared" si="14"/>
        <v>1.6719390638803255</v>
      </c>
      <c r="K187" s="2">
        <f t="shared" si="14"/>
        <v>0.12705571701169985</v>
      </c>
      <c r="L187" s="2">
        <f t="shared" si="11"/>
        <v>286.62599031076252</v>
      </c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x14ac:dyDescent="0.3">
      <c r="A188" s="5">
        <v>1603.4209810085183</v>
      </c>
      <c r="B188" s="5">
        <v>274.25664999999998</v>
      </c>
      <c r="C188" s="2">
        <v>1991.5342000000001</v>
      </c>
      <c r="D188" s="2">
        <v>352.86</v>
      </c>
      <c r="E188">
        <v>1932</v>
      </c>
      <c r="F188">
        <v>847</v>
      </c>
      <c r="G188" s="2">
        <f t="shared" si="14"/>
        <v>2.371370892018779</v>
      </c>
      <c r="H188" s="2">
        <f t="shared" si="14"/>
        <v>3.4009399619736334</v>
      </c>
      <c r="I188" s="2">
        <f t="shared" si="14"/>
        <v>4.2761441221306207</v>
      </c>
      <c r="J188" s="2">
        <f t="shared" si="14"/>
        <v>1.6867550799922717</v>
      </c>
      <c r="K188" s="2">
        <f t="shared" si="14"/>
        <v>0.12119464325842901</v>
      </c>
      <c r="L188" s="2">
        <f t="shared" si="11"/>
        <v>286.85640469937374</v>
      </c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x14ac:dyDescent="0.3">
      <c r="A189" s="5">
        <v>1591.1074635134278</v>
      </c>
      <c r="B189" s="5">
        <v>278.65676000000002</v>
      </c>
      <c r="C189" s="2">
        <v>1991.6192000000001</v>
      </c>
      <c r="D189" s="2">
        <v>353.19099999999997</v>
      </c>
      <c r="E189">
        <v>1933</v>
      </c>
      <c r="F189">
        <v>893</v>
      </c>
      <c r="G189" s="2">
        <f t="shared" si="14"/>
        <v>2.4230657276995302</v>
      </c>
      <c r="H189" s="2">
        <f t="shared" si="14"/>
        <v>3.4711143908839301</v>
      </c>
      <c r="I189" s="2">
        <f t="shared" si="14"/>
        <v>4.3459959083408819</v>
      </c>
      <c r="J189" s="2">
        <f t="shared" si="14"/>
        <v>1.6898092107254004</v>
      </c>
      <c r="K189" s="2">
        <f t="shared" si="14"/>
        <v>0.11327352514513464</v>
      </c>
      <c r="L189" s="2">
        <f t="shared" si="11"/>
        <v>287.04325876279489</v>
      </c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x14ac:dyDescent="0.3">
      <c r="A190" s="5">
        <v>1588.2982673501078</v>
      </c>
      <c r="B190" s="5">
        <v>281.02875</v>
      </c>
      <c r="C190" s="2">
        <v>1991.7040999999999</v>
      </c>
      <c r="D190" s="2">
        <v>353.32799999999997</v>
      </c>
      <c r="E190">
        <v>1934</v>
      </c>
      <c r="F190">
        <v>973</v>
      </c>
      <c r="G190" s="2">
        <f t="shared" si="14"/>
        <v>2.4775680751173708</v>
      </c>
      <c r="H190" s="2">
        <f t="shared" si="14"/>
        <v>3.5454150166684091</v>
      </c>
      <c r="I190" s="2">
        <f t="shared" si="14"/>
        <v>4.421820898977038</v>
      </c>
      <c r="J190" s="2">
        <f t="shared" si="14"/>
        <v>1.698087929604353</v>
      </c>
      <c r="K190" s="2">
        <f t="shared" si="14"/>
        <v>0.11062874856336206</v>
      </c>
      <c r="L190" s="2">
        <f t="shared" si="11"/>
        <v>287.25352066893055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x14ac:dyDescent="0.3">
      <c r="A191" s="5">
        <v>1572.9808941479982</v>
      </c>
      <c r="B191" s="5">
        <v>281.92199999999997</v>
      </c>
      <c r="C191" s="2">
        <v>1991.7863010000001</v>
      </c>
      <c r="D191" s="2">
        <v>354.04700000000003</v>
      </c>
      <c r="E191">
        <v>1935</v>
      </c>
      <c r="F191">
        <v>1027</v>
      </c>
      <c r="G191" s="2">
        <f t="shared" si="14"/>
        <v>2.5369530516431924</v>
      </c>
      <c r="H191" s="2">
        <f t="shared" si="14"/>
        <v>3.6270229762990089</v>
      </c>
      <c r="I191" s="2">
        <f t="shared" si="14"/>
        <v>4.5086468992310511</v>
      </c>
      <c r="J191" s="2">
        <f t="shared" si="14"/>
        <v>1.7152833826623444</v>
      </c>
      <c r="K191" s="2">
        <f t="shared" si="14"/>
        <v>0.11278047902302797</v>
      </c>
      <c r="L191" s="2">
        <f t="shared" si="11"/>
        <v>287.50068678885862</v>
      </c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x14ac:dyDescent="0.3">
      <c r="A192" s="5">
        <v>1560.4303488641633</v>
      </c>
      <c r="B192" s="5">
        <v>281.74551000000002</v>
      </c>
      <c r="C192" s="2">
        <v>1991.8712330000001</v>
      </c>
      <c r="D192" s="2">
        <v>353.80399999999997</v>
      </c>
      <c r="E192">
        <v>1936</v>
      </c>
      <c r="F192">
        <v>1130</v>
      </c>
      <c r="G192" s="2">
        <f t="shared" si="14"/>
        <v>2.5996338028169013</v>
      </c>
      <c r="H192" s="2">
        <f t="shared" si="14"/>
        <v>3.713476852527843</v>
      </c>
      <c r="I192" s="2">
        <f t="shared" si="14"/>
        <v>4.6024201434899314</v>
      </c>
      <c r="J192" s="2">
        <f t="shared" si="14"/>
        <v>1.7378345417161556</v>
      </c>
      <c r="K192" s="2">
        <f t="shared" si="14"/>
        <v>0.11662078078585852</v>
      </c>
      <c r="L192" s="2">
        <f t="shared" si="11"/>
        <v>287.76998612133667</v>
      </c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x14ac:dyDescent="0.3">
      <c r="A193" s="5">
        <v>1549.7130622291177</v>
      </c>
      <c r="B193" s="5">
        <v>282.81794999999994</v>
      </c>
      <c r="C193" s="2">
        <v>1991.9534249999999</v>
      </c>
      <c r="D193" s="2">
        <v>353.697</v>
      </c>
      <c r="E193">
        <v>1937</v>
      </c>
      <c r="F193">
        <v>1209</v>
      </c>
      <c r="G193" s="2">
        <f t="shared" si="14"/>
        <v>2.6686009389671361</v>
      </c>
      <c r="H193" s="2">
        <f t="shared" si="14"/>
        <v>3.8093642530605956</v>
      </c>
      <c r="I193" s="2">
        <f t="shared" si="14"/>
        <v>4.7104088839132627</v>
      </c>
      <c r="J193" s="2">
        <f t="shared" si="14"/>
        <v>1.7711866258287283</v>
      </c>
      <c r="K193" s="2">
        <f t="shared" si="14"/>
        <v>0.12378572229873744</v>
      </c>
      <c r="L193" s="2">
        <f t="shared" si="11"/>
        <v>288.08334642406845</v>
      </c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x14ac:dyDescent="0.3">
      <c r="A194" s="5">
        <v>1529.6778032850689</v>
      </c>
      <c r="B194" s="5">
        <v>283.21615000000003</v>
      </c>
      <c r="C194" s="2">
        <v>1992.0382509999999</v>
      </c>
      <c r="D194" s="2">
        <v>353.48200000000003</v>
      </c>
      <c r="E194">
        <v>1938</v>
      </c>
      <c r="F194">
        <v>1142</v>
      </c>
      <c r="G194" s="2">
        <f t="shared" si="14"/>
        <v>2.7423896713615021</v>
      </c>
      <c r="H194" s="2">
        <f t="shared" si="14"/>
        <v>3.9124057048630885</v>
      </c>
      <c r="I194" s="2">
        <f t="shared" si="14"/>
        <v>4.8288166775533963</v>
      </c>
      <c r="J194" s="2">
        <f t="shared" si="14"/>
        <v>1.8119057106995453</v>
      </c>
      <c r="K194" s="2">
        <f t="shared" si="14"/>
        <v>0.13184039918913976</v>
      </c>
      <c r="L194" s="2">
        <f t="shared" si="11"/>
        <v>288.42735816366667</v>
      </c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x14ac:dyDescent="0.3">
      <c r="A195" s="5">
        <v>1501.5236039760064</v>
      </c>
      <c r="B195" s="5">
        <v>282.40979499999997</v>
      </c>
      <c r="C195" s="2">
        <v>1992.1229510000001</v>
      </c>
      <c r="D195" s="2">
        <v>353.375</v>
      </c>
      <c r="E195">
        <v>1939</v>
      </c>
      <c r="F195">
        <v>1192</v>
      </c>
      <c r="G195" s="2">
        <f t="shared" si="14"/>
        <v>2.8120892018779342</v>
      </c>
      <c r="H195" s="2">
        <f t="shared" si="14"/>
        <v>4.008872606738584</v>
      </c>
      <c r="I195" s="2">
        <f t="shared" si="14"/>
        <v>4.9355694011605005</v>
      </c>
      <c r="J195" s="2">
        <f t="shared" si="14"/>
        <v>1.842434792501328</v>
      </c>
      <c r="K195" s="2">
        <f t="shared" si="14"/>
        <v>0.13358026777114429</v>
      </c>
      <c r="L195" s="2">
        <f t="shared" si="11"/>
        <v>288.73254627004951</v>
      </c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x14ac:dyDescent="0.3">
      <c r="A196" s="5">
        <v>1469.472350000392</v>
      </c>
      <c r="B196" s="5">
        <v>279.63234999999997</v>
      </c>
      <c r="C196" s="2">
        <v>1992.202186</v>
      </c>
      <c r="D196" s="2">
        <v>353.30799999999999</v>
      </c>
      <c r="E196">
        <v>1940</v>
      </c>
      <c r="F196">
        <v>1299</v>
      </c>
      <c r="G196" s="2">
        <f t="shared" si="14"/>
        <v>2.8848403755868546</v>
      </c>
      <c r="H196" s="2">
        <f t="shared" si="14"/>
        <v>4.1097689609634633</v>
      </c>
      <c r="I196" s="2">
        <f t="shared" si="14"/>
        <v>5.0484009610516392</v>
      </c>
      <c r="J196" s="2">
        <f t="shared" si="14"/>
        <v>1.8770883884397165</v>
      </c>
      <c r="K196" s="2">
        <f t="shared" si="14"/>
        <v>0.13698296925037637</v>
      </c>
      <c r="L196" s="2">
        <f t="shared" si="11"/>
        <v>289.05708165529205</v>
      </c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x14ac:dyDescent="0.3">
      <c r="A197" s="5">
        <v>1449.1350714777568</v>
      </c>
      <c r="B197" s="5">
        <v>281.66316999999998</v>
      </c>
      <c r="C197" s="2">
        <v>1992.286885</v>
      </c>
      <c r="D197" s="2">
        <v>353.47199999999998</v>
      </c>
      <c r="E197">
        <v>1941</v>
      </c>
      <c r="F197">
        <v>1334</v>
      </c>
      <c r="G197" s="2">
        <f t="shared" si="14"/>
        <v>2.9641220657276994</v>
      </c>
      <c r="H197" s="2">
        <f t="shared" si="14"/>
        <v>4.2204346946579321</v>
      </c>
      <c r="I197" s="2">
        <f t="shared" si="14"/>
        <v>5.175793143623947</v>
      </c>
      <c r="J197" s="2">
        <f t="shared" si="14"/>
        <v>1.9223210188340307</v>
      </c>
      <c r="K197" s="2">
        <f t="shared" si="14"/>
        <v>0.14407028620178391</v>
      </c>
      <c r="L197" s="2">
        <f t="shared" si="11"/>
        <v>289.42674120904542</v>
      </c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x14ac:dyDescent="0.3">
      <c r="A198" s="5">
        <v>1431</v>
      </c>
      <c r="B198" s="5">
        <v>282.51929999999999</v>
      </c>
      <c r="C198" s="2">
        <v>1992.3688520000001</v>
      </c>
      <c r="D198" s="2">
        <v>353.85</v>
      </c>
      <c r="E198">
        <v>1942</v>
      </c>
      <c r="F198">
        <v>1342</v>
      </c>
      <c r="G198" s="2">
        <f t="shared" si="14"/>
        <v>3.0455399061032864</v>
      </c>
      <c r="H198" s="2">
        <f t="shared" si="14"/>
        <v>4.3340823685866887</v>
      </c>
      <c r="I198" s="2">
        <f t="shared" si="14"/>
        <v>5.3067336058234735</v>
      </c>
      <c r="J198" s="2">
        <f t="shared" si="14"/>
        <v>1.9690776324794006</v>
      </c>
      <c r="K198" s="2">
        <f t="shared" si="14"/>
        <v>0.15001215371617657</v>
      </c>
      <c r="L198" s="2">
        <f t="shared" si="11"/>
        <v>289.80544566670903</v>
      </c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x14ac:dyDescent="0.3">
      <c r="A199" s="5">
        <v>1429.3261215367718</v>
      </c>
      <c r="B199" s="5">
        <v>279.53550000000001</v>
      </c>
      <c r="C199" s="2">
        <v>1992.4535519999999</v>
      </c>
      <c r="D199" s="2">
        <v>354.298</v>
      </c>
      <c r="E199">
        <v>1943</v>
      </c>
      <c r="F199">
        <v>1391</v>
      </c>
      <c r="G199" s="2">
        <f t="shared" ref="G199:K214" si="15">G198*(1-G$5)+G$4*$F198*$L$4/1000</f>
        <v>3.1274460093896712</v>
      </c>
      <c r="H199" s="2">
        <f t="shared" si="15"/>
        <v>4.448168568075384</v>
      </c>
      <c r="I199" s="2">
        <f t="shared" si="15"/>
        <v>5.4371183824275091</v>
      </c>
      <c r="J199" s="2">
        <f t="shared" si="15"/>
        <v>2.0141021549193683</v>
      </c>
      <c r="K199" s="2">
        <f t="shared" si="15"/>
        <v>0.15399166539406631</v>
      </c>
      <c r="L199" s="2">
        <f t="shared" ref="L199:L262" si="16">SUM(G199:K199,L$5)</f>
        <v>290.18082678020602</v>
      </c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x14ac:dyDescent="0.3">
      <c r="A200" s="5">
        <v>1411.2538389565966</v>
      </c>
      <c r="B200" s="5">
        <v>279.61514</v>
      </c>
      <c r="C200" s="2">
        <v>1992.535519</v>
      </c>
      <c r="D200" s="2">
        <v>354.75099999999998</v>
      </c>
      <c r="E200">
        <v>1944</v>
      </c>
      <c r="F200">
        <v>1383</v>
      </c>
      <c r="G200" s="2">
        <f t="shared" si="15"/>
        <v>3.2123427230046948</v>
      </c>
      <c r="H200" s="2">
        <f t="shared" si="15"/>
        <v>4.5665418519853072</v>
      </c>
      <c r="I200" s="2">
        <f t="shared" si="15"/>
        <v>5.5731145566035076</v>
      </c>
      <c r="J200" s="2">
        <f t="shared" si="15"/>
        <v>2.0623057416518256</v>
      </c>
      <c r="K200" s="2">
        <f t="shared" si="15"/>
        <v>0.15870583072095895</v>
      </c>
      <c r="L200" s="2">
        <f t="shared" si="16"/>
        <v>290.5730107039663</v>
      </c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x14ac:dyDescent="0.3">
      <c r="A201" s="5">
        <v>1390.5117738192309</v>
      </c>
      <c r="B201" s="5">
        <v>279.97579749999994</v>
      </c>
      <c r="C201" s="2">
        <v>1992.6202189999999</v>
      </c>
      <c r="D201" s="2">
        <v>354.86799999999999</v>
      </c>
      <c r="E201">
        <v>1945</v>
      </c>
      <c r="F201">
        <v>1160</v>
      </c>
      <c r="G201" s="2">
        <f t="shared" si="15"/>
        <v>3.2967511737089201</v>
      </c>
      <c r="H201" s="2">
        <f t="shared" si="15"/>
        <v>4.683838313742978</v>
      </c>
      <c r="I201" s="2">
        <f t="shared" si="15"/>
        <v>5.7060834284355142</v>
      </c>
      <c r="J201" s="2">
        <f t="shared" si="15"/>
        <v>2.1068166418831882</v>
      </c>
      <c r="K201" s="2">
        <f t="shared" si="15"/>
        <v>0.16118952967221351</v>
      </c>
      <c r="L201" s="2">
        <f t="shared" si="16"/>
        <v>290.9546790874428</v>
      </c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x14ac:dyDescent="0.3">
      <c r="A202" s="5">
        <v>1390.4552610634835</v>
      </c>
      <c r="B202" s="5">
        <v>280.40884</v>
      </c>
      <c r="C202" s="2">
        <v>1992.7049179999999</v>
      </c>
      <c r="D202" s="2">
        <v>354.98599999999999</v>
      </c>
      <c r="E202">
        <v>1946</v>
      </c>
      <c r="F202">
        <v>1238</v>
      </c>
      <c r="G202" s="2">
        <f t="shared" si="15"/>
        <v>3.3675492957746478</v>
      </c>
      <c r="H202" s="2">
        <f t="shared" si="15"/>
        <v>4.7798731222911037</v>
      </c>
      <c r="I202" s="2">
        <f t="shared" si="15"/>
        <v>5.8037651627565348</v>
      </c>
      <c r="J202" s="2">
        <f t="shared" si="15"/>
        <v>2.1226110653999561</v>
      </c>
      <c r="K202" s="2">
        <f t="shared" si="15"/>
        <v>0.15222648566757038</v>
      </c>
      <c r="L202" s="2">
        <f t="shared" si="16"/>
        <v>291.2260251318898</v>
      </c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x14ac:dyDescent="0.3">
      <c r="A203" s="5">
        <v>1349.657371124722</v>
      </c>
      <c r="B203" s="5">
        <v>280.06311499999998</v>
      </c>
      <c r="C203" s="2">
        <v>1992.786885</v>
      </c>
      <c r="D203" s="2">
        <v>355.03500000000003</v>
      </c>
      <c r="E203">
        <v>1947</v>
      </c>
      <c r="F203">
        <v>1392</v>
      </c>
      <c r="G203" s="2">
        <f t="shared" si="15"/>
        <v>3.4431079812206571</v>
      </c>
      <c r="H203" s="2">
        <f t="shared" si="15"/>
        <v>4.8829676798714976</v>
      </c>
      <c r="I203" s="2">
        <f t="shared" si="15"/>
        <v>5.9118540625365554</v>
      </c>
      <c r="J203" s="2">
        <f t="shared" si="15"/>
        <v>2.1466581327340513</v>
      </c>
      <c r="K203" s="2">
        <f t="shared" si="15"/>
        <v>0.15045209650538674</v>
      </c>
      <c r="L203" s="2">
        <f t="shared" si="16"/>
        <v>291.53503995286815</v>
      </c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x14ac:dyDescent="0.3">
      <c r="A204" s="5">
        <v>1330.0781298190848</v>
      </c>
      <c r="B204" s="5">
        <v>283.41525000000001</v>
      </c>
      <c r="C204" s="2">
        <v>1992.8715850000001</v>
      </c>
      <c r="D204" s="2">
        <v>354.81200000000001</v>
      </c>
      <c r="E204">
        <v>1948</v>
      </c>
      <c r="F204">
        <v>1469</v>
      </c>
      <c r="G204" s="2">
        <f t="shared" si="15"/>
        <v>3.5280657276995302</v>
      </c>
      <c r="H204" s="2">
        <f t="shared" si="15"/>
        <v>5.0002387151382299</v>
      </c>
      <c r="I204" s="2">
        <f t="shared" si="15"/>
        <v>6.0416282767666081</v>
      </c>
      <c r="J204" s="2">
        <f t="shared" si="15"/>
        <v>2.1874065840827313</v>
      </c>
      <c r="K204" s="2">
        <f t="shared" si="15"/>
        <v>0.15660592202461737</v>
      </c>
      <c r="L204" s="2">
        <f t="shared" si="16"/>
        <v>291.9139452257117</v>
      </c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x14ac:dyDescent="0.3">
      <c r="A205" s="5">
        <v>1306.4533214161377</v>
      </c>
      <c r="B205" s="5">
        <v>281.49663500000003</v>
      </c>
      <c r="C205" s="2">
        <v>1992.9535519999999</v>
      </c>
      <c r="D205" s="2">
        <v>354.553</v>
      </c>
      <c r="E205">
        <v>1949</v>
      </c>
      <c r="F205">
        <v>1419</v>
      </c>
      <c r="G205" s="2">
        <f t="shared" si="15"/>
        <v>3.6177230046948354</v>
      </c>
      <c r="H205" s="2">
        <f t="shared" si="15"/>
        <v>5.1244171812289609</v>
      </c>
      <c r="I205" s="2">
        <f t="shared" si="15"/>
        <v>6.1812286566828059</v>
      </c>
      <c r="J205" s="2">
        <f t="shared" si="15"/>
        <v>2.2348647631985243</v>
      </c>
      <c r="K205" s="2">
        <f t="shared" si="15"/>
        <v>0.16395342935073115</v>
      </c>
      <c r="L205" s="2">
        <f t="shared" si="16"/>
        <v>292.32218703515588</v>
      </c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x14ac:dyDescent="0.3">
      <c r="A206" s="5">
        <v>1275.7548259945549</v>
      </c>
      <c r="B206" s="5">
        <v>281.12830000000002</v>
      </c>
      <c r="C206" s="2">
        <v>1993.038356</v>
      </c>
      <c r="D206" s="2">
        <v>354.21699999999998</v>
      </c>
      <c r="E206">
        <v>1950</v>
      </c>
      <c r="F206">
        <v>1630</v>
      </c>
      <c r="G206" s="2">
        <f t="shared" si="15"/>
        <v>3.7043286384976524</v>
      </c>
      <c r="H206" s="2">
        <f t="shared" si="15"/>
        <v>5.2435591929658569</v>
      </c>
      <c r="I206" s="2">
        <f t="shared" si="15"/>
        <v>6.3114434972308091</v>
      </c>
      <c r="J206" s="2">
        <f t="shared" si="15"/>
        <v>2.2737432611421209</v>
      </c>
      <c r="K206" s="2">
        <f t="shared" si="15"/>
        <v>0.16606249997610675</v>
      </c>
      <c r="L206" s="2">
        <f t="shared" si="16"/>
        <v>292.69913708981255</v>
      </c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x14ac:dyDescent="0.3">
      <c r="A207" s="5">
        <v>1257.5572759254273</v>
      </c>
      <c r="B207" s="5">
        <v>282.11384499999997</v>
      </c>
      <c r="C207" s="2">
        <v>1993.123288</v>
      </c>
      <c r="D207" s="2">
        <v>354.14400000000001</v>
      </c>
      <c r="E207">
        <v>1951</v>
      </c>
      <c r="F207">
        <v>1767</v>
      </c>
      <c r="G207" s="2">
        <f t="shared" si="15"/>
        <v>3.8038122065727697</v>
      </c>
      <c r="H207" s="2">
        <f t="shared" si="15"/>
        <v>5.3821856480389538</v>
      </c>
      <c r="I207" s="2">
        <f t="shared" si="15"/>
        <v>6.4716100445061979</v>
      </c>
      <c r="J207" s="2">
        <f t="shared" si="15"/>
        <v>2.3351660109425181</v>
      </c>
      <c r="K207" s="2">
        <f t="shared" si="15"/>
        <v>0.17724781926028133</v>
      </c>
      <c r="L207" s="2">
        <f t="shared" si="16"/>
        <v>293.17002172932069</v>
      </c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x14ac:dyDescent="0.3">
      <c r="A208" s="5">
        <v>1246.2740771419012</v>
      </c>
      <c r="B208" s="5">
        <v>281.72289999999998</v>
      </c>
      <c r="C208" s="2">
        <v>1993.2</v>
      </c>
      <c r="D208" s="2">
        <v>354.35899999999998</v>
      </c>
      <c r="E208">
        <v>1952</v>
      </c>
      <c r="F208">
        <v>1795</v>
      </c>
      <c r="G208" s="2">
        <f t="shared" si="15"/>
        <v>3.9116572769953049</v>
      </c>
      <c r="H208" s="2">
        <f t="shared" si="15"/>
        <v>5.5332945873545478</v>
      </c>
      <c r="I208" s="2">
        <f t="shared" si="15"/>
        <v>6.6502088973620275</v>
      </c>
      <c r="J208" s="2">
        <f t="shared" si="15"/>
        <v>2.4091596843576024</v>
      </c>
      <c r="K208" s="2">
        <f t="shared" si="15"/>
        <v>0.19046398322743729</v>
      </c>
      <c r="L208" s="2">
        <f t="shared" si="16"/>
        <v>293.69478442929693</v>
      </c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x14ac:dyDescent="0.3">
      <c r="A209" s="5">
        <v>1207.4211739643513</v>
      </c>
      <c r="B209" s="5">
        <v>283.59713999999997</v>
      </c>
      <c r="C209" s="2">
        <v>1993.284932</v>
      </c>
      <c r="D209" s="2">
        <v>354.28899999999999</v>
      </c>
      <c r="E209">
        <v>1953</v>
      </c>
      <c r="F209">
        <v>1841</v>
      </c>
      <c r="G209" s="2">
        <f t="shared" si="15"/>
        <v>4.0212112676056337</v>
      </c>
      <c r="H209" s="2">
        <f t="shared" si="15"/>
        <v>5.6866169294412305</v>
      </c>
      <c r="I209" s="2">
        <f t="shared" si="15"/>
        <v>6.8306170591858955</v>
      </c>
      <c r="J209" s="2">
        <f t="shared" si="15"/>
        <v>2.4822127168123798</v>
      </c>
      <c r="K209" s="2">
        <f t="shared" si="15"/>
        <v>0.19979454586791706</v>
      </c>
      <c r="L209" s="2">
        <f t="shared" si="16"/>
        <v>294.22045251891308</v>
      </c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x14ac:dyDescent="0.3">
      <c r="A210" s="5">
        <v>1192.6199335903211</v>
      </c>
      <c r="B210" s="5">
        <v>283.85327000000001</v>
      </c>
      <c r="C210" s="2">
        <v>1993.367123</v>
      </c>
      <c r="D210" s="2">
        <v>354.26400000000001</v>
      </c>
      <c r="E210">
        <v>1954</v>
      </c>
      <c r="F210">
        <v>1865</v>
      </c>
      <c r="G210" s="2">
        <f t="shared" si="15"/>
        <v>4.1335727699530516</v>
      </c>
      <c r="H210" s="2">
        <f t="shared" si="15"/>
        <v>5.8438367260068711</v>
      </c>
      <c r="I210" s="2">
        <f t="shared" si="15"/>
        <v>7.0155144696705936</v>
      </c>
      <c r="J210" s="2">
        <f t="shared" si="15"/>
        <v>2.5564915202240117</v>
      </c>
      <c r="K210" s="2">
        <f t="shared" si="15"/>
        <v>0.20761344259488285</v>
      </c>
      <c r="L210" s="2">
        <f t="shared" si="16"/>
        <v>294.75702892844942</v>
      </c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x14ac:dyDescent="0.3">
      <c r="A211" s="5">
        <v>1159.6127749214806</v>
      </c>
      <c r="B211" s="5">
        <v>283.87588000000005</v>
      </c>
      <c r="C211" s="2">
        <v>1993.452055</v>
      </c>
      <c r="D211" s="2">
        <v>354.697</v>
      </c>
      <c r="E211">
        <v>1955</v>
      </c>
      <c r="F211">
        <v>2043</v>
      </c>
      <c r="G211" s="2">
        <f t="shared" si="15"/>
        <v>4.2473990610328638</v>
      </c>
      <c r="H211" s="2">
        <f t="shared" si="15"/>
        <v>6.0028775273381338</v>
      </c>
      <c r="I211" s="2">
        <f t="shared" si="15"/>
        <v>7.201535707036423</v>
      </c>
      <c r="J211" s="2">
        <f t="shared" si="15"/>
        <v>2.6293439105269663</v>
      </c>
      <c r="K211" s="2">
        <f t="shared" si="15"/>
        <v>0.21348260374829464</v>
      </c>
      <c r="L211" s="2">
        <f t="shared" si="16"/>
        <v>295.29463880968268</v>
      </c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x14ac:dyDescent="0.3">
      <c r="A212" s="5">
        <v>1136.7946841810672</v>
      </c>
      <c r="B212" s="5">
        <v>283.81344999999999</v>
      </c>
      <c r="C212" s="2">
        <v>1993.5342470000001</v>
      </c>
      <c r="D212" s="2">
        <v>355.15800000000002</v>
      </c>
      <c r="E212">
        <v>1956</v>
      </c>
      <c r="F212">
        <v>2177</v>
      </c>
      <c r="G212" s="2">
        <f t="shared" si="15"/>
        <v>4.3720892018779338</v>
      </c>
      <c r="H212" s="2">
        <f t="shared" si="15"/>
        <v>6.1781944176931756</v>
      </c>
      <c r="I212" s="2">
        <f t="shared" si="15"/>
        <v>7.4118018368215628</v>
      </c>
      <c r="J212" s="2">
        <f t="shared" si="15"/>
        <v>2.718926491588598</v>
      </c>
      <c r="K212" s="2">
        <f t="shared" si="15"/>
        <v>0.22539923744637033</v>
      </c>
      <c r="L212" s="2">
        <f t="shared" si="16"/>
        <v>295.90641118542766</v>
      </c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x14ac:dyDescent="0.3">
      <c r="A213" s="5">
        <v>1105.3739406361235</v>
      </c>
      <c r="B213" s="5">
        <v>282.75096500000001</v>
      </c>
      <c r="C213" s="2">
        <v>1993.6191779999999</v>
      </c>
      <c r="D213" s="2">
        <v>355.57799999999997</v>
      </c>
      <c r="E213">
        <v>1957</v>
      </c>
      <c r="F213">
        <v>2270</v>
      </c>
      <c r="G213" s="2">
        <f t="shared" si="15"/>
        <v>4.5049577464788726</v>
      </c>
      <c r="H213" s="2">
        <f t="shared" si="15"/>
        <v>6.3656111656653849</v>
      </c>
      <c r="I213" s="2">
        <f t="shared" si="15"/>
        <v>7.6393771005090541</v>
      </c>
      <c r="J213" s="2">
        <f t="shared" si="15"/>
        <v>2.8191192009593293</v>
      </c>
      <c r="K213" s="2">
        <f t="shared" si="15"/>
        <v>0.23891812095702458</v>
      </c>
      <c r="L213" s="2">
        <f t="shared" si="16"/>
        <v>296.56798333456965</v>
      </c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x14ac:dyDescent="0.3">
      <c r="A214" s="5">
        <v>1087.5374858030018</v>
      </c>
      <c r="B214" s="5">
        <v>282.39983999999998</v>
      </c>
      <c r="C214" s="2">
        <v>1993.7041099999999</v>
      </c>
      <c r="D214" s="2">
        <v>355.80399999999997</v>
      </c>
      <c r="E214">
        <v>1958</v>
      </c>
      <c r="F214">
        <v>2330</v>
      </c>
      <c r="G214" s="2">
        <f t="shared" si="15"/>
        <v>4.6435023474178401</v>
      </c>
      <c r="H214" s="2">
        <f t="shared" si="15"/>
        <v>6.5612447189264618</v>
      </c>
      <c r="I214" s="2">
        <f t="shared" si="15"/>
        <v>7.8778695398298328</v>
      </c>
      <c r="J214" s="2">
        <f t="shared" si="15"/>
        <v>2.9245037087927948</v>
      </c>
      <c r="K214" s="2">
        <f t="shared" si="15"/>
        <v>0.2514839354744185</v>
      </c>
      <c r="L214" s="2">
        <f t="shared" si="16"/>
        <v>297.25860425044135</v>
      </c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x14ac:dyDescent="0.3">
      <c r="A215" s="5">
        <v>1058.0112997238571</v>
      </c>
      <c r="B215" s="5">
        <v>282.76092</v>
      </c>
      <c r="C215" s="2">
        <v>1993.7863010000001</v>
      </c>
      <c r="D215" s="2">
        <v>355.83499999999998</v>
      </c>
      <c r="E215">
        <v>1959</v>
      </c>
      <c r="F215">
        <v>2454</v>
      </c>
      <c r="G215" s="2">
        <f t="shared" ref="G215:K230" si="17">G214*(1-G$5)+G$4*$F214*$L$4/1000</f>
        <v>4.7857089201877931</v>
      </c>
      <c r="H215" s="2">
        <f t="shared" si="17"/>
        <v>6.7619738812500838</v>
      </c>
      <c r="I215" s="2">
        <f t="shared" si="17"/>
        <v>8.122174871249797</v>
      </c>
      <c r="J215" s="2">
        <f t="shared" si="17"/>
        <v>3.0309101845284601</v>
      </c>
      <c r="K215" s="2">
        <f t="shared" si="17"/>
        <v>0.26192238865193074</v>
      </c>
      <c r="L215" s="2">
        <f t="shared" si="16"/>
        <v>297.96269024586809</v>
      </c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x14ac:dyDescent="0.3">
      <c r="A216" s="5">
        <v>1036.7968998901797</v>
      </c>
      <c r="B216" s="5">
        <v>280.26947000000001</v>
      </c>
      <c r="C216" s="2">
        <v>1993.8712330000001</v>
      </c>
      <c r="D216" s="2">
        <v>355.73399999999998</v>
      </c>
      <c r="E216">
        <v>1960</v>
      </c>
      <c r="F216">
        <v>2569</v>
      </c>
      <c r="G216" s="2">
        <f t="shared" si="17"/>
        <v>4.9354835680751172</v>
      </c>
      <c r="H216" s="2">
        <f t="shared" si="17"/>
        <v>6.9737940241347243</v>
      </c>
      <c r="I216" s="2">
        <f t="shared" si="17"/>
        <v>8.3818300940252133</v>
      </c>
      <c r="J216" s="2">
        <f t="shared" si="17"/>
        <v>3.1457919834421926</v>
      </c>
      <c r="K216" s="2">
        <f t="shared" si="17"/>
        <v>0.27407522678819812</v>
      </c>
      <c r="L216" s="2">
        <f t="shared" si="16"/>
        <v>298.71097489646547</v>
      </c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x14ac:dyDescent="0.3">
      <c r="A217" s="5">
        <v>1025.1723309203073</v>
      </c>
      <c r="B217" s="5">
        <v>280.82965000000002</v>
      </c>
      <c r="C217" s="2">
        <v>1993.9534249999999</v>
      </c>
      <c r="D217" s="2">
        <v>355.40600000000001</v>
      </c>
      <c r="E217">
        <v>1961</v>
      </c>
      <c r="F217">
        <v>2580</v>
      </c>
      <c r="G217" s="2">
        <f t="shared" si="17"/>
        <v>5.0922769953051645</v>
      </c>
      <c r="H217" s="2">
        <f t="shared" si="17"/>
        <v>7.1958295655387117</v>
      </c>
      <c r="I217" s="2">
        <f t="shared" si="17"/>
        <v>8.6552770597842681</v>
      </c>
      <c r="J217" s="2">
        <f t="shared" si="17"/>
        <v>3.2676085989378469</v>
      </c>
      <c r="K217" s="2">
        <f t="shared" si="17"/>
        <v>0.28684535675323308</v>
      </c>
      <c r="L217" s="2">
        <f t="shared" si="16"/>
        <v>299.49783757631923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x14ac:dyDescent="0.3">
      <c r="A218" s="5">
        <v>1005</v>
      </c>
      <c r="B218" s="5">
        <v>280.5</v>
      </c>
      <c r="C218" s="2">
        <v>1994.038356</v>
      </c>
      <c r="D218" s="2">
        <v>355.03500000000003</v>
      </c>
      <c r="E218">
        <v>1962</v>
      </c>
      <c r="F218">
        <v>2686</v>
      </c>
      <c r="G218" s="2">
        <f t="shared" si="17"/>
        <v>5.2497417840375586</v>
      </c>
      <c r="H218" s="2">
        <f t="shared" si="17"/>
        <v>7.4182871443793204</v>
      </c>
      <c r="I218" s="2">
        <f t="shared" si="17"/>
        <v>8.926706234112773</v>
      </c>
      <c r="J218" s="2">
        <f t="shared" si="17"/>
        <v>3.3837572939762017</v>
      </c>
      <c r="K218" s="2">
        <f t="shared" si="17"/>
        <v>0.29510726403042442</v>
      </c>
      <c r="L218" s="2">
        <f t="shared" si="16"/>
        <v>300.27359972053625</v>
      </c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x14ac:dyDescent="0.3">
      <c r="A219" s="5">
        <v>1004.9747775064998</v>
      </c>
      <c r="B219" s="5">
        <v>279.36356499999999</v>
      </c>
      <c r="C219" s="2">
        <v>1994.123288</v>
      </c>
      <c r="D219" s="2">
        <v>355.029</v>
      </c>
      <c r="E219">
        <v>1963</v>
      </c>
      <c r="F219">
        <v>2833</v>
      </c>
      <c r="G219" s="2">
        <f t="shared" si="17"/>
        <v>5.4136760563380282</v>
      </c>
      <c r="H219" s="2">
        <f t="shared" si="17"/>
        <v>7.6500857874123716</v>
      </c>
      <c r="I219" s="2">
        <f t="shared" si="17"/>
        <v>9.2104170015195468</v>
      </c>
      <c r="J219" s="2">
        <f t="shared" si="17"/>
        <v>3.5057120937756472</v>
      </c>
      <c r="K219" s="2">
        <f t="shared" si="17"/>
        <v>0.30509488992334016</v>
      </c>
      <c r="L219" s="2">
        <f t="shared" si="16"/>
        <v>301.08498582896891</v>
      </c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x14ac:dyDescent="0.3">
      <c r="A220" s="5">
        <v>968.20091040480986</v>
      </c>
      <c r="B220" s="5">
        <v>278.45946000000004</v>
      </c>
      <c r="C220" s="2">
        <v>1994.2</v>
      </c>
      <c r="D220" s="2">
        <v>355.346</v>
      </c>
      <c r="E220">
        <v>1964</v>
      </c>
      <c r="F220">
        <v>2995</v>
      </c>
      <c r="G220" s="2">
        <f t="shared" si="17"/>
        <v>5.5865821596244132</v>
      </c>
      <c r="H220" s="2">
        <f t="shared" si="17"/>
        <v>7.895049562349195</v>
      </c>
      <c r="I220" s="2">
        <f t="shared" si="17"/>
        <v>9.5124041353112165</v>
      </c>
      <c r="J220" s="2">
        <f t="shared" si="17"/>
        <v>3.6379535203975024</v>
      </c>
      <c r="K220" s="2">
        <f t="shared" si="17"/>
        <v>0.31805409969583753</v>
      </c>
      <c r="L220" s="2">
        <f t="shared" si="16"/>
        <v>301.95004347737819</v>
      </c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x14ac:dyDescent="0.3">
      <c r="A221" s="5">
        <v>944.23650758208908</v>
      </c>
      <c r="B221" s="5">
        <v>279.11739</v>
      </c>
      <c r="C221" s="2">
        <v>1994.284932</v>
      </c>
      <c r="D221" s="2">
        <v>355.62200000000001</v>
      </c>
      <c r="E221">
        <v>1965</v>
      </c>
      <c r="F221">
        <v>3130</v>
      </c>
      <c r="G221" s="2">
        <f t="shared" si="17"/>
        <v>5.7693755868544603</v>
      </c>
      <c r="H221" s="2">
        <f t="shared" si="17"/>
        <v>8.1545507022225188</v>
      </c>
      <c r="I221" s="2">
        <f t="shared" si="17"/>
        <v>9.8346758399685257</v>
      </c>
      <c r="J221" s="2">
        <f t="shared" si="17"/>
        <v>3.7816544945713471</v>
      </c>
      <c r="K221" s="2">
        <f t="shared" si="17"/>
        <v>0.33351989155132167</v>
      </c>
      <c r="L221" s="2">
        <f t="shared" si="16"/>
        <v>302.87377651516817</v>
      </c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x14ac:dyDescent="0.3">
      <c r="A222" s="5">
        <v>897.43654891130177</v>
      </c>
      <c r="B222" s="5">
        <v>278.91423999999995</v>
      </c>
      <c r="C222" s="2">
        <v>1994.367123</v>
      </c>
      <c r="D222" s="2">
        <v>355.846</v>
      </c>
      <c r="E222">
        <v>1966</v>
      </c>
      <c r="F222">
        <v>3288</v>
      </c>
      <c r="G222" s="2">
        <f t="shared" si="17"/>
        <v>5.9604084507042252</v>
      </c>
      <c r="H222" s="2">
        <f t="shared" si="17"/>
        <v>8.4260140030391373</v>
      </c>
      <c r="I222" s="2">
        <f t="shared" si="17"/>
        <v>10.172903505459898</v>
      </c>
      <c r="J222" s="2">
        <f t="shared" si="17"/>
        <v>3.9329913542881836</v>
      </c>
      <c r="K222" s="2">
        <f t="shared" si="17"/>
        <v>0.34923839665742085</v>
      </c>
      <c r="L222" s="2">
        <f t="shared" si="16"/>
        <v>303.84155571014884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x14ac:dyDescent="0.3">
      <c r="A223" s="5">
        <v>857.30982198049514</v>
      </c>
      <c r="B223" s="5">
        <v>279.33640000000003</v>
      </c>
      <c r="C223" s="2">
        <v>1994.452055</v>
      </c>
      <c r="D223" s="2">
        <v>356.10899999999998</v>
      </c>
      <c r="E223">
        <v>1967</v>
      </c>
      <c r="F223">
        <v>3393</v>
      </c>
      <c r="G223" s="2">
        <f t="shared" si="17"/>
        <v>6.1610845070422533</v>
      </c>
      <c r="H223" s="2">
        <f t="shared" si="17"/>
        <v>8.7115661809497791</v>
      </c>
      <c r="I223" s="2">
        <f t="shared" si="17"/>
        <v>10.530328360112787</v>
      </c>
      <c r="J223" s="2">
        <f t="shared" si="17"/>
        <v>4.0942274159294891</v>
      </c>
      <c r="K223" s="2">
        <f t="shared" si="17"/>
        <v>0.36618999230470639</v>
      </c>
      <c r="L223" s="2">
        <f t="shared" si="16"/>
        <v>304.86339645633899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x14ac:dyDescent="0.3">
      <c r="A224" s="5">
        <v>799.24277413704067</v>
      </c>
      <c r="B224" s="5">
        <v>278.54995500000001</v>
      </c>
      <c r="C224" s="2">
        <v>1994.5342470000001</v>
      </c>
      <c r="D224" s="2">
        <v>356.58100000000002</v>
      </c>
      <c r="E224">
        <v>1968</v>
      </c>
      <c r="F224">
        <v>3566</v>
      </c>
      <c r="G224" s="2">
        <f t="shared" si="17"/>
        <v>6.3681690140845069</v>
      </c>
      <c r="H224" s="2">
        <f t="shared" si="17"/>
        <v>9.0061919512107131</v>
      </c>
      <c r="I224" s="2">
        <f t="shared" si="17"/>
        <v>10.89873028611618</v>
      </c>
      <c r="J224" s="2">
        <f t="shared" si="17"/>
        <v>4.2585765119339767</v>
      </c>
      <c r="K224" s="2">
        <f t="shared" si="17"/>
        <v>0.38140123226062506</v>
      </c>
      <c r="L224" s="2">
        <f t="shared" si="16"/>
        <v>305.91306899560601</v>
      </c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x14ac:dyDescent="0.3">
      <c r="A225" s="5">
        <v>764.49516100553888</v>
      </c>
      <c r="B225" s="5">
        <v>278.52599499999997</v>
      </c>
      <c r="C225" s="2">
        <v>1994.6191779999999</v>
      </c>
      <c r="D225" s="2">
        <v>357.14699999999999</v>
      </c>
      <c r="E225">
        <v>1969</v>
      </c>
      <c r="F225">
        <v>3780</v>
      </c>
      <c r="G225" s="2">
        <f t="shared" si="17"/>
        <v>6.5858122065727702</v>
      </c>
      <c r="H225" s="2">
        <f t="shared" si="17"/>
        <v>9.3162513286239097</v>
      </c>
      <c r="I225" s="2">
        <f t="shared" si="17"/>
        <v>11.288177904898959</v>
      </c>
      <c r="J225" s="2">
        <f t="shared" si="17"/>
        <v>4.4338420250926829</v>
      </c>
      <c r="K225" s="2">
        <f t="shared" si="17"/>
        <v>0.39874938139383509</v>
      </c>
      <c r="L225" s="2">
        <f t="shared" si="16"/>
        <v>307.02283284658216</v>
      </c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x14ac:dyDescent="0.3">
      <c r="A226" s="5">
        <v>729.67119819346613</v>
      </c>
      <c r="B226" s="5">
        <v>278.52599499999997</v>
      </c>
      <c r="C226" s="2">
        <v>1994.7041099999999</v>
      </c>
      <c r="D226" s="2">
        <v>357.46699999999998</v>
      </c>
      <c r="E226">
        <v>1970</v>
      </c>
      <c r="F226">
        <v>4053</v>
      </c>
      <c r="G226" s="2">
        <f t="shared" si="17"/>
        <v>6.8165164319248825</v>
      </c>
      <c r="H226" s="2">
        <f t="shared" si="17"/>
        <v>9.6455516201328528</v>
      </c>
      <c r="I226" s="2">
        <f t="shared" si="17"/>
        <v>11.704548352623755</v>
      </c>
      <c r="J226" s="2">
        <f t="shared" si="17"/>
        <v>4.6242125413859894</v>
      </c>
      <c r="K226" s="2">
        <f t="shared" si="17"/>
        <v>0.41931851408920162</v>
      </c>
      <c r="L226" s="2">
        <f t="shared" si="16"/>
        <v>308.21014746015669</v>
      </c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x14ac:dyDescent="0.3">
      <c r="A227" s="5">
        <v>698.42128056304807</v>
      </c>
      <c r="B227" s="5">
        <v>279.70473500000003</v>
      </c>
      <c r="C227" s="2">
        <v>1994.7863010000001</v>
      </c>
      <c r="D227" s="2">
        <v>357.47199999999998</v>
      </c>
      <c r="E227">
        <v>1971</v>
      </c>
      <c r="F227">
        <v>4208</v>
      </c>
      <c r="G227" s="2">
        <f t="shared" si="17"/>
        <v>7.0638826291079813</v>
      </c>
      <c r="H227" s="2">
        <f t="shared" si="17"/>
        <v>9.9995797995108582</v>
      </c>
      <c r="I227" s="2">
        <f t="shared" si="17"/>
        <v>12.156344104264022</v>
      </c>
      <c r="J227" s="2">
        <f t="shared" si="17"/>
        <v>4.8357500421018615</v>
      </c>
      <c r="K227" s="2">
        <f t="shared" si="17"/>
        <v>0.44461122512108975</v>
      </c>
      <c r="L227" s="2">
        <f t="shared" si="16"/>
        <v>309.50016780010583</v>
      </c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x14ac:dyDescent="0.3">
      <c r="A228" s="5">
        <v>667.93828448427166</v>
      </c>
      <c r="B228" s="5">
        <v>279.38617500000004</v>
      </c>
      <c r="C228" s="2">
        <v>1994.8712330000001</v>
      </c>
      <c r="D228" s="2">
        <v>357.36099999999999</v>
      </c>
      <c r="E228">
        <v>1972</v>
      </c>
      <c r="F228">
        <v>4376</v>
      </c>
      <c r="G228" s="2">
        <f t="shared" si="17"/>
        <v>7.3207089201877933</v>
      </c>
      <c r="H228" s="2">
        <f t="shared" si="17"/>
        <v>10.367188027392475</v>
      </c>
      <c r="I228" s="2">
        <f t="shared" si="17"/>
        <v>12.625361960041674</v>
      </c>
      <c r="J228" s="2">
        <f t="shared" si="17"/>
        <v>5.0533955587079493</v>
      </c>
      <c r="K228" s="2">
        <f t="shared" si="17"/>
        <v>0.46722902513434617</v>
      </c>
      <c r="L228" s="2">
        <f t="shared" si="16"/>
        <v>310.83388349146423</v>
      </c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x14ac:dyDescent="0.3">
      <c r="A229" s="5">
        <v>631.98424029684861</v>
      </c>
      <c r="B229" s="5">
        <v>278.251305</v>
      </c>
      <c r="C229" s="2">
        <v>1994.9534249999999</v>
      </c>
      <c r="D229" s="2">
        <v>357.327</v>
      </c>
      <c r="E229">
        <v>1973</v>
      </c>
      <c r="F229">
        <v>4615</v>
      </c>
      <c r="G229" s="2">
        <f t="shared" si="17"/>
        <v>7.5877887323943662</v>
      </c>
      <c r="H229" s="2">
        <f t="shared" si="17"/>
        <v>10.749559601935228</v>
      </c>
      <c r="I229" s="2">
        <f t="shared" si="17"/>
        <v>13.113323805911094</v>
      </c>
      <c r="J229" s="2">
        <f t="shared" si="17"/>
        <v>5.2783259810554055</v>
      </c>
      <c r="K229" s="2">
        <f t="shared" si="17"/>
        <v>0.48883473824129697</v>
      </c>
      <c r="L229" s="2">
        <f t="shared" si="16"/>
        <v>312.2178328595374</v>
      </c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x14ac:dyDescent="0.3">
      <c r="A230" s="5">
        <v>595.63840159634913</v>
      </c>
      <c r="B230" s="5">
        <v>276.89742500000006</v>
      </c>
      <c r="C230" s="2">
        <v>1995.038356</v>
      </c>
      <c r="D230" s="2">
        <v>357.38799999999998</v>
      </c>
      <c r="E230">
        <v>1974</v>
      </c>
      <c r="F230">
        <v>4623</v>
      </c>
      <c r="G230" s="2">
        <f t="shared" si="17"/>
        <v>7.8694553990610325</v>
      </c>
      <c r="H230" s="2">
        <f t="shared" si="17"/>
        <v>11.153320575397705</v>
      </c>
      <c r="I230" s="2">
        <f t="shared" si="17"/>
        <v>13.630642030636347</v>
      </c>
      <c r="J230" s="2">
        <f t="shared" si="17"/>
        <v>5.5184584787152442</v>
      </c>
      <c r="K230" s="2">
        <f t="shared" si="17"/>
        <v>0.51315992294261292</v>
      </c>
      <c r="L230" s="2">
        <f t="shared" si="16"/>
        <v>313.68503640675294</v>
      </c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x14ac:dyDescent="0.3">
      <c r="A231" s="5">
        <v>572.00461163900115</v>
      </c>
      <c r="B231" s="5">
        <v>277.56441000000001</v>
      </c>
      <c r="C231" s="2">
        <v>1995.123288</v>
      </c>
      <c r="D231" s="2">
        <v>357.49099999999999</v>
      </c>
      <c r="E231">
        <v>1975</v>
      </c>
      <c r="F231">
        <v>4596</v>
      </c>
      <c r="G231" s="2">
        <f t="shared" ref="G231:K246" si="18">G230*(1-G$5)+G$4*$F230*$L$4/1000</f>
        <v>8.1516103286384975</v>
      </c>
      <c r="H231" s="2">
        <f t="shared" si="18"/>
        <v>11.556721964058877</v>
      </c>
      <c r="I231" s="2">
        <f t="shared" si="18"/>
        <v>14.142218369467749</v>
      </c>
      <c r="J231" s="2">
        <f t="shared" si="18"/>
        <v>5.7458119288616505</v>
      </c>
      <c r="K231" s="2">
        <f t="shared" si="18"/>
        <v>0.52828948012159394</v>
      </c>
      <c r="L231" s="2">
        <f t="shared" si="16"/>
        <v>315.12465207114838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x14ac:dyDescent="0.3">
      <c r="A232" s="5">
        <v>536.67317783497401</v>
      </c>
      <c r="B232" s="5">
        <v>276.00147500000003</v>
      </c>
      <c r="C232" s="2">
        <v>1995.2</v>
      </c>
      <c r="D232" s="2">
        <v>357.517</v>
      </c>
      <c r="E232">
        <v>1976</v>
      </c>
      <c r="F232">
        <v>4864</v>
      </c>
      <c r="G232" s="2">
        <f t="shared" si="18"/>
        <v>8.4321173708920192</v>
      </c>
      <c r="H232" s="2">
        <f t="shared" si="18"/>
        <v>11.956478372170753</v>
      </c>
      <c r="I232" s="2">
        <f t="shared" si="18"/>
        <v>14.642871677571748</v>
      </c>
      <c r="J232" s="2">
        <f t="shared" si="18"/>
        <v>5.9570083770829374</v>
      </c>
      <c r="K232" s="2">
        <f t="shared" si="18"/>
        <v>0.53619841478471852</v>
      </c>
      <c r="L232" s="2">
        <f t="shared" si="16"/>
        <v>316.52467421250219</v>
      </c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x14ac:dyDescent="0.3">
      <c r="A233" s="5">
        <v>499.79633604650161</v>
      </c>
      <c r="B233" s="5">
        <v>276.35985500000004</v>
      </c>
      <c r="C233" s="2">
        <v>1995.284932</v>
      </c>
      <c r="D233" s="2">
        <v>357.48599999999999</v>
      </c>
      <c r="E233">
        <v>1977</v>
      </c>
      <c r="F233">
        <v>5026</v>
      </c>
      <c r="G233" s="2">
        <f t="shared" si="18"/>
        <v>8.7289812206572783</v>
      </c>
      <c r="H233" s="2">
        <f t="shared" si="18"/>
        <v>12.380299357700245</v>
      </c>
      <c r="I233" s="2">
        <f t="shared" si="18"/>
        <v>15.177067819420543</v>
      </c>
      <c r="J233" s="2">
        <f t="shared" si="18"/>
        <v>6.1875952352493577</v>
      </c>
      <c r="K233" s="2">
        <f t="shared" si="18"/>
        <v>0.55357758576798066</v>
      </c>
      <c r="L233" s="2">
        <f t="shared" si="16"/>
        <v>318.02752121879541</v>
      </c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x14ac:dyDescent="0.3">
      <c r="A234" s="5">
        <v>461.23531057480534</v>
      </c>
      <c r="B234" s="5">
        <v>276.71823500000005</v>
      </c>
      <c r="C234" s="2">
        <v>1995.367123</v>
      </c>
      <c r="D234" s="2">
        <v>357.76799999999997</v>
      </c>
      <c r="E234">
        <v>1978</v>
      </c>
      <c r="F234">
        <v>5087</v>
      </c>
      <c r="G234" s="2">
        <f t="shared" si="18"/>
        <v>9.0357323943661978</v>
      </c>
      <c r="H234" s="2">
        <f t="shared" si="18"/>
        <v>12.818165666632165</v>
      </c>
      <c r="I234" s="2">
        <f t="shared" si="18"/>
        <v>15.728431679811502</v>
      </c>
      <c r="J234" s="2">
        <f t="shared" si="18"/>
        <v>6.4240234756473917</v>
      </c>
      <c r="K234" s="2">
        <f t="shared" si="18"/>
        <v>0.57172421961253428</v>
      </c>
      <c r="L234" s="2">
        <f t="shared" si="16"/>
        <v>319.5780774360698</v>
      </c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x14ac:dyDescent="0.3">
      <c r="A235" s="5">
        <v>428.38085402493795</v>
      </c>
      <c r="B235" s="5">
        <v>276.90738000000005</v>
      </c>
      <c r="C235" s="2">
        <v>1995.452055</v>
      </c>
      <c r="D235" s="2">
        <v>358.17599999999999</v>
      </c>
      <c r="E235">
        <v>1979</v>
      </c>
      <c r="F235">
        <v>5369</v>
      </c>
      <c r="G235" s="2">
        <f t="shared" si="18"/>
        <v>9.3462065727699546</v>
      </c>
      <c r="H235" s="2">
        <f t="shared" si="18"/>
        <v>13.260555091786765</v>
      </c>
      <c r="I235" s="2">
        <f t="shared" si="18"/>
        <v>16.28155911413258</v>
      </c>
      <c r="J235" s="2">
        <f t="shared" si="18"/>
        <v>6.6541049383807076</v>
      </c>
      <c r="K235" s="2">
        <f t="shared" si="18"/>
        <v>0.58559455917509318</v>
      </c>
      <c r="L235" s="2">
        <f t="shared" si="16"/>
        <v>321.12802027624508</v>
      </c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x14ac:dyDescent="0.3">
      <c r="A236" s="5">
        <v>364.64069483611263</v>
      </c>
      <c r="B236" s="5">
        <v>277.04675000000003</v>
      </c>
      <c r="C236" s="2">
        <v>1995.5342470000001</v>
      </c>
      <c r="D236" s="2">
        <v>358.45699999999999</v>
      </c>
      <c r="E236">
        <v>1980</v>
      </c>
      <c r="F236">
        <v>5316</v>
      </c>
      <c r="G236" s="2">
        <f t="shared" si="18"/>
        <v>9.6738920187793447</v>
      </c>
      <c r="H236" s="2">
        <f t="shared" si="18"/>
        <v>13.728206363645002</v>
      </c>
      <c r="I236" s="2">
        <f t="shared" si="18"/>
        <v>16.869628328542579</v>
      </c>
      <c r="J236" s="2">
        <f t="shared" si="18"/>
        <v>6.9041411620400934</v>
      </c>
      <c r="K236" s="2">
        <f t="shared" si="18"/>
        <v>0.6072467820001286</v>
      </c>
      <c r="L236" s="2">
        <f t="shared" si="16"/>
        <v>322.78311465500713</v>
      </c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x14ac:dyDescent="0.3">
      <c r="A237" s="5">
        <v>329.24210070529784</v>
      </c>
      <c r="B237" s="5">
        <v>278.91829000000001</v>
      </c>
      <c r="C237" s="2">
        <v>1995.6191779999999</v>
      </c>
      <c r="D237" s="2">
        <v>358.79700000000003</v>
      </c>
      <c r="E237">
        <v>1981</v>
      </c>
      <c r="F237">
        <v>5152</v>
      </c>
      <c r="G237" s="2">
        <f t="shared" si="18"/>
        <v>9.9983427230046971</v>
      </c>
      <c r="H237" s="2">
        <f t="shared" si="18"/>
        <v>14.189594587050243</v>
      </c>
      <c r="I237" s="2">
        <f t="shared" si="18"/>
        <v>17.441841674450874</v>
      </c>
      <c r="J237" s="2">
        <f t="shared" si="18"/>
        <v>7.1336729450424237</v>
      </c>
      <c r="K237" s="2">
        <f t="shared" si="18"/>
        <v>0.61789125608364415</v>
      </c>
      <c r="L237" s="2">
        <f t="shared" si="16"/>
        <v>324.38134318563186</v>
      </c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x14ac:dyDescent="0.3">
      <c r="A238" s="5">
        <v>302.34742552285286</v>
      </c>
      <c r="B238" s="5">
        <v>279.83415000000002</v>
      </c>
      <c r="C238" s="2">
        <v>1995.7041099999999</v>
      </c>
      <c r="D238" s="2">
        <v>359.084</v>
      </c>
      <c r="E238">
        <v>1982</v>
      </c>
      <c r="F238">
        <v>5113</v>
      </c>
      <c r="G238" s="2">
        <f t="shared" si="18"/>
        <v>10.312784037558687</v>
      </c>
      <c r="H238" s="2">
        <f t="shared" si="18"/>
        <v>14.634314456624777</v>
      </c>
      <c r="I238" s="2">
        <f t="shared" si="18"/>
        <v>17.981735922752087</v>
      </c>
      <c r="J238" s="2">
        <f t="shared" si="18"/>
        <v>7.3308434726053662</v>
      </c>
      <c r="K238" s="2">
        <f t="shared" si="18"/>
        <v>0.61664792545538094</v>
      </c>
      <c r="L238" s="2">
        <f t="shared" si="16"/>
        <v>325.87632581499628</v>
      </c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x14ac:dyDescent="0.3">
      <c r="A239" s="5">
        <v>274.1568772034243</v>
      </c>
      <c r="B239" s="5">
        <v>280.13280000000003</v>
      </c>
      <c r="C239" s="2">
        <v>1995.7863010000001</v>
      </c>
      <c r="D239" s="2">
        <v>359.19</v>
      </c>
      <c r="E239">
        <v>1983</v>
      </c>
      <c r="F239">
        <v>5095</v>
      </c>
      <c r="G239" s="2">
        <f t="shared" si="18"/>
        <v>10.624845070422538</v>
      </c>
      <c r="H239" s="2">
        <f t="shared" si="18"/>
        <v>15.074148916710246</v>
      </c>
      <c r="I239" s="2">
        <f t="shared" si="18"/>
        <v>18.50852422300261</v>
      </c>
      <c r="J239" s="2">
        <f t="shared" si="18"/>
        <v>7.5121728030154289</v>
      </c>
      <c r="K239" s="2">
        <f t="shared" si="18"/>
        <v>0.61406282139368651</v>
      </c>
      <c r="L239" s="2">
        <f t="shared" si="16"/>
        <v>327.3337538345445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x14ac:dyDescent="0.3">
      <c r="A240" s="5">
        <v>227.90304089821478</v>
      </c>
      <c r="B240" s="5">
        <v>281.48667999999998</v>
      </c>
      <c r="C240" s="2">
        <v>1995.8712330000001</v>
      </c>
      <c r="D240" s="2">
        <v>359.26499999999999</v>
      </c>
      <c r="E240">
        <v>1984</v>
      </c>
      <c r="F240">
        <v>5283</v>
      </c>
      <c r="G240" s="2">
        <f t="shared" si="18"/>
        <v>10.935807511737092</v>
      </c>
      <c r="H240" s="2">
        <f t="shared" si="18"/>
        <v>15.511083238200142</v>
      </c>
      <c r="I240" s="2">
        <f t="shared" si="18"/>
        <v>19.025537420886582</v>
      </c>
      <c r="J240" s="2">
        <f t="shared" si="18"/>
        <v>7.6810306827959272</v>
      </c>
      <c r="K240" s="2">
        <f t="shared" si="18"/>
        <v>0.61164980609918596</v>
      </c>
      <c r="L240" s="2">
        <f t="shared" si="16"/>
        <v>328.76510865971892</v>
      </c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x14ac:dyDescent="0.3">
      <c r="A241" s="5">
        <v>202.4849869723617</v>
      </c>
      <c r="B241" s="5">
        <v>280.720145</v>
      </c>
      <c r="C241" s="2">
        <v>1995.9534249999999</v>
      </c>
      <c r="D241" s="2">
        <v>359.52800000000002</v>
      </c>
      <c r="E241">
        <v>1985</v>
      </c>
      <c r="F241">
        <v>5441</v>
      </c>
      <c r="G241" s="2">
        <f t="shared" si="18"/>
        <v>11.258244131455402</v>
      </c>
      <c r="H241" s="2">
        <f t="shared" si="18"/>
        <v>15.964468122467146</v>
      </c>
      <c r="I241" s="2">
        <f t="shared" si="18"/>
        <v>19.563855080655962</v>
      </c>
      <c r="J241" s="2">
        <f t="shared" si="18"/>
        <v>7.8623079704687644</v>
      </c>
      <c r="K241" s="2">
        <f t="shared" si="18"/>
        <v>0.61901252942052809</v>
      </c>
      <c r="L241" s="2">
        <f t="shared" si="16"/>
        <v>330.26788783446779</v>
      </c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x14ac:dyDescent="0.3">
      <c r="A242" s="5">
        <v>168.21349890930378</v>
      </c>
      <c r="B242" s="5">
        <v>280.05315999999999</v>
      </c>
      <c r="C242" s="2">
        <v>1996.0382509999999</v>
      </c>
      <c r="D242" s="2">
        <v>359.423</v>
      </c>
      <c r="E242">
        <v>1986</v>
      </c>
      <c r="F242">
        <v>5609</v>
      </c>
      <c r="G242" s="2">
        <f t="shared" si="18"/>
        <v>11.590323943661975</v>
      </c>
      <c r="H242" s="2">
        <f t="shared" si="18"/>
        <v>16.431441412112747</v>
      </c>
      <c r="I242" s="2">
        <f t="shared" si="18"/>
        <v>20.118684198448399</v>
      </c>
      <c r="J242" s="2">
        <f t="shared" si="18"/>
        <v>8.0517740575453036</v>
      </c>
      <c r="K242" s="2">
        <f t="shared" si="18"/>
        <v>0.6308960872294902</v>
      </c>
      <c r="L242" s="2">
        <f t="shared" si="16"/>
        <v>331.82311969899791</v>
      </c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x14ac:dyDescent="0.3">
      <c r="A243" s="5">
        <v>135.98307171747592</v>
      </c>
      <c r="B243" s="5">
        <v>278.131845</v>
      </c>
      <c r="C243" s="2">
        <v>1996.1229510000001</v>
      </c>
      <c r="D243" s="2">
        <v>359.09</v>
      </c>
      <c r="E243">
        <v>1987</v>
      </c>
      <c r="F243">
        <v>5755</v>
      </c>
      <c r="G243" s="2">
        <f t="shared" si="18"/>
        <v>11.932657276995307</v>
      </c>
      <c r="H243" s="2">
        <f t="shared" si="18"/>
        <v>16.912904692163611</v>
      </c>
      <c r="I243" s="2">
        <f t="shared" si="18"/>
        <v>20.691305494722755</v>
      </c>
      <c r="J243" s="2">
        <f t="shared" si="18"/>
        <v>8.2501348525801976</v>
      </c>
      <c r="K243" s="2">
        <f t="shared" si="18"/>
        <v>0.64599115333075519</v>
      </c>
      <c r="L243" s="2">
        <f t="shared" si="16"/>
        <v>333.43299346979262</v>
      </c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x14ac:dyDescent="0.3">
      <c r="A244" s="5">
        <v>104.48192862208691</v>
      </c>
      <c r="B244" s="5">
        <v>277.51463500000006</v>
      </c>
      <c r="C244" s="2">
        <v>1996.202186</v>
      </c>
      <c r="D244" s="2">
        <v>359.08499999999998</v>
      </c>
      <c r="E244">
        <v>1988</v>
      </c>
      <c r="F244">
        <v>5968</v>
      </c>
      <c r="G244" s="2">
        <f t="shared" si="18"/>
        <v>12.283901408450706</v>
      </c>
      <c r="H244" s="2">
        <f t="shared" si="18"/>
        <v>17.406752372523361</v>
      </c>
      <c r="I244" s="2">
        <f t="shared" si="18"/>
        <v>21.278174987582009</v>
      </c>
      <c r="J244" s="2">
        <f t="shared" si="18"/>
        <v>8.4543000692470418</v>
      </c>
      <c r="K244" s="2">
        <f t="shared" si="18"/>
        <v>0.66200123382545795</v>
      </c>
      <c r="L244" s="2">
        <f t="shared" si="16"/>
        <v>335.08513007162856</v>
      </c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x14ac:dyDescent="0.3">
      <c r="A245" s="5">
        <v>55.959143681423186</v>
      </c>
      <c r="B245" s="5">
        <v>277.37526500000001</v>
      </c>
      <c r="C245" s="2">
        <v>1996.286885</v>
      </c>
      <c r="D245" s="2">
        <v>359.125</v>
      </c>
      <c r="E245">
        <v>1989</v>
      </c>
      <c r="F245">
        <v>6088</v>
      </c>
      <c r="G245" s="2">
        <f t="shared" si="18"/>
        <v>12.648145539906105</v>
      </c>
      <c r="H245" s="2">
        <f t="shared" si="18"/>
        <v>17.919241463148666</v>
      </c>
      <c r="I245" s="2">
        <f t="shared" si="18"/>
        <v>21.889167156655677</v>
      </c>
      <c r="J245" s="2">
        <f t="shared" si="18"/>
        <v>8.6718019689515202</v>
      </c>
      <c r="K245" s="2">
        <f t="shared" si="18"/>
        <v>0.68171183850996242</v>
      </c>
      <c r="L245" s="2">
        <f t="shared" si="16"/>
        <v>336.8100679671719</v>
      </c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x14ac:dyDescent="0.3">
      <c r="A246" s="5">
        <v>29.524057891659709</v>
      </c>
      <c r="B246" s="5">
        <v>277.88297</v>
      </c>
      <c r="C246" s="2">
        <v>1996.3688520000001</v>
      </c>
      <c r="D246" s="2">
        <v>359.31900000000002</v>
      </c>
      <c r="E246">
        <v>1990</v>
      </c>
      <c r="F246">
        <v>6151</v>
      </c>
      <c r="G246" s="2">
        <f t="shared" si="18"/>
        <v>13.019713615023477</v>
      </c>
      <c r="H246" s="2">
        <f t="shared" si="18"/>
        <v>18.441588286596321</v>
      </c>
      <c r="I246" s="2">
        <f t="shared" si="18"/>
        <v>22.509986381540557</v>
      </c>
      <c r="J246" s="2">
        <f t="shared" si="18"/>
        <v>8.8909631759625434</v>
      </c>
      <c r="K246" s="2">
        <f t="shared" si="18"/>
        <v>0.69930072738949123</v>
      </c>
      <c r="L246" s="2">
        <f t="shared" si="16"/>
        <v>338.56155218651242</v>
      </c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x14ac:dyDescent="0.3">
      <c r="A247" s="5">
        <v>13.3</v>
      </c>
      <c r="B247" s="5">
        <v>276.74810000000002</v>
      </c>
      <c r="C247" s="2">
        <v>1996.4535519999999</v>
      </c>
      <c r="D247" s="2">
        <v>359.81900000000002</v>
      </c>
      <c r="E247">
        <v>1991</v>
      </c>
      <c r="F247">
        <v>6239</v>
      </c>
      <c r="G247" s="2">
        <f t="shared" ref="G247:K262" si="19">G246*(1-G$5)+G$4*$F246*$L$4/1000</f>
        <v>13.395126760563382</v>
      </c>
      <c r="H247" s="2">
        <f t="shared" si="19"/>
        <v>18.968413611272538</v>
      </c>
      <c r="I247" s="2">
        <f t="shared" si="19"/>
        <v>23.131937377159385</v>
      </c>
      <c r="J247" s="2">
        <f t="shared" si="19"/>
        <v>9.1049987584252374</v>
      </c>
      <c r="K247" s="2">
        <f t="shared" si="19"/>
        <v>0.71292667424407719</v>
      </c>
      <c r="L247" s="2">
        <f t="shared" si="16"/>
        <v>340.31340318166463</v>
      </c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x14ac:dyDescent="0.3">
      <c r="A248" s="5">
        <v>1996.518</v>
      </c>
      <c r="B248" s="5">
        <v>359.52511079042995</v>
      </c>
      <c r="C248" s="2">
        <v>1996.535519</v>
      </c>
      <c r="D248" s="2">
        <v>360.24</v>
      </c>
      <c r="E248">
        <v>1992</v>
      </c>
      <c r="F248">
        <v>6178</v>
      </c>
      <c r="G248" s="2">
        <f t="shared" si="19"/>
        <v>13.775910798122068</v>
      </c>
      <c r="H248" s="2">
        <f t="shared" si="19"/>
        <v>19.5020525345269</v>
      </c>
      <c r="I248" s="2">
        <f t="shared" si="19"/>
        <v>23.758760820732917</v>
      </c>
      <c r="J248" s="2">
        <f t="shared" si="19"/>
        <v>9.3171357994563024</v>
      </c>
      <c r="K248" s="2">
        <f t="shared" si="19"/>
        <v>0.72532268417805956</v>
      </c>
      <c r="L248" s="2">
        <f t="shared" si="16"/>
        <v>342.07918263701623</v>
      </c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x14ac:dyDescent="0.3">
      <c r="A249" s="5">
        <v>1994.49</v>
      </c>
      <c r="B249" s="5">
        <v>356.87847777427163</v>
      </c>
      <c r="C249" s="2">
        <v>1996.6202189999999</v>
      </c>
      <c r="D249" s="2">
        <v>360.57900000000001</v>
      </c>
      <c r="E249">
        <v>1993</v>
      </c>
      <c r="F249">
        <v>6172</v>
      </c>
      <c r="G249" s="2">
        <f t="shared" si="19"/>
        <v>14.152971830985917</v>
      </c>
      <c r="H249" s="2">
        <f t="shared" si="19"/>
        <v>20.028495701617366</v>
      </c>
      <c r="I249" s="2">
        <f t="shared" si="19"/>
        <v>24.368006334737949</v>
      </c>
      <c r="J249" s="2">
        <f t="shared" si="19"/>
        <v>9.5099944938481862</v>
      </c>
      <c r="K249" s="2">
        <f t="shared" si="19"/>
        <v>0.72997739449586407</v>
      </c>
      <c r="L249" s="2">
        <f t="shared" si="16"/>
        <v>343.78944575568528</v>
      </c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x14ac:dyDescent="0.3">
      <c r="A250" s="5">
        <v>1992.375</v>
      </c>
      <c r="B250" s="5">
        <v>353.5523371219262</v>
      </c>
      <c r="C250" s="2">
        <v>1996.7049179999999</v>
      </c>
      <c r="D250" s="2">
        <v>360.72500000000002</v>
      </c>
      <c r="E250">
        <v>1994</v>
      </c>
      <c r="F250">
        <v>6284</v>
      </c>
      <c r="G250" s="2">
        <f t="shared" si="19"/>
        <v>14.529666666666669</v>
      </c>
      <c r="H250" s="2">
        <f t="shared" si="19"/>
        <v>20.552927227533115</v>
      </c>
      <c r="I250" s="2">
        <f t="shared" si="19"/>
        <v>24.968172771769495</v>
      </c>
      <c r="J250" s="2">
        <f t="shared" si="19"/>
        <v>9.6911315519970955</v>
      </c>
      <c r="K250" s="2">
        <f t="shared" si="19"/>
        <v>0.73251892887484815</v>
      </c>
      <c r="L250" s="2">
        <f t="shared" si="16"/>
        <v>345.47441714684123</v>
      </c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x14ac:dyDescent="0.3">
      <c r="A251" s="5">
        <v>1989.758</v>
      </c>
      <c r="B251" s="5">
        <v>349.67310772438844</v>
      </c>
      <c r="C251" s="2">
        <v>1996.786885</v>
      </c>
      <c r="D251" s="2">
        <v>360.59100000000001</v>
      </c>
      <c r="E251">
        <v>1995</v>
      </c>
      <c r="F251">
        <v>6422</v>
      </c>
      <c r="G251" s="2">
        <f t="shared" si="19"/>
        <v>14.913197183098594</v>
      </c>
      <c r="H251" s="2">
        <f t="shared" si="19"/>
        <v>21.086432458565735</v>
      </c>
      <c r="I251" s="2">
        <f t="shared" si="19"/>
        <v>25.577109696321013</v>
      </c>
      <c r="J251" s="2">
        <f t="shared" si="19"/>
        <v>9.8750663593886845</v>
      </c>
      <c r="K251" s="2">
        <f t="shared" si="19"/>
        <v>0.73931866336085705</v>
      </c>
      <c r="L251" s="2">
        <f t="shared" si="16"/>
        <v>347.19112436073488</v>
      </c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x14ac:dyDescent="0.3">
      <c r="A252" s="5">
        <v>1983.673</v>
      </c>
      <c r="B252" s="5">
        <v>341.19103438367074</v>
      </c>
      <c r="C252" s="2">
        <v>1996.8715850000001</v>
      </c>
      <c r="D252" s="2">
        <v>360.44200000000001</v>
      </c>
      <c r="E252">
        <v>1996</v>
      </c>
      <c r="F252">
        <v>6550</v>
      </c>
      <c r="G252" s="2">
        <f t="shared" si="19"/>
        <v>15.305150234741786</v>
      </c>
      <c r="H252" s="2">
        <f t="shared" si="19"/>
        <v>21.63142774723514</v>
      </c>
      <c r="I252" s="2">
        <f t="shared" si="19"/>
        <v>26.198605488793653</v>
      </c>
      <c r="J252" s="2">
        <f t="shared" si="19"/>
        <v>10.064690732596926</v>
      </c>
      <c r="K252" s="2">
        <f t="shared" si="19"/>
        <v>0.74992178404396337</v>
      </c>
      <c r="L252" s="2">
        <f t="shared" si="16"/>
        <v>348.94979598741145</v>
      </c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x14ac:dyDescent="0.3">
      <c r="A253" s="5">
        <v>1969.9649999999999</v>
      </c>
      <c r="B253" s="5">
        <v>324.80814873487839</v>
      </c>
      <c r="C253" s="2">
        <v>1996.9535519999999</v>
      </c>
      <c r="D253" s="2">
        <v>360.31599999999997</v>
      </c>
      <c r="E253">
        <v>1997</v>
      </c>
      <c r="F253">
        <v>6663</v>
      </c>
      <c r="G253" s="2">
        <f t="shared" si="19"/>
        <v>15.704915492957749</v>
      </c>
      <c r="H253" s="2">
        <f t="shared" si="19"/>
        <v>22.186942516913081</v>
      </c>
      <c r="I253" s="2">
        <f t="shared" si="19"/>
        <v>26.830989228909349</v>
      </c>
      <c r="J253" s="2">
        <f t="shared" si="19"/>
        <v>10.258505935693693</v>
      </c>
      <c r="K253" s="2">
        <f t="shared" si="19"/>
        <v>0.76236229149826196</v>
      </c>
      <c r="L253" s="2">
        <f t="shared" si="16"/>
        <v>350.74371546597212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x14ac:dyDescent="0.3">
      <c r="A254" s="5">
        <v>1956.087</v>
      </c>
      <c r="B254" s="5">
        <v>316.2641053013316</v>
      </c>
      <c r="C254" s="2">
        <v>1997.038356</v>
      </c>
      <c r="D254" s="2">
        <v>360.33499999999998</v>
      </c>
      <c r="E254">
        <v>1998</v>
      </c>
      <c r="F254">
        <v>6638</v>
      </c>
      <c r="G254" s="2">
        <f t="shared" si="19"/>
        <v>16.111577464788734</v>
      </c>
      <c r="H254" s="2">
        <f t="shared" si="19"/>
        <v>22.751539377488548</v>
      </c>
      <c r="I254" s="2">
        <f t="shared" si="19"/>
        <v>27.471861250802188</v>
      </c>
      <c r="J254" s="2">
        <f t="shared" si="19"/>
        <v>10.454511996362534</v>
      </c>
      <c r="K254" s="2">
        <f t="shared" si="19"/>
        <v>0.77521300501092649</v>
      </c>
      <c r="L254" s="2">
        <f t="shared" si="16"/>
        <v>352.56470309445297</v>
      </c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x14ac:dyDescent="0.3">
      <c r="A255" s="5">
        <v>1942.0630000000001</v>
      </c>
      <c r="B255" s="5">
        <v>312.27818420315549</v>
      </c>
      <c r="C255" s="2">
        <v>1997.123288</v>
      </c>
      <c r="D255" s="2">
        <v>360.46600000000001</v>
      </c>
      <c r="E255">
        <v>1999</v>
      </c>
      <c r="F255">
        <v>6584</v>
      </c>
      <c r="G255" s="2">
        <f t="shared" si="19"/>
        <v>16.516713615023477</v>
      </c>
      <c r="H255" s="2">
        <f t="shared" si="19"/>
        <v>23.312235597379065</v>
      </c>
      <c r="I255" s="2">
        <f t="shared" si="19"/>
        <v>28.100375225160043</v>
      </c>
      <c r="J255" s="2">
        <f t="shared" si="19"/>
        <v>10.636386574699504</v>
      </c>
      <c r="K255" s="2">
        <f t="shared" si="19"/>
        <v>0.78183364783535314</v>
      </c>
      <c r="L255" s="2">
        <f t="shared" si="16"/>
        <v>354.34754466009747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x14ac:dyDescent="0.3">
      <c r="A256" s="5"/>
      <c r="B256" s="2"/>
      <c r="C256" s="2">
        <v>1997.2</v>
      </c>
      <c r="D256" s="2">
        <v>360.50900000000001</v>
      </c>
      <c r="E256">
        <v>2000</v>
      </c>
      <c r="F256">
        <v>6750</v>
      </c>
      <c r="G256" s="2">
        <f t="shared" si="19"/>
        <v>16.918553990610331</v>
      </c>
      <c r="H256" s="2">
        <f t="shared" si="19"/>
        <v>23.86631890266894</v>
      </c>
      <c r="I256" s="2">
        <f t="shared" si="19"/>
        <v>28.712340221796499</v>
      </c>
      <c r="J256" s="2">
        <f t="shared" si="19"/>
        <v>10.801533201994349</v>
      </c>
      <c r="K256" s="2">
        <f t="shared" si="19"/>
        <v>0.78331405942776877</v>
      </c>
      <c r="L256" s="2">
        <f t="shared" si="16"/>
        <v>356.08206037649791</v>
      </c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x14ac:dyDescent="0.3">
      <c r="A257" s="5"/>
      <c r="B257" s="2"/>
      <c r="C257" s="2">
        <v>1997.284932</v>
      </c>
      <c r="D257" s="2">
        <v>360.565</v>
      </c>
      <c r="E257">
        <v>2001</v>
      </c>
      <c r="F257">
        <v>6916</v>
      </c>
      <c r="G257" s="2">
        <f t="shared" si="19"/>
        <v>17.330525821596247</v>
      </c>
      <c r="H257" s="2">
        <f t="shared" si="19"/>
        <v>24.434464762679269</v>
      </c>
      <c r="I257" s="2">
        <f t="shared" si="19"/>
        <v>29.341030014475518</v>
      </c>
      <c r="J257" s="2">
        <f t="shared" si="19"/>
        <v>10.976729089743987</v>
      </c>
      <c r="K257" s="2">
        <f t="shared" si="19"/>
        <v>0.7920054016776098</v>
      </c>
      <c r="L257" s="2">
        <f t="shared" si="16"/>
        <v>357.87475509017264</v>
      </c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x14ac:dyDescent="0.3">
      <c r="A258" s="5"/>
      <c r="B258" s="2"/>
      <c r="C258" s="2">
        <v>1997.367123</v>
      </c>
      <c r="D258" s="2">
        <v>360.73599999999999</v>
      </c>
      <c r="E258">
        <v>2002</v>
      </c>
      <c r="F258">
        <v>6981</v>
      </c>
      <c r="G258" s="2">
        <f t="shared" si="19"/>
        <v>17.752629107981225</v>
      </c>
      <c r="H258" s="2">
        <f t="shared" si="19"/>
        <v>25.016634490901552</v>
      </c>
      <c r="I258" s="2">
        <f t="shared" si="19"/>
        <v>29.986220112683835</v>
      </c>
      <c r="J258" s="2">
        <f t="shared" si="19"/>
        <v>11.161400155292052</v>
      </c>
      <c r="K258" s="2">
        <f t="shared" si="19"/>
        <v>0.80507039445624107</v>
      </c>
      <c r="L258" s="2">
        <f t="shared" si="16"/>
        <v>359.72195426131492</v>
      </c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x14ac:dyDescent="0.3">
      <c r="A259" s="5"/>
      <c r="B259" s="2"/>
      <c r="C259" s="2">
        <v>1997.452055</v>
      </c>
      <c r="D259" s="2">
        <v>360.947</v>
      </c>
      <c r="E259">
        <v>2003</v>
      </c>
      <c r="F259">
        <v>7397</v>
      </c>
      <c r="G259" s="2">
        <f t="shared" si="19"/>
        <v>18.178699530516436</v>
      </c>
      <c r="H259" s="2">
        <f t="shared" si="19"/>
        <v>25.603305939179918</v>
      </c>
      <c r="I259" s="2">
        <f t="shared" si="19"/>
        <v>30.632515330237922</v>
      </c>
      <c r="J259" s="2">
        <f t="shared" si="19"/>
        <v>11.343150651425605</v>
      </c>
      <c r="K259" s="2">
        <f t="shared" si="19"/>
        <v>0.81604635633789335</v>
      </c>
      <c r="L259" s="2">
        <f t="shared" si="16"/>
        <v>361.57371780769779</v>
      </c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x14ac:dyDescent="0.3">
      <c r="A260" s="5"/>
      <c r="B260" s="2"/>
      <c r="C260" s="2">
        <v>1997.5342470000001</v>
      </c>
      <c r="D260" s="2">
        <v>361.33800000000002</v>
      </c>
      <c r="E260">
        <v>2004</v>
      </c>
      <c r="F260">
        <v>7782</v>
      </c>
      <c r="G260" s="2">
        <f t="shared" si="19"/>
        <v>18.63015962441315</v>
      </c>
      <c r="H260" s="2">
        <f t="shared" si="19"/>
        <v>26.227424469626765</v>
      </c>
      <c r="I260" s="2">
        <f t="shared" si="19"/>
        <v>31.332633227911476</v>
      </c>
      <c r="J260" s="2">
        <f t="shared" si="19"/>
        <v>11.563344604192045</v>
      </c>
      <c r="K260" s="2">
        <f t="shared" si="19"/>
        <v>0.84223413017087756</v>
      </c>
      <c r="L260" s="2">
        <f t="shared" si="16"/>
        <v>363.59579605631433</v>
      </c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x14ac:dyDescent="0.3">
      <c r="A261" s="5"/>
      <c r="B261" s="2"/>
      <c r="C261" s="2">
        <v>1997.6191779999999</v>
      </c>
      <c r="D261" s="2">
        <v>361.80599999999998</v>
      </c>
      <c r="E261">
        <v>2005</v>
      </c>
      <c r="F261">
        <v>8086</v>
      </c>
      <c r="G261" s="2">
        <f t="shared" si="19"/>
        <v>19.105117370892025</v>
      </c>
      <c r="H261" s="2">
        <f t="shared" si="19"/>
        <v>26.885976266077336</v>
      </c>
      <c r="I261" s="2">
        <f t="shared" si="19"/>
        <v>32.081194087547281</v>
      </c>
      <c r="J261" s="2">
        <f t="shared" si="19"/>
        <v>11.816147362121999</v>
      </c>
      <c r="K261" s="2">
        <f t="shared" si="19"/>
        <v>0.87619293528109476</v>
      </c>
      <c r="L261" s="2">
        <f t="shared" si="16"/>
        <v>365.76462802191975</v>
      </c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x14ac:dyDescent="0.3">
      <c r="A262" s="5"/>
      <c r="B262" s="2"/>
      <c r="C262" s="2">
        <v>1997.7041099999999</v>
      </c>
      <c r="D262" s="2">
        <v>362.072</v>
      </c>
      <c r="E262">
        <v>2006</v>
      </c>
      <c r="F262">
        <v>8350</v>
      </c>
      <c r="G262" s="2">
        <f t="shared" si="19"/>
        <v>19.598629107981225</v>
      </c>
      <c r="H262" s="2">
        <f t="shared" si="19"/>
        <v>27.571260967784504</v>
      </c>
      <c r="I262" s="2">
        <f t="shared" si="19"/>
        <v>32.8653786637894</v>
      </c>
      <c r="J262" s="2">
        <f t="shared" si="19"/>
        <v>12.090189044440306</v>
      </c>
      <c r="K262" s="2">
        <f t="shared" si="19"/>
        <v>0.91106229221713098</v>
      </c>
      <c r="L262" s="2">
        <f t="shared" si="16"/>
        <v>368.03652007621258</v>
      </c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 x14ac:dyDescent="0.3">
      <c r="A263" s="5"/>
      <c r="B263" s="2"/>
      <c r="C263" s="2">
        <v>1997.7863010000001</v>
      </c>
      <c r="D263" s="2">
        <v>362.197</v>
      </c>
      <c r="E263">
        <v>2007</v>
      </c>
      <c r="F263">
        <v>8543</v>
      </c>
      <c r="G263" s="2">
        <f t="shared" ref="G263:K278" si="20">G262*(1-G$5)+G$4*$F262*$L$4/1000</f>
        <v>20.108253521126766</v>
      </c>
      <c r="H263" s="2">
        <f t="shared" si="20"/>
        <v>28.279449163182001</v>
      </c>
      <c r="I263" s="2">
        <f t="shared" si="20"/>
        <v>33.678699403501554</v>
      </c>
      <c r="J263" s="2">
        <f t="shared" si="20"/>
        <v>12.379561502488006</v>
      </c>
      <c r="K263" s="2">
        <f t="shared" si="20"/>
        <v>0.94460599248048349</v>
      </c>
      <c r="L263" s="2">
        <f>SUM(G263:K263,L$5)</f>
        <v>370.39056958277882</v>
      </c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x14ac:dyDescent="0.3">
      <c r="A264" s="5"/>
      <c r="B264" s="2"/>
      <c r="C264" s="2">
        <v>1997.8712330000001</v>
      </c>
      <c r="D264" s="2">
        <v>362.16800000000001</v>
      </c>
      <c r="E264">
        <v>2008</v>
      </c>
      <c r="F264">
        <v>8749</v>
      </c>
      <c r="G264" s="2">
        <f t="shared" si="20"/>
        <v>20.62965727699531</v>
      </c>
      <c r="H264" s="2">
        <f t="shared" si="20"/>
        <v>29.003811177407222</v>
      </c>
      <c r="I264" s="2">
        <f t="shared" si="20"/>
        <v>34.510098556486049</v>
      </c>
      <c r="J264" s="2">
        <f t="shared" si="20"/>
        <v>12.675055603912078</v>
      </c>
      <c r="K264" s="2">
        <f t="shared" si="20"/>
        <v>0.9740123079942673</v>
      </c>
      <c r="L264" s="2">
        <f>SUM(G264:K264,L$5)</f>
        <v>372.79263492279495</v>
      </c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x14ac:dyDescent="0.3">
      <c r="A265" s="5"/>
      <c r="B265" s="2"/>
      <c r="C265" s="2">
        <v>1997.9534249999999</v>
      </c>
      <c r="D265" s="2">
        <v>362.08</v>
      </c>
      <c r="E265" s="3">
        <f>1+E264</f>
        <v>2009</v>
      </c>
      <c r="F265" s="4">
        <f>F264*SUM(economy!Z55:AB55)/SUM(economy!Z54:AB54)</f>
        <v>8747.908742429694</v>
      </c>
      <c r="G265" s="9">
        <f t="shared" si="20"/>
        <v>21.163633802816907</v>
      </c>
      <c r="H265" s="9">
        <f t="shared" si="20"/>
        <v>29.745523173077977</v>
      </c>
      <c r="I265" s="9">
        <f t="shared" si="20"/>
        <v>35.361286514788659</v>
      </c>
      <c r="J265" s="9">
        <f t="shared" si="20"/>
        <v>12.977847460068233</v>
      </c>
      <c r="K265" s="9">
        <f t="shared" si="20"/>
        <v>1.0015195014449079</v>
      </c>
      <c r="L265" s="9">
        <f>SUM(G265:K265,L$5)</f>
        <v>375.2498104521967</v>
      </c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x14ac:dyDescent="0.3">
      <c r="A266" s="5"/>
      <c r="B266" s="2"/>
      <c r="C266" s="2">
        <v>1998.038356</v>
      </c>
      <c r="D266" s="2">
        <v>362.02</v>
      </c>
      <c r="E266" s="3">
        <f t="shared" ref="E266:E329" si="21">1+E265</f>
        <v>2010</v>
      </c>
      <c r="F266" s="4">
        <f>F265*SUM(economy!Z56:AB56)/SUM(economy!Z55:AB55)</f>
        <v>8682.9561636055314</v>
      </c>
      <c r="G266" s="9">
        <f t="shared" si="20"/>
        <v>21.697543726063788</v>
      </c>
      <c r="H266" s="9">
        <f t="shared" si="20"/>
        <v>30.485092231372303</v>
      </c>
      <c r="I266" s="9">
        <f t="shared" si="20"/>
        <v>36.200885359269684</v>
      </c>
      <c r="J266" s="9">
        <f t="shared" si="20"/>
        <v>13.26321368754139</v>
      </c>
      <c r="K266" s="9">
        <f t="shared" si="20"/>
        <v>1.0181522248855883</v>
      </c>
      <c r="L266" s="9">
        <f t="shared" ref="L266:L329" si="22">SUM(G266:K266,L$5)</f>
        <v>377.66488722913277</v>
      </c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x14ac:dyDescent="0.3">
      <c r="A267" s="5"/>
      <c r="B267" s="2"/>
      <c r="C267" s="2">
        <v>1998.123288</v>
      </c>
      <c r="D267" s="2">
        <v>362.16399999999999</v>
      </c>
      <c r="E267" s="3">
        <f t="shared" si="21"/>
        <v>2011</v>
      </c>
      <c r="F267" s="4">
        <f>F266*SUM(economy!Z57:AB57)/SUM(economy!Z56:AB56)</f>
        <v>8898.5686695256591</v>
      </c>
      <c r="G267" s="9">
        <f t="shared" si="20"/>
        <v>22.227489407410605</v>
      </c>
      <c r="H267" s="9">
        <f t="shared" si="20"/>
        <v>31.216527879382141</v>
      </c>
      <c r="I267" s="9">
        <f t="shared" si="20"/>
        <v>37.019456457044001</v>
      </c>
      <c r="J267" s="9">
        <f t="shared" si="20"/>
        <v>13.5246542974735</v>
      </c>
      <c r="K267" s="9">
        <f t="shared" si="20"/>
        <v>1.0251910647606772</v>
      </c>
      <c r="L267" s="9">
        <f t="shared" si="22"/>
        <v>380.01331910607092</v>
      </c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x14ac:dyDescent="0.3">
      <c r="A268" s="5"/>
      <c r="B268" s="2"/>
      <c r="C268" s="2">
        <v>1998.2</v>
      </c>
      <c r="D268" s="2">
        <v>362.47</v>
      </c>
      <c r="E268" s="3">
        <f t="shared" si="21"/>
        <v>2012</v>
      </c>
      <c r="F268" s="4">
        <f>F267*SUM(economy!Z58:AB58)/SUM(economy!Z57:AB57)</f>
        <v>9128.285945038504</v>
      </c>
      <c r="G268" s="9">
        <f t="shared" si="20"/>
        <v>22.770594537475553</v>
      </c>
      <c r="H268" s="9">
        <f t="shared" si="20"/>
        <v>31.966196631774981</v>
      </c>
      <c r="I268" s="9">
        <f t="shared" si="20"/>
        <v>37.859432678539065</v>
      </c>
      <c r="J268" s="9">
        <f t="shared" si="20"/>
        <v>13.796466259441774</v>
      </c>
      <c r="K268" s="9">
        <f t="shared" si="20"/>
        <v>1.0395829898138262</v>
      </c>
      <c r="L268" s="9">
        <f t="shared" si="22"/>
        <v>382.4322730970452</v>
      </c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x14ac:dyDescent="0.3">
      <c r="A269" s="5"/>
      <c r="B269" s="2"/>
      <c r="C269" s="2">
        <v>1998.284932</v>
      </c>
      <c r="D269" s="2">
        <v>362.745</v>
      </c>
      <c r="E269" s="3">
        <f t="shared" si="21"/>
        <v>2013</v>
      </c>
      <c r="F269" s="4">
        <f>F268*SUM(economy!Z59:AB59)/SUM(economy!Z58:AB58)</f>
        <v>9359.5836817672807</v>
      </c>
      <c r="G269" s="9">
        <f t="shared" si="20"/>
        <v>23.327719970740812</v>
      </c>
      <c r="H269" s="9">
        <f t="shared" si="20"/>
        <v>32.735372720246552</v>
      </c>
      <c r="I269" s="9">
        <f t="shared" si="20"/>
        <v>38.722645737418574</v>
      </c>
      <c r="J269" s="9">
        <f t="shared" si="20"/>
        <v>14.079712580099228</v>
      </c>
      <c r="K269" s="9">
        <f t="shared" si="20"/>
        <v>1.0590969822264742</v>
      </c>
      <c r="L269" s="9">
        <f t="shared" si="22"/>
        <v>384.92454799073164</v>
      </c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x14ac:dyDescent="0.3">
      <c r="A270" s="5"/>
      <c r="B270" s="2"/>
      <c r="C270" s="2">
        <v>1998.367123</v>
      </c>
      <c r="D270" s="2">
        <v>363.11099999999999</v>
      </c>
      <c r="E270" s="3">
        <f t="shared" si="21"/>
        <v>2014</v>
      </c>
      <c r="F270" s="4">
        <f>F269*SUM(economy!Z60:AB60)/SUM(economy!Z59:AB59)</f>
        <v>9592.3127656530069</v>
      </c>
      <c r="G270" s="9">
        <f t="shared" si="20"/>
        <v>23.898962167280601</v>
      </c>
      <c r="H270" s="9">
        <f t="shared" si="20"/>
        <v>33.524150879646221</v>
      </c>
      <c r="I270" s="9">
        <f t="shared" si="20"/>
        <v>39.60902117472228</v>
      </c>
      <c r="J270" s="9">
        <f t="shared" si="20"/>
        <v>14.373925550624628</v>
      </c>
      <c r="K270" s="9">
        <f t="shared" si="20"/>
        <v>1.0817918655908574</v>
      </c>
      <c r="L270" s="9">
        <f t="shared" si="22"/>
        <v>387.48785163786459</v>
      </c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x14ac:dyDescent="0.3">
      <c r="A271" s="5"/>
      <c r="B271" s="2"/>
      <c r="C271" s="2">
        <v>1998.452055</v>
      </c>
      <c r="D271" s="2">
        <v>363.54199999999997</v>
      </c>
      <c r="E271" s="3">
        <f t="shared" si="21"/>
        <v>2015</v>
      </c>
      <c r="F271" s="4">
        <f>F270*SUM(economy!Z61:AB61)/SUM(economy!Z60:AB60)</f>
        <v>9826.3298369437307</v>
      </c>
      <c r="G271" s="9">
        <f t="shared" si="20"/>
        <v>24.484408486311068</v>
      </c>
      <c r="H271" s="9">
        <f t="shared" si="20"/>
        <v>34.332611582884851</v>
      </c>
      <c r="I271" s="9">
        <f t="shared" si="20"/>
        <v>40.518463128811817</v>
      </c>
      <c r="J271" s="9">
        <f t="shared" si="20"/>
        <v>14.678646679281176</v>
      </c>
      <c r="K271" s="9">
        <f t="shared" si="20"/>
        <v>1.1064832562397102</v>
      </c>
      <c r="L271" s="9">
        <f t="shared" si="22"/>
        <v>390.12061313352865</v>
      </c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x14ac:dyDescent="0.3">
      <c r="A272" s="5"/>
      <c r="B272" s="2"/>
      <c r="C272" s="2">
        <v>1998.5342470000001</v>
      </c>
      <c r="D272" s="2">
        <v>364.05799999999999</v>
      </c>
      <c r="E272" s="3">
        <f t="shared" si="21"/>
        <v>2016</v>
      </c>
      <c r="F272" s="4">
        <f>F271*SUM(economy!Z62:AB62)/SUM(economy!Z61:AB61)</f>
        <v>9532.5540324960257</v>
      </c>
      <c r="G272" s="9">
        <f t="shared" si="20"/>
        <v>25.084137537392142</v>
      </c>
      <c r="H272" s="9">
        <f t="shared" si="20"/>
        <v>35.160821620480363</v>
      </c>
      <c r="I272" s="9">
        <f t="shared" si="20"/>
        <v>41.450855487147443</v>
      </c>
      <c r="J272" s="9">
        <f t="shared" si="20"/>
        <v>14.993426840261595</v>
      </c>
      <c r="K272" s="9">
        <f t="shared" si="20"/>
        <v>1.1324460586611871</v>
      </c>
      <c r="L272" s="9">
        <f t="shared" si="22"/>
        <v>392.82168754394274</v>
      </c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x14ac:dyDescent="0.3">
      <c r="A273" s="5"/>
      <c r="B273" s="2"/>
      <c r="C273" s="2">
        <v>1998.6191779999999</v>
      </c>
      <c r="D273" s="2">
        <v>364.69799999999998</v>
      </c>
      <c r="E273" s="3">
        <f t="shared" si="21"/>
        <v>2017</v>
      </c>
      <c r="F273" s="4">
        <f>F272*SUM(economy!Z63:AB63)/SUM(economy!Z62:AB62)</f>
        <v>9731.2062139064819</v>
      </c>
      <c r="G273" s="9">
        <f t="shared" si="20"/>
        <v>25.665936609798003</v>
      </c>
      <c r="H273" s="9">
        <f t="shared" si="20"/>
        <v>35.959168644922165</v>
      </c>
      <c r="I273" s="9">
        <f t="shared" si="20"/>
        <v>42.326597368866217</v>
      </c>
      <c r="J273" s="9">
        <f t="shared" si="20"/>
        <v>15.255743872046786</v>
      </c>
      <c r="K273" s="9">
        <f t="shared" si="20"/>
        <v>1.1344010030532496</v>
      </c>
      <c r="L273" s="9">
        <f t="shared" si="22"/>
        <v>395.34184749868643</v>
      </c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x14ac:dyDescent="0.3">
      <c r="A274" s="5"/>
      <c r="B274" s="2"/>
      <c r="C274" s="2">
        <v>1998.7041099999999</v>
      </c>
      <c r="D274" s="2">
        <v>365.05599999999998</v>
      </c>
      <c r="E274" s="3">
        <f t="shared" si="21"/>
        <v>2018</v>
      </c>
      <c r="F274" s="4">
        <f>F273*SUM(economy!Z64:AB64)/SUM(economy!Z63:AB63)</f>
        <v>9930.583565512914</v>
      </c>
      <c r="G274" s="9">
        <f t="shared" si="20"/>
        <v>26.259859993745348</v>
      </c>
      <c r="H274" s="9">
        <f t="shared" si="20"/>
        <v>36.773972179816489</v>
      </c>
      <c r="I274" s="9">
        <f t="shared" si="20"/>
        <v>43.220428962858911</v>
      </c>
      <c r="J274" s="9">
        <f t="shared" si="20"/>
        <v>15.526391540226388</v>
      </c>
      <c r="K274" s="9">
        <f t="shared" si="20"/>
        <v>1.1449131302585176</v>
      </c>
      <c r="L274" s="9">
        <f t="shared" si="22"/>
        <v>397.92556580690564</v>
      </c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x14ac:dyDescent="0.3">
      <c r="A275" s="5"/>
      <c r="B275" s="2"/>
      <c r="C275" s="2">
        <v>1998.7863010000001</v>
      </c>
      <c r="D275" s="2">
        <v>365.012</v>
      </c>
      <c r="E275" s="3">
        <f t="shared" si="21"/>
        <v>2019</v>
      </c>
      <c r="F275" s="4">
        <f>F274*SUM(economy!Z65:AB65)/SUM(economy!Z64:AB64)</f>
        <v>10130.55523686995</v>
      </c>
      <c r="G275" s="9">
        <f t="shared" si="20"/>
        <v>26.865951948448014</v>
      </c>
      <c r="H275" s="9">
        <f t="shared" si="20"/>
        <v>37.605255043909253</v>
      </c>
      <c r="I275" s="9">
        <f t="shared" si="20"/>
        <v>44.132216403623083</v>
      </c>
      <c r="J275" s="9">
        <f t="shared" si="20"/>
        <v>15.804979055606271</v>
      </c>
      <c r="K275" s="9">
        <f t="shared" si="20"/>
        <v>1.1606494967498673</v>
      </c>
      <c r="L275" s="9">
        <f t="shared" si="22"/>
        <v>400.56905194833649</v>
      </c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x14ac:dyDescent="0.3">
      <c r="A276" s="5"/>
      <c r="B276" s="2"/>
      <c r="C276" s="2">
        <v>1998.8712330000001</v>
      </c>
      <c r="D276" s="2">
        <v>364.90899999999999</v>
      </c>
      <c r="E276" s="3">
        <f t="shared" si="21"/>
        <v>2020</v>
      </c>
      <c r="F276" s="4">
        <f>F275*SUM(economy!Z66:AB66)/SUM(economy!Z65:AB65)</f>
        <v>10330.947923388539</v>
      </c>
      <c r="G276" s="9">
        <f t="shared" si="20"/>
        <v>27.484248746942423</v>
      </c>
      <c r="H276" s="9">
        <f t="shared" si="20"/>
        <v>38.453027706744528</v>
      </c>
      <c r="I276" s="9">
        <f t="shared" si="20"/>
        <v>45.061807964198643</v>
      </c>
      <c r="J276" s="9">
        <f t="shared" si="20"/>
        <v>16.091122595516879</v>
      </c>
      <c r="K276" s="9">
        <f t="shared" si="20"/>
        <v>1.1795824268776101</v>
      </c>
      <c r="L276" s="9">
        <f t="shared" si="22"/>
        <v>403.26978944028008</v>
      </c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x14ac:dyDescent="0.3">
      <c r="A277" s="5"/>
      <c r="B277" s="2"/>
      <c r="C277" s="2">
        <v>1998.9534249999999</v>
      </c>
      <c r="D277" s="2">
        <v>364.88099999999997</v>
      </c>
      <c r="E277" s="3">
        <f t="shared" si="21"/>
        <v>2021</v>
      </c>
      <c r="F277" s="4">
        <f>F276*SUM(economy!Z67:AB67)/SUM(economy!Z66:AB66)</f>
        <v>10531.59687932795</v>
      </c>
      <c r="G277" s="9">
        <f t="shared" si="20"/>
        <v>28.114776084989611</v>
      </c>
      <c r="H277" s="9">
        <f t="shared" si="20"/>
        <v>39.317284336332982</v>
      </c>
      <c r="I277" s="9">
        <f t="shared" si="20"/>
        <v>46.009027917828021</v>
      </c>
      <c r="J277" s="9">
        <f t="shared" si="20"/>
        <v>16.384439922956883</v>
      </c>
      <c r="K277" s="9">
        <f t="shared" si="20"/>
        <v>1.2004739368265736</v>
      </c>
      <c r="L277" s="9">
        <f t="shared" si="22"/>
        <v>406.02600219893407</v>
      </c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 x14ac:dyDescent="0.3">
      <c r="A278" s="5"/>
      <c r="B278" s="2"/>
      <c r="C278" s="2">
        <v>1999.038356</v>
      </c>
      <c r="D278" s="2">
        <v>365.01600000000002</v>
      </c>
      <c r="E278" s="3">
        <f t="shared" si="21"/>
        <v>2022</v>
      </c>
      <c r="F278" s="4">
        <f>F277*SUM(economy!Z68:AB68)/SUM(economy!Z67:AB67)</f>
        <v>10732.345585872783</v>
      </c>
      <c r="G278" s="9">
        <f t="shared" si="20"/>
        <v>28.757549603446247</v>
      </c>
      <c r="H278" s="9">
        <f t="shared" si="20"/>
        <v>40.198003647645635</v>
      </c>
      <c r="I278" s="9">
        <f t="shared" si="20"/>
        <v>46.97367814593261</v>
      </c>
      <c r="J278" s="9">
        <f t="shared" si="20"/>
        <v>16.684551300568597</v>
      </c>
      <c r="K278" s="9">
        <f t="shared" si="20"/>
        <v>1.2225654169148097</v>
      </c>
      <c r="L278" s="9">
        <f t="shared" si="22"/>
        <v>408.83634811450793</v>
      </c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 x14ac:dyDescent="0.3">
      <c r="A279" s="5"/>
      <c r="B279" s="2"/>
      <c r="C279" s="2">
        <v>1999.123288</v>
      </c>
      <c r="D279" s="2">
        <v>365.07499999999999</v>
      </c>
      <c r="E279" s="3">
        <f t="shared" si="21"/>
        <v>2023</v>
      </c>
      <c r="F279" s="4">
        <f>F278*SUM(economy!Z69:AB69)/SUM(economy!Z68:AB68)</f>
        <v>10933.045459511881</v>
      </c>
      <c r="G279" s="9">
        <f t="shared" ref="G279:K294" si="23">G278*(1-G$5)+G$4*$F278*$L$4/1000</f>
        <v>29.412575390377448</v>
      </c>
      <c r="H279" s="9">
        <f t="shared" si="23"/>
        <v>41.095149717606873</v>
      </c>
      <c r="I279" s="9">
        <f t="shared" si="23"/>
        <v>47.955539674639553</v>
      </c>
      <c r="J279" s="9">
        <f t="shared" si="23"/>
        <v>16.991080313442755</v>
      </c>
      <c r="K279" s="9">
        <f t="shared" si="23"/>
        <v>1.2453893988102691</v>
      </c>
      <c r="L279" s="9">
        <f t="shared" si="22"/>
        <v>411.69973449487691</v>
      </c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 x14ac:dyDescent="0.3">
      <c r="A280" s="5"/>
      <c r="B280" s="2"/>
      <c r="C280" s="2">
        <v>1999.2</v>
      </c>
      <c r="D280" s="2">
        <v>364.89100000000002</v>
      </c>
      <c r="E280" s="3">
        <f t="shared" si="21"/>
        <v>2024</v>
      </c>
      <c r="F280" s="4">
        <f>F279*SUM(economy!Z70:AB70)/SUM(economy!Z69:AB69)</f>
        <v>11133.555574610606</v>
      </c>
      <c r="G280" s="9">
        <f t="shared" si="23"/>
        <v>30.07985046537113</v>
      </c>
      <c r="H280" s="9">
        <f t="shared" si="23"/>
        <v>42.008672770463129</v>
      </c>
      <c r="I280" s="9">
        <f t="shared" si="23"/>
        <v>48.954374146872759</v>
      </c>
      <c r="J280" s="9">
        <f t="shared" si="23"/>
        <v>17.303654610691218</v>
      </c>
      <c r="K280" s="9">
        <f t="shared" si="23"/>
        <v>1.2686553728854224</v>
      </c>
      <c r="L280" s="9">
        <f t="shared" si="22"/>
        <v>414.6152073662837</v>
      </c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 x14ac:dyDescent="0.3">
      <c r="A281" s="5"/>
      <c r="B281" s="2"/>
      <c r="C281" s="2">
        <v>1999.284932</v>
      </c>
      <c r="D281" s="2">
        <v>364.94400000000002</v>
      </c>
      <c r="E281" s="3">
        <f t="shared" si="21"/>
        <v>2025</v>
      </c>
      <c r="F281" s="4">
        <f>F280*SUM(economy!Z71:AB71)/SUM(economy!Z70:AB70)</f>
        <v>11333.742390348752</v>
      </c>
      <c r="G281" s="9">
        <f t="shared" si="23"/>
        <v>30.759363246920135</v>
      </c>
      <c r="H281" s="9">
        <f t="shared" si="23"/>
        <v>42.938509934941486</v>
      </c>
      <c r="I281" s="9">
        <f t="shared" si="23"/>
        <v>49.969925233005277</v>
      </c>
      <c r="J281" s="9">
        <f t="shared" si="23"/>
        <v>17.621906572094034</v>
      </c>
      <c r="K281" s="9">
        <f t="shared" si="23"/>
        <v>1.2921805199172525</v>
      </c>
      <c r="L281" s="9">
        <f t="shared" si="22"/>
        <v>417.58188550687817</v>
      </c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 x14ac:dyDescent="0.3">
      <c r="A282" s="5"/>
      <c r="B282" s="2"/>
      <c r="C282" s="2">
        <v>1999.367123</v>
      </c>
      <c r="D282" s="2">
        <v>365.19</v>
      </c>
      <c r="E282" s="3">
        <f t="shared" si="21"/>
        <v>2026</v>
      </c>
      <c r="F282" s="4">
        <f>F281*SUM(economy!Z72:AB72)/SUM(economy!Z71:AB71)</f>
        <v>11533.479478245723</v>
      </c>
      <c r="G282" s="9">
        <f t="shared" si="23"/>
        <v>31.451094003138603</v>
      </c>
      <c r="H282" s="9">
        <f t="shared" si="23"/>
        <v>43.88458597368561</v>
      </c>
      <c r="I282" s="9">
        <f t="shared" si="23"/>
        <v>51.001919981553648</v>
      </c>
      <c r="J282" s="9">
        <f t="shared" si="23"/>
        <v>17.945473904613468</v>
      </c>
      <c r="K282" s="9">
        <f t="shared" si="23"/>
        <v>1.3158476849197389</v>
      </c>
      <c r="L282" s="9">
        <f t="shared" si="22"/>
        <v>420.59892154791106</v>
      </c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 x14ac:dyDescent="0.3">
      <c r="A283" s="5"/>
      <c r="B283" s="2"/>
      <c r="C283" s="2">
        <v>1999.452055</v>
      </c>
      <c r="D283" s="2">
        <v>365.34800000000001</v>
      </c>
      <c r="E283" s="3">
        <f t="shared" si="21"/>
        <v>2027</v>
      </c>
      <c r="F283" s="4">
        <f>F282*SUM(economy!Z73:AB73)/SUM(economy!Z72:AB72)</f>
        <v>11732.647249703339</v>
      </c>
      <c r="G283" s="9">
        <f t="shared" si="23"/>
        <v>32.155015285848435</v>
      </c>
      <c r="H283" s="9">
        <f t="shared" si="23"/>
        <v>44.846813985100553</v>
      </c>
      <c r="I283" s="9">
        <f t="shared" si="23"/>
        <v>52.050070110807205</v>
      </c>
      <c r="J283" s="9">
        <f t="shared" si="23"/>
        <v>18.274000172850506</v>
      </c>
      <c r="K283" s="9">
        <f t="shared" si="23"/>
        <v>1.3395798741925051</v>
      </c>
      <c r="L283" s="9">
        <f t="shared" si="22"/>
        <v>423.66547942879919</v>
      </c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 x14ac:dyDescent="0.3">
      <c r="A284" s="5"/>
      <c r="B284" s="2"/>
      <c r="C284" s="2">
        <v>1999.5342470000001</v>
      </c>
      <c r="D284" s="2">
        <v>365.63099999999997</v>
      </c>
      <c r="E284" s="3">
        <f t="shared" si="21"/>
        <v>2028</v>
      </c>
      <c r="F284" s="4">
        <f>F283*SUM(economy!Z74:AB74)/SUM(economy!Z73:AB73)</f>
        <v>11931.132684550406</v>
      </c>
      <c r="G284" s="9">
        <f t="shared" si="23"/>
        <v>32.871092348036903</v>
      </c>
      <c r="H284" s="9">
        <f t="shared" si="23"/>
        <v>45.825096077683902</v>
      </c>
      <c r="I284" s="9">
        <f t="shared" si="23"/>
        <v>53.114073242187764</v>
      </c>
      <c r="J284" s="9">
        <f t="shared" si="23"/>
        <v>18.607135267219444</v>
      </c>
      <c r="K284" s="9">
        <f t="shared" si="23"/>
        <v>1.3633247742074901</v>
      </c>
      <c r="L284" s="9">
        <f t="shared" si="22"/>
        <v>426.78072170933547</v>
      </c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 x14ac:dyDescent="0.3">
      <c r="A285" s="5"/>
      <c r="B285" s="2"/>
      <c r="C285" s="2">
        <v>1999.6191779999999</v>
      </c>
      <c r="D285" s="2">
        <v>366.077</v>
      </c>
      <c r="E285" s="3">
        <f t="shared" si="21"/>
        <v>2029</v>
      </c>
      <c r="F285" s="4">
        <f>F284*SUM(economy!Z75:AB75)/SUM(economy!Z74:AB74)</f>
        <v>12128.829062187995</v>
      </c>
      <c r="G285" s="9">
        <f t="shared" si="23"/>
        <v>33.599283544746555</v>
      </c>
      <c r="H285" s="9">
        <f t="shared" si="23"/>
        <v>46.819324017013045</v>
      </c>
      <c r="I285" s="9">
        <f t="shared" si="23"/>
        <v>54.193614076272446</v>
      </c>
      <c r="J285" s="9">
        <f t="shared" si="23"/>
        <v>18.944535813516211</v>
      </c>
      <c r="K285" s="9">
        <f t="shared" si="23"/>
        <v>1.3870453490946839</v>
      </c>
      <c r="L285" s="9">
        <f t="shared" si="22"/>
        <v>429.94380280064297</v>
      </c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 x14ac:dyDescent="0.3">
      <c r="A286" s="5"/>
      <c r="B286" s="2"/>
      <c r="C286" s="2">
        <v>1999.7041099999999</v>
      </c>
      <c r="D286" s="2">
        <v>366.45100000000002</v>
      </c>
      <c r="E286" s="3">
        <f t="shared" si="21"/>
        <v>2030</v>
      </c>
      <c r="F286" s="4">
        <f>F285*SUM(economy!Z76:AB76)/SUM(economy!Z75:AB75)</f>
        <v>12325.635697037762</v>
      </c>
      <c r="G286" s="9">
        <f t="shared" si="23"/>
        <v>34.339540717556154</v>
      </c>
      <c r="H286" s="9">
        <f t="shared" si="23"/>
        <v>47.82937984570799</v>
      </c>
      <c r="I286" s="9">
        <f t="shared" si="23"/>
        <v>55.288365512639764</v>
      </c>
      <c r="J286" s="9">
        <f t="shared" si="23"/>
        <v>19.285865527533602</v>
      </c>
      <c r="K286" s="9">
        <f t="shared" si="23"/>
        <v>1.4107141251066586</v>
      </c>
      <c r="L286" s="9">
        <f t="shared" si="22"/>
        <v>433.15386572854419</v>
      </c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 x14ac:dyDescent="0.3">
      <c r="A287" s="5"/>
      <c r="B287" s="2"/>
      <c r="C287" s="2">
        <v>1999.7863010000001</v>
      </c>
      <c r="D287" s="2">
        <v>366.60199999999998</v>
      </c>
      <c r="E287" s="3">
        <f t="shared" si="21"/>
        <v>2031</v>
      </c>
      <c r="F287" s="4">
        <f>F286*SUM(economy!Z77:AB77)/SUM(economy!Z76:AB76)</f>
        <v>12521.457679841462</v>
      </c>
      <c r="G287" s="9">
        <f t="shared" si="23"/>
        <v>35.091809562915266</v>
      </c>
      <c r="H287" s="9">
        <f t="shared" si="23"/>
        <v>48.855136476848102</v>
      </c>
      <c r="I287" s="9">
        <f t="shared" si="23"/>
        <v>56.397989714939712</v>
      </c>
      <c r="J287" s="9">
        <f t="shared" si="23"/>
        <v>19.630795518367798</v>
      </c>
      <c r="K287" s="9">
        <f t="shared" si="23"/>
        <v>1.4343097115508048</v>
      </c>
      <c r="L287" s="9">
        <f t="shared" si="22"/>
        <v>436.41004098462167</v>
      </c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 x14ac:dyDescent="0.3">
      <c r="A288" s="5"/>
      <c r="B288" s="2"/>
      <c r="C288" s="2">
        <v>1999.8712330000001</v>
      </c>
      <c r="D288" s="2">
        <v>366.53199999999998</v>
      </c>
      <c r="E288" s="3">
        <f t="shared" si="21"/>
        <v>2032</v>
      </c>
      <c r="F288" s="4">
        <f>F287*SUM(economy!Z78:AB78)/SUM(economy!Z77:AB77)</f>
        <v>12716.205626092138</v>
      </c>
      <c r="G288" s="9">
        <f t="shared" si="23"/>
        <v>35.856029984689627</v>
      </c>
      <c r="H288" s="9">
        <f t="shared" si="23"/>
        <v>49.896458261465234</v>
      </c>
      <c r="I288" s="9">
        <f t="shared" si="23"/>
        <v>57.522139122801931</v>
      </c>
      <c r="J288" s="9">
        <f t="shared" si="23"/>
        <v>19.979004544034023</v>
      </c>
      <c r="K288" s="9">
        <f t="shared" si="23"/>
        <v>1.4578146784825017</v>
      </c>
      <c r="L288" s="9">
        <f t="shared" si="22"/>
        <v>439.7114465914733</v>
      </c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 x14ac:dyDescent="0.3">
      <c r="A289" s="5"/>
      <c r="B289" s="2"/>
      <c r="C289" s="2">
        <v>1999.9534249999999</v>
      </c>
      <c r="D289" s="2">
        <v>366.53699999999998</v>
      </c>
      <c r="E289" s="3">
        <f t="shared" si="21"/>
        <v>2033</v>
      </c>
      <c r="F289" s="4">
        <f>F288*SUM(economy!Z79:AB79)/SUM(economy!Z78:AB78)</f>
        <v>12909.79543257853</v>
      </c>
      <c r="G289" s="9">
        <f t="shared" si="23"/>
        <v>36.632136431352528</v>
      </c>
      <c r="H289" s="9">
        <f t="shared" si="23"/>
        <v>50.953201530854145</v>
      </c>
      <c r="I289" s="9">
        <f t="shared" si="23"/>
        <v>58.66045741236708</v>
      </c>
      <c r="J289" s="9">
        <f t="shared" si="23"/>
        <v>20.330179222952847</v>
      </c>
      <c r="K289" s="9">
        <f t="shared" si="23"/>
        <v>1.4812142576502143</v>
      </c>
      <c r="L289" s="9">
        <f t="shared" si="22"/>
        <v>443.05718885517678</v>
      </c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 x14ac:dyDescent="0.3">
      <c r="A290" s="5"/>
      <c r="B290" s="2"/>
      <c r="C290" s="2">
        <v>2000.0382509999999</v>
      </c>
      <c r="D290" s="2">
        <v>366.60300000000001</v>
      </c>
      <c r="E290" s="3">
        <f t="shared" si="21"/>
        <v>2034</v>
      </c>
      <c r="F290" s="4">
        <f>F289*SUM(economy!Z80:AB80)/SUM(economy!Z79:AB79)</f>
        <v>13102.14804273659</v>
      </c>
      <c r="G290" s="9">
        <f t="shared" si="23"/>
        <v>37.420058218317415</v>
      </c>
      <c r="H290" s="9">
        <f t="shared" si="23"/>
        <v>52.02521511453137</v>
      </c>
      <c r="I290" s="9">
        <f t="shared" si="23"/>
        <v>59.812580407349913</v>
      </c>
      <c r="J290" s="9">
        <f t="shared" si="23"/>
        <v>20.684014204780315</v>
      </c>
      <c r="K290" s="9">
        <f t="shared" si="23"/>
        <v>1.5044955431490252</v>
      </c>
      <c r="L290" s="9">
        <f t="shared" si="22"/>
        <v>446.44636348812804</v>
      </c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 x14ac:dyDescent="0.3">
      <c r="A291" s="5"/>
      <c r="B291" s="2"/>
      <c r="C291" s="2">
        <v>2000.1229510000001</v>
      </c>
      <c r="D291" s="2">
        <v>366.428</v>
      </c>
      <c r="E291" s="3">
        <f t="shared" si="21"/>
        <v>2035</v>
      </c>
      <c r="F291" s="4">
        <f>F290*SUM(economy!Z81:AB81)/SUM(economy!Z80:AB80)</f>
        <v>13293.18922124581</v>
      </c>
      <c r="G291" s="9">
        <f t="shared" si="23"/>
        <v>38.219719835949228</v>
      </c>
      <c r="H291" s="9">
        <f t="shared" si="23"/>
        <v>53.112340834736386</v>
      </c>
      <c r="I291" s="9">
        <f t="shared" si="23"/>
        <v>60.978136942621077</v>
      </c>
      <c r="J291" s="9">
        <f t="shared" si="23"/>
        <v>21.040212303938205</v>
      </c>
      <c r="K291" s="9">
        <f t="shared" si="23"/>
        <v>1.5276469955761338</v>
      </c>
      <c r="L291" s="9">
        <f t="shared" si="22"/>
        <v>449.87805691282102</v>
      </c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 x14ac:dyDescent="0.3">
      <c r="A292" s="5"/>
      <c r="B292" s="2"/>
      <c r="C292" s="2">
        <v>2000.202186</v>
      </c>
      <c r="D292" s="2">
        <v>366.18799999999999</v>
      </c>
      <c r="E292" s="3">
        <f t="shared" si="21"/>
        <v>2036</v>
      </c>
      <c r="F292" s="4">
        <f>F291*SUM(economy!Z82:AB82)/SUM(economy!Z81:AB81)</f>
        <v>13482.849338091844</v>
      </c>
      <c r="G292" s="9">
        <f t="shared" si="23"/>
        <v>39.031041243818692</v>
      </c>
      <c r="H292" s="9">
        <f t="shared" si="23"/>
        <v>54.214413978407819</v>
      </c>
      <c r="I292" s="9">
        <f t="shared" si="23"/>
        <v>62.156749682333995</v>
      </c>
      <c r="J292" s="9">
        <f t="shared" si="23"/>
        <v>21.398484599060279</v>
      </c>
      <c r="K292" s="9">
        <f t="shared" si="23"/>
        <v>1.5506581307036322</v>
      </c>
      <c r="L292" s="9">
        <f t="shared" si="22"/>
        <v>453.35134763432438</v>
      </c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 x14ac:dyDescent="0.3">
      <c r="A293" s="5"/>
      <c r="B293" s="2"/>
      <c r="C293" s="2">
        <v>2000.286885</v>
      </c>
      <c r="D293" s="2">
        <v>366.11200000000002</v>
      </c>
      <c r="E293" s="3">
        <f t="shared" si="21"/>
        <v>2037</v>
      </c>
      <c r="F293" s="4">
        <f>F292*SUM(economy!Z83:AB83)/SUM(economy!Z82:AB82)</f>
        <v>13671.063162139961</v>
      </c>
      <c r="G293" s="9">
        <f t="shared" si="23"/>
        <v>39.853938151777349</v>
      </c>
      <c r="H293" s="9">
        <f t="shared" si="23"/>
        <v>55.331263747585318</v>
      </c>
      <c r="I293" s="9">
        <f t="shared" si="23"/>
        <v>63.348035894628978</v>
      </c>
      <c r="J293" s="9">
        <f t="shared" si="23"/>
        <v>21.758550501412738</v>
      </c>
      <c r="K293" s="9">
        <f t="shared" si="23"/>
        <v>1.5735193205110924</v>
      </c>
      <c r="L293" s="9">
        <f t="shared" si="22"/>
        <v>456.86530761591547</v>
      </c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 x14ac:dyDescent="0.3">
      <c r="A294" s="5"/>
      <c r="B294" s="2"/>
      <c r="C294" s="2">
        <v>2000.3688520000001</v>
      </c>
      <c r="D294" s="2">
        <v>366.32799999999997</v>
      </c>
      <c r="E294" s="3">
        <f t="shared" si="21"/>
        <v>2038</v>
      </c>
      <c r="F294" s="4">
        <f>F293*SUM(economy!Z84:AB84)/SUM(economy!Z83:AB83)</f>
        <v>13857.769664125299</v>
      </c>
      <c r="G294" s="9">
        <f t="shared" si="23"/>
        <v>40.688322288433781</v>
      </c>
      <c r="H294" s="9">
        <f t="shared" si="23"/>
        <v>56.462713689189641</v>
      </c>
      <c r="I294" s="9">
        <f t="shared" si="23"/>
        <v>64.551608184926422</v>
      </c>
      <c r="J294" s="9">
        <f t="shared" si="23"/>
        <v>22.120137795177538</v>
      </c>
      <c r="K294" s="9">
        <f t="shared" si="23"/>
        <v>1.5962216628143442</v>
      </c>
      <c r="L294" s="9">
        <f t="shared" si="22"/>
        <v>460.41900362054173</v>
      </c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 x14ac:dyDescent="0.3">
      <c r="A295" s="5"/>
      <c r="B295" s="2"/>
      <c r="C295" s="2">
        <v>2000.4535519999999</v>
      </c>
      <c r="D295" s="2">
        <v>366.77300000000002</v>
      </c>
      <c r="E295" s="3">
        <f t="shared" si="21"/>
        <v>2039</v>
      </c>
      <c r="F295" s="4">
        <f>F294*SUM(economy!Z85:AB85)/SUM(economy!Z84:AB84)</f>
        <v>14042.911828858989</v>
      </c>
      <c r="G295" s="9">
        <f t="shared" ref="G295:K310" si="24">G294*(1-G$5)+G$4*$F294*$L$4/1000</f>
        <v>41.534101657605746</v>
      </c>
      <c r="H295" s="9">
        <f t="shared" si="24"/>
        <v>57.608582105121862</v>
      </c>
      <c r="I295" s="9">
        <f t="shared" si="24"/>
        <v>65.76707518977949</v>
      </c>
      <c r="J295" s="9">
        <f t="shared" si="24"/>
        <v>22.482982652311254</v>
      </c>
      <c r="K295" s="9">
        <f t="shared" si="24"/>
        <v>1.6187568929420475</v>
      </c>
      <c r="L295" s="9">
        <f t="shared" si="22"/>
        <v>464.01149849776039</v>
      </c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 x14ac:dyDescent="0.3">
      <c r="A296" s="5"/>
      <c r="B296" s="2"/>
      <c r="C296" s="2">
        <v>2000.535519</v>
      </c>
      <c r="D296" s="2">
        <v>367.18400000000003</v>
      </c>
      <c r="E296" s="3">
        <f t="shared" si="21"/>
        <v>2040</v>
      </c>
      <c r="F296" s="4">
        <f>F295*SUM(economy!Z86:AB86)/SUM(economy!Z85:AB85)</f>
        <v>14226.436476371166</v>
      </c>
      <c r="G296" s="9">
        <f t="shared" si="24"/>
        <v>42.391180783310752</v>
      </c>
      <c r="H296" s="9">
        <f t="shared" si="24"/>
        <v>58.76868244360108</v>
      </c>
      <c r="I296" s="9">
        <f t="shared" si="24"/>
        <v>66.994042233200418</v>
      </c>
      <c r="J296" s="9">
        <f t="shared" si="24"/>
        <v>22.846829624513575</v>
      </c>
      <c r="K296" s="9">
        <f t="shared" si="24"/>
        <v>1.641117321348212</v>
      </c>
      <c r="L296" s="9">
        <f t="shared" si="22"/>
        <v>467.64185240597408</v>
      </c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 x14ac:dyDescent="0.3">
      <c r="A297" s="5"/>
      <c r="B297" s="2"/>
      <c r="C297" s="2">
        <v>2000.6202189999999</v>
      </c>
      <c r="D297" s="2">
        <v>367.44799999999998</v>
      </c>
      <c r="E297" s="3">
        <f t="shared" si="21"/>
        <v>2041</v>
      </c>
      <c r="F297" s="4">
        <f>F296*SUM(economy!Z87:AB87)/SUM(economy!Z86:AB86)</f>
        <v>14408.294091656187</v>
      </c>
      <c r="G297" s="9">
        <f t="shared" si="24"/>
        <v>43.259460943840445</v>
      </c>
      <c r="H297" s="9">
        <f t="shared" si="24"/>
        <v>59.942823672631526</v>
      </c>
      <c r="I297" s="9">
        <f t="shared" si="24"/>
        <v>68.232111947306564</v>
      </c>
      <c r="J297" s="9">
        <f t="shared" si="24"/>
        <v>23.21143161466199</v>
      </c>
      <c r="K297" s="9">
        <f t="shared" si="24"/>
        <v>1.6632957873752343</v>
      </c>
      <c r="L297" s="9">
        <f t="shared" si="22"/>
        <v>471.30912396581573</v>
      </c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 x14ac:dyDescent="0.3">
      <c r="A298" s="5"/>
      <c r="B298" s="2"/>
      <c r="C298" s="2">
        <v>2000.7049179999999</v>
      </c>
      <c r="D298" s="2">
        <v>367.67500000000001</v>
      </c>
      <c r="E298" s="3">
        <f t="shared" si="21"/>
        <v>2042</v>
      </c>
      <c r="F298" s="4">
        <f>F297*SUM(economy!Z88:AB88)/SUM(economy!Z87:AB87)</f>
        <v>14588.43866264912</v>
      </c>
      <c r="G298" s="9">
        <f t="shared" si="24"/>
        <v>44.138840395443872</v>
      </c>
      <c r="H298" s="9">
        <f t="shared" si="24"/>
        <v>61.130810636455863</v>
      </c>
      <c r="I298" s="9">
        <f t="shared" si="24"/>
        <v>69.480884859057696</v>
      </c>
      <c r="J298" s="9">
        <f t="shared" si="24"/>
        <v>23.576549829895381</v>
      </c>
      <c r="K298" s="9">
        <f t="shared" si="24"/>
        <v>1.6852856232165829</v>
      </c>
      <c r="L298" s="9">
        <f t="shared" si="22"/>
        <v>475.01237134406938</v>
      </c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 x14ac:dyDescent="0.3">
      <c r="A299" s="5"/>
      <c r="B299" s="2"/>
      <c r="C299" s="2">
        <v>2000.786885</v>
      </c>
      <c r="D299" s="2">
        <v>367.79399999999998</v>
      </c>
      <c r="E299" s="3">
        <f t="shared" si="21"/>
        <v>2043</v>
      </c>
      <c r="F299" s="4">
        <f>F298*SUM(economy!Z89:AB89)/SUM(economy!Z88:AB88)</f>
        <v>14766.827526040666</v>
      </c>
      <c r="G299" s="9">
        <f t="shared" si="24"/>
        <v>45.029214586121988</v>
      </c>
      <c r="H299" s="9">
        <f t="shared" si="24"/>
        <v>62.332444395814385</v>
      </c>
      <c r="I299" s="9">
        <f t="shared" si="24"/>
        <v>70.739959944776032</v>
      </c>
      <c r="J299" s="9">
        <f t="shared" si="24"/>
        <v>23.941953718360953</v>
      </c>
      <c r="K299" s="9">
        <f t="shared" si="24"/>
        <v>1.7070806244523209</v>
      </c>
      <c r="L299" s="9">
        <f t="shared" si="22"/>
        <v>478.75065326952569</v>
      </c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 x14ac:dyDescent="0.3">
      <c r="A300" s="5"/>
      <c r="B300" s="2"/>
      <c r="C300" s="2">
        <v>2000.8715850000001</v>
      </c>
      <c r="D300" s="2">
        <v>367.72899999999998</v>
      </c>
      <c r="E300" s="3">
        <f t="shared" si="21"/>
        <v>2044</v>
      </c>
      <c r="F300" s="4">
        <f>F299*SUM(economy!Z90:AB90)/SUM(economy!Z89:AB89)</f>
        <v>14943.421220528089</v>
      </c>
      <c r="G300" s="9">
        <f t="shared" si="24"/>
        <v>45.930476360011795</v>
      </c>
      <c r="H300" s="9">
        <f t="shared" si="24"/>
        <v>63.54752255279071</v>
      </c>
      <c r="I300" s="9">
        <f t="shared" si="24"/>
        <v>72.00893515405933</v>
      </c>
      <c r="J300" s="9">
        <f t="shared" si="24"/>
        <v>24.307420891477765</v>
      </c>
      <c r="K300" s="9">
        <f t="shared" si="24"/>
        <v>1.7286750249392635</v>
      </c>
      <c r="L300" s="9">
        <f t="shared" si="22"/>
        <v>482.52302998327889</v>
      </c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 x14ac:dyDescent="0.3">
      <c r="A301" s="5"/>
      <c r="B301" s="2"/>
      <c r="C301" s="2">
        <v>2000.9535519999999</v>
      </c>
      <c r="D301" s="2">
        <v>367.64100000000002</v>
      </c>
      <c r="E301" s="3">
        <f t="shared" si="21"/>
        <v>2045</v>
      </c>
      <c r="F301" s="4">
        <f>F300*SUM(economy!Z91:AB91)/SUM(economy!Z90:AB90)</f>
        <v>15118.183347098524</v>
      </c>
      <c r="G301" s="9">
        <f t="shared" si="24"/>
        <v>46.842516152813978</v>
      </c>
      <c r="H301" s="9">
        <f t="shared" si="24"/>
        <v>64.775839560984522</v>
      </c>
      <c r="I301" s="9">
        <f t="shared" si="24"/>
        <v>73.287407904614881</v>
      </c>
      <c r="J301" s="9">
        <f t="shared" si="24"/>
        <v>24.672737033417047</v>
      </c>
      <c r="K301" s="9">
        <f t="shared" si="24"/>
        <v>1.7500634746914598</v>
      </c>
      <c r="L301" s="9">
        <f t="shared" si="22"/>
        <v>486.32856412652188</v>
      </c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 x14ac:dyDescent="0.3">
      <c r="A302" s="5"/>
      <c r="B302" s="2"/>
      <c r="C302" s="2">
        <v>2001.038356</v>
      </c>
      <c r="D302" s="2">
        <v>367.58699999999999</v>
      </c>
      <c r="E302" s="3">
        <f t="shared" si="21"/>
        <v>2046</v>
      </c>
      <c r="F302" s="4">
        <f>F301*SUM(economy!Z92:AB92)/SUM(economy!Z91:AB91)</f>
        <v>15291.080435947501</v>
      </c>
      <c r="G302" s="9">
        <f t="shared" si="24"/>
        <v>47.765222178693229</v>
      </c>
      <c r="H302" s="9">
        <f t="shared" si="24"/>
        <v>66.017187021712132</v>
      </c>
      <c r="I302" s="9">
        <f t="shared" si="24"/>
        <v>74.574975549461115</v>
      </c>
      <c r="J302" s="9">
        <f t="shared" si="24"/>
        <v>25.037695799354942</v>
      </c>
      <c r="K302" s="9">
        <f t="shared" si="24"/>
        <v>1.7712410199045583</v>
      </c>
      <c r="L302" s="9">
        <f t="shared" si="22"/>
        <v>490.16632156912596</v>
      </c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 x14ac:dyDescent="0.3">
      <c r="A303" s="5"/>
      <c r="B303" s="2"/>
      <c r="C303" s="2">
        <v>2001.123288</v>
      </c>
      <c r="D303" s="2">
        <v>367.53899999999999</v>
      </c>
      <c r="E303" s="3">
        <f t="shared" si="21"/>
        <v>2047</v>
      </c>
      <c r="F303" s="4">
        <f>F302*SUM(economy!Z93:AB93)/SUM(economy!Z92:AB92)</f>
        <v>15462.081819646055</v>
      </c>
      <c r="G303" s="9">
        <f t="shared" si="24"/>
        <v>48.698480609056219</v>
      </c>
      <c r="H303" s="9">
        <f t="shared" si="24"/>
        <v>67.271353966896186</v>
      </c>
      <c r="I303" s="9">
        <f t="shared" si="24"/>
        <v>75.871235817864829</v>
      </c>
      <c r="J303" s="9">
        <f t="shared" si="24"/>
        <v>25.402098703917854</v>
      </c>
      <c r="K303" s="9">
        <f t="shared" si="24"/>
        <v>1.7922030845920149</v>
      </c>
      <c r="L303" s="9">
        <f t="shared" si="22"/>
        <v>494.03537218232714</v>
      </c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 x14ac:dyDescent="0.3">
      <c r="A304" s="5"/>
      <c r="B304" s="2"/>
      <c r="C304" s="2">
        <v>2001.2</v>
      </c>
      <c r="D304" s="2">
        <v>367.53199999999998</v>
      </c>
      <c r="E304" s="3">
        <f t="shared" si="21"/>
        <v>2048</v>
      </c>
      <c r="F304" s="4">
        <f>F303*SUM(economy!Z94:AB94)/SUM(economy!Z93:AB93)</f>
        <v>15631.159512184668</v>
      </c>
      <c r="G304" s="9">
        <f t="shared" si="24"/>
        <v>49.642175743588609</v>
      </c>
      <c r="H304" s="9">
        <f t="shared" si="24"/>
        <v>68.538127129268062</v>
      </c>
      <c r="I304" s="9">
        <f t="shared" si="24"/>
        <v>77.17578723130508</v>
      </c>
      <c r="J304" s="9">
        <f t="shared" si="24"/>
        <v>25.76575500111408</v>
      </c>
      <c r="K304" s="9">
        <f t="shared" si="24"/>
        <v>1.8129454534922946</v>
      </c>
      <c r="L304" s="9">
        <f t="shared" si="22"/>
        <v>497.9347905587681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 x14ac:dyDescent="0.3">
      <c r="A305" s="5"/>
      <c r="B305" s="2"/>
      <c r="C305" s="2">
        <v>2001.284932</v>
      </c>
      <c r="D305" s="2">
        <v>367.69200000000001</v>
      </c>
      <c r="E305" s="3">
        <f t="shared" si="21"/>
        <v>2049</v>
      </c>
      <c r="F305" s="4">
        <f>F304*SUM(economy!Z95:AB95)/SUM(economy!Z94:AB94)</f>
        <v>15798.288093539182</v>
      </c>
      <c r="G305" s="9">
        <f t="shared" si="24"/>
        <v>50.59619017390974</v>
      </c>
      <c r="H305" s="9">
        <f t="shared" si="24"/>
        <v>69.817291200469413</v>
      </c>
      <c r="I305" s="9">
        <f t="shared" si="24"/>
        <v>78.488229495681992</v>
      </c>
      <c r="J305" s="9">
        <f t="shared" si="24"/>
        <v>26.128481556927841</v>
      </c>
      <c r="K305" s="9">
        <f t="shared" si="24"/>
        <v>1.8334642560228778</v>
      </c>
      <c r="L305" s="9">
        <f t="shared" si="22"/>
        <v>501.86365668301187</v>
      </c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 x14ac:dyDescent="0.3">
      <c r="A306" s="5"/>
      <c r="B306" s="2"/>
      <c r="C306" s="2">
        <v>2001.367123</v>
      </c>
      <c r="D306" s="2">
        <v>367.93900000000002</v>
      </c>
      <c r="E306" s="3">
        <f t="shared" si="21"/>
        <v>2050</v>
      </c>
      <c r="F306" s="4">
        <f>F305*SUM(economy!Z96:AB96)/SUM(economy!Z95:AB95)</f>
        <v>15963.444599422415</v>
      </c>
      <c r="G306" s="9">
        <f t="shared" si="24"/>
        <v>51.560404940182082</v>
      </c>
      <c r="H306" s="9">
        <f t="shared" si="24"/>
        <v>71.108629077604917</v>
      </c>
      <c r="I306" s="9">
        <f t="shared" si="24"/>
        <v>79.808163870918875</v>
      </c>
      <c r="J306" s="9">
        <f t="shared" si="24"/>
        <v>26.49010271564303</v>
      </c>
      <c r="K306" s="9">
        <f t="shared" si="24"/>
        <v>1.8537559511284307</v>
      </c>
      <c r="L306" s="9">
        <f t="shared" si="22"/>
        <v>505.8210565554773</v>
      </c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 x14ac:dyDescent="0.3">
      <c r="A307" s="5"/>
      <c r="B307" s="2"/>
      <c r="C307" s="2">
        <v>2001.452055</v>
      </c>
      <c r="D307" s="2">
        <v>368.20100000000002</v>
      </c>
      <c r="E307" s="3">
        <f t="shared" si="21"/>
        <v>2051</v>
      </c>
      <c r="F307" s="4">
        <f>F306*SUM(economy!Z97:AB97)/SUM(economy!Z96:AB96)</f>
        <v>16126.60841590452</v>
      </c>
      <c r="G307" s="9">
        <f t="shared" si="24"/>
        <v>52.534699680991899</v>
      </c>
      <c r="H307" s="9">
        <f t="shared" si="24"/>
        <v>72.411922098764705</v>
      </c>
      <c r="I307" s="9">
        <f t="shared" si="24"/>
        <v>81.135193519040186</v>
      </c>
      <c r="J307" s="9">
        <f t="shared" si="24"/>
        <v>26.850450160863478</v>
      </c>
      <c r="K307" s="9">
        <f t="shared" si="24"/>
        <v>1.8738173129147773</v>
      </c>
      <c r="L307" s="9">
        <f t="shared" si="22"/>
        <v>509.80608277257511</v>
      </c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 x14ac:dyDescent="0.3">
      <c r="A308" s="5"/>
      <c r="B308" s="2"/>
      <c r="C308" s="2">
        <v>2001.5342470000001</v>
      </c>
      <c r="D308" s="2">
        <v>368.61700000000002</v>
      </c>
      <c r="E308" s="3">
        <f t="shared" si="21"/>
        <v>2052</v>
      </c>
      <c r="F308" s="4">
        <f>F307*SUM(economy!Z98:AB98)/SUM(economy!Z97:AB97)</f>
        <v>16287.761178604691</v>
      </c>
      <c r="G308" s="9">
        <f t="shared" si="24"/>
        <v>53.51895277679828</v>
      </c>
      <c r="H308" s="9">
        <f t="shared" si="24"/>
        <v>73.726950268004089</v>
      </c>
      <c r="I308" s="9">
        <f t="shared" si="24"/>
        <v>82.468923831745641</v>
      </c>
      <c r="J308" s="9">
        <f t="shared" si="24"/>
        <v>27.209362772104249</v>
      </c>
      <c r="K308" s="9">
        <f t="shared" si="24"/>
        <v>1.8936454169880608</v>
      </c>
      <c r="L308" s="9">
        <f t="shared" si="22"/>
        <v>513.81783506564034</v>
      </c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 x14ac:dyDescent="0.3">
      <c r="A309" s="5"/>
      <c r="B309" s="2"/>
      <c r="C309" s="2">
        <v>2001.6191779999999</v>
      </c>
      <c r="D309" s="2">
        <v>369.166</v>
      </c>
      <c r="E309" s="3">
        <f t="shared" si="21"/>
        <v>2053</v>
      </c>
      <c r="F309" s="4">
        <f>F308*SUM(economy!Z99:AB99)/SUM(economy!Z98:AB98)</f>
        <v>16446.886676176535</v>
      </c>
      <c r="G309" s="9">
        <f t="shared" si="24"/>
        <v>54.51304148722955</v>
      </c>
      <c r="H309" s="9">
        <f t="shared" si="24"/>
        <v>75.053492470238808</v>
      </c>
      <c r="I309" s="9">
        <f t="shared" si="24"/>
        <v>83.808962738442631</v>
      </c>
      <c r="J309" s="9">
        <f t="shared" si="24"/>
        <v>27.566686477743406</v>
      </c>
      <c r="K309" s="9">
        <f t="shared" si="24"/>
        <v>1.9132376274362444</v>
      </c>
      <c r="L309" s="9">
        <f t="shared" si="22"/>
        <v>517.85542080109064</v>
      </c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 x14ac:dyDescent="0.3">
      <c r="A310" s="5"/>
      <c r="B310" s="2"/>
      <c r="C310" s="2">
        <v>2001.7041099999999</v>
      </c>
      <c r="D310" s="2">
        <v>369.66</v>
      </c>
      <c r="E310" s="3">
        <f t="shared" si="21"/>
        <v>2054</v>
      </c>
      <c r="F310" s="4">
        <f>F309*SUM(economy!Z100:AB100)/SUM(economy!Z99:AB99)</f>
        <v>16603.970757828225</v>
      </c>
      <c r="G310" s="9">
        <f t="shared" si="24"/>
        <v>55.516842082489148</v>
      </c>
      <c r="H310" s="9">
        <f t="shared" si="24"/>
        <v>76.391326676486642</v>
      </c>
      <c r="I310" s="9">
        <f t="shared" si="24"/>
        <v>85.154920995644048</v>
      </c>
      <c r="J310" s="9">
        <f t="shared" si="24"/>
        <v>27.922274105046213</v>
      </c>
      <c r="K310" s="9">
        <f t="shared" si="24"/>
        <v>1.9325915844017856</v>
      </c>
      <c r="L310" s="9">
        <f t="shared" si="22"/>
        <v>521.91795544406784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 x14ac:dyDescent="0.3">
      <c r="A311" s="5"/>
      <c r="B311" s="2"/>
      <c r="C311" s="2">
        <v>2001.7863010000001</v>
      </c>
      <c r="D311" s="2">
        <v>369.74</v>
      </c>
      <c r="E311" s="3">
        <f t="shared" si="21"/>
        <v>2055</v>
      </c>
      <c r="F311" s="4">
        <f>F310*SUM(economy!Z101:AB101)/SUM(economy!Z100:AB100)</f>
        <v>16759.001244637107</v>
      </c>
      <c r="G311" s="9">
        <f t="shared" ref="G311:K326" si="25">G310*(1-G$5)+G$4*$F310*$L$4/1000</f>
        <v>56.530229969117165</v>
      </c>
      <c r="H311" s="9">
        <f t="shared" si="25"/>
        <v>77.740230139860913</v>
      </c>
      <c r="I311" s="9">
        <f t="shared" si="25"/>
        <v>86.506412458588073</v>
      </c>
      <c r="J311" s="9">
        <f t="shared" si="25"/>
        <v>28.275985227902517</v>
      </c>
      <c r="K311" s="9">
        <f t="shared" si="25"/>
        <v>1.9517051922023092</v>
      </c>
      <c r="L311" s="9">
        <f t="shared" si="22"/>
        <v>526.00456298767097</v>
      </c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 x14ac:dyDescent="0.3">
      <c r="A312" s="5"/>
      <c r="B312" s="2"/>
      <c r="C312" s="2">
        <v>2001.8712330000001</v>
      </c>
      <c r="D312" s="2">
        <v>369.46</v>
      </c>
      <c r="E312" s="3">
        <f t="shared" si="21"/>
        <v>2056</v>
      </c>
      <c r="F312" s="4">
        <f>F311*SUM(economy!Z102:AB102)/SUM(economy!Z101:AB101)</f>
        <v>16911.967844436127</v>
      </c>
      <c r="G312" s="9">
        <f t="shared" si="25"/>
        <v>57.553079810339149</v>
      </c>
      <c r="H312" s="9">
        <f t="shared" si="25"/>
        <v>79.099979582697458</v>
      </c>
      <c r="I312" s="9">
        <f t="shared" si="25"/>
        <v>87.863054335888393</v>
      </c>
      <c r="J312" s="9">
        <f t="shared" si="25"/>
        <v>28.627686012853342</v>
      </c>
      <c r="K312" s="9">
        <f t="shared" si="25"/>
        <v>1.970576607961795</v>
      </c>
      <c r="L312" s="9">
        <f t="shared" si="22"/>
        <v>530.11437634974016</v>
      </c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 x14ac:dyDescent="0.3">
      <c r="A313" s="5"/>
      <c r="B313" s="2"/>
      <c r="C313" s="2">
        <v>2001.9534249999999</v>
      </c>
      <c r="D313" s="2">
        <v>369.29599999999999</v>
      </c>
      <c r="E313" s="3">
        <f t="shared" si="21"/>
        <v>2057</v>
      </c>
      <c r="F313" s="4">
        <f>F312*SUM(economy!Z103:AB103)/SUM(economy!Z102:AB102)</f>
        <v>17062.862070065956</v>
      </c>
      <c r="G313" s="9">
        <f t="shared" si="25"/>
        <v>58.585265641220225</v>
      </c>
      <c r="H313" s="9">
        <f t="shared" si="25"/>
        <v>80.470351375174985</v>
      </c>
      <c r="I313" s="9">
        <f t="shared" si="25"/>
        <v>89.224467427979377</v>
      </c>
      <c r="J313" s="9">
        <f t="shared" si="25"/>
        <v>28.977249063923644</v>
      </c>
      <c r="K313" s="9">
        <f t="shared" si="25"/>
        <v>1.9892042307191034</v>
      </c>
      <c r="L313" s="9">
        <f t="shared" si="22"/>
        <v>534.24653773901741</v>
      </c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 x14ac:dyDescent="0.3">
      <c r="A314" s="5"/>
      <c r="B314" s="2"/>
      <c r="C314" s="2">
        <v>2002.038356</v>
      </c>
      <c r="D314" s="2">
        <v>369.37099999999998</v>
      </c>
      <c r="E314" s="3">
        <f t="shared" si="21"/>
        <v>2058</v>
      </c>
      <c r="F314" s="4">
        <f>F313*SUM(economy!Z104:AB104)/SUM(economy!Z103:AB103)</f>
        <v>17211.677160802628</v>
      </c>
      <c r="G314" s="9">
        <f t="shared" si="25"/>
        <v>59.626660978829882</v>
      </c>
      <c r="H314" s="9">
        <f t="shared" si="25"/>
        <v>81.851121705768165</v>
      </c>
      <c r="I314" s="9">
        <f t="shared" si="25"/>
        <v>90.590276350079321</v>
      </c>
      <c r="J314" s="9">
        <f t="shared" si="25"/>
        <v>29.324553266724458</v>
      </c>
      <c r="K314" s="9">
        <f t="shared" si="25"/>
        <v>2.0075866909840343</v>
      </c>
      <c r="L314" s="9">
        <f t="shared" si="22"/>
        <v>538.40019899238587</v>
      </c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 x14ac:dyDescent="0.3">
      <c r="A315" s="5"/>
      <c r="B315" s="2"/>
      <c r="C315" s="2">
        <v>2002.123288</v>
      </c>
      <c r="D315" s="2">
        <v>369.43900000000002</v>
      </c>
      <c r="E315" s="3">
        <f t="shared" si="21"/>
        <v>2059</v>
      </c>
      <c r="F315" s="4">
        <f>F314*SUM(economy!Z105:AB105)/SUM(economy!Z104:AB104)</f>
        <v>17358.408006784965</v>
      </c>
      <c r="G315" s="9">
        <f t="shared" si="25"/>
        <v>60.67713892761126</v>
      </c>
      <c r="H315" s="9">
        <f t="shared" si="25"/>
        <v>83.24206674385411</v>
      </c>
      <c r="I315" s="9">
        <f t="shared" si="25"/>
        <v>91.960109740356671</v>
      </c>
      <c r="J315" s="9">
        <f t="shared" si="25"/>
        <v>29.66948363223889</v>
      </c>
      <c r="K315" s="9">
        <f t="shared" si="25"/>
        <v>2.0257228407139114</v>
      </c>
      <c r="L315" s="9">
        <f t="shared" si="22"/>
        <v>542.57452188477487</v>
      </c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 x14ac:dyDescent="0.3">
      <c r="A316" s="5"/>
      <c r="B316" s="2"/>
      <c r="C316" s="2">
        <v>2002.2</v>
      </c>
      <c r="D316" s="2">
        <v>369.49400000000003</v>
      </c>
      <c r="E316" s="3">
        <f t="shared" si="21"/>
        <v>2060</v>
      </c>
      <c r="F316" s="4">
        <f>F315*SUM(economy!Z106:AB106)/SUM(economy!Z105:AB105)</f>
        <v>17503.051076280324</v>
      </c>
      <c r="G316" s="9">
        <f t="shared" si="25"/>
        <v>61.736572280138041</v>
      </c>
      <c r="H316" s="9">
        <f t="shared" si="25"/>
        <v>84.642962794775471</v>
      </c>
      <c r="I316" s="9">
        <f t="shared" si="25"/>
        <v>93.333600453948392</v>
      </c>
      <c r="J316" s="9">
        <f t="shared" si="25"/>
        <v>30.01193114066211</v>
      </c>
      <c r="K316" s="9">
        <f t="shared" si="25"/>
        <v>2.0436117436860677</v>
      </c>
      <c r="L316" s="9">
        <f t="shared" si="22"/>
        <v>546.76867841321018</v>
      </c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 x14ac:dyDescent="0.3">
      <c r="A317" s="5"/>
      <c r="B317" s="2"/>
      <c r="C317" s="2">
        <v>2002.284932</v>
      </c>
      <c r="D317" s="2">
        <v>369.65</v>
      </c>
      <c r="E317" s="3">
        <f t="shared" si="21"/>
        <v>2061</v>
      </c>
      <c r="F317" s="4">
        <f>F316*SUM(economy!Z107:AB107)/SUM(economy!Z106:AB106)</f>
        <v>17645.604345639298</v>
      </c>
      <c r="G317" s="9">
        <f t="shared" si="25"/>
        <v>62.804833613432145</v>
      </c>
      <c r="H317" s="9">
        <f t="shared" si="25"/>
        <v>86.053586447647533</v>
      </c>
      <c r="I317" s="9">
        <f t="shared" si="25"/>
        <v>94.710385743446992</v>
      </c>
      <c r="J317" s="9">
        <f t="shared" si="25"/>
        <v>30.351792585625386</v>
      </c>
      <c r="K317" s="9">
        <f t="shared" si="25"/>
        <v>2.061252666243707</v>
      </c>
      <c r="L317" s="9">
        <f t="shared" si="22"/>
        <v>550.98185105639573</v>
      </c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 x14ac:dyDescent="0.3">
      <c r="A318" s="5"/>
      <c r="B318" s="2"/>
      <c r="C318" s="2">
        <v>2002.367123</v>
      </c>
      <c r="D318" s="2">
        <v>369.90699999999998</v>
      </c>
      <c r="E318" s="3">
        <f t="shared" si="21"/>
        <v>2062</v>
      </c>
      <c r="F318" s="4">
        <f>F317*SUM(economy!Z108:AB108)/SUM(economy!Z107:AB107)</f>
        <v>17786.067231802339</v>
      </c>
      <c r="G318" s="9">
        <f t="shared" si="25"/>
        <v>63.881795381006377</v>
      </c>
      <c r="H318" s="9">
        <f t="shared" si="25"/>
        <v>87.473714716181547</v>
      </c>
      <c r="I318" s="9">
        <f t="shared" si="25"/>
        <v>96.090107426441648</v>
      </c>
      <c r="J318" s="9">
        <f t="shared" si="25"/>
        <v>30.688970419097824</v>
      </c>
      <c r="K318" s="9">
        <f t="shared" si="25"/>
        <v>2.0786450683944739</v>
      </c>
      <c r="L318" s="9">
        <f t="shared" si="22"/>
        <v>555.21323301112193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 x14ac:dyDescent="0.3">
      <c r="A319" s="5"/>
      <c r="B319" s="2"/>
      <c r="C319" s="2">
        <v>2002.452055</v>
      </c>
      <c r="D319" s="2">
        <v>370.37400000000002</v>
      </c>
      <c r="E319" s="3">
        <f t="shared" si="21"/>
        <v>2063</v>
      </c>
      <c r="F319" s="4">
        <f>F318*SUM(economy!Z109:AB109)/SUM(economy!Z108:AB108)</f>
        <v>17924.440527232033</v>
      </c>
      <c r="G319" s="9">
        <f t="shared" si="25"/>
        <v>64.96733000078774</v>
      </c>
      <c r="H319" s="9">
        <f t="shared" si="25"/>
        <v>88.903125172783362</v>
      </c>
      <c r="I319" s="9">
        <f t="shared" si="25"/>
        <v>97.472412040670662</v>
      </c>
      <c r="J319" s="9">
        <f t="shared" si="25"/>
        <v>31.023372597226647</v>
      </c>
      <c r="K319" s="9">
        <f t="shared" si="25"/>
        <v>2.0957885952427611</v>
      </c>
      <c r="L319" s="9">
        <f t="shared" si="22"/>
        <v>559.46202840671117</v>
      </c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 x14ac:dyDescent="0.3">
      <c r="A320" s="5"/>
      <c r="B320" s="2"/>
      <c r="C320" s="2">
        <v>2002.5342470000001</v>
      </c>
      <c r="D320" s="2">
        <v>370.93799999999999</v>
      </c>
      <c r="E320" s="3">
        <f t="shared" si="21"/>
        <v>2064</v>
      </c>
      <c r="F320" s="4">
        <f>F319*SUM(economy!Z110:AB110)/SUM(economy!Z109:AB109)</f>
        <v>18060.72633715437</v>
      </c>
      <c r="G320" s="9">
        <f t="shared" si="25"/>
        <v>66.061309939069503</v>
      </c>
      <c r="H320" s="9">
        <f t="shared" si="25"/>
        <v>90.341596076173417</v>
      </c>
      <c r="I320" s="9">
        <f t="shared" si="25"/>
        <v>98.85695098731594</v>
      </c>
      <c r="J320" s="9">
        <f t="shared" si="25"/>
        <v>31.354912427347053</v>
      </c>
      <c r="K320" s="9">
        <f t="shared" si="25"/>
        <v>2.1126830687383187</v>
      </c>
      <c r="L320" s="9">
        <f t="shared" si="22"/>
        <v>563.7274524986442</v>
      </c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 x14ac:dyDescent="0.3">
      <c r="A321" s="5"/>
      <c r="B321" s="2"/>
      <c r="C321" s="2">
        <v>2002.6191779999999</v>
      </c>
      <c r="D321" s="2">
        <v>371.43299999999999</v>
      </c>
      <c r="E321" s="3">
        <f t="shared" si="21"/>
        <v>2065</v>
      </c>
      <c r="F321" s="4">
        <f>F320*SUM(economy!Z111:AB111)/SUM(economy!Z110:AB110)</f>
        <v>18194.928019002193</v>
      </c>
      <c r="G321" s="9">
        <f t="shared" si="25"/>
        <v>67.163607790632909</v>
      </c>
      <c r="H321" s="9">
        <f t="shared" si="25"/>
        <v>91.78890649276282</v>
      </c>
      <c r="I321" s="9">
        <f t="shared" si="25"/>
        <v>100.24338066294548</v>
      </c>
      <c r="J321" s="9">
        <f t="shared" si="25"/>
        <v>31.683508416365875</v>
      </c>
      <c r="K321" s="9">
        <f t="shared" si="25"/>
        <v>2.1293284797251113</v>
      </c>
      <c r="L321" s="9">
        <f t="shared" si="22"/>
        <v>568.00873184243221</v>
      </c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 x14ac:dyDescent="0.3">
      <c r="A322" s="5"/>
      <c r="B322" s="2"/>
      <c r="C322" s="2">
        <v>2002.7041099999999</v>
      </c>
      <c r="D322" s="2">
        <v>371.77300000000002</v>
      </c>
      <c r="E322" s="3">
        <f t="shared" si="21"/>
        <v>2066</v>
      </c>
      <c r="F322" s="4">
        <f>F321*SUM(economy!Z112:AB112)/SUM(economy!Z111:AB111)</f>
        <v>18327.050123961759</v>
      </c>
      <c r="G322" s="9">
        <f t="shared" si="25"/>
        <v>68.274096355172944</v>
      </c>
      <c r="H322" s="9">
        <f t="shared" si="25"/>
        <v>93.244836412009519</v>
      </c>
      <c r="I322" s="9">
        <f t="shared" si="25"/>
        <v>101.63136258058724</v>
      </c>
      <c r="J322" s="9">
        <f t="shared" si="25"/>
        <v>32.00908412069905</v>
      </c>
      <c r="K322" s="9">
        <f t="shared" si="25"/>
        <v>2.1457249802756784</v>
      </c>
      <c r="L322" s="9">
        <f t="shared" si="22"/>
        <v>572.30510444874449</v>
      </c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 x14ac:dyDescent="0.3">
      <c r="A323" s="5"/>
      <c r="B323" s="2"/>
      <c r="C323" s="2">
        <v>2002.7863010000001</v>
      </c>
      <c r="D323" s="2">
        <v>371.899</v>
      </c>
      <c r="E323" s="3">
        <f t="shared" si="21"/>
        <v>2067</v>
      </c>
      <c r="F323" s="4">
        <f>F322*SUM(economy!Z113:AB113)/SUM(economy!Z112:AB112)</f>
        <v>18457.098340531385</v>
      </c>
      <c r="G323" s="9">
        <f t="shared" si="25"/>
        <v>69.392648710156521</v>
      </c>
      <c r="H323" s="9">
        <f t="shared" si="25"/>
        <v>94.709166855968462</v>
      </c>
      <c r="I323" s="9">
        <f t="shared" si="25"/>
        <v>103.02056348039606</v>
      </c>
      <c r="J323" s="9">
        <f t="shared" si="25"/>
        <v>32.331567997920942</v>
      </c>
      <c r="K323" s="9">
        <f t="shared" si="25"/>
        <v>2.1618728762973936</v>
      </c>
      <c r="L323" s="9">
        <f t="shared" si="22"/>
        <v>576.61581992073934</v>
      </c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 x14ac:dyDescent="0.3">
      <c r="A324" s="5"/>
      <c r="B324" s="2"/>
      <c r="C324" s="2">
        <v>2002.8712330000001</v>
      </c>
      <c r="D324" s="2">
        <v>371.79</v>
      </c>
      <c r="E324" s="3">
        <f t="shared" si="21"/>
        <v>2068</v>
      </c>
      <c r="F324" s="4">
        <f>F323*SUM(economy!Z114:AB114)/SUM(economy!Z113:AB113)</f>
        <v>18585.079440007896</v>
      </c>
      <c r="G324" s="9">
        <f t="shared" si="25"/>
        <v>70.519138280235907</v>
      </c>
      <c r="H324" s="9">
        <f t="shared" si="25"/>
        <v>96.181679983240784</v>
      </c>
      <c r="I324" s="9">
        <f t="shared" si="25"/>
        <v>104.4106554303558</v>
      </c>
      <c r="J324" s="9">
        <f t="shared" si="25"/>
        <v>32.650893260263885</v>
      </c>
      <c r="K324" s="9">
        <f t="shared" si="25"/>
        <v>2.1777726203981067</v>
      </c>
      <c r="L324" s="9">
        <f t="shared" si="22"/>
        <v>580.94013957449454</v>
      </c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 x14ac:dyDescent="0.3">
      <c r="A325" s="5"/>
      <c r="B325" s="2"/>
      <c r="C325" s="2">
        <v>2002.9534249999999</v>
      </c>
      <c r="D325" s="2">
        <v>371.601</v>
      </c>
      <c r="E325" s="3">
        <f t="shared" si="21"/>
        <v>2069</v>
      </c>
      <c r="F325" s="4">
        <f>F324*SUM(economy!Z115:AB115)/SUM(economy!Z114:AB114)</f>
        <v>18711.001223822957</v>
      </c>
      <c r="G325" s="9">
        <f t="shared" si="25"/>
        <v>71.653438903334987</v>
      </c>
      <c r="H325" s="9">
        <f t="shared" si="25"/>
        <v>97.662159187518313</v>
      </c>
      <c r="I325" s="9">
        <f t="shared" si="25"/>
        <v>105.80131591743981</v>
      </c>
      <c r="J325" s="9">
        <f t="shared" si="25"/>
        <v>32.966997730088558</v>
      </c>
      <c r="K325" s="9">
        <f t="shared" si="25"/>
        <v>2.1934248049996152</v>
      </c>
      <c r="L325" s="9">
        <f t="shared" si="22"/>
        <v>585.27733654338135</v>
      </c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 x14ac:dyDescent="0.3">
      <c r="A326" s="5"/>
      <c r="B326" s="2"/>
      <c r="C326" s="2">
        <v>2003.038356</v>
      </c>
      <c r="D326" s="2">
        <v>371.56799999999998</v>
      </c>
      <c r="E326" s="3">
        <f t="shared" si="21"/>
        <v>2070</v>
      </c>
      <c r="F326" s="4">
        <f>F325*SUM(economy!Z116:AB116)/SUM(economy!Z115:AB115)</f>
        <v>18834.872472657345</v>
      </c>
      <c r="G326" s="9">
        <f t="shared" si="25"/>
        <v>72.795424893521371</v>
      </c>
      <c r="H326" s="9">
        <f t="shared" si="25"/>
        <v>99.150389190912136</v>
      </c>
      <c r="I326" s="9">
        <f t="shared" si="25"/>
        <v>107.19222792963598</v>
      </c>
      <c r="J326" s="9">
        <f t="shared" si="25"/>
        <v>33.279823697429698</v>
      </c>
      <c r="K326" s="9">
        <f t="shared" si="25"/>
        <v>2.2088301556882999</v>
      </c>
      <c r="L326" s="9">
        <f t="shared" si="22"/>
        <v>589.62669586718744</v>
      </c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 x14ac:dyDescent="0.3">
      <c r="A327" s="5"/>
      <c r="B327" s="2"/>
      <c r="C327" s="2">
        <v>2003.123288</v>
      </c>
      <c r="D327" s="2">
        <v>371.654</v>
      </c>
      <c r="E327" s="3">
        <f t="shared" si="21"/>
        <v>2071</v>
      </c>
      <c r="F327" s="4">
        <f>F326*SUM(economy!Z117:AB117)/SUM(economy!Z116:AB116)</f>
        <v>18956.702897265932</v>
      </c>
      <c r="G327" s="9">
        <f t="shared" ref="G327:K342" si="26">G326*(1-G$5)+G$4*$F326*$L$4/1000</f>
        <v>73.944971100772761</v>
      </c>
      <c r="H327" s="9">
        <f t="shared" si="26"/>
        <v>100.6461561322463</v>
      </c>
      <c r="I327" s="9">
        <f t="shared" si="26"/>
        <v>108.58308002922601</v>
      </c>
      <c r="J327" s="9">
        <f t="shared" si="26"/>
        <v>33.589317779707251</v>
      </c>
      <c r="K327" s="9">
        <f t="shared" si="26"/>
        <v>2.2239895247930814</v>
      </c>
      <c r="L327" s="9">
        <f t="shared" si="22"/>
        <v>593.9875145667454</v>
      </c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 x14ac:dyDescent="0.3">
      <c r="A328" s="5"/>
      <c r="B328" s="2"/>
      <c r="C328" s="2">
        <v>2003.2</v>
      </c>
      <c r="D328" s="2">
        <v>371.85500000000002</v>
      </c>
      <c r="E328" s="3">
        <f t="shared" si="21"/>
        <v>2072</v>
      </c>
      <c r="F328" s="4">
        <f>F327*SUM(economy!Z118:AB118)/SUM(economy!Z117:AB117)</f>
        <v>19076.503090951235</v>
      </c>
      <c r="G328" s="9">
        <f t="shared" si="26"/>
        <v>75.101952967742051</v>
      </c>
      <c r="H328" s="9">
        <f t="shared" si="26"/>
        <v>102.14924765049132</v>
      </c>
      <c r="I328" s="9">
        <f t="shared" si="26"/>
        <v>109.97356641769322</v>
      </c>
      <c r="J328" s="9">
        <f t="shared" si="26"/>
        <v>33.895430783680105</v>
      </c>
      <c r="K328" s="9">
        <f t="shared" si="26"/>
        <v>2.2389038851815664</v>
      </c>
      <c r="L328" s="9">
        <f t="shared" si="22"/>
        <v>598.35910170478837</v>
      </c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 x14ac:dyDescent="0.3">
      <c r="A329" s="5"/>
      <c r="B329" s="2"/>
      <c r="C329" s="2">
        <v>2003.284932</v>
      </c>
      <c r="D329" s="2">
        <v>372.13099999999997</v>
      </c>
      <c r="E329" s="3">
        <f t="shared" si="21"/>
        <v>2073</v>
      </c>
      <c r="F329" s="4">
        <f>F328*SUM(economy!Z119:AB119)/SUM(economy!Z118:AB118)</f>
        <v>19194.284483627656</v>
      </c>
      <c r="G329" s="9">
        <f t="shared" si="26"/>
        <v>76.266246583621708</v>
      </c>
      <c r="H329" s="9">
        <f t="shared" si="26"/>
        <v>103.65945296350553</v>
      </c>
      <c r="I329" s="9">
        <f t="shared" si="26"/>
        <v>111.36338699261901</v>
      </c>
      <c r="J329" s="9">
        <f t="shared" si="26"/>
        <v>34.198117569707719</v>
      </c>
      <c r="K329" s="9">
        <f t="shared" si="26"/>
        <v>2.2535743242659327</v>
      </c>
      <c r="L329" s="9">
        <f t="shared" si="22"/>
        <v>602.74077843371992</v>
      </c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 x14ac:dyDescent="0.3">
      <c r="A330" s="5"/>
      <c r="B330" s="2"/>
      <c r="C330" s="2">
        <v>2003.367123</v>
      </c>
      <c r="D330" s="2">
        <v>372.42500000000001</v>
      </c>
      <c r="E330" s="3">
        <f t="shared" ref="E330:E393" si="27">1+E329</f>
        <v>2074</v>
      </c>
      <c r="F330" s="4">
        <f>F329*SUM(economy!Z120:AB120)/SUM(economy!Z119:AB119)</f>
        <v>19310.059297421809</v>
      </c>
      <c r="G330" s="9">
        <f t="shared" si="26"/>
        <v>77.437728735204615</v>
      </c>
      <c r="H330" s="9">
        <f t="shared" si="26"/>
        <v>105.17656294224665</v>
      </c>
      <c r="I330" s="9">
        <f t="shared" si="26"/>
        <v>112.75224739691453</v>
      </c>
      <c r="J330" s="9">
        <f t="shared" si="26"/>
        <v>34.49733691837455</v>
      </c>
      <c r="K330" s="9">
        <f t="shared" si="26"/>
        <v>2.2680020382107058</v>
      </c>
      <c r="L330" s="9">
        <f t="shared" ref="L330:L393" si="28">SUM(G330:K330,L$5)</f>
        <v>607.13187803095104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 x14ac:dyDescent="0.3">
      <c r="A331" s="5"/>
      <c r="B331" s="2"/>
      <c r="C331" s="2">
        <v>2003.452055</v>
      </c>
      <c r="D331" s="2">
        <v>372.77100000000002</v>
      </c>
      <c r="E331" s="3">
        <f t="shared" si="27"/>
        <v>2075</v>
      </c>
      <c r="F331" s="4">
        <f>F330*SUM(economy!Z121:AB121)/SUM(economy!Z120:AB120)</f>
        <v>19423.840503758711</v>
      </c>
      <c r="G331" s="9">
        <f t="shared" si="26"/>
        <v>78.616276955235051</v>
      </c>
      <c r="H331" s="9">
        <f t="shared" si="26"/>
        <v>106.70037018061015</v>
      </c>
      <c r="I331" s="9">
        <f t="shared" si="26"/>
        <v>114.13985906072108</v>
      </c>
      <c r="J331" s="9">
        <f t="shared" si="26"/>
        <v>34.793051399522582</v>
      </c>
      <c r="K331" s="9">
        <f t="shared" si="26"/>
        <v>2.2821883263351053</v>
      </c>
      <c r="L331" s="9">
        <f t="shared" si="28"/>
        <v>611.53174592242397</v>
      </c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 x14ac:dyDescent="0.3">
      <c r="A332" s="5"/>
      <c r="B332" s="2"/>
      <c r="C332" s="2">
        <v>2003.5342470000001</v>
      </c>
      <c r="D332" s="2">
        <v>373.22399999999999</v>
      </c>
      <c r="E332" s="3">
        <f t="shared" si="27"/>
        <v>2076</v>
      </c>
      <c r="F332" s="4">
        <f>F331*SUM(economy!Z122:AB122)/SUM(economy!Z121:AB121)</f>
        <v>19535.641781885741</v>
      </c>
      <c r="G332" s="9">
        <f t="shared" si="26"/>
        <v>79.801769568140514</v>
      </c>
      <c r="H332" s="9">
        <f t="shared" si="26"/>
        <v>108.2306690610461</v>
      </c>
      <c r="I332" s="9">
        <f t="shared" si="26"/>
        <v>115.52593923630106</v>
      </c>
      <c r="J332" s="9">
        <f t="shared" si="26"/>
        <v>35.085227243728767</v>
      </c>
      <c r="K332" s="9">
        <f t="shared" si="26"/>
        <v>2.2961345857031645</v>
      </c>
      <c r="L332" s="9">
        <f t="shared" si="28"/>
        <v>615.93973969491958</v>
      </c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 x14ac:dyDescent="0.3">
      <c r="A333" s="5"/>
      <c r="B333" s="2"/>
      <c r="C333" s="2">
        <v>2003.6191779999999</v>
      </c>
      <c r="D333" s="2">
        <v>373.76499999999999</v>
      </c>
      <c r="E333" s="3">
        <f t="shared" si="27"/>
        <v>2077</v>
      </c>
      <c r="F333" s="4">
        <f>F332*SUM(economy!Z123:AB123)/SUM(economy!Z122:AB122)</f>
        <v>19645.47747878974</v>
      </c>
      <c r="G333" s="9">
        <f t="shared" si="26"/>
        <v>80.994085733232126</v>
      </c>
      <c r="H333" s="9">
        <f t="shared" si="26"/>
        <v>109.76725581610097</v>
      </c>
      <c r="I333" s="9">
        <f t="shared" si="26"/>
        <v>116.91021102622932</v>
      </c>
      <c r="J333" s="9">
        <f t="shared" si="26"/>
        <v>35.373834216256519</v>
      </c>
      <c r="K333" s="9">
        <f t="shared" si="26"/>
        <v>2.3098423058952409</v>
      </c>
      <c r="L333" s="9">
        <f t="shared" si="28"/>
        <v>620.35522909771419</v>
      </c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 x14ac:dyDescent="0.3">
      <c r="A334" s="5"/>
      <c r="B334" s="2"/>
      <c r="C334" s="2">
        <v>2003.7041099999999</v>
      </c>
      <c r="D334" s="2">
        <v>374.06299999999999</v>
      </c>
      <c r="E334" s="3">
        <f t="shared" si="27"/>
        <v>2078</v>
      </c>
      <c r="F334" s="4">
        <f>F333*SUM(economy!Z124:AB124)/SUM(economy!Z123:AB123)</f>
        <v>19753.362570464749</v>
      </c>
      <c r="G334" s="9">
        <f t="shared" si="26"/>
        <v>82.19310548545873</v>
      </c>
      <c r="H334" s="9">
        <f t="shared" si="26"/>
        <v>111.30992858602647</v>
      </c>
      <c r="I334" s="9">
        <f t="shared" si="26"/>
        <v>118.29240340518437</v>
      </c>
      <c r="J334" s="9">
        <f t="shared" si="26"/>
        <v>35.658845493503328</v>
      </c>
      <c r="K334" s="9">
        <f t="shared" si="26"/>
        <v>2.3233130639549477</v>
      </c>
      <c r="L334" s="9">
        <f t="shared" si="28"/>
        <v>624.7775960341279</v>
      </c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 x14ac:dyDescent="0.3">
      <c r="A335" s="5"/>
      <c r="B335" s="2"/>
      <c r="C335" s="2">
        <v>2003.7863010000001</v>
      </c>
      <c r="D335" s="2">
        <v>373.98099999999999</v>
      </c>
      <c r="E335" s="3">
        <f t="shared" si="27"/>
        <v>2079</v>
      </c>
      <c r="F335" s="4">
        <f>F334*SUM(economy!Z125:AB125)/SUM(economy!Z124:AB124)</f>
        <v>19859.312624490471</v>
      </c>
      <c r="G335" s="9">
        <f t="shared" si="26"/>
        <v>83.398709773796952</v>
      </c>
      <c r="H335" s="9">
        <f t="shared" si="26"/>
        <v>112.85848747259318</v>
      </c>
      <c r="I335" s="9">
        <f t="shared" si="26"/>
        <v>119.67225123562811</v>
      </c>
      <c r="J335" s="9">
        <f t="shared" si="26"/>
        <v>35.940237541960542</v>
      </c>
      <c r="K335" s="9">
        <f t="shared" si="26"/>
        <v>2.3365485195059006</v>
      </c>
      <c r="L335" s="9">
        <f t="shared" si="28"/>
        <v>629.2062345434847</v>
      </c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 x14ac:dyDescent="0.3">
      <c r="A336" s="5"/>
      <c r="B336" s="2"/>
      <c r="C336" s="2">
        <v>2003.8712330000001</v>
      </c>
      <c r="D336" s="2">
        <v>373.76900000000001</v>
      </c>
      <c r="E336" s="3">
        <f t="shared" si="27"/>
        <v>2080</v>
      </c>
      <c r="F336" s="4">
        <f>F335*SUM(economy!Z126:AB126)/SUM(economy!Z125:AB125)</f>
        <v>19963.343763883098</v>
      </c>
      <c r="G336" s="9">
        <f t="shared" si="26"/>
        <v>84.61078049735741</v>
      </c>
      <c r="H336" s="9">
        <f t="shared" si="26"/>
        <v>114.41273458924223</v>
      </c>
      <c r="I336" s="9">
        <f t="shared" si="26"/>
        <v>121.04949527765307</v>
      </c>
      <c r="J336" s="9">
        <f t="shared" si="26"/>
        <v>36.21798999969559</v>
      </c>
      <c r="K336" s="9">
        <f t="shared" si="26"/>
        <v>2.3495504100329918</v>
      </c>
      <c r="L336" s="9">
        <f t="shared" si="28"/>
        <v>633.6405507739812</v>
      </c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 x14ac:dyDescent="0.3">
      <c r="A337" s="5"/>
      <c r="B337" s="2"/>
      <c r="C337" s="2">
        <v>2003.9534249999999</v>
      </c>
      <c r="D337" s="2">
        <v>373.58800000000002</v>
      </c>
      <c r="E337" s="3">
        <f t="shared" si="27"/>
        <v>2081</v>
      </c>
      <c r="F337" s="4">
        <f>F336*SUM(economy!Z127:AB127)/SUM(economy!Z126:AB126)</f>
        <v>20065.47263218258</v>
      </c>
      <c r="G337" s="9">
        <f t="shared" si="26"/>
        <v>85.829200539284543</v>
      </c>
      <c r="H337" s="9">
        <f t="shared" si="26"/>
        <v>115.97247410770484</v>
      </c>
      <c r="I337" s="9">
        <f t="shared" si="26"/>
        <v>122.42388219326666</v>
      </c>
      <c r="J337" s="9">
        <f t="shared" si="26"/>
        <v>36.4920855603619</v>
      </c>
      <c r="K337" s="9">
        <f t="shared" si="26"/>
        <v>2.3623205463231969</v>
      </c>
      <c r="L337" s="9">
        <f t="shared" si="28"/>
        <v>638.07996294694112</v>
      </c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 x14ac:dyDescent="0.3">
      <c r="A338" s="5"/>
      <c r="B338" s="2"/>
      <c r="C338" s="2">
        <v>2004.0382509999999</v>
      </c>
      <c r="D338" s="2">
        <v>373.553</v>
      </c>
      <c r="E338" s="3">
        <f t="shared" si="27"/>
        <v>2082</v>
      </c>
      <c r="F338" s="4">
        <f>F337*SUM(economy!Z128:AB128)/SUM(economy!Z127:AB127)</f>
        <v>20165.716359741211</v>
      </c>
      <c r="G338" s="9">
        <f t="shared" si="26"/>
        <v>87.053853798525736</v>
      </c>
      <c r="H338" s="9">
        <f t="shared" si="26"/>
        <v>117.53751230121536</v>
      </c>
      <c r="I338" s="9">
        <f t="shared" si="26"/>
        <v>123.79516454537281</v>
      </c>
      <c r="J338" s="9">
        <f t="shared" si="26"/>
        <v>36.762509859737186</v>
      </c>
      <c r="K338" s="9">
        <f t="shared" si="26"/>
        <v>2.3748608080611868</v>
      </c>
      <c r="L338" s="9">
        <f t="shared" si="28"/>
        <v>642.52390131291236</v>
      </c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 x14ac:dyDescent="0.3">
      <c r="A339" s="5"/>
      <c r="B339" s="2"/>
      <c r="C339" s="2">
        <v>2004.1229510000001</v>
      </c>
      <c r="D339" s="2">
        <v>373.69400000000002</v>
      </c>
      <c r="E339" s="3">
        <f t="shared" si="27"/>
        <v>2083</v>
      </c>
      <c r="F339" s="4">
        <f>F338*SUM(economy!Z129:AB129)/SUM(economy!Z128:AB128)</f>
        <v>20264.092531180951</v>
      </c>
      <c r="G339" s="9">
        <f t="shared" si="26"/>
        <v>88.284625219542804</v>
      </c>
      <c r="H339" s="9">
        <f t="shared" si="26"/>
        <v>119.10765758444001</v>
      </c>
      <c r="I339" s="9">
        <f t="shared" si="26"/>
        <v>125.16310079170259</v>
      </c>
      <c r="J339" s="9">
        <f t="shared" si="26"/>
        <v>37.029251364786752</v>
      </c>
      <c r="K339" s="9">
        <f t="shared" si="26"/>
        <v>2.3871731395752365</v>
      </c>
      <c r="L339" s="9">
        <f t="shared" si="28"/>
        <v>646.97180810004738</v>
      </c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 x14ac:dyDescent="0.3">
      <c r="A340" s="5"/>
      <c r="B340" s="2"/>
      <c r="C340" s="2">
        <v>2004.202186</v>
      </c>
      <c r="D340" s="2">
        <v>373.77800000000002</v>
      </c>
      <c r="E340" s="3">
        <f t="shared" si="27"/>
        <v>2084</v>
      </c>
      <c r="F340" s="4">
        <f>F339*SUM(economy!Z130:AB130)/SUM(economy!Z129:AB129)</f>
        <v>20360.619153987154</v>
      </c>
      <c r="G340" s="9">
        <f t="shared" si="26"/>
        <v>89.521400820037414</v>
      </c>
      <c r="H340" s="9">
        <f t="shared" si="26"/>
        <v>120.68272055024025</v>
      </c>
      <c r="I340" s="9">
        <f t="shared" si="26"/>
        <v>126.52745527393728</v>
      </c>
      <c r="J340" s="9">
        <f t="shared" si="26"/>
        <v>37.292301265244703</v>
      </c>
      <c r="K340" s="9">
        <f t="shared" si="26"/>
        <v>2.3992595457291634</v>
      </c>
      <c r="L340" s="9">
        <f t="shared" si="28"/>
        <v>651.42313745518879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 x14ac:dyDescent="0.3">
      <c r="A341" s="5"/>
      <c r="B341" s="2"/>
      <c r="C341" s="2">
        <v>2004.286885</v>
      </c>
      <c r="D341" s="2">
        <v>373.904</v>
      </c>
      <c r="E341" s="3">
        <f t="shared" si="27"/>
        <v>2085</v>
      </c>
      <c r="F341" s="4">
        <f>F340*SUM(economy!Z131:AB131)/SUM(economy!Z130:AB130)</f>
        <v>20455.314628208165</v>
      </c>
      <c r="G341" s="9">
        <f t="shared" si="26"/>
        <v>90.764067716759641</v>
      </c>
      <c r="H341" s="9">
        <f t="shared" si="26"/>
        <v>122.26251400338592</v>
      </c>
      <c r="I341" s="9">
        <f t="shared" si="26"/>
        <v>127.88799820225921</v>
      </c>
      <c r="J341" s="9">
        <f t="shared" si="26"/>
        <v>37.551653367702528</v>
      </c>
      <c r="K341" s="9">
        <f t="shared" si="26"/>
        <v>2.4111220879561892</v>
      </c>
      <c r="L341" s="9">
        <f t="shared" si="28"/>
        <v>655.8773553780635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 x14ac:dyDescent="0.3">
      <c r="A342" s="5"/>
      <c r="B342" s="2"/>
      <c r="C342" s="2">
        <v>2004.3688520000001</v>
      </c>
      <c r="D342" s="2">
        <v>374.30099999999999</v>
      </c>
      <c r="E342" s="3">
        <f t="shared" si="27"/>
        <v>2086</v>
      </c>
      <c r="F342" s="4">
        <f>F341*SUM(economy!Z132:AB132)/SUM(economy!Z131:AB131)</f>
        <v>20548.19771723144</v>
      </c>
      <c r="G342" s="9">
        <f t="shared" si="26"/>
        <v>92.012514149467179</v>
      </c>
      <c r="H342" s="9">
        <f t="shared" si="26"/>
        <v>123.84685299133059</v>
      </c>
      <c r="I342" s="9">
        <f t="shared" si="26"/>
        <v>129.24450563555769</v>
      </c>
      <c r="J342" s="9">
        <f t="shared" si="26"/>
        <v>37.80730399219177</v>
      </c>
      <c r="K342" s="9">
        <f t="shared" si="26"/>
        <v>2.4227628804308008</v>
      </c>
      <c r="L342" s="9">
        <f t="shared" si="28"/>
        <v>660.333939648978</v>
      </c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 x14ac:dyDescent="0.3">
      <c r="A343" s="5"/>
      <c r="B343" s="2"/>
      <c r="C343" s="2">
        <v>2004.4535519999999</v>
      </c>
      <c r="D343" s="2">
        <v>374.786</v>
      </c>
      <c r="E343" s="3">
        <f t="shared" si="27"/>
        <v>2087</v>
      </c>
      <c r="F343" s="4">
        <f>F342*SUM(economy!Z133:AB133)/SUM(economy!Z132:AB132)</f>
        <v>20639.287519607125</v>
      </c>
      <c r="G343" s="9">
        <f t="shared" ref="G343:K358" si="29">G342*(1-G$5)+G$4*$F342*$L$4/1000</f>
        <v>93.266629503101029</v>
      </c>
      <c r="H343" s="9">
        <f t="shared" si="29"/>
        <v>125.43555483215827</v>
      </c>
      <c r="I343" s="9">
        <f t="shared" si="29"/>
        <v>130.59675945751013</v>
      </c>
      <c r="J343" s="9">
        <f t="shared" si="29"/>
        <v>38.059251871244513</v>
      </c>
      <c r="K343" s="9">
        <f t="shared" si="29"/>
        <v>2.4341840863748532</v>
      </c>
      <c r="L343" s="9">
        <f t="shared" si="28"/>
        <v>664.79237975038882</v>
      </c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 x14ac:dyDescent="0.3">
      <c r="A344" s="5"/>
      <c r="B344" s="2"/>
      <c r="C344" s="2">
        <v>2004.535519</v>
      </c>
      <c r="D344" s="2">
        <v>375.18299999999999</v>
      </c>
      <c r="E344" s="3">
        <f t="shared" si="27"/>
        <v>2088</v>
      </c>
      <c r="F344" s="4">
        <f>F343*SUM(economy!Z134:AB134)/SUM(economy!Z133:AB133)</f>
        <v>20728.603441891839</v>
      </c>
      <c r="G344" s="9">
        <f t="shared" si="29"/>
        <v>94.526304328241366</v>
      </c>
      <c r="H344" s="9">
        <f t="shared" si="29"/>
        <v>127.02843913980743</v>
      </c>
      <c r="I344" s="9">
        <f t="shared" si="29"/>
        <v>131.9445473487514</v>
      </c>
      <c r="J344" s="9">
        <f t="shared" si="29"/>
        <v>38.307498051413198</v>
      </c>
      <c r="K344" s="9">
        <f t="shared" si="29"/>
        <v>2.445387914494273</v>
      </c>
      <c r="L344" s="9">
        <f t="shared" si="28"/>
        <v>669.25217678270769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 x14ac:dyDescent="0.3">
      <c r="A345" s="5"/>
      <c r="B345" s="2"/>
      <c r="C345" s="2">
        <v>2004.6202189999999</v>
      </c>
      <c r="D345" s="2">
        <v>375.52800000000002</v>
      </c>
      <c r="E345" s="3">
        <f t="shared" si="27"/>
        <v>2089</v>
      </c>
      <c r="F345" s="4">
        <f>F344*SUM(economy!Z135:AB135)/SUM(economy!Z134:AB134)</f>
        <v>20816.165172485307</v>
      </c>
      <c r="G345" s="9">
        <f t="shared" si="29"/>
        <v>95.79143035990613</v>
      </c>
      <c r="H345" s="9">
        <f t="shared" si="29"/>
        <v>128.62532784667593</v>
      </c>
      <c r="I345" s="9">
        <f t="shared" si="29"/>
        <v>133.28766275533667</v>
      </c>
      <c r="J345" s="9">
        <f t="shared" si="29"/>
        <v>38.552045797228843</v>
      </c>
      <c r="K345" s="9">
        <f t="shared" si="29"/>
        <v>2.4563766155428661</v>
      </c>
      <c r="L345" s="9">
        <f t="shared" si="28"/>
        <v>673.71284337469046</v>
      </c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 x14ac:dyDescent="0.3">
      <c r="A346" s="5"/>
      <c r="B346" s="2"/>
      <c r="C346" s="2">
        <v>2004.7049179999999</v>
      </c>
      <c r="D346" s="2">
        <v>375.68299999999999</v>
      </c>
      <c r="E346" s="3">
        <f t="shared" si="27"/>
        <v>2090</v>
      </c>
      <c r="F346" s="4">
        <f>F345*SUM(economy!Z136:AB136)/SUM(economy!Z135:AB135)</f>
        <v>20901.99265643402</v>
      </c>
      <c r="G346" s="9">
        <f t="shared" si="29"/>
        <v>97.061900534752652</v>
      </c>
      <c r="H346" s="9">
        <f t="shared" si="29"/>
        <v>130.2260452237069</v>
      </c>
      <c r="I346" s="9">
        <f t="shared" si="29"/>
        <v>134.62590485369694</v>
      </c>
      <c r="J346" s="9">
        <f t="shared" si="29"/>
        <v>38.792900497575133</v>
      </c>
      <c r="K346" s="9">
        <f t="shared" si="29"/>
        <v>2.4671524790098398</v>
      </c>
      <c r="L346" s="9">
        <f t="shared" si="28"/>
        <v>678.1739035887415</v>
      </c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 x14ac:dyDescent="0.3">
      <c r="A347" s="5"/>
      <c r="B347" s="2"/>
      <c r="C347" s="2">
        <v>2004.786885</v>
      </c>
      <c r="D347" s="2">
        <v>375.697</v>
      </c>
      <c r="E347" s="3">
        <f t="shared" si="27"/>
        <v>2091</v>
      </c>
      <c r="F347" s="4">
        <f>F346*SUM(economy!Z137:AB137)/SUM(economy!Z136:AB136)</f>
        <v>20986.106071175964</v>
      </c>
      <c r="G347" s="9">
        <f t="shared" si="29"/>
        <v>98.337609006741587</v>
      </c>
      <c r="H347" s="9">
        <f t="shared" si="29"/>
        <v>131.8304178980537</v>
      </c>
      <c r="I347" s="9">
        <f t="shared" si="29"/>
        <v>135.95907851227986</v>
      </c>
      <c r="J347" s="9">
        <f t="shared" si="29"/>
        <v>39.030069574453641</v>
      </c>
      <c r="K347" s="9">
        <f t="shared" si="29"/>
        <v>2.4777178299277516</v>
      </c>
      <c r="L347" s="9">
        <f t="shared" si="28"/>
        <v>682.63489282145656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 x14ac:dyDescent="0.3">
      <c r="A348" s="5"/>
      <c r="B348" s="2"/>
      <c r="C348" s="2">
        <v>2004.8715850000001</v>
      </c>
      <c r="D348" s="2">
        <v>375.69900000000001</v>
      </c>
      <c r="E348" s="3">
        <f t="shared" si="27"/>
        <v>2092</v>
      </c>
      <c r="F348" s="4">
        <f>F347*SUM(economy!Z138:AB138)/SUM(economy!Z137:AB137)</f>
        <v>21068.525803202021</v>
      </c>
      <c r="G348" s="9">
        <f t="shared" si="29"/>
        <v>99.618451161320408</v>
      </c>
      <c r="H348" s="9">
        <f t="shared" si="29"/>
        <v>133.43827486841872</v>
      </c>
      <c r="I348" s="9">
        <f t="shared" si="29"/>
        <v>137.28699425006107</v>
      </c>
      <c r="J348" s="9">
        <f t="shared" si="29"/>
        <v>39.263562394114246</v>
      </c>
      <c r="K348" s="9">
        <f t="shared" si="29"/>
        <v>2.4880750257976914</v>
      </c>
      <c r="L348" s="9">
        <f t="shared" si="28"/>
        <v>687.09535769971217</v>
      </c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 x14ac:dyDescent="0.3">
      <c r="A349" s="5"/>
      <c r="B349" s="2"/>
      <c r="C349" s="2">
        <v>2004.9535519999999</v>
      </c>
      <c r="D349" s="2">
        <v>375.53800000000001</v>
      </c>
      <c r="E349" s="3">
        <f t="shared" si="27"/>
        <v>2093</v>
      </c>
      <c r="F349" s="4">
        <f>F348*SUM(economy!Z139:AB139)/SUM(economy!Z138:AB138)</f>
        <v>21149.272425609295</v>
      </c>
      <c r="G349" s="9">
        <f t="shared" si="29"/>
        <v>100.90432362818251</v>
      </c>
      <c r="H349" s="9">
        <f t="shared" si="29"/>
        <v>135.0494475181585</v>
      </c>
      <c r="I349" s="9">
        <f t="shared" si="29"/>
        <v>138.60946819210642</v>
      </c>
      <c r="J349" s="9">
        <f t="shared" si="29"/>
        <v>39.493390180523029</v>
      </c>
      <c r="K349" s="9">
        <f t="shared" si="29"/>
        <v>2.4982264536285976</v>
      </c>
      <c r="L349" s="9">
        <f t="shared" si="28"/>
        <v>691.55485597259906</v>
      </c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 x14ac:dyDescent="0.3">
      <c r="A350" s="5"/>
      <c r="B350" s="2"/>
      <c r="C350" s="2">
        <v>2005.038356</v>
      </c>
      <c r="D350" s="2">
        <v>375.38099999999997</v>
      </c>
      <c r="E350" s="3">
        <f t="shared" si="27"/>
        <v>2094</v>
      </c>
      <c r="F350" s="4">
        <f>F349*SUM(economy!Z140:AB140)/SUM(economy!Z139:AB139)</f>
        <v>21228.366676522819</v>
      </c>
      <c r="G350" s="9">
        <f t="shared" si="29"/>
        <v>102.19512429265632</v>
      </c>
      <c r="H350" s="9">
        <f t="shared" si="29"/>
        <v>136.66376962624523</v>
      </c>
      <c r="I350" s="9">
        <f t="shared" si="29"/>
        <v>139.92632202235836</v>
      </c>
      <c r="J350" s="9">
        <f t="shared" si="29"/>
        <v>39.719565931138931</v>
      </c>
      <c r="K350" s="9">
        <f t="shared" si="29"/>
        <v>2.5081745270876805</v>
      </c>
      <c r="L350" s="9">
        <f t="shared" si="28"/>
        <v>696.0129563994866</v>
      </c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 x14ac:dyDescent="0.3">
      <c r="A351" s="5"/>
      <c r="B351" s="2"/>
      <c r="C351" s="2">
        <v>2005.123288</v>
      </c>
      <c r="D351" s="2">
        <v>375.41300000000001</v>
      </c>
      <c r="E351" s="3">
        <f t="shared" si="27"/>
        <v>2095</v>
      </c>
      <c r="F351" s="4">
        <f>F350*SUM(economy!Z141:AB141)/SUM(economy!Z140:AB140)</f>
        <v>21305.829438362198</v>
      </c>
      <c r="G351" s="9">
        <f t="shared" si="29"/>
        <v>103.49075230577743</v>
      </c>
      <c r="H351" s="9">
        <f t="shared" si="29"/>
        <v>138.28107737617188</v>
      </c>
      <c r="I351" s="9">
        <f t="shared" si="29"/>
        <v>141.23738293381408</v>
      </c>
      <c r="J351" s="9">
        <f t="shared" si="29"/>
        <v>39.942104334969166</v>
      </c>
      <c r="K351" s="9">
        <f t="shared" si="29"/>
        <v>2.5179216837589986</v>
      </c>
      <c r="L351" s="9">
        <f t="shared" si="28"/>
        <v>700.4692386344916</v>
      </c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 x14ac:dyDescent="0.3">
      <c r="A352" s="5"/>
      <c r="B352" s="2"/>
      <c r="C352" s="2">
        <v>2005.2</v>
      </c>
      <c r="D352" s="2">
        <v>375.43299999999999</v>
      </c>
      <c r="E352" s="3">
        <f t="shared" si="27"/>
        <v>2096</v>
      </c>
      <c r="F352" s="4">
        <f>F351*SUM(economy!Z142:AB142)/SUM(economy!Z141:AB141)</f>
        <v>21381.681717930489</v>
      </c>
      <c r="G352" s="9">
        <f t="shared" si="29"/>
        <v>104.79110809309532</v>
      </c>
      <c r="H352" s="9">
        <f t="shared" si="29"/>
        <v>139.90120936288614</v>
      </c>
      <c r="I352" s="9">
        <f t="shared" si="29"/>
        <v>142.54248357625772</v>
      </c>
      <c r="J352" s="9">
        <f t="shared" si="29"/>
        <v>40.161021692872346</v>
      </c>
      <c r="K352" s="9">
        <f t="shared" si="29"/>
        <v>2.5274703825073059</v>
      </c>
      <c r="L352" s="9">
        <f t="shared" si="28"/>
        <v>704.92329310761875</v>
      </c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 x14ac:dyDescent="0.3">
      <c r="A353" s="5"/>
      <c r="B353" s="2"/>
      <c r="C353" s="2">
        <v>2005.284932</v>
      </c>
      <c r="D353" s="2">
        <v>375.55900000000003</v>
      </c>
      <c r="E353" s="3">
        <f t="shared" si="27"/>
        <v>2097</v>
      </c>
      <c r="F353" s="4">
        <f>F352*SUM(economy!Z143:AB143)/SUM(economy!Z142:AB142)</f>
        <v>21455.944627303026</v>
      </c>
      <c r="G353" s="9">
        <f t="shared" si="29"/>
        <v>106.09609336226478</v>
      </c>
      <c r="H353" s="9">
        <f t="shared" si="29"/>
        <v>141.52400659783555</v>
      </c>
      <c r="I353" s="9">
        <f t="shared" si="29"/>
        <v>143.84146200170278</v>
      </c>
      <c r="J353" s="9">
        <f t="shared" si="29"/>
        <v>40.376335840077509</v>
      </c>
      <c r="K353" s="9">
        <f t="shared" si="29"/>
        <v>2.5368231009443494</v>
      </c>
      <c r="L353" s="9">
        <f t="shared" si="28"/>
        <v>709.37472090282495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 x14ac:dyDescent="0.3">
      <c r="A354" s="5"/>
      <c r="B354" s="2"/>
      <c r="C354" s="2">
        <v>2005.367123</v>
      </c>
      <c r="D354" s="2">
        <v>376.17</v>
      </c>
      <c r="E354" s="3">
        <f t="shared" si="27"/>
        <v>2098</v>
      </c>
      <c r="F354" s="4">
        <f>F353*SUM(economy!Z144:AB144)/SUM(economy!Z143:AB143)</f>
        <v>21528.639365493938</v>
      </c>
      <c r="G354" s="9">
        <f t="shared" si="29"/>
        <v>107.40561110947107</v>
      </c>
      <c r="H354" s="9">
        <f t="shared" si="29"/>
        <v>143.14931251220446</v>
      </c>
      <c r="I354" s="9">
        <f t="shared" si="29"/>
        <v>145.13416160769549</v>
      </c>
      <c r="J354" s="9">
        <f t="shared" si="29"/>
        <v>40.588066070886235</v>
      </c>
      <c r="K354" s="9">
        <f t="shared" si="29"/>
        <v>2.5459823329948619</v>
      </c>
      <c r="L354" s="9">
        <f t="shared" si="28"/>
        <v>713.82313363325216</v>
      </c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 x14ac:dyDescent="0.3">
      <c r="A355" s="5"/>
      <c r="B355" s="2"/>
      <c r="C355" s="2">
        <v>2005.452055</v>
      </c>
      <c r="D355" s="2">
        <v>376.93</v>
      </c>
      <c r="E355" s="3">
        <f t="shared" si="27"/>
        <v>2099</v>
      </c>
      <c r="F355" s="4">
        <f>F354*SUM(economy!Z145:AB145)/SUM(economy!Z144:AB144)</f>
        <v>21599.787200879407</v>
      </c>
      <c r="G355" s="9">
        <f t="shared" si="29"/>
        <v>108.71956562473595</v>
      </c>
      <c r="H355" s="9">
        <f t="shared" si="29"/>
        <v>144.7769729584204</v>
      </c>
      <c r="I355" s="9">
        <f t="shared" si="29"/>
        <v>146.42043107862514</v>
      </c>
      <c r="J355" s="9">
        <f t="shared" si="29"/>
        <v>40.796233065524518</v>
      </c>
      <c r="K355" s="9">
        <f t="shared" si="29"/>
        <v>2.5549505865595359</v>
      </c>
      <c r="L355" s="9">
        <f t="shared" si="28"/>
        <v>718.26815331386547</v>
      </c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 x14ac:dyDescent="0.3">
      <c r="A356" s="2"/>
      <c r="B356" s="2"/>
      <c r="C356" s="2">
        <v>2005.5342470000001</v>
      </c>
      <c r="D356" s="2">
        <v>377.291</v>
      </c>
      <c r="E356" s="3">
        <f t="shared" si="27"/>
        <v>2100</v>
      </c>
      <c r="F356" s="4">
        <f>F355*SUM(economy!Z146:AB146)/SUM(economy!Z145:AB145)</f>
        <v>21669.409454355922</v>
      </c>
      <c r="G356" s="9">
        <f t="shared" si="29"/>
        <v>110.03786249615112</v>
      </c>
      <c r="H356" s="9">
        <f t="shared" si="29"/>
        <v>146.40683621000619</v>
      </c>
      <c r="I356" s="9">
        <f t="shared" si="29"/>
        <v>147.70012432518132</v>
      </c>
      <c r="J356" s="9">
        <f t="shared" si="29"/>
        <v>41.000858819110334</v>
      </c>
      <c r="K356" s="9">
        <f t="shared" si="29"/>
        <v>2.5637303812723466</v>
      </c>
      <c r="L356" s="9">
        <f t="shared" si="28"/>
        <v>722.70941223172122</v>
      </c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 x14ac:dyDescent="0.3">
      <c r="A357" s="2"/>
      <c r="B357" s="2"/>
      <c r="C357" s="2">
        <v>2005.6191779999999</v>
      </c>
      <c r="D357" s="2">
        <v>377.58600000000001</v>
      </c>
      <c r="E357" s="3">
        <f t="shared" si="27"/>
        <v>2101</v>
      </c>
      <c r="F357" s="4">
        <f>F356*SUM(economy!Z147:AB147)/SUM(economy!Z146:AB146)</f>
        <v>21737.527483213289</v>
      </c>
      <c r="G357" s="9">
        <f t="shared" si="29"/>
        <v>111.36040861308364</v>
      </c>
      <c r="H357" s="9">
        <f t="shared" si="29"/>
        <v>148.03875295985074</v>
      </c>
      <c r="I357" s="9">
        <f t="shared" si="29"/>
        <v>148.97310042209369</v>
      </c>
      <c r="J357" s="9">
        <f t="shared" si="29"/>
        <v>41.201966572702361</v>
      </c>
      <c r="K357" s="9">
        <f t="shared" si="29"/>
        <v>2.5723242463496074</v>
      </c>
      <c r="L357" s="9">
        <f t="shared" si="28"/>
        <v>727.14655281408</v>
      </c>
      <c r="M357" s="2"/>
      <c r="N357" s="2"/>
      <c r="O357" s="2"/>
      <c r="P357" s="2"/>
      <c r="Q357" s="2"/>
      <c r="R357" s="2"/>
      <c r="S357" s="2"/>
    </row>
    <row r="358" spans="1:38" x14ac:dyDescent="0.3">
      <c r="A358" s="2"/>
      <c r="B358" s="2"/>
      <c r="C358" s="2">
        <v>2005.7041099999999</v>
      </c>
      <c r="D358" s="2">
        <v>377.863</v>
      </c>
      <c r="E358" s="3">
        <f t="shared" si="27"/>
        <v>2102</v>
      </c>
      <c r="F358" s="4">
        <f>F357*SUM(economy!Z148:AB148)/SUM(economy!Z147:AB147)</f>
        <v>21804.162665701831</v>
      </c>
      <c r="G358" s="9">
        <f t="shared" si="29"/>
        <v>112.68711216839712</v>
      </c>
      <c r="H358" s="9">
        <f t="shared" si="29"/>
        <v>149.67257631697069</v>
      </c>
      <c r="I358" s="9">
        <f t="shared" si="29"/>
        <v>150.23922354428461</v>
      </c>
      <c r="J358" s="9">
        <f t="shared" si="29"/>
        <v>41.399580746394818</v>
      </c>
      <c r="K358" s="9">
        <f t="shared" si="29"/>
        <v>2.5807347185282201</v>
      </c>
      <c r="L358" s="9">
        <f t="shared" si="28"/>
        <v>731.57922749457543</v>
      </c>
      <c r="M358" s="2"/>
      <c r="N358" s="2"/>
      <c r="O358" s="2"/>
      <c r="P358" s="2"/>
      <c r="Q358" s="2"/>
      <c r="R358" s="2"/>
      <c r="S358" s="2"/>
    </row>
    <row r="359" spans="1:38" x14ac:dyDescent="0.3">
      <c r="A359" s="2"/>
      <c r="B359" s="2"/>
      <c r="C359" s="2">
        <v>2005.7863010000001</v>
      </c>
      <c r="D359" s="2">
        <v>377.92700000000002</v>
      </c>
      <c r="E359" s="3">
        <f t="shared" si="27"/>
        <v>2103</v>
      </c>
      <c r="F359" s="4">
        <f>F358*SUM(economy!Z149:AB149)/SUM(economy!Z148:AB148)</f>
        <v>21869.336386273993</v>
      </c>
      <c r="G359" s="9">
        <f t="shared" ref="G359:K374" si="30">G358*(1-G$5)+G$4*$F358*$L$4/1000</f>
        <v>114.01788265973103</v>
      </c>
      <c r="H359" s="9">
        <f t="shared" si="30"/>
        <v>151.3081618018316</v>
      </c>
      <c r="I359" s="9">
        <f t="shared" si="30"/>
        <v>151.49836290156023</v>
      </c>
      <c r="J359" s="9">
        <f t="shared" si="30"/>
        <v>41.593726874423027</v>
      </c>
      <c r="K359" s="9">
        <f t="shared" si="30"/>
        <v>2.5889643400906146</v>
      </c>
      <c r="L359" s="9">
        <f t="shared" si="28"/>
        <v>736.0070985776365</v>
      </c>
      <c r="M359" s="2"/>
      <c r="N359" s="2"/>
      <c r="O359" s="2"/>
      <c r="P359" s="2"/>
      <c r="Q359" s="2"/>
      <c r="R359" s="2"/>
      <c r="S359" s="2"/>
    </row>
    <row r="360" spans="1:38" x14ac:dyDescent="0.3">
      <c r="A360" s="2"/>
      <c r="B360" s="2"/>
      <c r="C360" s="2">
        <v>2005.8712330000001</v>
      </c>
      <c r="D360" s="2">
        <v>377.875</v>
      </c>
      <c r="E360" s="3">
        <f t="shared" si="27"/>
        <v>2104</v>
      </c>
      <c r="F360" s="4">
        <f>F359*SUM(economy!Z150:AB150)/SUM(economy!Z149:AB149)</f>
        <v>21933.070021480424</v>
      </c>
      <c r="G360" s="9">
        <f t="shared" si="30"/>
        <v>115.35263088987921</v>
      </c>
      <c r="H360" s="9">
        <f t="shared" si="30"/>
        <v>152.94536734029634</v>
      </c>
      <c r="I360" s="9">
        <f t="shared" si="30"/>
        <v>152.7503926719609</v>
      </c>
      <c r="J360" s="9">
        <f t="shared" si="30"/>
        <v>41.784431542243972</v>
      </c>
      <c r="K360" s="9">
        <f t="shared" si="30"/>
        <v>2.5970156569739338</v>
      </c>
      <c r="L360" s="9">
        <f t="shared" si="28"/>
        <v>740.42983810135433</v>
      </c>
      <c r="M360" s="2"/>
      <c r="N360" s="2"/>
      <c r="O360" s="2"/>
      <c r="P360" s="2"/>
      <c r="Q360" s="2"/>
      <c r="R360" s="2"/>
      <c r="S360" s="2"/>
    </row>
    <row r="361" spans="1:38" x14ac:dyDescent="0.3">
      <c r="A361" s="2"/>
      <c r="B361" s="2"/>
      <c r="C361" s="2">
        <v>2005.9534249999999</v>
      </c>
      <c r="D361" s="2">
        <v>377.76100000000002</v>
      </c>
      <c r="E361" s="3">
        <f t="shared" si="27"/>
        <v>2105</v>
      </c>
      <c r="F361" s="4">
        <f>F360*SUM(economy!Z151:AB151)/SUM(economy!Z150:AB150)</f>
        <v>21995.384926501705</v>
      </c>
      <c r="G361" s="9">
        <f t="shared" si="30"/>
        <v>116.69126896630759</v>
      </c>
      <c r="H361" s="9">
        <f t="shared" si="30"/>
        <v>154.58405325626586</v>
      </c>
      <c r="I361" s="9">
        <f t="shared" si="30"/>
        <v>153.99519193388733</v>
      </c>
      <c r="J361" s="9">
        <f t="shared" si="30"/>
        <v>41.971722325555881</v>
      </c>
      <c r="K361" s="9">
        <f t="shared" si="30"/>
        <v>2.6048912169610405</v>
      </c>
      <c r="L361" s="9">
        <f t="shared" si="28"/>
        <v>744.84712769897772</v>
      </c>
      <c r="M361" s="2"/>
      <c r="N361" s="2"/>
      <c r="O361" s="2"/>
      <c r="P361" s="2"/>
      <c r="Q361" s="2"/>
      <c r="R361" s="2"/>
      <c r="S361" s="2"/>
    </row>
    <row r="362" spans="1:38" x14ac:dyDescent="0.3">
      <c r="A362" s="2"/>
      <c r="B362" s="2"/>
      <c r="C362" s="2">
        <v>2006.038356</v>
      </c>
      <c r="D362" s="2">
        <v>377.84399999999999</v>
      </c>
      <c r="E362" s="3">
        <f t="shared" si="27"/>
        <v>2106</v>
      </c>
      <c r="F362" s="4">
        <f>F361*SUM(economy!Z152:AB152)/SUM(economy!Z151:AB151)</f>
        <v>22056.302422296558</v>
      </c>
      <c r="G362" s="9">
        <f t="shared" si="30"/>
        <v>118.03371029984994</v>
      </c>
      <c r="H362" s="9">
        <f t="shared" si="30"/>
        <v>156.22408226307545</v>
      </c>
      <c r="I362" s="9">
        <f t="shared" si="30"/>
        <v>155.23264459711453</v>
      </c>
      <c r="J362" s="9">
        <f t="shared" si="30"/>
        <v>42.155627731220633</v>
      </c>
      <c r="K362" s="9">
        <f t="shared" si="30"/>
        <v>2.612593567950992</v>
      </c>
      <c r="L362" s="9">
        <f t="shared" si="28"/>
        <v>749.25865845921157</v>
      </c>
      <c r="M362" s="2"/>
      <c r="N362" s="2"/>
      <c r="O362" s="2"/>
      <c r="P362" s="2"/>
      <c r="Q362" s="2"/>
      <c r="R362" s="2"/>
      <c r="S362" s="2"/>
    </row>
    <row r="363" spans="1:38" x14ac:dyDescent="0.3">
      <c r="A363" s="2"/>
      <c r="B363" s="2"/>
      <c r="C363" s="2">
        <v>2006.123288</v>
      </c>
      <c r="D363" s="2">
        <v>377.983</v>
      </c>
      <c r="E363" s="3">
        <f t="shared" si="27"/>
        <v>2107</v>
      </c>
      <c r="F363" s="4">
        <f>F362*SUM(economy!Z153:AB153)/SUM(economy!Z152:AB152)</f>
        <v>22115.843783348129</v>
      </c>
      <c r="G363" s="9">
        <f t="shared" si="30"/>
        <v>119.37986960261922</v>
      </c>
      <c r="H363" s="9">
        <f t="shared" si="30"/>
        <v>157.86531945370811</v>
      </c>
      <c r="I363" s="9">
        <f t="shared" si="30"/>
        <v>156.46263933280071</v>
      </c>
      <c r="J363" s="9">
        <f t="shared" si="30"/>
        <v>42.336177140052662</v>
      </c>
      <c r="K363" s="9">
        <f t="shared" si="30"/>
        <v>2.6201252563066619</v>
      </c>
      <c r="L363" s="9">
        <f t="shared" si="28"/>
        <v>753.66413078548737</v>
      </c>
      <c r="M363" s="2"/>
      <c r="N363" s="2"/>
      <c r="O363" s="2"/>
      <c r="P363" s="2"/>
      <c r="Q363" s="2"/>
      <c r="R363" s="2"/>
      <c r="S363" s="2"/>
    </row>
    <row r="364" spans="1:38" x14ac:dyDescent="0.3">
      <c r="A364" s="2"/>
      <c r="B364" s="2"/>
      <c r="C364" s="2">
        <v>2006.2</v>
      </c>
      <c r="D364" s="2">
        <v>377.99900000000002</v>
      </c>
      <c r="E364" s="3">
        <f t="shared" si="27"/>
        <v>2108</v>
      </c>
      <c r="F364" s="4">
        <f>F363*SUM(economy!Z154:AB154)/SUM(economy!Z153:AB153)</f>
        <v>22174.030225990144</v>
      </c>
      <c r="G364" s="9">
        <f t="shared" si="30"/>
        <v>120.72966288517098</v>
      </c>
      <c r="H364" s="9">
        <f t="shared" si="30"/>
        <v>159.50763228988419</v>
      </c>
      <c r="I364" s="9">
        <f t="shared" si="30"/>
        <v>157.68506950259481</v>
      </c>
      <c r="J364" s="9">
        <f t="shared" si="30"/>
        <v>42.513400751437892</v>
      </c>
      <c r="K364" s="9">
        <f t="shared" si="30"/>
        <v>2.627488825277231</v>
      </c>
      <c r="L364" s="9">
        <f t="shared" si="28"/>
        <v>758.06325425436512</v>
      </c>
      <c r="M364" s="2"/>
      <c r="N364" s="2"/>
      <c r="O364" s="2"/>
      <c r="P364" s="2"/>
      <c r="Q364" s="2"/>
      <c r="R364" s="2"/>
      <c r="S364" s="2"/>
    </row>
    <row r="365" spans="1:38" x14ac:dyDescent="0.3">
      <c r="A365" s="2"/>
      <c r="B365" s="2"/>
      <c r="C365" s="2">
        <v>2006.284932</v>
      </c>
      <c r="D365" s="2">
        <v>378.053</v>
      </c>
      <c r="E365" s="3">
        <f t="shared" si="27"/>
        <v>2109</v>
      </c>
      <c r="F365" s="4">
        <f>F364*SUM(economy!Z155:AB155)/SUM(economy!Z154:AB154)</f>
        <v>22230.882897295225</v>
      </c>
      <c r="G365" s="9">
        <f t="shared" si="30"/>
        <v>122.08300745295442</v>
      </c>
      <c r="H365" s="9">
        <f t="shared" si="30"/>
        <v>161.15089059008471</v>
      </c>
      <c r="I365" s="9">
        <f t="shared" si="30"/>
        <v>158.8998330869419</v>
      </c>
      <c r="J365" s="9">
        <f t="shared" si="30"/>
        <v>42.687329529746286</v>
      </c>
      <c r="K365" s="9">
        <f t="shared" si="30"/>
        <v>2.6346868134933068</v>
      </c>
      <c r="L365" s="9">
        <f t="shared" si="28"/>
        <v>762.45574747322064</v>
      </c>
      <c r="M365" s="2"/>
      <c r="N365" s="2"/>
      <c r="O365" s="2"/>
      <c r="P365" s="2"/>
      <c r="Q365" s="2"/>
      <c r="R365" s="2"/>
      <c r="S365" s="2"/>
    </row>
    <row r="366" spans="1:38" x14ac:dyDescent="0.3">
      <c r="A366" s="2"/>
      <c r="B366" s="2"/>
      <c r="C366" s="2">
        <v>2006.367123</v>
      </c>
      <c r="D366" s="2">
        <v>378.185</v>
      </c>
      <c r="E366" s="3">
        <f t="shared" si="27"/>
        <v>2110</v>
      </c>
      <c r="F366" s="4">
        <f>F365*SUM(economy!Z156:AB156)/SUM(economy!Z155:AB155)</f>
        <v>22286.422864507629</v>
      </c>
      <c r="G366" s="9">
        <f t="shared" si="30"/>
        <v>123.43982190208511</v>
      </c>
      <c r="H366" s="9">
        <f t="shared" si="30"/>
        <v>162.79496651656467</v>
      </c>
      <c r="I366" s="9">
        <f t="shared" si="30"/>
        <v>160.10683261268125</v>
      </c>
      <c r="J366" s="9">
        <f t="shared" si="30"/>
        <v>42.857995152501488</v>
      </c>
      <c r="K366" s="9">
        <f t="shared" si="30"/>
        <v>2.6417217535324982</v>
      </c>
      <c r="L366" s="9">
        <f t="shared" si="28"/>
        <v>766.84133793736498</v>
      </c>
      <c r="M366" s="2"/>
      <c r="N366" s="2"/>
      <c r="O366" s="2"/>
      <c r="P366" s="2"/>
      <c r="Q366" s="2"/>
      <c r="R366" s="2"/>
      <c r="S366" s="2"/>
    </row>
    <row r="367" spans="1:38" x14ac:dyDescent="0.3">
      <c r="A367" s="2"/>
      <c r="B367" s="2"/>
      <c r="C367" s="2">
        <v>2006.452055</v>
      </c>
      <c r="D367" s="2">
        <v>378.41800000000001</v>
      </c>
      <c r="E367" s="3">
        <f t="shared" si="27"/>
        <v>2111</v>
      </c>
      <c r="F367" s="4">
        <f>F366*SUM(economy!Z157:AB157)/SUM(economy!Z156:AB156)</f>
        <v>22340.67110500373</v>
      </c>
      <c r="G367" s="9">
        <f t="shared" si="30"/>
        <v>124.8000261144729</v>
      </c>
      <c r="H367" s="9">
        <f t="shared" si="30"/>
        <v>164.43973456140944</v>
      </c>
      <c r="I367" s="9">
        <f t="shared" si="30"/>
        <v>161.30597508002899</v>
      </c>
      <c r="J367" s="9">
        <f t="shared" si="30"/>
        <v>43.025429960271047</v>
      </c>
      <c r="K367" s="9">
        <f t="shared" si="30"/>
        <v>2.6485961705532732</v>
      </c>
      <c r="L367" s="9">
        <f t="shared" si="28"/>
        <v>771.21976188673557</v>
      </c>
      <c r="M367" s="2"/>
      <c r="N367" s="2"/>
      <c r="O367" s="2"/>
      <c r="P367" s="2"/>
      <c r="Q367" s="2"/>
      <c r="R367" s="2"/>
      <c r="S367" s="2"/>
    </row>
    <row r="368" spans="1:38" x14ac:dyDescent="0.3">
      <c r="A368" s="2"/>
      <c r="B368" s="2"/>
      <c r="C368" s="2">
        <v>2006.5342470000001</v>
      </c>
      <c r="D368" s="2">
        <v>378.8</v>
      </c>
      <c r="E368" s="3">
        <f t="shared" si="27"/>
        <v>2112</v>
      </c>
      <c r="F368" s="4">
        <f>F367*SUM(economy!Z158:AB158)/SUM(economy!Z157:AB157)</f>
        <v>22393.648496762988</v>
      </c>
      <c r="G368" s="9">
        <f t="shared" si="30"/>
        <v>126.16354125233698</v>
      </c>
      <c r="H368" s="9">
        <f t="shared" si="30"/>
        <v>166.08507153168713</v>
      </c>
      <c r="I368" s="9">
        <f t="shared" si="30"/>
        <v>162.49717188903233</v>
      </c>
      <c r="J368" s="9">
        <f t="shared" si="30"/>
        <v>43.189666908240945</v>
      </c>
      <c r="K368" s="9">
        <f t="shared" si="30"/>
        <v>2.6553125809950142</v>
      </c>
      <c r="L368" s="9">
        <f t="shared" si="28"/>
        <v>775.59076416229232</v>
      </c>
      <c r="M368" s="2"/>
      <c r="N368" s="2"/>
      <c r="O368" s="2"/>
      <c r="P368" s="2"/>
      <c r="Q368" s="2"/>
      <c r="R368" s="2"/>
      <c r="S368" s="2"/>
    </row>
    <row r="369" spans="1:19" x14ac:dyDescent="0.3">
      <c r="A369" s="2"/>
      <c r="B369" s="2"/>
      <c r="C369" s="2">
        <v>2006.6191779999999</v>
      </c>
      <c r="D369" s="2">
        <v>379.255</v>
      </c>
      <c r="E369" s="3">
        <f t="shared" si="27"/>
        <v>2113</v>
      </c>
      <c r="F369" s="4">
        <f>F368*SUM(economy!Z159:AB159)/SUM(economy!Z158:AB158)</f>
        <v>22445.375809333429</v>
      </c>
      <c r="G369" s="9">
        <f t="shared" si="30"/>
        <v>127.53028975213942</v>
      </c>
      <c r="H369" s="9">
        <f t="shared" si="30"/>
        <v>167.73085653374702</v>
      </c>
      <c r="I369" s="9">
        <f t="shared" si="30"/>
        <v>163.68033876557942</v>
      </c>
      <c r="J369" s="9">
        <f t="shared" si="30"/>
        <v>43.350739519438065</v>
      </c>
      <c r="K369" s="9">
        <f t="shared" si="30"/>
        <v>2.6618734913421891</v>
      </c>
      <c r="L369" s="9">
        <f t="shared" si="28"/>
        <v>779.9540980622462</v>
      </c>
      <c r="M369" s="2"/>
      <c r="N369" s="2"/>
      <c r="O369" s="2"/>
      <c r="P369" s="2"/>
      <c r="Q369" s="2"/>
      <c r="R369" s="2"/>
      <c r="S369" s="2"/>
    </row>
    <row r="370" spans="1:19" x14ac:dyDescent="0.3">
      <c r="A370" s="2"/>
      <c r="B370" s="2"/>
      <c r="C370" s="2">
        <v>2006.7041099999999</v>
      </c>
      <c r="D370" s="2">
        <v>379.48</v>
      </c>
      <c r="E370" s="3">
        <f t="shared" si="27"/>
        <v>2114</v>
      </c>
      <c r="F370" s="4">
        <f>F369*SUM(economy!Z160:AB160)/SUM(economy!Z159:AB159)</f>
        <v>22495.873695275277</v>
      </c>
      <c r="G370" s="9">
        <f t="shared" si="30"/>
        <v>128.90019531796727</v>
      </c>
      <c r="H370" s="9">
        <f t="shared" si="30"/>
        <v>169.37697095671268</v>
      </c>
      <c r="I370" s="9">
        <f t="shared" si="30"/>
        <v>164.85539568704525</v>
      </c>
      <c r="J370" s="9">
        <f t="shared" si="30"/>
        <v>43.508681839564531</v>
      </c>
      <c r="K370" s="9">
        <f t="shared" si="30"/>
        <v>2.6682813969506274</v>
      </c>
      <c r="L370" s="9">
        <f t="shared" si="28"/>
        <v>784.30952519824041</v>
      </c>
      <c r="M370" s="2"/>
      <c r="N370" s="2"/>
      <c r="O370" s="2"/>
      <c r="P370" s="2"/>
      <c r="Q370" s="2"/>
      <c r="R370" s="2"/>
      <c r="S370" s="2"/>
    </row>
    <row r="371" spans="1:19" x14ac:dyDescent="0.3">
      <c r="A371" s="2"/>
      <c r="B371" s="2"/>
      <c r="C371" s="2">
        <v>2006.7863010000001</v>
      </c>
      <c r="D371" s="2">
        <v>379.46300000000002</v>
      </c>
      <c r="E371" s="3">
        <f t="shared" si="27"/>
        <v>2115</v>
      </c>
      <c r="F371" s="4">
        <f>F370*SUM(economy!Z161:AB161)/SUM(economy!Z160:AB160)</f>
        <v>22545.162682067068</v>
      </c>
      <c r="G371" s="9">
        <f t="shared" si="30"/>
        <v>130.27318291439252</v>
      </c>
      <c r="H371" s="9">
        <f t="shared" si="30"/>
        <v>171.02329845521731</v>
      </c>
      <c r="I371" s="9">
        <f t="shared" si="30"/>
        <v>166.02226680764969</v>
      </c>
      <c r="J371" s="9">
        <f t="shared" si="30"/>
        <v>43.663528393407965</v>
      </c>
      <c r="K371" s="9">
        <f t="shared" si="30"/>
        <v>2.6745387809339123</v>
      </c>
      <c r="L371" s="9">
        <f t="shared" si="28"/>
        <v>788.65681535160138</v>
      </c>
      <c r="M371" s="2"/>
      <c r="N371" s="2"/>
      <c r="O371" s="2"/>
      <c r="P371" s="2"/>
      <c r="Q371" s="2"/>
      <c r="R371" s="2"/>
      <c r="S371" s="2"/>
    </row>
    <row r="372" spans="1:19" x14ac:dyDescent="0.3">
      <c r="A372" s="2"/>
      <c r="B372" s="2"/>
      <c r="C372" s="2">
        <v>2006.8712330000001</v>
      </c>
      <c r="D372" s="2">
        <v>379.42399999999998</v>
      </c>
      <c r="E372" s="3">
        <f t="shared" si="27"/>
        <v>2116</v>
      </c>
      <c r="F372" s="4">
        <f>F371*SUM(economy!Z162:AB162)/SUM(economy!Z161:AB161)</f>
        <v>22593.263164459044</v>
      </c>
      <c r="G372" s="9">
        <f t="shared" si="30"/>
        <v>131.64917875883793</v>
      </c>
      <c r="H372" s="9">
        <f t="shared" si="30"/>
        <v>172.6697249314264</v>
      </c>
      <c r="I372" s="9">
        <f t="shared" si="30"/>
        <v>167.1808803836019</v>
      </c>
      <c r="J372" s="9">
        <f t="shared" si="30"/>
        <v>43.815314142791877</v>
      </c>
      <c r="K372" s="9">
        <f t="shared" si="30"/>
        <v>2.6806481131079516</v>
      </c>
      <c r="L372" s="9">
        <f t="shared" si="28"/>
        <v>792.99574632976612</v>
      </c>
      <c r="M372" s="2"/>
      <c r="N372" s="2"/>
      <c r="O372" s="2"/>
      <c r="P372" s="2"/>
      <c r="Q372" s="2"/>
      <c r="R372" s="2"/>
      <c r="S372" s="2"/>
    </row>
    <row r="373" spans="1:19" x14ac:dyDescent="0.3">
      <c r="A373" s="2"/>
      <c r="B373" s="2"/>
      <c r="C373" s="2">
        <v>2006.9534249999999</v>
      </c>
      <c r="D373" s="2">
        <v>379.43799999999999</v>
      </c>
      <c r="E373" s="3">
        <f t="shared" si="27"/>
        <v>2117</v>
      </c>
      <c r="F373" s="4">
        <f>F372*SUM(economy!Z163:AB163)/SUM(economy!Z162:AB162)</f>
        <v>22640.195397258536</v>
      </c>
      <c r="G373" s="9">
        <f t="shared" si="30"/>
        <v>133.02811031347628</v>
      </c>
      <c r="H373" s="9">
        <f t="shared" si="30"/>
        <v>174.3161385163921</v>
      </c>
      <c r="I373" s="9">
        <f t="shared" si="30"/>
        <v>168.33116869810038</v>
      </c>
      <c r="J373" s="9">
        <f t="shared" si="30"/>
        <v>43.964074446030729</v>
      </c>
      <c r="K373" s="9">
        <f t="shared" si="30"/>
        <v>2.6866118489918271</v>
      </c>
      <c r="L373" s="9">
        <f t="shared" si="28"/>
        <v>797.32610382299129</v>
      </c>
      <c r="M373" s="2"/>
      <c r="N373" s="2"/>
      <c r="O373" s="2"/>
      <c r="P373" s="2"/>
      <c r="Q373" s="2"/>
      <c r="R373" s="2"/>
      <c r="S373" s="2"/>
    </row>
    <row r="374" spans="1:19" x14ac:dyDescent="0.3">
      <c r="A374" s="2"/>
      <c r="B374" s="2"/>
      <c r="C374" s="2">
        <v>2007.038356</v>
      </c>
      <c r="D374" s="2">
        <v>379.36099999999999</v>
      </c>
      <c r="E374" s="3">
        <f t="shared" si="27"/>
        <v>2118</v>
      </c>
      <c r="F374" s="4">
        <f>F373*SUM(economy!Z164:AB164)/SUM(economy!Z163:AB163)</f>
        <v>22685.979488532816</v>
      </c>
      <c r="G374" s="9">
        <f t="shared" si="30"/>
        <v>134.40990627668924</v>
      </c>
      <c r="H374" s="9">
        <f t="shared" si="30"/>
        <v>175.96242955078117</v>
      </c>
      <c r="I374" s="9">
        <f t="shared" si="30"/>
        <v>169.47306798625604</v>
      </c>
      <c r="J374" s="9">
        <f t="shared" si="30"/>
        <v>44.109845018854465</v>
      </c>
      <c r="K374" s="9">
        <f t="shared" si="30"/>
        <v>2.6924324288630697</v>
      </c>
      <c r="L374" s="9">
        <f t="shared" si="28"/>
        <v>801.64768126144395</v>
      </c>
      <c r="M374" s="2"/>
      <c r="N374" s="2"/>
      <c r="O374" s="2"/>
      <c r="P374" s="2"/>
      <c r="Q374" s="2"/>
      <c r="R374" s="2"/>
      <c r="S374" s="2"/>
    </row>
    <row r="375" spans="1:19" x14ac:dyDescent="0.3">
      <c r="A375" s="2"/>
      <c r="B375" s="2"/>
      <c r="C375" s="2">
        <v>2007.123288</v>
      </c>
      <c r="D375" s="2">
        <v>379.34399999999999</v>
      </c>
      <c r="E375" s="3">
        <f t="shared" si="27"/>
        <v>2119</v>
      </c>
      <c r="F375" s="4">
        <f>F374*SUM(economy!Z165:AB165)/SUM(economy!Z164:AB164)</f>
        <v>22730.635393215132</v>
      </c>
      <c r="G375" s="9">
        <f t="shared" ref="G375:K390" si="31">G374*(1-G$5)+G$4*$F374*$L$4/1000</f>
        <v>135.79449657411143</v>
      </c>
      <c r="H375" s="9">
        <f t="shared" si="31"/>
        <v>177.60849056501795</v>
      </c>
      <c r="I375" s="9">
        <f t="shared" si="31"/>
        <v>170.60651836000167</v>
      </c>
      <c r="J375" s="9">
        <f t="shared" si="31"/>
        <v>44.252661896767435</v>
      </c>
      <c r="K375" s="9">
        <f t="shared" si="31"/>
        <v>2.6981122768655368</v>
      </c>
      <c r="L375" s="9">
        <f t="shared" si="28"/>
        <v>805.96027967276405</v>
      </c>
      <c r="M375" s="2"/>
      <c r="N375" s="2"/>
      <c r="O375" s="2"/>
      <c r="P375" s="2"/>
      <c r="Q375" s="2"/>
      <c r="R375" s="2"/>
      <c r="S375" s="2"/>
    </row>
    <row r="376" spans="1:19" x14ac:dyDescent="0.3">
      <c r="A376" s="2"/>
      <c r="B376" s="2"/>
      <c r="C376" s="2">
        <v>2007.2</v>
      </c>
      <c r="D376" s="2">
        <v>379.44200000000001</v>
      </c>
      <c r="E376" s="3">
        <f t="shared" si="27"/>
        <v>2120</v>
      </c>
      <c r="F376" s="4">
        <f>F375*SUM(economy!Z166:AB166)/SUM(economy!Z165:AB165)</f>
        <v>22774.182907099628</v>
      </c>
      <c r="G376" s="9">
        <f t="shared" si="31"/>
        <v>137.1818123492842</v>
      </c>
      <c r="H376" s="9">
        <f t="shared" si="31"/>
        <v>179.25421625888143</v>
      </c>
      <c r="I376" s="9">
        <f t="shared" si="31"/>
        <v>171.73146373304883</v>
      </c>
      <c r="J376" s="9">
        <f t="shared" si="31"/>
        <v>44.392561398807239</v>
      </c>
      <c r="K376" s="9">
        <f t="shared" si="31"/>
        <v>2.7036538001681283</v>
      </c>
      <c r="L376" s="9">
        <f t="shared" si="28"/>
        <v>810.2637075401899</v>
      </c>
      <c r="M376" s="2"/>
      <c r="N376" s="2"/>
      <c r="O376" s="2"/>
      <c r="P376" s="2"/>
      <c r="Q376" s="2"/>
      <c r="R376" s="2"/>
      <c r="S376" s="2"/>
    </row>
    <row r="377" spans="1:19" x14ac:dyDescent="0.3">
      <c r="A377" s="2"/>
      <c r="B377" s="2"/>
      <c r="C377" s="2">
        <v>2007.284932</v>
      </c>
      <c r="D377" s="2">
        <v>379.625</v>
      </c>
      <c r="E377" s="3">
        <f t="shared" si="27"/>
        <v>2121</v>
      </c>
      <c r="F377" s="4">
        <f>F376*SUM(economy!Z167:AB167)/SUM(economy!Z166:AB166)</f>
        <v>22816.641661211866</v>
      </c>
      <c r="G377" s="9">
        <f t="shared" si="31"/>
        <v>138.57178595394285</v>
      </c>
      <c r="H377" s="9">
        <f t="shared" si="31"/>
        <v>180.89950348059466</v>
      </c>
      <c r="I377" s="9">
        <f t="shared" si="31"/>
        <v>172.84785174594981</v>
      </c>
      <c r="J377" s="9">
        <f t="shared" si="31"/>
        <v>44.529580092669072</v>
      </c>
      <c r="K377" s="9">
        <f t="shared" si="31"/>
        <v>2.7090593881725917</v>
      </c>
      <c r="L377" s="9">
        <f t="shared" si="28"/>
        <v>814.55778066132905</v>
      </c>
      <c r="M377" s="2"/>
      <c r="N377" s="2"/>
      <c r="O377" s="2"/>
      <c r="P377" s="2"/>
      <c r="Q377" s="2"/>
      <c r="R377" s="2"/>
      <c r="S377" s="2"/>
    </row>
    <row r="378" spans="1:19" x14ac:dyDescent="0.3">
      <c r="A378" s="2"/>
      <c r="B378" s="2"/>
      <c r="C378" s="2">
        <v>2007.367123</v>
      </c>
      <c r="D378" s="2">
        <v>380.01100000000002</v>
      </c>
      <c r="E378" s="3">
        <f t="shared" si="27"/>
        <v>2122</v>
      </c>
      <c r="F378" s="4">
        <f>F377*SUM(economy!Z168:AB168)/SUM(economy!Z167:AB167)</f>
        <v>22858.031116541337</v>
      </c>
      <c r="G378" s="9">
        <f t="shared" si="31"/>
        <v>139.96435093796049</v>
      </c>
      <c r="H378" s="9">
        <f t="shared" si="31"/>
        <v>182.54425120544309</v>
      </c>
      <c r="I378" s="9">
        <f t="shared" si="31"/>
        <v>173.95563369131972</v>
      </c>
      <c r="J378" s="9">
        <f t="shared" si="31"/>
        <v>44.663754761161627</v>
      </c>
      <c r="K378" s="9">
        <f t="shared" si="31"/>
        <v>2.7143314117687369</v>
      </c>
      <c r="L378" s="9">
        <f t="shared" si="28"/>
        <v>818.84232200765359</v>
      </c>
      <c r="M378" s="2"/>
      <c r="N378" s="2"/>
      <c r="O378" s="2"/>
      <c r="P378" s="2"/>
      <c r="Q378" s="2"/>
      <c r="R378" s="2"/>
      <c r="S378" s="2"/>
    </row>
    <row r="379" spans="1:19" x14ac:dyDescent="0.3">
      <c r="A379" s="2"/>
      <c r="B379" s="2"/>
      <c r="C379" s="2">
        <v>2007.452055</v>
      </c>
      <c r="D379" s="2">
        <v>380.40499999999997</v>
      </c>
      <c r="E379" s="3">
        <f t="shared" si="27"/>
        <v>2123</v>
      </c>
      <c r="F379" s="4">
        <f>F378*SUM(economy!Z169:AB169)/SUM(economy!Z168:AB168)</f>
        <v>22898.370559123039</v>
      </c>
      <c r="G379" s="9">
        <f t="shared" si="31"/>
        <v>141.35944203897006</v>
      </c>
      <c r="H379" s="9">
        <f t="shared" si="31"/>
        <v>184.18836051395715</v>
      </c>
      <c r="I379" s="9">
        <f t="shared" si="31"/>
        <v>175.05476443927088</v>
      </c>
      <c r="J379" s="9">
        <f t="shared" si="31"/>
        <v>44.795122369961078</v>
      </c>
      <c r="K379" s="9">
        <f t="shared" si="31"/>
        <v>2.719472222635404</v>
      </c>
      <c r="L379" s="9">
        <f t="shared" si="28"/>
        <v>823.11716158479464</v>
      </c>
      <c r="M379" s="2"/>
      <c r="N379" s="2"/>
      <c r="O379" s="2"/>
      <c r="P379" s="2"/>
      <c r="Q379" s="2"/>
      <c r="R379" s="2"/>
      <c r="S379" s="2"/>
    </row>
    <row r="380" spans="1:19" x14ac:dyDescent="0.3">
      <c r="A380" s="2"/>
      <c r="B380" s="2"/>
      <c r="C380" s="2">
        <v>2007.5342470000001</v>
      </c>
      <c r="D380" s="2">
        <v>380.89800000000002</v>
      </c>
      <c r="E380" s="3">
        <f t="shared" si="27"/>
        <v>2124</v>
      </c>
      <c r="F380" s="4">
        <f>F379*SUM(economy!Z170:AB170)/SUM(economy!Z169:AB169)</f>
        <v>22937.679095455595</v>
      </c>
      <c r="G380" s="9">
        <f t="shared" si="31"/>
        <v>142.7569951716865</v>
      </c>
      <c r="H380" s="9">
        <f t="shared" si="31"/>
        <v>185.831734569693</v>
      </c>
      <c r="I380" s="9">
        <f t="shared" si="31"/>
        <v>176.14520236310932</v>
      </c>
      <c r="J380" s="9">
        <f t="shared" si="31"/>
        <v>44.923720036629867</v>
      </c>
      <c r="K380" s="9">
        <f t="shared" si="31"/>
        <v>2.7244841525855636</v>
      </c>
      <c r="L380" s="9">
        <f t="shared" si="28"/>
        <v>827.38213629370421</v>
      </c>
      <c r="M380" s="2"/>
      <c r="N380" s="2"/>
      <c r="O380" s="2"/>
      <c r="P380" s="2"/>
      <c r="Q380" s="2"/>
      <c r="R380" s="2"/>
      <c r="S380" s="2"/>
    </row>
    <row r="381" spans="1:19" x14ac:dyDescent="0.3">
      <c r="A381" s="2"/>
      <c r="B381" s="2"/>
      <c r="C381" s="2">
        <v>2007.6191779999999</v>
      </c>
      <c r="D381" s="2">
        <v>381.32</v>
      </c>
      <c r="E381" s="3">
        <f t="shared" si="27"/>
        <v>2125</v>
      </c>
      <c r="F381" s="4">
        <f>F380*SUM(economy!Z171:AB171)/SUM(economy!Z170:AB170)</f>
        <v>22975.975648243188</v>
      </c>
      <c r="G381" s="9">
        <f t="shared" si="31"/>
        <v>144.15694741694904</v>
      </c>
      <c r="H381" s="9">
        <f t="shared" si="31"/>
        <v>187.47427859664421</v>
      </c>
      <c r="I381" s="9">
        <f t="shared" si="31"/>
        <v>177.22690926534003</v>
      </c>
      <c r="J381" s="9">
        <f t="shared" si="31"/>
        <v>45.049585000867573</v>
      </c>
      <c r="K381" s="9">
        <f t="shared" si="31"/>
        <v>2.7293695129539897</v>
      </c>
      <c r="L381" s="9">
        <f t="shared" si="28"/>
        <v>831.63708979275486</v>
      </c>
      <c r="M381" s="2"/>
      <c r="N381" s="2"/>
      <c r="O381" s="2"/>
      <c r="P381" s="2"/>
      <c r="Q381" s="2"/>
      <c r="R381" s="2"/>
      <c r="S381" s="2"/>
    </row>
    <row r="382" spans="1:19" x14ac:dyDescent="0.3">
      <c r="A382" s="2"/>
      <c r="B382" s="2"/>
      <c r="C382" s="2">
        <v>2007.7041099999999</v>
      </c>
      <c r="D382" s="2">
        <v>381.53399999999999</v>
      </c>
      <c r="E382" s="3">
        <f t="shared" si="27"/>
        <v>2126</v>
      </c>
      <c r="F382" s="4">
        <f>F381*SUM(economy!Z172:AB172)/SUM(economy!Z171:AB171)</f>
        <v>23013.278952449946</v>
      </c>
      <c r="G382" s="9">
        <f t="shared" si="31"/>
        <v>145.55923701050378</v>
      </c>
      <c r="H382" s="9">
        <f t="shared" si="31"/>
        <v>189.11589985631562</v>
      </c>
      <c r="I382" s="9">
        <f t="shared" si="31"/>
        <v>178.29985030402591</v>
      </c>
      <c r="J382" s="9">
        <f t="shared" si="31"/>
        <v>45.172754595961486</v>
      </c>
      <c r="K382" s="9">
        <f t="shared" si="31"/>
        <v>2.7341305940259546</v>
      </c>
      <c r="L382" s="9">
        <f t="shared" si="28"/>
        <v>835.88187236083274</v>
      </c>
      <c r="M382" s="2"/>
      <c r="N382" s="2"/>
      <c r="O382" s="2"/>
      <c r="P382" s="2"/>
      <c r="Q382" s="2"/>
      <c r="R382" s="2"/>
      <c r="S382" s="2"/>
    </row>
    <row r="383" spans="1:19" x14ac:dyDescent="0.3">
      <c r="A383" s="2"/>
      <c r="B383" s="2"/>
      <c r="C383" s="2">
        <v>2007.7863010000001</v>
      </c>
      <c r="D383" s="2">
        <v>381.65300000000002</v>
      </c>
      <c r="E383" s="3">
        <f t="shared" si="27"/>
        <v>2127</v>
      </c>
      <c r="F383" s="4">
        <f>F382*SUM(economy!Z173:AB173)/SUM(economy!Z172:AB172)</f>
        <v>23049.607551654448</v>
      </c>
      <c r="G383" s="9">
        <f t="shared" si="31"/>
        <v>146.96380333154534</v>
      </c>
      <c r="H383" s="9">
        <f t="shared" si="31"/>
        <v>190.75650762449013</v>
      </c>
      <c r="I383" s="9">
        <f t="shared" si="31"/>
        <v>179.36399391954225</v>
      </c>
      <c r="J383" s="9">
        <f t="shared" si="31"/>
        <v>45.293266221405013</v>
      </c>
      <c r="K383" s="9">
        <f t="shared" si="31"/>
        <v>2.7387696645054769</v>
      </c>
      <c r="L383" s="9">
        <f t="shared" si="28"/>
        <v>840.11634076148823</v>
      </c>
      <c r="M383" s="2"/>
      <c r="N383" s="2"/>
      <c r="O383" s="2"/>
      <c r="P383" s="2"/>
      <c r="Q383" s="2"/>
      <c r="R383" s="2"/>
      <c r="S383" s="2"/>
    </row>
    <row r="384" spans="1:19" x14ac:dyDescent="0.3">
      <c r="A384" s="2"/>
      <c r="B384" s="2"/>
      <c r="C384" s="2">
        <v>2007.8712330000001</v>
      </c>
      <c r="D384" s="2">
        <v>381.63400000000001</v>
      </c>
      <c r="E384" s="3">
        <f t="shared" si="27"/>
        <v>2128</v>
      </c>
      <c r="F384" s="4">
        <f>F383*SUM(economy!Z174:AB174)/SUM(economy!Z173:AB173)</f>
        <v>23084.979794693099</v>
      </c>
      <c r="G384" s="9">
        <f t="shared" si="31"/>
        <v>148.37058689103597</v>
      </c>
      <c r="H384" s="9">
        <f t="shared" si="31"/>
        <v>192.39601316771663</v>
      </c>
      <c r="I384" s="9">
        <f t="shared" si="31"/>
        <v>180.41931176176683</v>
      </c>
      <c r="J384" s="9">
        <f t="shared" si="31"/>
        <v>45.411157316652435</v>
      </c>
      <c r="K384" s="9">
        <f t="shared" si="31"/>
        <v>2.743288971021645</v>
      </c>
      <c r="L384" s="9">
        <f t="shared" si="28"/>
        <v>844.34035810819353</v>
      </c>
      <c r="M384" s="2"/>
      <c r="N384" s="2"/>
      <c r="O384" s="2"/>
      <c r="P384" s="2"/>
      <c r="Q384" s="2"/>
      <c r="R384" s="2"/>
      <c r="S384" s="2"/>
    </row>
    <row r="385" spans="1:19" x14ac:dyDescent="0.3">
      <c r="A385" s="2"/>
      <c r="B385" s="2"/>
      <c r="C385" s="2">
        <v>2007.9534249999999</v>
      </c>
      <c r="D385" s="2">
        <v>381.58699999999999</v>
      </c>
      <c r="E385" s="3">
        <f t="shared" si="27"/>
        <v>2129</v>
      </c>
      <c r="F385" s="4">
        <f>F384*SUM(economy!Z175:AB175)/SUM(economy!Z174:AB174)</f>
        <v>23119.413832581944</v>
      </c>
      <c r="G385" s="9">
        <f t="shared" si="31"/>
        <v>149.77952931982006</v>
      </c>
      <c r="H385" s="9">
        <f t="shared" si="31"/>
        <v>194.03432971954794</v>
      </c>
      <c r="I385" s="9">
        <f t="shared" si="31"/>
        <v>181.46577861774293</v>
      </c>
      <c r="J385" s="9">
        <f t="shared" si="31"/>
        <v>45.526465335979012</v>
      </c>
      <c r="K385" s="9">
        <f t="shared" si="31"/>
        <v>2.7476907376716007</v>
      </c>
      <c r="L385" s="9">
        <f t="shared" si="28"/>
        <v>848.55379373076153</v>
      </c>
      <c r="M385" s="2"/>
      <c r="N385" s="2"/>
      <c r="O385" s="2"/>
      <c r="P385" s="2"/>
      <c r="Q385" s="2"/>
      <c r="R385" s="2"/>
      <c r="S385" s="2"/>
    </row>
    <row r="386" spans="1:19" x14ac:dyDescent="0.3">
      <c r="A386" s="2"/>
      <c r="B386" s="2"/>
      <c r="C386" s="2">
        <v>2008.0382509999999</v>
      </c>
      <c r="D386" s="2">
        <v>381.64400000000001</v>
      </c>
      <c r="E386" s="3">
        <f t="shared" si="27"/>
        <v>2130</v>
      </c>
      <c r="F386" s="4">
        <f>F385*SUM(economy!Z176:AB176)/SUM(economy!Z175:AB175)</f>
        <v>23152.927615705063</v>
      </c>
      <c r="G386" s="9">
        <f t="shared" si="31"/>
        <v>151.1905733565504</v>
      </c>
      <c r="H386" s="9">
        <f t="shared" si="31"/>
        <v>195.67137245655465</v>
      </c>
      <c r="I386" s="9">
        <f t="shared" si="31"/>
        <v>182.50337233985087</v>
      </c>
      <c r="J386" s="9">
        <f t="shared" si="31"/>
        <v>45.639227724415967</v>
      </c>
      <c r="K386" s="9">
        <f t="shared" si="31"/>
        <v>2.7519771655988281</v>
      </c>
      <c r="L386" s="9">
        <f t="shared" si="28"/>
        <v>852.7565230429708</v>
      </c>
      <c r="M386" s="2"/>
      <c r="N386" s="2"/>
      <c r="O386" s="2"/>
      <c r="P386" s="2"/>
      <c r="Q386" s="2"/>
      <c r="R386" s="2"/>
      <c r="S386" s="2"/>
    </row>
    <row r="387" spans="1:19" x14ac:dyDescent="0.3">
      <c r="A387" s="2"/>
      <c r="B387" s="2"/>
      <c r="C387" s="2">
        <v>2008.1229510000001</v>
      </c>
      <c r="D387" s="2">
        <v>381.733</v>
      </c>
      <c r="E387" s="3">
        <f t="shared" si="27"/>
        <v>2131</v>
      </c>
      <c r="F387" s="4">
        <f>F386*SUM(economy!Z177:AB177)/SUM(economy!Z176:AB176)</f>
        <v>23185.538891260127</v>
      </c>
      <c r="G387" s="9">
        <f t="shared" si="31"/>
        <v>152.6036628354432</v>
      </c>
      <c r="H387" s="9">
        <f t="shared" si="31"/>
        <v>197.30705847414123</v>
      </c>
      <c r="I387" s="9">
        <f t="shared" si="31"/>
        <v>183.53207377452128</v>
      </c>
      <c r="J387" s="9">
        <f t="shared" si="31"/>
        <v>45.749481894730181</v>
      </c>
      <c r="K387" s="9">
        <f t="shared" si="31"/>
        <v>2.7561504326053736</v>
      </c>
      <c r="L387" s="9">
        <f t="shared" si="28"/>
        <v>856.94842741144123</v>
      </c>
      <c r="M387" s="2"/>
      <c r="N387" s="2"/>
      <c r="O387" s="2"/>
      <c r="P387" s="2"/>
      <c r="Q387" s="2"/>
      <c r="R387" s="2"/>
      <c r="S387" s="2"/>
    </row>
    <row r="388" spans="1:19" x14ac:dyDescent="0.3">
      <c r="A388" s="2"/>
      <c r="B388" s="2"/>
      <c r="C388" s="2">
        <v>2008.202186</v>
      </c>
      <c r="D388" s="2">
        <v>381.73899999999998</v>
      </c>
      <c r="E388" s="3">
        <f t="shared" si="27"/>
        <v>2132</v>
      </c>
      <c r="F388" s="4">
        <f>F387*SUM(economy!Z178:AB178)/SUM(economy!Z177:AB177)</f>
        <v>23217.265200950387</v>
      </c>
      <c r="G388" s="9">
        <f t="shared" si="31"/>
        <v>154.01874267387691</v>
      </c>
      <c r="H388" s="9">
        <f t="shared" si="31"/>
        <v>198.94130676218876</v>
      </c>
      <c r="I388" s="9">
        <f t="shared" si="31"/>
        <v>184.55186669152144</v>
      </c>
      <c r="J388" s="9">
        <f t="shared" si="31"/>
        <v>45.857265205419232</v>
      </c>
      <c r="K388" s="9">
        <f t="shared" si="31"/>
        <v>2.7602126927967179</v>
      </c>
      <c r="L388" s="9">
        <f t="shared" si="28"/>
        <v>861.12939402580309</v>
      </c>
      <c r="M388" s="2"/>
      <c r="N388" s="2"/>
      <c r="O388" s="2"/>
      <c r="P388" s="2"/>
      <c r="Q388" s="2"/>
      <c r="R388" s="2"/>
      <c r="S388" s="2"/>
    </row>
    <row r="389" spans="1:19" x14ac:dyDescent="0.3">
      <c r="A389" s="2"/>
      <c r="B389" s="2"/>
      <c r="C389" s="2">
        <v>2008.286885</v>
      </c>
      <c r="D389" s="2">
        <v>381.82499999999999</v>
      </c>
      <c r="E389" s="3">
        <f t="shared" si="27"/>
        <v>2133</v>
      </c>
      <c r="F389" s="4">
        <f>F388*SUM(economy!Z179:AB179)/SUM(economy!Z178:AB178)</f>
        <v>23248.123878913313</v>
      </c>
      <c r="G389" s="9">
        <f t="shared" si="31"/>
        <v>155.43575885985041</v>
      </c>
      <c r="H389" s="9">
        <f t="shared" si="31"/>
        <v>200.57403818054777</v>
      </c>
      <c r="I389" s="9">
        <f t="shared" si="31"/>
        <v>185.56273771384409</v>
      </c>
      <c r="J389" s="9">
        <f t="shared" si="31"/>
        <v>45.962614939692507</v>
      </c>
      <c r="K389" s="9">
        <f t="shared" si="31"/>
        <v>2.764166076258022</v>
      </c>
      <c r="L389" s="9">
        <f t="shared" si="28"/>
        <v>865.29931577019272</v>
      </c>
      <c r="M389" s="2"/>
      <c r="N389" s="2"/>
      <c r="O389" s="2"/>
      <c r="P389" s="2"/>
      <c r="Q389" s="2"/>
      <c r="R389" s="2"/>
      <c r="S389" s="2"/>
    </row>
    <row r="390" spans="1:19" x14ac:dyDescent="0.3">
      <c r="A390" s="2"/>
      <c r="B390" s="2"/>
      <c r="C390" s="2">
        <v>2008.3688520000001</v>
      </c>
      <c r="D390" s="2">
        <v>382.10500000000002</v>
      </c>
      <c r="E390" s="3">
        <f t="shared" si="27"/>
        <v>2134</v>
      </c>
      <c r="F390" s="4">
        <f>F389*SUM(economy!Z180:AB180)/SUM(economy!Z179:AB179)</f>
        <v>23278.132049876633</v>
      </c>
      <c r="G390" s="9">
        <f t="shared" si="31"/>
        <v>156.85465843931459</v>
      </c>
      <c r="H390" s="9">
        <f t="shared" si="31"/>
        <v>202.20517543440434</v>
      </c>
      <c r="I390" s="9">
        <f t="shared" si="31"/>
        <v>186.56467624822611</v>
      </c>
      <c r="J390" s="9">
        <f t="shared" si="31"/>
        <v>46.065568285410059</v>
      </c>
      <c r="K390" s="9">
        <f t="shared" si="31"/>
        <v>2.7680126887605159</v>
      </c>
      <c r="L390" s="9">
        <f t="shared" si="28"/>
        <v>869.45809109611571</v>
      </c>
      <c r="M390" s="2"/>
      <c r="N390" s="2"/>
      <c r="O390" s="2"/>
      <c r="P390" s="2"/>
      <c r="Q390" s="2"/>
      <c r="R390" s="2"/>
      <c r="S390" s="2"/>
    </row>
    <row r="391" spans="1:19" x14ac:dyDescent="0.3">
      <c r="A391" s="2"/>
      <c r="B391" s="2"/>
      <c r="C391" s="2">
        <v>2008.4535519999999</v>
      </c>
      <c r="D391" s="2">
        <v>382.59699999999998</v>
      </c>
      <c r="E391" s="3">
        <f t="shared" si="27"/>
        <v>2135</v>
      </c>
      <c r="F391" s="4">
        <f>F390*SUM(economy!Z181:AB181)/SUM(economy!Z180:AB180)</f>
        <v>23307.306627531994</v>
      </c>
      <c r="G391" s="9">
        <f t="shared" ref="G391:K406" si="32">G390*(1-G$5)+G$4*$F390*$L$4/1000</f>
        <v>158.27538950339158</v>
      </c>
      <c r="H391" s="9">
        <f t="shared" si="32"/>
        <v>203.83464304954049</v>
      </c>
      <c r="I391" s="9">
        <f t="shared" si="32"/>
        <v>187.55767441632261</v>
      </c>
      <c r="J391" s="9">
        <f t="shared" si="32"/>
        <v>46.166162315950963</v>
      </c>
      <c r="K391" s="9">
        <f t="shared" si="32"/>
        <v>2.771754611496839</v>
      </c>
      <c r="L391" s="9">
        <f t="shared" si="28"/>
        <v>873.60562389670247</v>
      </c>
      <c r="M391" s="2"/>
      <c r="N391" s="2"/>
      <c r="O391" s="2"/>
      <c r="P391" s="2"/>
      <c r="Q391" s="2"/>
      <c r="R391" s="2"/>
      <c r="S391" s="2"/>
    </row>
    <row r="392" spans="1:19" x14ac:dyDescent="0.3">
      <c r="A392" s="2"/>
      <c r="B392" s="2"/>
      <c r="C392" s="2">
        <v>2008.535519</v>
      </c>
      <c r="D392" s="2">
        <v>382.90899999999999</v>
      </c>
      <c r="E392" s="3">
        <f t="shared" si="27"/>
        <v>2136</v>
      </c>
      <c r="F392" s="4">
        <f>F391*SUM(economy!Z182:AB182)/SUM(economy!Z181:AB181)</f>
        <v>23335.664313117726</v>
      </c>
      <c r="G392" s="9">
        <f t="shared" si="32"/>
        <v>159.69790117549448</v>
      </c>
      <c r="H392" s="9">
        <f t="shared" si="32"/>
        <v>205.46236734751014</v>
      </c>
      <c r="I392" s="9">
        <f t="shared" si="32"/>
        <v>188.54172698656092</v>
      </c>
      <c r="J392" s="9">
        <f t="shared" si="32"/>
        <v>46.264433971983784</v>
      </c>
      <c r="K392" s="9">
        <f t="shared" si="32"/>
        <v>2.7753939008441666</v>
      </c>
      <c r="L392" s="9">
        <f t="shared" si="28"/>
        <v>877.74182338239348</v>
      </c>
      <c r="M392" s="2"/>
      <c r="N392" s="2"/>
      <c r="O392" s="2"/>
      <c r="P392" s="2"/>
      <c r="Q392" s="2"/>
      <c r="R392" s="2"/>
      <c r="S392" s="2"/>
    </row>
    <row r="393" spans="1:19" x14ac:dyDescent="0.3">
      <c r="A393" s="2"/>
      <c r="B393" s="2"/>
      <c r="C393" s="2">
        <v>2008.6202189999999</v>
      </c>
      <c r="D393" s="2">
        <v>383.28500000000003</v>
      </c>
      <c r="E393" s="3">
        <f t="shared" si="27"/>
        <v>2137</v>
      </c>
      <c r="F393" s="4">
        <f>F392*SUM(economy!Z183:AB183)/SUM(economy!Z182:AB182)</f>
        <v>23363.221594201594</v>
      </c>
      <c r="G393" s="9">
        <f t="shared" si="32"/>
        <v>161.12214359836082</v>
      </c>
      <c r="H393" s="9">
        <f t="shared" si="32"/>
        <v>207.08827642075025</v>
      </c>
      <c r="I393" s="9">
        <f t="shared" si="32"/>
        <v>189.51683130669588</v>
      </c>
      <c r="J393" s="9">
        <f t="shared" si="32"/>
        <v>46.360420044112054</v>
      </c>
      <c r="K393" s="9">
        <f t="shared" si="32"/>
        <v>2.7789325881540008</v>
      </c>
      <c r="L393" s="9">
        <f t="shared" si="28"/>
        <v>881.86660395807303</v>
      </c>
      <c r="M393" s="2"/>
      <c r="N393" s="2"/>
      <c r="O393" s="2"/>
      <c r="P393" s="2"/>
      <c r="Q393" s="2"/>
      <c r="R393" s="2"/>
      <c r="S393" s="2"/>
    </row>
    <row r="394" spans="1:19" x14ac:dyDescent="0.3">
      <c r="A394" s="2"/>
      <c r="B394" s="2"/>
      <c r="C394" s="2">
        <v>2008.7049179999999</v>
      </c>
      <c r="D394" s="2">
        <v>383.70800000000003</v>
      </c>
      <c r="E394" s="3">
        <f t="shared" ref="E394:E457" si="33">1+E393</f>
        <v>2138</v>
      </c>
      <c r="F394" s="4">
        <f>F393*SUM(economy!Z184:AB184)/SUM(economy!Z183:AB183)</f>
        <v>23389.994743655498</v>
      </c>
      <c r="G394" s="9">
        <f t="shared" si="32"/>
        <v>162.54806792101164</v>
      </c>
      <c r="H394" s="9">
        <f t="shared" si="32"/>
        <v>208.71230010764603</v>
      </c>
      <c r="I394" s="9">
        <f t="shared" si="32"/>
        <v>190.48298723708797</v>
      </c>
      <c r="J394" s="9">
        <f t="shared" si="32"/>
        <v>46.454157156368339</v>
      </c>
      <c r="K394" s="9">
        <f t="shared" si="32"/>
        <v>2.7823726795675214</v>
      </c>
      <c r="L394" s="9">
        <f t="shared" ref="L394:L457" si="34">SUM(G394:K394,L$5)</f>
        <v>885.97988510168148</v>
      </c>
      <c r="M394" s="2"/>
      <c r="N394" s="2"/>
      <c r="O394" s="2"/>
      <c r="P394" s="2"/>
      <c r="Q394" s="2"/>
      <c r="R394" s="2"/>
      <c r="S394" s="2"/>
    </row>
    <row r="395" spans="1:19" x14ac:dyDescent="0.3">
      <c r="A395" s="2"/>
      <c r="B395" s="2"/>
      <c r="C395" s="2">
        <v>2008.786885</v>
      </c>
      <c r="D395" s="2">
        <v>383.66500000000002</v>
      </c>
      <c r="E395" s="3">
        <f t="shared" si="33"/>
        <v>2139</v>
      </c>
      <c r="F395" s="4">
        <f>F394*SUM(economy!Z185:AB185)/SUM(economy!Z184:AB184)</f>
        <v>23415.999818813365</v>
      </c>
      <c r="G395" s="9">
        <f t="shared" si="32"/>
        <v>163.97562628564788</v>
      </c>
      <c r="H395" s="9">
        <f t="shared" si="32"/>
        <v>210.33436996756859</v>
      </c>
      <c r="I395" s="9">
        <f t="shared" si="32"/>
        <v>191.44019708472266</v>
      </c>
      <c r="J395" s="9">
        <f t="shared" si="32"/>
        <v>46.545681750530861</v>
      </c>
      <c r="K395" s="9">
        <f t="shared" si="32"/>
        <v>2.7857161558554586</v>
      </c>
      <c r="L395" s="9">
        <f t="shared" si="34"/>
        <v>890.08159124432541</v>
      </c>
      <c r="M395" s="2"/>
      <c r="N395" s="2"/>
      <c r="O395" s="2"/>
      <c r="P395" s="2"/>
      <c r="Q395" s="2"/>
      <c r="R395" s="2"/>
      <c r="S395" s="2"/>
    </row>
    <row r="396" spans="1:19" x14ac:dyDescent="0.3">
      <c r="A396" s="2"/>
      <c r="B396" s="2"/>
      <c r="C396" s="2">
        <v>2008.8715850000001</v>
      </c>
      <c r="D396" s="2">
        <v>383.51100000000002</v>
      </c>
      <c r="E396" s="3">
        <f t="shared" si="33"/>
        <v>2140</v>
      </c>
      <c r="F396" s="4">
        <f>F395*SUM(economy!Z186:AB186)/SUM(economy!Z185:AB185)</f>
        <v>23441.252660804959</v>
      </c>
      <c r="G396" s="9">
        <f t="shared" si="32"/>
        <v>165.40477181449563</v>
      </c>
      <c r="H396" s="9">
        <f t="shared" si="32"/>
        <v>211.95441925590214</v>
      </c>
      <c r="I396" s="9">
        <f t="shared" si="32"/>
        <v>192.38846553798905</v>
      </c>
      <c r="J396" s="9">
        <f t="shared" si="32"/>
        <v>46.63503007123721</v>
      </c>
      <c r="K396" s="9">
        <f t="shared" si="32"/>
        <v>2.7889649722814327</v>
      </c>
      <c r="L396" s="9">
        <f t="shared" si="34"/>
        <v>894.17165165190545</v>
      </c>
      <c r="M396" s="2"/>
      <c r="N396" s="2"/>
      <c r="O396" s="2"/>
      <c r="P396" s="2"/>
      <c r="Q396" s="2"/>
      <c r="R396" s="2"/>
      <c r="S396" s="2"/>
    </row>
    <row r="397" spans="1:19" x14ac:dyDescent="0.3">
      <c r="A397" s="2"/>
      <c r="B397" s="2"/>
      <c r="C397" s="2">
        <v>2008.9535519999999</v>
      </c>
      <c r="D397" s="2">
        <v>383.55200000000002</v>
      </c>
      <c r="E397" s="3">
        <f t="shared" si="33"/>
        <v>2141</v>
      </c>
      <c r="F397" s="4">
        <f>F396*SUM(economy!Z187:AB187)/SUM(economy!Z186:AB186)</f>
        <v>23465.768894057379</v>
      </c>
      <c r="G397" s="9">
        <f t="shared" si="32"/>
        <v>166.83545859661049</v>
      </c>
      <c r="H397" s="9">
        <f t="shared" si="32"/>
        <v>213.57238289907735</v>
      </c>
      <c r="I397" s="9">
        <f t="shared" si="32"/>
        <v>193.32779960223388</v>
      </c>
      <c r="J397" s="9">
        <f t="shared" si="32"/>
        <v>46.722238151870329</v>
      </c>
      <c r="K397" s="9">
        <f t="shared" si="32"/>
        <v>2.7921210584877887</v>
      </c>
      <c r="L397" s="9">
        <f t="shared" si="34"/>
        <v>898.25000030827982</v>
      </c>
      <c r="M397" s="2"/>
      <c r="N397" s="2"/>
      <c r="O397" s="2"/>
      <c r="P397" s="2"/>
      <c r="Q397" s="2"/>
      <c r="R397" s="2"/>
      <c r="S397" s="2"/>
    </row>
    <row r="398" spans="1:19" x14ac:dyDescent="0.3">
      <c r="A398" s="2"/>
      <c r="B398" s="2"/>
      <c r="C398" s="2">
        <v>2009.038356</v>
      </c>
      <c r="D398" s="2">
        <v>383.79500000000002</v>
      </c>
      <c r="E398" s="3">
        <f t="shared" si="33"/>
        <v>2142</v>
      </c>
      <c r="F398" s="4">
        <f>F397*SUM(economy!Z188:AB188)/SUM(economy!Z187:AB187)</f>
        <v>23489.563925957093</v>
      </c>
      <c r="G398" s="9">
        <f t="shared" si="32"/>
        <v>168.26764167465154</v>
      </c>
      <c r="H398" s="9">
        <f t="shared" si="32"/>
        <v>215.18819746962657</v>
      </c>
      <c r="I398" s="9">
        <f t="shared" si="32"/>
        <v>194.25820853610557</v>
      </c>
      <c r="J398" s="9">
        <f t="shared" si="32"/>
        <v>46.807341801192202</v>
      </c>
      <c r="K398" s="9">
        <f t="shared" si="32"/>
        <v>2.7951863184029504</v>
      </c>
      <c r="L398" s="9">
        <f t="shared" si="34"/>
        <v>902.31657579997886</v>
      </c>
      <c r="M398" s="2"/>
      <c r="N398" s="2"/>
      <c r="O398" s="2"/>
      <c r="P398" s="2"/>
      <c r="Q398" s="2"/>
      <c r="R398" s="2"/>
      <c r="S398" s="2"/>
    </row>
    <row r="399" spans="1:19" x14ac:dyDescent="0.3">
      <c r="A399" s="2"/>
      <c r="B399" s="2"/>
      <c r="C399" s="2">
        <v>2009.123288</v>
      </c>
      <c r="D399" s="2">
        <v>383.80099999999999</v>
      </c>
      <c r="E399" s="3">
        <f t="shared" si="33"/>
        <v>2143</v>
      </c>
      <c r="F399" s="4">
        <f>F398*SUM(economy!Z189:AB189)/SUM(economy!Z188:AB188)</f>
        <v>23512.652946665239</v>
      </c>
      <c r="G399" s="9">
        <f t="shared" si="32"/>
        <v>169.70127703163485</v>
      </c>
      <c r="H399" s="9">
        <f t="shared" si="32"/>
        <v>216.80180116127599</v>
      </c>
      <c r="I399" s="9">
        <f t="shared" si="32"/>
        <v>195.17970378870194</v>
      </c>
      <c r="J399" s="9">
        <f t="shared" si="32"/>
        <v>46.890376590701521</v>
      </c>
      <c r="K399" s="9">
        <f t="shared" si="32"/>
        <v>2.7981626301693585</v>
      </c>
      <c r="L399" s="9">
        <f t="shared" si="34"/>
        <v>906.37132120248373</v>
      </c>
      <c r="M399" s="2"/>
      <c r="N399" s="2"/>
      <c r="O399" s="2"/>
      <c r="P399" s="2"/>
      <c r="Q399" s="2"/>
      <c r="R399" s="2"/>
      <c r="S399" s="2"/>
    </row>
    <row r="400" spans="1:19" x14ac:dyDescent="0.3">
      <c r="A400" s="2"/>
      <c r="B400" s="2"/>
      <c r="C400" s="2">
        <v>2009.2</v>
      </c>
      <c r="D400" s="2">
        <v>383.471</v>
      </c>
      <c r="E400" s="3">
        <f t="shared" si="33"/>
        <v>2144</v>
      </c>
      <c r="F400" s="4">
        <f>F399*SUM(economy!Z190:AB190)/SUM(economy!Z189:AB189)</f>
        <v>23535.050929079345</v>
      </c>
      <c r="G400" s="9">
        <f t="shared" si="32"/>
        <v>171.13632157767546</v>
      </c>
      <c r="H400" s="9">
        <f t="shared" si="32"/>
        <v>218.41313376408891</v>
      </c>
      <c r="I400" s="9">
        <f t="shared" si="32"/>
        <v>196.09229893753394</v>
      </c>
      <c r="J400" s="9">
        <f t="shared" si="32"/>
        <v>46.971377842691858</v>
      </c>
      <c r="K400" s="9">
        <f t="shared" si="32"/>
        <v>2.8010518460910907</v>
      </c>
      <c r="L400" s="9">
        <f t="shared" si="34"/>
        <v>910.41418396808126</v>
      </c>
      <c r="M400" s="2"/>
      <c r="N400" s="2"/>
      <c r="O400" s="2"/>
      <c r="P400" s="2"/>
      <c r="Q400" s="2"/>
      <c r="R400" s="2"/>
      <c r="S400" s="2"/>
    </row>
    <row r="401" spans="1:19" x14ac:dyDescent="0.3">
      <c r="A401" s="2"/>
      <c r="B401" s="2"/>
      <c r="C401" s="2">
        <v>2009.284932</v>
      </c>
      <c r="D401" s="2">
        <v>383.363</v>
      </c>
      <c r="E401" s="3">
        <f t="shared" si="33"/>
        <v>2145</v>
      </c>
      <c r="F401" s="4">
        <f>F400*SUM(economy!Z191:AB191)/SUM(economy!Z190:AB190)</f>
        <v>23556.772628934465</v>
      </c>
      <c r="G401" s="9">
        <f t="shared" si="32"/>
        <v>172.57273313672724</v>
      </c>
      <c r="H401" s="9">
        <f t="shared" si="32"/>
        <v>220.02213663967382</v>
      </c>
      <c r="I401" s="9">
        <f t="shared" si="32"/>
        <v>196.9960096273162</v>
      </c>
      <c r="J401" s="9">
        <f t="shared" si="32"/>
        <v>47.050380618987532</v>
      </c>
      <c r="K401" s="9">
        <f t="shared" si="32"/>
        <v>2.8038557926002969</v>
      </c>
      <c r="L401" s="9">
        <f t="shared" si="34"/>
        <v>914.44511581530514</v>
      </c>
      <c r="M401" s="2"/>
      <c r="N401" s="2"/>
      <c r="O401" s="2"/>
      <c r="P401" s="2"/>
      <c r="Q401" s="2"/>
      <c r="R401" s="2"/>
      <c r="S401" s="2"/>
    </row>
    <row r="402" spans="1:19" x14ac:dyDescent="0.3">
      <c r="A402" s="2"/>
      <c r="B402" s="2"/>
      <c r="C402" s="2">
        <v>2009.367123</v>
      </c>
      <c r="D402" s="2">
        <v>383.59899999999999</v>
      </c>
      <c r="E402" s="3">
        <f t="shared" si="33"/>
        <v>2146</v>
      </c>
      <c r="F402" s="4">
        <f>F401*SUM(economy!Z192:AB192)/SUM(economy!Z191:AB191)</f>
        <v>23577.832585037544</v>
      </c>
      <c r="G402" s="9">
        <f t="shared" si="32"/>
        <v>174.01047043332886</v>
      </c>
      <c r="H402" s="9">
        <f t="shared" si="32"/>
        <v>221.62875269647023</v>
      </c>
      <c r="I402" s="9">
        <f t="shared" si="32"/>
        <v>197.89085350959436</v>
      </c>
      <c r="J402" s="9">
        <f t="shared" si="32"/>
        <v>47.127419710334856</v>
      </c>
      <c r="K402" s="9">
        <f t="shared" si="32"/>
        <v>2.806576270241588</v>
      </c>
      <c r="L402" s="9">
        <f t="shared" si="34"/>
        <v>918.4640726199699</v>
      </c>
      <c r="M402" s="2"/>
      <c r="N402" s="2"/>
      <c r="O402" s="2"/>
      <c r="P402" s="2"/>
      <c r="Q402" s="2"/>
      <c r="R402" s="2"/>
      <c r="S402" s="2"/>
    </row>
    <row r="403" spans="1:19" x14ac:dyDescent="0.3">
      <c r="A403" s="2"/>
      <c r="B403" s="2"/>
      <c r="C403" s="2">
        <v>2009.452055</v>
      </c>
      <c r="D403" s="2">
        <v>383.88799999999998</v>
      </c>
      <c r="E403" s="3">
        <f t="shared" si="33"/>
        <v>2147</v>
      </c>
      <c r="F403" s="4">
        <f>F402*SUM(economy!Z193:AB193)/SUM(economy!Z192:AB192)</f>
        <v>23598.245119628496</v>
      </c>
      <c r="G403" s="9">
        <f t="shared" si="32"/>
        <v>175.449493079364</v>
      </c>
      <c r="H403" s="9">
        <f t="shared" si="32"/>
        <v>223.2329263651244</v>
      </c>
      <c r="I403" s="9">
        <f t="shared" si="32"/>
        <v>198.77685018321816</v>
      </c>
      <c r="J403" s="9">
        <f t="shared" si="32"/>
        <v>47.202529626426923</v>
      </c>
      <c r="K403" s="9">
        <f t="shared" si="32"/>
        <v>2.8092150536735723</v>
      </c>
      <c r="L403" s="9">
        <f t="shared" si="34"/>
        <v>922.47101430780708</v>
      </c>
      <c r="M403" s="2"/>
      <c r="N403" s="2"/>
      <c r="O403" s="2"/>
      <c r="P403" s="2"/>
      <c r="Q403" s="2"/>
      <c r="R403" s="2"/>
      <c r="S403" s="2"/>
    </row>
    <row r="404" spans="1:19" x14ac:dyDescent="0.3">
      <c r="A404" s="2"/>
      <c r="B404" s="2"/>
      <c r="C404" s="2">
        <v>2009.5342470000001</v>
      </c>
      <c r="D404" s="2">
        <v>384.27800000000002</v>
      </c>
      <c r="E404" s="3">
        <f t="shared" si="33"/>
        <v>2148</v>
      </c>
      <c r="F404" s="4">
        <f>F403*SUM(economy!Z194:AB194)/SUM(economy!Z193:AB193)</f>
        <v>23618.024338862193</v>
      </c>
      <c r="G404" s="9">
        <f t="shared" si="32"/>
        <v>176.88976156084368</v>
      </c>
      <c r="H404" s="9">
        <f t="shared" si="32"/>
        <v>224.83460357396683</v>
      </c>
      <c r="I404" s="9">
        <f t="shared" si="32"/>
        <v>199.65402113566736</v>
      </c>
      <c r="J404" s="9">
        <f t="shared" si="32"/>
        <v>47.27574458654064</v>
      </c>
      <c r="K404" s="9">
        <f t="shared" si="32"/>
        <v>2.8117738916867339</v>
      </c>
      <c r="L404" s="9">
        <f t="shared" si="34"/>
        <v>926.46590474870527</v>
      </c>
      <c r="M404" s="2"/>
      <c r="N404" s="2"/>
      <c r="O404" s="2"/>
      <c r="P404" s="2"/>
      <c r="Q404" s="2"/>
      <c r="R404" s="2"/>
      <c r="S404" s="2"/>
    </row>
    <row r="405" spans="1:19" x14ac:dyDescent="0.3">
      <c r="A405" s="2"/>
      <c r="B405" s="2"/>
      <c r="C405" s="2">
        <v>2009.6191779999999</v>
      </c>
      <c r="D405" s="2">
        <v>384.74900000000002</v>
      </c>
      <c r="E405" s="3">
        <f t="shared" si="33"/>
        <v>2149</v>
      </c>
      <c r="F405" s="4">
        <f>F404*SUM(economy!Z195:AB195)/SUM(economy!Z194:AB194)</f>
        <v>23637.184133405055</v>
      </c>
      <c r="G405" s="9">
        <f t="shared" si="32"/>
        <v>178.33123722471791</v>
      </c>
      <c r="H405" s="9">
        <f t="shared" si="32"/>
        <v>226.43373172460238</v>
      </c>
      <c r="I405" s="9">
        <f t="shared" si="32"/>
        <v>200.52238968523821</v>
      </c>
      <c r="J405" s="9">
        <f t="shared" si="32"/>
        <v>47.347098510765157</v>
      </c>
      <c r="K405" s="9">
        <f t="shared" si="32"/>
        <v>2.8142545072369121</v>
      </c>
      <c r="L405" s="9">
        <f t="shared" si="34"/>
        <v>930.44871165256052</v>
      </c>
      <c r="M405" s="2"/>
      <c r="N405" s="2"/>
      <c r="O405" s="2"/>
      <c r="P405" s="2"/>
      <c r="Q405" s="2"/>
      <c r="R405" s="2"/>
      <c r="S405" s="2"/>
    </row>
    <row r="406" spans="1:19" x14ac:dyDescent="0.3">
      <c r="A406" s="2"/>
      <c r="B406" s="2"/>
      <c r="C406" s="2">
        <v>2009.7041099999999</v>
      </c>
      <c r="D406" s="2">
        <v>384.98500000000001</v>
      </c>
      <c r="E406" s="3">
        <f t="shared" si="33"/>
        <v>2150</v>
      </c>
      <c r="F406" s="4">
        <f>F405*SUM(economy!Z196:AB196)/SUM(economy!Z195:AB195)</f>
        <v>23655.738179141033</v>
      </c>
      <c r="G406" s="9">
        <f t="shared" si="32"/>
        <v>179.77388226572384</v>
      </c>
      <c r="H406" s="9">
        <f t="shared" si="32"/>
        <v>228.0302596676236</v>
      </c>
      <c r="I406" s="9">
        <f t="shared" si="32"/>
        <v>201.38198092409505</v>
      </c>
      <c r="J406" s="9">
        <f t="shared" si="32"/>
        <v>47.4166250118015</v>
      </c>
      <c r="K406" s="9">
        <f t="shared" si="32"/>
        <v>2.8166585974936122</v>
      </c>
      <c r="L406" s="9">
        <f t="shared" si="34"/>
        <v>934.41940646673766</v>
      </c>
      <c r="M406" s="2"/>
      <c r="N406" s="2"/>
      <c r="O406" s="2"/>
      <c r="P406" s="2"/>
      <c r="Q406" s="2"/>
      <c r="R406" s="2"/>
      <c r="S406" s="2"/>
    </row>
    <row r="407" spans="1:19" x14ac:dyDescent="0.3">
      <c r="A407" s="2"/>
      <c r="B407" s="2"/>
      <c r="C407" s="2">
        <v>2009.7863010000001</v>
      </c>
      <c r="D407" s="2">
        <v>385.11200000000002</v>
      </c>
      <c r="E407" s="3">
        <f t="shared" si="33"/>
        <v>2151</v>
      </c>
      <c r="F407" s="4">
        <f>F406*SUM(economy!Z197:AB197)/SUM(economy!Z196:AB196)</f>
        <v>23673.699937981335</v>
      </c>
      <c r="G407" s="9">
        <f t="shared" ref="G407:K422" si="35">G406*(1-G$5)+G$4*$F406*$L$4/1000</f>
        <v>181.21765971327704</v>
      </c>
      <c r="H407" s="9">
        <f t="shared" si="35"/>
        <v>229.62413767845712</v>
      </c>
      <c r="I407" s="9">
        <f t="shared" si="35"/>
        <v>202.23282166219263</v>
      </c>
      <c r="J407" s="9">
        <f t="shared" si="35"/>
        <v>47.484357387313452</v>
      </c>
      <c r="K407" s="9">
        <f t="shared" si="35"/>
        <v>2.8189878339024528</v>
      </c>
      <c r="L407" s="9">
        <f t="shared" si="34"/>
        <v>938.37796427514286</v>
      </c>
      <c r="M407" s="2"/>
      <c r="N407" s="2"/>
      <c r="O407" s="2"/>
      <c r="P407" s="2"/>
      <c r="Q407" s="2"/>
      <c r="R407" s="2"/>
      <c r="S407" s="2"/>
    </row>
    <row r="408" spans="1:19" x14ac:dyDescent="0.3">
      <c r="A408" s="2"/>
      <c r="B408" s="2"/>
      <c r="C408" s="2">
        <v>2009.8712330000001</v>
      </c>
      <c r="D408" s="2">
        <v>385.09300000000002</v>
      </c>
      <c r="E408" s="3">
        <f t="shared" si="33"/>
        <v>2152</v>
      </c>
      <c r="F408" s="4">
        <f>F407*SUM(economy!Z198:AB198)/SUM(economy!Z197:AB197)</f>
        <v>23691.082658772502</v>
      </c>
      <c r="G408" s="9">
        <f t="shared" si="35"/>
        <v>182.66253341841207</v>
      </c>
      <c r="H408" s="9">
        <f t="shared" si="35"/>
        <v>231.2153174333526</v>
      </c>
      <c r="I408" s="9">
        <f t="shared" si="35"/>
        <v>203.07494037207272</v>
      </c>
      <c r="J408" s="9">
        <f t="shared" si="35"/>
        <v>47.550328612810482</v>
      </c>
      <c r="K408" s="9">
        <f t="shared" si="35"/>
        <v>2.8212438622610585</v>
      </c>
      <c r="L408" s="9">
        <f t="shared" si="34"/>
        <v>942.324363698909</v>
      </c>
      <c r="M408" s="2"/>
      <c r="N408" s="2"/>
      <c r="O408" s="2"/>
      <c r="P408" s="2"/>
      <c r="Q408" s="2"/>
      <c r="R408" s="2"/>
      <c r="S408" s="2"/>
    </row>
    <row r="409" spans="1:19" x14ac:dyDescent="0.3">
      <c r="A409" s="2"/>
      <c r="B409" s="2"/>
      <c r="C409" s="2">
        <v>2009.9534249999999</v>
      </c>
      <c r="D409" s="2">
        <v>385.00799999999998</v>
      </c>
      <c r="E409" s="3">
        <f t="shared" si="33"/>
        <v>2153</v>
      </c>
      <c r="F409" s="4">
        <f>F408*SUM(economy!Z199:AB199)/SUM(economy!Z198:AB198)</f>
        <v>23707.899378298036</v>
      </c>
      <c r="G409" s="9">
        <f t="shared" si="35"/>
        <v>184.10846804077846</v>
      </c>
      <c r="H409" s="9">
        <f t="shared" si="35"/>
        <v>232.80375198552295</v>
      </c>
      <c r="I409" s="9">
        <f t="shared" si="35"/>
        <v>203.90836713453814</v>
      </c>
      <c r="J409" s="9">
        <f t="shared" si="35"/>
        <v>47.614571335043792</v>
      </c>
      <c r="K409" s="9">
        <f t="shared" si="35"/>
        <v>2.8234283028077227</v>
      </c>
      <c r="L409" s="9">
        <f t="shared" si="34"/>
        <v>946.25858679869111</v>
      </c>
      <c r="M409" s="2"/>
      <c r="N409" s="2"/>
      <c r="O409" s="2"/>
      <c r="P409" s="2"/>
      <c r="Q409" s="2"/>
      <c r="R409" s="2"/>
      <c r="S409" s="2"/>
    </row>
    <row r="410" spans="1:19" x14ac:dyDescent="0.3">
      <c r="A410" s="2"/>
      <c r="B410" s="2"/>
      <c r="C410" s="2">
        <v>2010.038356</v>
      </c>
      <c r="D410" s="2">
        <v>384.97199999999998</v>
      </c>
      <c r="E410" s="3">
        <f t="shared" si="33"/>
        <v>2154</v>
      </c>
      <c r="F410" s="4">
        <f>F409*SUM(economy!Z200:AB200)/SUM(economy!Z199:AB199)</f>
        <v>23724.162922368228</v>
      </c>
      <c r="G410" s="9">
        <f t="shared" si="35"/>
        <v>185.55542903569807</v>
      </c>
      <c r="H410" s="9">
        <f t="shared" si="35"/>
        <v>234.38939574144419</v>
      </c>
      <c r="I410" s="9">
        <f t="shared" si="35"/>
        <v>204.7331335852065</v>
      </c>
      <c r="J410" s="9">
        <f t="shared" si="35"/>
        <v>47.677117865897259</v>
      </c>
      <c r="K410" s="9">
        <f t="shared" si="35"/>
        <v>2.825542750322211</v>
      </c>
      <c r="L410" s="9">
        <f t="shared" si="34"/>
        <v>950.18061897856819</v>
      </c>
      <c r="M410" s="2"/>
      <c r="N410" s="2"/>
      <c r="O410" s="2"/>
      <c r="P410" s="2"/>
      <c r="Q410" s="2"/>
      <c r="R410" s="2"/>
      <c r="S410" s="2"/>
    </row>
    <row r="411" spans="1:19" x14ac:dyDescent="0.3">
      <c r="A411" s="2"/>
      <c r="B411" s="2"/>
      <c r="C411" s="2">
        <v>2010.123288</v>
      </c>
      <c r="D411" s="2">
        <v>384.72399999999999</v>
      </c>
      <c r="E411" s="3">
        <f t="shared" si="33"/>
        <v>2155</v>
      </c>
      <c r="F411" s="4">
        <f>F410*SUM(economy!Z201:AB201)/SUM(economy!Z200:AB200)</f>
        <v>23739.885906994059</v>
      </c>
      <c r="G411" s="9">
        <f t="shared" si="35"/>
        <v>187.00338264128862</v>
      </c>
      <c r="H411" s="9">
        <f t="shared" si="35"/>
        <v>235.97220443732294</v>
      </c>
      <c r="I411" s="9">
        <f t="shared" si="35"/>
        <v>205.5492728619449</v>
      </c>
      <c r="J411" s="9">
        <f t="shared" si="35"/>
        <v>47.738000176755186</v>
      </c>
      <c r="K411" s="9">
        <f t="shared" si="35"/>
        <v>2.8275887742380634</v>
      </c>
      <c r="L411" s="9">
        <f t="shared" si="34"/>
        <v>954.09044889154973</v>
      </c>
      <c r="M411" s="2"/>
      <c r="N411" s="2"/>
      <c r="O411" s="2"/>
      <c r="P411" s="2"/>
      <c r="Q411" s="2"/>
      <c r="R411" s="2"/>
      <c r="S411" s="2"/>
    </row>
    <row r="412" spans="1:19" x14ac:dyDescent="0.3">
      <c r="A412" s="2"/>
      <c r="B412" s="2"/>
      <c r="C412" s="2">
        <v>2010.2</v>
      </c>
      <c r="D412" s="2">
        <v>384.62200000000001</v>
      </c>
      <c r="E412" s="3">
        <f t="shared" si="33"/>
        <v>2156</v>
      </c>
      <c r="F412" s="4">
        <f>F411*SUM(economy!Z202:AB202)/SUM(economy!Z201:AB201)</f>
        <v>23755.080739639896</v>
      </c>
      <c r="G412" s="9">
        <f t="shared" si="35"/>
        <v>188.45229586565915</v>
      </c>
      <c r="H412" s="9">
        <f t="shared" si="35"/>
        <v>237.55213511573882</v>
      </c>
      <c r="I412" s="9">
        <f t="shared" si="35"/>
        <v>206.35681955318677</v>
      </c>
      <c r="J412" s="9">
        <f t="shared" si="35"/>
        <v>47.797249893329678</v>
      </c>
      <c r="K412" s="9">
        <f t="shared" si="35"/>
        <v>2.8295679187658251</v>
      </c>
      <c r="L412" s="9">
        <f t="shared" si="34"/>
        <v>957.98806834668028</v>
      </c>
      <c r="M412" s="2"/>
      <c r="N412" s="2"/>
      <c r="O412" s="2"/>
      <c r="P412" s="2"/>
      <c r="Q412" s="2"/>
      <c r="R412" s="2"/>
      <c r="S412" s="2"/>
    </row>
    <row r="413" spans="1:19" x14ac:dyDescent="0.3">
      <c r="A413" s="2"/>
      <c r="B413" s="2"/>
      <c r="C413" s="2">
        <v>2010.284932</v>
      </c>
      <c r="D413" s="2">
        <v>384.90800000000002</v>
      </c>
      <c r="E413" s="3">
        <f t="shared" si="33"/>
        <v>2157</v>
      </c>
      <c r="F413" s="4">
        <f>F412*SUM(economy!Z203:AB203)/SUM(economy!Z202:AB202)</f>
        <v>23769.759620551315</v>
      </c>
      <c r="G413" s="9">
        <f t="shared" si="35"/>
        <v>189.90213647418179</v>
      </c>
      <c r="H413" s="9">
        <f t="shared" si="35"/>
        <v>239.1291461024687</v>
      </c>
      <c r="I413" s="9">
        <f t="shared" si="35"/>
        <v>207.15580964713041</v>
      </c>
      <c r="J413" s="9">
        <f t="shared" si="35"/>
        <v>47.8548982909305</v>
      </c>
      <c r="K413" s="9">
        <f t="shared" si="35"/>
        <v>2.8314817030266028</v>
      </c>
      <c r="L413" s="9">
        <f t="shared" si="34"/>
        <v>961.87347221773791</v>
      </c>
      <c r="M413" s="2"/>
      <c r="N413" s="2"/>
      <c r="O413" s="2"/>
      <c r="P413" s="2"/>
      <c r="Q413" s="2"/>
      <c r="R413" s="2"/>
      <c r="S413" s="2"/>
    </row>
    <row r="414" spans="1:19" x14ac:dyDescent="0.3">
      <c r="A414" s="2"/>
      <c r="B414" s="2"/>
      <c r="C414" s="2">
        <v>2010.367123</v>
      </c>
      <c r="D414" s="2">
        <v>385.30099999999999</v>
      </c>
      <c r="E414" s="3">
        <f t="shared" si="33"/>
        <v>2158</v>
      </c>
      <c r="F414" s="4">
        <f>F413*SUM(economy!Z204:AB204)/SUM(economy!Z203:AB203)</f>
        <v>23783.934544153224</v>
      </c>
      <c r="G414" s="9">
        <f t="shared" si="35"/>
        <v>191.35287297684454</v>
      </c>
      <c r="H414" s="9">
        <f t="shared" si="35"/>
        <v>240.70319698349942</v>
      </c>
      <c r="I414" s="9">
        <f t="shared" si="35"/>
        <v>207.94628048181926</v>
      </c>
      <c r="J414" s="9">
        <f t="shared" si="35"/>
        <v>47.910976290160995</v>
      </c>
      <c r="K414" s="9">
        <f t="shared" si="35"/>
        <v>2.8333316211954043</v>
      </c>
      <c r="L414" s="9">
        <f t="shared" si="34"/>
        <v>965.74665835351959</v>
      </c>
      <c r="M414" s="2"/>
      <c r="N414" s="2"/>
      <c r="O414" s="2"/>
      <c r="P414" s="2"/>
      <c r="Q414" s="2"/>
      <c r="R414" s="2"/>
      <c r="S414" s="2"/>
    </row>
    <row r="415" spans="1:19" x14ac:dyDescent="0.3">
      <c r="A415" s="2"/>
      <c r="B415" s="2"/>
      <c r="C415" s="2">
        <v>2010.452055</v>
      </c>
      <c r="D415" s="2">
        <v>385.803</v>
      </c>
      <c r="E415" s="3">
        <f t="shared" si="33"/>
        <v>2159</v>
      </c>
      <c r="F415" s="4">
        <f>F414*SUM(economy!Z205:AB205)/SUM(economy!Z204:AB204)</f>
        <v>23797.617300514441</v>
      </c>
      <c r="G415" s="9">
        <f t="shared" si="35"/>
        <v>192.80447461568957</v>
      </c>
      <c r="H415" s="9">
        <f t="shared" si="35"/>
        <v>242.27424858223515</v>
      </c>
      <c r="I415" s="9">
        <f t="shared" si="35"/>
        <v>208.72827069610173</v>
      </c>
      <c r="J415" s="9">
        <f t="shared" si="35"/>
        <v>47.965514453023999</v>
      </c>
      <c r="K415" s="9">
        <f t="shared" si="35"/>
        <v>2.8351191426537237</v>
      </c>
      <c r="L415" s="9">
        <f t="shared" si="34"/>
        <v>969.6076274897041</v>
      </c>
      <c r="M415" s="2"/>
      <c r="N415" s="2"/>
      <c r="O415" s="2"/>
      <c r="P415" s="2"/>
      <c r="Q415" s="2"/>
      <c r="R415" s="2"/>
      <c r="S415" s="2"/>
    </row>
    <row r="416" spans="1:19" x14ac:dyDescent="0.3">
      <c r="A416" s="2"/>
      <c r="B416" s="2"/>
      <c r="C416" s="2">
        <v>2010.5342470000001</v>
      </c>
      <c r="D416" s="2">
        <v>386.45299999999997</v>
      </c>
      <c r="E416" s="3">
        <f t="shared" si="33"/>
        <v>2160</v>
      </c>
      <c r="F416" s="4">
        <f>F415*SUM(economy!Z206:AB206)/SUM(economy!Z205:AB205)</f>
        <v>23810.819476874913</v>
      </c>
      <c r="G416" s="9">
        <f t="shared" si="35"/>
        <v>194.25691135234069</v>
      </c>
      <c r="H416" s="9">
        <f t="shared" si="35"/>
        <v>243.84226293690466</v>
      </c>
      <c r="I416" s="9">
        <f t="shared" si="35"/>
        <v>209.50182018146981</v>
      </c>
      <c r="J416" s="9">
        <f t="shared" si="35"/>
        <v>48.018542979422101</v>
      </c>
      <c r="K416" s="9">
        <f t="shared" si="35"/>
        <v>2.8368457121508452</v>
      </c>
      <c r="L416" s="9">
        <f t="shared" si="34"/>
        <v>973.45638316228815</v>
      </c>
      <c r="M416" s="2"/>
      <c r="N416" s="2"/>
      <c r="O416" s="2"/>
      <c r="P416" s="2"/>
      <c r="Q416" s="2"/>
      <c r="R416" s="2"/>
      <c r="S416" s="2"/>
    </row>
    <row r="417" spans="1:19" x14ac:dyDescent="0.3">
      <c r="A417" s="2"/>
      <c r="B417" s="2"/>
      <c r="C417" s="2">
        <v>2010.6191779999999</v>
      </c>
      <c r="D417" s="2">
        <v>387.10199999999998</v>
      </c>
      <c r="E417" s="3">
        <f t="shared" si="33"/>
        <v>2161</v>
      </c>
      <c r="F417" s="4">
        <f>F416*SUM(economy!Z207:AB207)/SUM(economy!Z206:AB206)</f>
        <v>23823.552459231585</v>
      </c>
      <c r="G417" s="9">
        <f t="shared" si="35"/>
        <v>195.71015385562413</v>
      </c>
      <c r="H417" s="9">
        <f t="shared" si="35"/>
        <v>245.40720327817453</v>
      </c>
      <c r="I417" s="9">
        <f t="shared" si="35"/>
        <v>210.26697003477327</v>
      </c>
      <c r="J417" s="9">
        <f t="shared" si="35"/>
        <v>48.070091704037083</v>
      </c>
      <c r="K417" s="9">
        <f t="shared" si="35"/>
        <v>2.8385127499733809</v>
      </c>
      <c r="L417" s="9">
        <f t="shared" si="34"/>
        <v>977.29293162258239</v>
      </c>
      <c r="M417" s="2"/>
      <c r="N417" s="2"/>
      <c r="O417" s="2"/>
      <c r="P417" s="2"/>
      <c r="Q417" s="2"/>
      <c r="R417" s="2"/>
      <c r="S417" s="2"/>
    </row>
    <row r="418" spans="1:19" x14ac:dyDescent="0.3">
      <c r="A418" s="2"/>
      <c r="B418" s="2"/>
      <c r="C418" s="2">
        <v>2010.7041099999999</v>
      </c>
      <c r="D418" s="2">
        <v>387.44600000000003</v>
      </c>
      <c r="E418" s="3">
        <f t="shared" si="33"/>
        <v>2162</v>
      </c>
      <c r="F418" s="4">
        <f>F417*SUM(economy!Z208:AB208)/SUM(economy!Z207:AB207)</f>
        <v>23835.827433979182</v>
      </c>
      <c r="G418" s="9">
        <f t="shared" si="35"/>
        <v>197.16417348928616</v>
      </c>
      <c r="H418" s="9">
        <f t="shared" si="35"/>
        <v>246.96903400697252</v>
      </c>
      <c r="I418" s="9">
        <f t="shared" si="35"/>
        <v>211.02376251180704</v>
      </c>
      <c r="J418" s="9">
        <f t="shared" si="35"/>
        <v>48.120190093573783</v>
      </c>
      <c r="K418" s="9">
        <f t="shared" si="35"/>
        <v>2.8401216521225541</v>
      </c>
      <c r="L418" s="9">
        <f t="shared" si="34"/>
        <v>981.11728175376209</v>
      </c>
      <c r="M418" s="2"/>
      <c r="N418" s="2"/>
      <c r="O418" s="2"/>
      <c r="P418" s="2"/>
      <c r="Q418" s="2"/>
      <c r="R418" s="2"/>
      <c r="S418" s="2"/>
    </row>
    <row r="419" spans="1:19" x14ac:dyDescent="0.3">
      <c r="A419" s="2"/>
      <c r="B419" s="2"/>
      <c r="C419" s="2">
        <v>2010.7863010000001</v>
      </c>
      <c r="D419" s="2">
        <v>387.43099999999998</v>
      </c>
      <c r="E419" s="3">
        <f t="shared" si="33"/>
        <v>2163</v>
      </c>
      <c r="F419" s="4">
        <f>F418*SUM(economy!Z209:AB209)/SUM(economy!Z208:AB208)</f>
        <v>23847.655389602929</v>
      </c>
      <c r="G419" s="9">
        <f t="shared" si="35"/>
        <v>198.6189422998107</v>
      </c>
      <c r="H419" s="9">
        <f t="shared" si="35"/>
        <v>248.52772067252621</v>
      </c>
      <c r="I419" s="9">
        <f t="shared" si="35"/>
        <v>211.77224098176782</v>
      </c>
      <c r="J419" s="9">
        <f t="shared" si="35"/>
        <v>48.168867244353955</v>
      </c>
      <c r="K419" s="9">
        <f t="shared" si="35"/>
        <v>2.8416737904987586</v>
      </c>
      <c r="L419" s="9">
        <f t="shared" si="34"/>
        <v>984.92944498895736</v>
      </c>
      <c r="M419" s="2"/>
      <c r="N419" s="2"/>
      <c r="O419" s="2"/>
      <c r="P419" s="2"/>
      <c r="Q419" s="2"/>
      <c r="R419" s="2"/>
      <c r="S419" s="2"/>
    </row>
    <row r="420" spans="1:19" x14ac:dyDescent="0.3">
      <c r="A420" s="2"/>
      <c r="B420" s="2"/>
      <c r="C420" s="2">
        <v>2010.8712330000001</v>
      </c>
      <c r="D420" s="2">
        <v>387.28699999999998</v>
      </c>
      <c r="E420" s="3">
        <f t="shared" si="33"/>
        <v>2164</v>
      </c>
      <c r="F420" s="4">
        <f>F419*SUM(economy!Z210:AB210)/SUM(economy!Z209:AB209)</f>
        <v>23859.047118419148</v>
      </c>
      <c r="G420" s="9">
        <f t="shared" si="35"/>
        <v>200.07443300434045</v>
      </c>
      <c r="H420" s="9">
        <f t="shared" si="35"/>
        <v>250.08322995062096</v>
      </c>
      <c r="I420" s="9">
        <f t="shared" si="35"/>
        <v>212.5124498825765</v>
      </c>
      <c r="J420" s="9">
        <f t="shared" si="35"/>
        <v>48.216151880246265</v>
      </c>
      <c r="K420" s="9">
        <f t="shared" si="35"/>
        <v>2.8431705130929705</v>
      </c>
      <c r="L420" s="9">
        <f t="shared" si="34"/>
        <v>988.72943523087724</v>
      </c>
      <c r="M420" s="2"/>
      <c r="N420" s="2"/>
      <c r="O420" s="2"/>
      <c r="P420" s="2"/>
      <c r="Q420" s="2"/>
      <c r="R420" s="2"/>
      <c r="S420" s="2"/>
    </row>
    <row r="421" spans="1:19" x14ac:dyDescent="0.3">
      <c r="A421" s="2"/>
      <c r="B421" s="2"/>
      <c r="C421" s="2">
        <v>2010.9534249999999</v>
      </c>
      <c r="D421" s="2">
        <v>387.04399999999998</v>
      </c>
      <c r="E421" s="3">
        <f t="shared" si="33"/>
        <v>2165</v>
      </c>
      <c r="F421" s="4">
        <f>F420*SUM(economy!Z211:AB211)/SUM(economy!Z210:AB210)</f>
        <v>23870.013218360786</v>
      </c>
      <c r="G421" s="9">
        <f t="shared" si="35"/>
        <v>201.53061897870407</v>
      </c>
      <c r="H421" s="9">
        <f t="shared" si="35"/>
        <v>251.63552962208104</v>
      </c>
      <c r="I421" s="9">
        <f t="shared" si="35"/>
        <v>213.24443467706166</v>
      </c>
      <c r="J421" s="9">
        <f t="shared" si="35"/>
        <v>48.262072350918878</v>
      </c>
      <c r="K421" s="9">
        <f t="shared" si="35"/>
        <v>2.8446131441845628</v>
      </c>
      <c r="L421" s="9">
        <f t="shared" si="34"/>
        <v>992.51726877295016</v>
      </c>
      <c r="M421" s="2"/>
      <c r="N421" s="2"/>
      <c r="O421" s="2"/>
      <c r="P421" s="2"/>
      <c r="Q421" s="2"/>
      <c r="R421" s="2"/>
      <c r="S421" s="2"/>
    </row>
    <row r="422" spans="1:19" x14ac:dyDescent="0.3">
      <c r="A422" s="2"/>
      <c r="B422" s="2"/>
      <c r="C422" s="2">
        <v>2011.038356</v>
      </c>
      <c r="D422" s="2">
        <v>386.892</v>
      </c>
      <c r="E422" s="3">
        <f t="shared" si="33"/>
        <v>2166</v>
      </c>
      <c r="F422" s="4">
        <f>F421*SUM(economy!Z212:AB212)/SUM(economy!Z211:AB211)</f>
        <v>23880.564094805075</v>
      </c>
      <c r="G422" s="9">
        <f t="shared" si="35"/>
        <v>202.98747424555239</v>
      </c>
      <c r="H422" s="9">
        <f t="shared" si="35"/>
        <v>253.1845885514777</v>
      </c>
      <c r="I422" s="9">
        <f t="shared" si="35"/>
        <v>213.96824180999954</v>
      </c>
      <c r="J422" s="9">
        <f t="shared" si="35"/>
        <v>48.306656630401378</v>
      </c>
      <c r="K422" s="9">
        <f t="shared" si="35"/>
        <v>2.8460029845451151</v>
      </c>
      <c r="L422" s="9">
        <f t="shared" si="34"/>
        <v>996.29296422197604</v>
      </c>
      <c r="M422" s="2"/>
      <c r="N422" s="2"/>
      <c r="O422" s="2"/>
      <c r="P422" s="2"/>
      <c r="Q422" s="2"/>
      <c r="R422" s="2"/>
      <c r="S422" s="2"/>
    </row>
    <row r="423" spans="1:19" x14ac:dyDescent="0.3">
      <c r="A423" s="2"/>
      <c r="B423" s="2"/>
      <c r="C423" s="2">
        <v>2011.123288</v>
      </c>
      <c r="D423" s="2">
        <v>386.97300000000001</v>
      </c>
      <c r="E423" s="3">
        <f t="shared" si="33"/>
        <v>2167</v>
      </c>
      <c r="F423" s="4">
        <f>F422*SUM(economy!Z213:AB213)/SUM(economy!Z212:AB212)</f>
        <v>23890.709962439661</v>
      </c>
      <c r="G423" s="9">
        <f t="shared" ref="G423:K438" si="36">G422*(1-G$5)+G$4*$F422*$L$4/1000</f>
        <v>204.44497346260621</v>
      </c>
      <c r="H423" s="9">
        <f t="shared" si="36"/>
        <v>254.73037666606746</v>
      </c>
      <c r="I423" s="9">
        <f t="shared" si="36"/>
        <v>214.6839186660051</v>
      </c>
      <c r="J423" s="9">
        <f t="shared" si="36"/>
        <v>48.349932315943391</v>
      </c>
      <c r="K423" s="9">
        <f t="shared" si="36"/>
        <v>2.8473413116478348</v>
      </c>
      <c r="L423" s="9">
        <f t="shared" si="34"/>
        <v>1000.05654242227</v>
      </c>
      <c r="M423" s="2"/>
      <c r="N423" s="2"/>
      <c r="O423" s="2"/>
      <c r="P423" s="2"/>
      <c r="Q423" s="2"/>
      <c r="R423" s="2"/>
      <c r="S423" s="2"/>
    </row>
    <row r="424" spans="1:19" x14ac:dyDescent="0.3">
      <c r="A424" s="2"/>
      <c r="B424" s="2"/>
      <c r="C424" s="2">
        <v>2011.2</v>
      </c>
      <c r="D424" s="2">
        <v>387.01499999999999</v>
      </c>
      <c r="E424" s="3">
        <f t="shared" si="33"/>
        <v>2168</v>
      </c>
      <c r="F424" s="4">
        <f>F423*SUM(economy!Z214:AB214)/SUM(economy!Z213:AB213)</f>
        <v>23900.46084716481</v>
      </c>
      <c r="G424" s="9">
        <f t="shared" si="36"/>
        <v>205.90309191101804</v>
      </c>
      <c r="H424" s="9">
        <f t="shared" si="36"/>
        <v>256.27286493496342</v>
      </c>
      <c r="I424" s="9">
        <f t="shared" si="36"/>
        <v>215.39151352826886</v>
      </c>
      <c r="J424" s="9">
        <f t="shared" si="36"/>
        <v>48.391926627157446</v>
      </c>
      <c r="K424" s="9">
        <f t="shared" si="36"/>
        <v>2.8486293798821887</v>
      </c>
      <c r="L424" s="9">
        <f t="shared" si="34"/>
        <v>1003.8080263812899</v>
      </c>
      <c r="M424" s="2"/>
      <c r="N424" s="2"/>
      <c r="O424" s="2"/>
      <c r="P424" s="2"/>
      <c r="Q424" s="2"/>
      <c r="R424" s="2"/>
      <c r="S424" s="2"/>
    </row>
    <row r="425" spans="1:19" x14ac:dyDescent="0.3">
      <c r="A425" s="2"/>
      <c r="B425" s="2"/>
      <c r="C425" s="2">
        <v>2011.284932</v>
      </c>
      <c r="D425" s="2">
        <v>387.01</v>
      </c>
      <c r="E425" s="3">
        <f t="shared" si="33"/>
        <v>2169</v>
      </c>
      <c r="F425" s="4">
        <f>F424*SUM(economy!Z215:AB215)/SUM(economy!Z214:AB214)</f>
        <v>23909.826588028707</v>
      </c>
      <c r="G425" s="9">
        <f t="shared" si="36"/>
        <v>207.36180548384968</v>
      </c>
      <c r="H425" s="9">
        <f t="shared" si="36"/>
        <v>257.81202534854265</v>
      </c>
      <c r="I425" s="9">
        <f t="shared" si="36"/>
        <v>216.09107553813305</v>
      </c>
      <c r="J425" s="9">
        <f t="shared" si="36"/>
        <v>48.432666405434027</v>
      </c>
      <c r="K425" s="9">
        <f t="shared" si="36"/>
        <v>2.8498684207733911</v>
      </c>
      <c r="L425" s="9">
        <f t="shared" si="34"/>
        <v>1007.5474411967328</v>
      </c>
      <c r="M425" s="2"/>
      <c r="N425" s="2"/>
      <c r="O425" s="2"/>
      <c r="P425" s="2"/>
      <c r="Q425" s="2"/>
      <c r="R425" s="2"/>
      <c r="S425" s="2"/>
    </row>
    <row r="426" spans="1:19" x14ac:dyDescent="0.3">
      <c r="A426" s="2"/>
      <c r="B426" s="2"/>
      <c r="C426" s="2">
        <v>2011.367123</v>
      </c>
      <c r="D426" s="2">
        <v>387.279</v>
      </c>
      <c r="E426" s="3">
        <f t="shared" si="33"/>
        <v>2170</v>
      </c>
      <c r="F426" s="4">
        <f>F425*SUM(economy!Z216:AB216)/SUM(economy!Z215:AB215)</f>
        <v>23918.816839193405</v>
      </c>
      <c r="G426" s="9">
        <f t="shared" si="36"/>
        <v>208.82109067466834</v>
      </c>
      <c r="H426" s="9">
        <f t="shared" si="36"/>
        <v>259.34783089809173</v>
      </c>
      <c r="I426" s="9">
        <f t="shared" si="36"/>
        <v>216.78265465550152</v>
      </c>
      <c r="J426" s="9">
        <f t="shared" si="36"/>
        <v>48.472178113617218</v>
      </c>
      <c r="K426" s="9">
        <f t="shared" si="36"/>
        <v>2.8510596432063884</v>
      </c>
      <c r="L426" s="9">
        <f t="shared" si="34"/>
        <v>1011.2748139850852</v>
      </c>
      <c r="M426" s="2"/>
      <c r="N426" s="2"/>
      <c r="O426" s="2"/>
      <c r="P426" s="2"/>
      <c r="Q426" s="2"/>
      <c r="R426" s="2"/>
      <c r="S426" s="2"/>
    </row>
    <row r="427" spans="1:19" x14ac:dyDescent="0.3">
      <c r="A427" s="2"/>
      <c r="B427" s="2"/>
      <c r="C427" s="2">
        <v>2011.452055</v>
      </c>
      <c r="D427" s="2">
        <v>387.709</v>
      </c>
      <c r="E427" s="3">
        <f t="shared" si="33"/>
        <v>2171</v>
      </c>
      <c r="F427" s="4">
        <f>F426*SUM(economy!Z217:AB217)/SUM(economy!Z216:AB216)</f>
        <v>23927.441071928359</v>
      </c>
      <c r="G427" s="9">
        <f t="shared" si="36"/>
        <v>210.28092456626231</v>
      </c>
      <c r="H427" s="9">
        <f t="shared" si="36"/>
        <v>260.88025555569322</v>
      </c>
      <c r="I427" s="9">
        <f t="shared" si="36"/>
        <v>217.46630162007594</v>
      </c>
      <c r="J427" s="9">
        <f t="shared" si="36"/>
        <v>48.510487835929659</v>
      </c>
      <c r="K427" s="9">
        <f t="shared" si="36"/>
        <v>2.8522042336540085</v>
      </c>
      <c r="L427" s="9">
        <f t="shared" si="34"/>
        <v>1014.9901738116151</v>
      </c>
      <c r="M427" s="2"/>
      <c r="N427" s="2"/>
      <c r="O427" s="2"/>
      <c r="P427" s="2"/>
      <c r="Q427" s="2"/>
      <c r="R427" s="2"/>
      <c r="S427" s="2"/>
    </row>
    <row r="428" spans="1:19" x14ac:dyDescent="0.3">
      <c r="A428" s="2"/>
      <c r="B428" s="2"/>
      <c r="C428" s="2">
        <v>2011.5342470000001</v>
      </c>
      <c r="D428" s="2">
        <v>388.05500000000001</v>
      </c>
      <c r="E428" s="3">
        <f t="shared" si="33"/>
        <v>2172</v>
      </c>
      <c r="F428" s="4">
        <f>F427*SUM(economy!Z218:AB218)/SUM(economy!Z217:AB217)</f>
        <v>23935.708576629782</v>
      </c>
      <c r="G428" s="9">
        <f t="shared" si="36"/>
        <v>211.74128481947861</v>
      </c>
      <c r="H428" s="9">
        <f t="shared" si="36"/>
        <v>262.40927425435422</v>
      </c>
      <c r="I428" s="9">
        <f t="shared" si="36"/>
        <v>218.14206791341229</v>
      </c>
      <c r="J428" s="9">
        <f t="shared" si="36"/>
        <v>48.547621278135679</v>
      </c>
      <c r="K428" s="9">
        <f t="shared" si="36"/>
        <v>2.8533033564089356</v>
      </c>
      <c r="L428" s="9">
        <f t="shared" si="34"/>
        <v>1018.6935516217897</v>
      </c>
      <c r="M428" s="2"/>
      <c r="N428" s="2"/>
      <c r="O428" s="2"/>
      <c r="P428" s="2"/>
      <c r="Q428" s="2"/>
      <c r="R428" s="2"/>
      <c r="S428" s="2"/>
    </row>
    <row r="429" spans="1:19" x14ac:dyDescent="0.3">
      <c r="A429" s="2"/>
      <c r="B429" s="2"/>
      <c r="C429" s="2">
        <v>2011.6191779999999</v>
      </c>
      <c r="D429" s="2">
        <v>388.49599999999998</v>
      </c>
      <c r="E429" s="3">
        <f t="shared" si="33"/>
        <v>2173</v>
      </c>
      <c r="F429" s="4">
        <f>F428*SUM(economy!Z219:AB219)/SUM(economy!Z218:AB218)</f>
        <v>23943.628464862766</v>
      </c>
      <c r="G429" s="9">
        <f t="shared" si="36"/>
        <v>213.2021496621837</v>
      </c>
      <c r="H429" s="9">
        <f t="shared" si="36"/>
        <v>263.93486286837964</v>
      </c>
      <c r="I429" s="9">
        <f t="shared" si="36"/>
        <v>218.81000572178962</v>
      </c>
      <c r="J429" s="9">
        <f t="shared" si="36"/>
        <v>48.583603767932196</v>
      </c>
      <c r="K429" s="9">
        <f t="shared" si="36"/>
        <v>2.8543581538192169</v>
      </c>
      <c r="L429" s="9">
        <f t="shared" si="34"/>
        <v>1022.3849801741044</v>
      </c>
      <c r="M429" s="2"/>
      <c r="N429" s="2"/>
      <c r="O429" s="2"/>
      <c r="P429" s="2"/>
      <c r="Q429" s="2"/>
      <c r="R429" s="2"/>
      <c r="S429" s="2"/>
    </row>
    <row r="430" spans="1:19" x14ac:dyDescent="0.3">
      <c r="A430" s="2"/>
      <c r="B430" s="2"/>
      <c r="C430" s="2">
        <v>2011.7041099999999</v>
      </c>
      <c r="D430" s="2">
        <v>388.99200000000002</v>
      </c>
      <c r="E430" s="3">
        <f t="shared" si="33"/>
        <v>2174</v>
      </c>
      <c r="F430" s="4">
        <f>F429*SUM(economy!Z220:AB220)/SUM(economy!Z219:AB219)</f>
        <v>23951.209671424673</v>
      </c>
      <c r="G430" s="9">
        <f t="shared" si="36"/>
        <v>214.66349787834903</v>
      </c>
      <c r="H430" s="9">
        <f t="shared" si="36"/>
        <v>265.4569981939909</v>
      </c>
      <c r="I430" s="9">
        <f t="shared" si="36"/>
        <v>219.47016789988419</v>
      </c>
      <c r="J430" s="9">
        <f t="shared" si="36"/>
        <v>48.618460255556954</v>
      </c>
      <c r="K430" s="9">
        <f t="shared" si="36"/>
        <v>2.8553697465269758</v>
      </c>
      <c r="L430" s="9">
        <f t="shared" si="34"/>
        <v>1026.0644939743081</v>
      </c>
      <c r="M430" s="2"/>
      <c r="N430" s="2"/>
      <c r="O430" s="2"/>
      <c r="P430" s="2"/>
      <c r="Q430" s="2"/>
      <c r="R430" s="2"/>
      <c r="S430" s="2"/>
    </row>
    <row r="431" spans="1:19" x14ac:dyDescent="0.3">
      <c r="A431" s="2"/>
      <c r="B431" s="2"/>
      <c r="C431" s="2">
        <v>2011.7863010000001</v>
      </c>
      <c r="D431" s="2">
        <v>389.11599999999999</v>
      </c>
      <c r="E431" s="3">
        <f t="shared" si="33"/>
        <v>2175</v>
      </c>
      <c r="F431" s="4">
        <f>F430*SUM(economy!Z221:AB221)/SUM(economy!Z220:AB220)</f>
        <v>23958.460956426541</v>
      </c>
      <c r="G431" s="9">
        <f t="shared" si="36"/>
        <v>216.12530879726228</v>
      </c>
      <c r="H431" s="9">
        <f t="shared" si="36"/>
        <v>266.9756579301918</v>
      </c>
      <c r="I431" s="9">
        <f t="shared" si="36"/>
        <v>220.12260793524129</v>
      </c>
      <c r="J431" s="9">
        <f t="shared" si="36"/>
        <v>48.652215314604199</v>
      </c>
      <c r="K431" s="9">
        <f t="shared" si="36"/>
        <v>2.8563392337100728</v>
      </c>
      <c r="L431" s="9">
        <f t="shared" si="34"/>
        <v>1029.7321292110096</v>
      </c>
      <c r="M431" s="2"/>
      <c r="N431" s="2"/>
      <c r="O431" s="2"/>
      <c r="P431" s="2"/>
      <c r="Q431" s="2"/>
      <c r="R431" s="2"/>
      <c r="S431" s="2"/>
    </row>
    <row r="432" spans="1:19" x14ac:dyDescent="0.3">
      <c r="A432" s="2"/>
      <c r="B432" s="2"/>
      <c r="C432" s="2">
        <v>2011.8712330000001</v>
      </c>
      <c r="D432" s="2">
        <v>388.92899999999997</v>
      </c>
      <c r="E432" s="3">
        <f t="shared" si="33"/>
        <v>2176</v>
      </c>
      <c r="F432" s="4">
        <f>F431*SUM(economy!Z222:AB222)/SUM(economy!Z221:AB221)</f>
        <v>23965.390907391728</v>
      </c>
      <c r="G432" s="9">
        <f t="shared" si="36"/>
        <v>217.58756228286578</v>
      </c>
      <c r="H432" s="9">
        <f t="shared" si="36"/>
        <v>268.4908206598825</v>
      </c>
      <c r="I432" s="9">
        <f t="shared" si="36"/>
        <v>220.76737991353642</v>
      </c>
      <c r="J432" s="9">
        <f t="shared" si="36"/>
        <v>48.684893143038039</v>
      </c>
      <c r="K432" s="9">
        <f t="shared" si="36"/>
        <v>2.8572676933264005</v>
      </c>
      <c r="L432" s="9">
        <f t="shared" si="34"/>
        <v>1033.3879236926491</v>
      </c>
      <c r="M432" s="2"/>
      <c r="N432" s="2"/>
      <c r="O432" s="2"/>
      <c r="P432" s="2"/>
      <c r="Q432" s="2"/>
      <c r="R432" s="2"/>
      <c r="S432" s="2"/>
    </row>
    <row r="433" spans="1:19" x14ac:dyDescent="0.3">
      <c r="A433" s="2"/>
      <c r="B433" s="2"/>
      <c r="C433" s="2">
        <v>2011.9534249999999</v>
      </c>
      <c r="D433" s="2">
        <v>388.79700000000003</v>
      </c>
      <c r="E433" s="3">
        <f t="shared" si="33"/>
        <v>2177</v>
      </c>
      <c r="F433" s="4">
        <f>F432*SUM(economy!Z223:AB223)/SUM(economy!Z222:AB222)</f>
        <v>23972.007941368676</v>
      </c>
      <c r="G433" s="9">
        <f t="shared" si="36"/>
        <v>219.050238723223</v>
      </c>
      <c r="H433" s="9">
        <f t="shared" si="36"/>
        <v>270.00246583122242</v>
      </c>
      <c r="I433" s="9">
        <f t="shared" si="36"/>
        <v>221.40453848461817</v>
      </c>
      <c r="J433" s="9">
        <f t="shared" si="36"/>
        <v>48.716517564394231</v>
      </c>
      <c r="K433" s="9">
        <f t="shared" si="36"/>
        <v>2.8581561823605806</v>
      </c>
      <c r="L433" s="9">
        <f t="shared" si="34"/>
        <v>1037.0319167858183</v>
      </c>
      <c r="M433" s="2"/>
      <c r="N433" s="2"/>
      <c r="O433" s="2"/>
      <c r="P433" s="2"/>
      <c r="Q433" s="2"/>
      <c r="R433" s="2"/>
      <c r="S433" s="2"/>
    </row>
    <row r="434" spans="1:19" x14ac:dyDescent="0.3">
      <c r="A434" s="2"/>
      <c r="B434" s="2"/>
      <c r="C434" s="2">
        <v>2012.0382509999999</v>
      </c>
      <c r="D434" s="2">
        <v>388.66699999999997</v>
      </c>
      <c r="E434" s="3">
        <f t="shared" si="33"/>
        <v>2178</v>
      </c>
      <c r="F434" s="4">
        <f>F433*SUM(economy!Z224:AB224)/SUM(economy!Z223:AB223)</f>
        <v>23978.320307056496</v>
      </c>
      <c r="G434" s="9">
        <f t="shared" si="36"/>
        <v>220.51331902011404</v>
      </c>
      <c r="H434" s="9">
        <f t="shared" si="36"/>
        <v>271.51057373924294</v>
      </c>
      <c r="I434" s="9">
        <f t="shared" si="36"/>
        <v>222.03413882932435</v>
      </c>
      <c r="J434" s="9">
        <f t="shared" si="36"/>
        <v>48.747112029161329</v>
      </c>
      <c r="K434" s="9">
        <f t="shared" si="36"/>
        <v>2.8590057370727866</v>
      </c>
      <c r="L434" s="9">
        <f t="shared" si="34"/>
        <v>1040.6641493549155</v>
      </c>
      <c r="M434" s="2"/>
      <c r="N434" s="2"/>
      <c r="O434" s="2"/>
      <c r="P434" s="2"/>
      <c r="Q434" s="2"/>
      <c r="R434" s="2"/>
      <c r="S434" s="2"/>
    </row>
    <row r="435" spans="1:19" x14ac:dyDescent="0.3">
      <c r="A435" s="2"/>
      <c r="B435" s="2"/>
      <c r="C435" s="2">
        <v>2012.1229510000001</v>
      </c>
      <c r="D435" s="2">
        <v>388.64600000000002</v>
      </c>
      <c r="E435" s="3">
        <f t="shared" si="33"/>
        <v>2179</v>
      </c>
      <c r="F435" s="4">
        <f>F434*SUM(economy!Z225:AB225)/SUM(economy!Z224:AB224)</f>
        <v>23984.33608694133</v>
      </c>
      <c r="G435" s="9">
        <f t="shared" si="36"/>
        <v>221.97678457876069</v>
      </c>
      <c r="H435" s="9">
        <f t="shared" si="36"/>
        <v>273.01512550771014</v>
      </c>
      <c r="I435" s="9">
        <f t="shared" si="36"/>
        <v>222.6562366270627</v>
      </c>
      <c r="J435" s="9">
        <f t="shared" si="36"/>
        <v>48.776699616332365</v>
      </c>
      <c r="K435" s="9">
        <f t="shared" si="36"/>
        <v>2.8598173732494541</v>
      </c>
      <c r="L435" s="9">
        <f t="shared" si="34"/>
        <v>1044.2846637031155</v>
      </c>
      <c r="M435" s="2"/>
      <c r="N435" s="2"/>
      <c r="O435" s="2"/>
      <c r="P435" s="2"/>
      <c r="Q435" s="2"/>
      <c r="R435" s="2"/>
      <c r="S435" s="2"/>
    </row>
    <row r="436" spans="1:19" x14ac:dyDescent="0.3">
      <c r="A436" s="2"/>
      <c r="B436" s="2"/>
      <c r="C436" s="2">
        <v>2012.202186</v>
      </c>
      <c r="D436" s="2">
        <v>388.67200000000003</v>
      </c>
      <c r="E436" s="3">
        <f t="shared" si="33"/>
        <v>2180</v>
      </c>
      <c r="F436" s="4">
        <f>F435*SUM(economy!Z226:AB226)/SUM(economy!Z225:AB225)</f>
        <v>23990.063199441793</v>
      </c>
      <c r="G436" s="9">
        <f t="shared" si="36"/>
        <v>223.440617297682</v>
      </c>
      <c r="H436" s="9">
        <f t="shared" si="36"/>
        <v>274.51610307123804</v>
      </c>
      <c r="I436" s="9">
        <f t="shared" si="36"/>
        <v>223.27088802414792</v>
      </c>
      <c r="J436" s="9">
        <f t="shared" si="36"/>
        <v>48.805303035118669</v>
      </c>
      <c r="K436" s="9">
        <f t="shared" si="36"/>
        <v>2.8605920864556431</v>
      </c>
      <c r="L436" s="9">
        <f t="shared" si="34"/>
        <v>1047.8935035146424</v>
      </c>
      <c r="M436" s="2"/>
      <c r="N436" s="2"/>
      <c r="O436" s="2"/>
      <c r="P436" s="2"/>
      <c r="Q436" s="2"/>
      <c r="R436" s="2"/>
      <c r="S436" s="2"/>
    </row>
    <row r="437" spans="1:19" x14ac:dyDescent="0.3">
      <c r="A437" s="2"/>
      <c r="B437" s="2"/>
      <c r="C437" s="2">
        <v>2012.286885</v>
      </c>
      <c r="D437" s="2">
        <v>388.83199999999999</v>
      </c>
      <c r="E437" s="3">
        <f t="shared" si="33"/>
        <v>2181</v>
      </c>
      <c r="F437" s="4">
        <f>F436*SUM(economy!Z227:AB227)/SUM(economy!Z226:AB226)</f>
        <v>23995.509401061769</v>
      </c>
      <c r="G437" s="9">
        <f t="shared" si="36"/>
        <v>224.90479955868079</v>
      </c>
      <c r="H437" s="9">
        <f t="shared" si="36"/>
        <v>276.01348915765249</v>
      </c>
      <c r="I437" s="9">
        <f t="shared" si="36"/>
        <v>223.87814960288586</v>
      </c>
      <c r="J437" s="9">
        <f t="shared" si="36"/>
        <v>48.832944626817586</v>
      </c>
      <c r="K437" s="9">
        <f t="shared" si="36"/>
        <v>2.8613308522888294</v>
      </c>
      <c r="L437" s="9">
        <f t="shared" si="34"/>
        <v>1051.4907137983255</v>
      </c>
      <c r="M437" s="2"/>
      <c r="N437" s="2"/>
      <c r="O437" s="2"/>
      <c r="P437" s="2"/>
      <c r="Q437" s="2"/>
      <c r="R437" s="2"/>
      <c r="S437" s="2"/>
    </row>
    <row r="438" spans="1:19" x14ac:dyDescent="0.3">
      <c r="A438" s="2"/>
      <c r="B438" s="2"/>
      <c r="C438" s="2">
        <v>2012.3688520000001</v>
      </c>
      <c r="D438" s="2">
        <v>389.13200000000001</v>
      </c>
      <c r="E438" s="3">
        <f t="shared" si="33"/>
        <v>2182</v>
      </c>
      <c r="F438" s="4">
        <f>F437*SUM(economy!Z228:AB228)/SUM(economy!Z227:AB227)</f>
        <v>24000.682288548869</v>
      </c>
      <c r="G438" s="9">
        <f t="shared" si="36"/>
        <v>226.36931421696156</v>
      </c>
      <c r="H438" s="9">
        <f t="shared" si="36"/>
        <v>277.50726727060601</v>
      </c>
      <c r="I438" s="9">
        <f t="shared" si="36"/>
        <v>224.47807835139616</v>
      </c>
      <c r="J438" s="9">
        <f t="shared" si="36"/>
        <v>48.859646366826148</v>
      </c>
      <c r="K438" s="9">
        <f t="shared" si="36"/>
        <v>2.8620346266339056</v>
      </c>
      <c r="L438" s="9">
        <f t="shared" si="34"/>
        <v>1055.0763408324237</v>
      </c>
      <c r="M438" s="2"/>
      <c r="N438" s="2"/>
      <c r="O438" s="2"/>
      <c r="P438" s="2"/>
      <c r="Q438" s="2"/>
      <c r="R438" s="2"/>
      <c r="S438" s="2"/>
    </row>
    <row r="439" spans="1:19" x14ac:dyDescent="0.3">
      <c r="A439" s="2"/>
      <c r="B439" s="2"/>
      <c r="C439" s="2">
        <v>2012.4535519999999</v>
      </c>
      <c r="D439" s="2">
        <v>389.55700000000002</v>
      </c>
      <c r="E439" s="3">
        <f t="shared" si="33"/>
        <v>2183</v>
      </c>
      <c r="F439" s="4">
        <f>F438*SUM(economy!Z229:AB229)/SUM(economy!Z228:AB228)</f>
        <v>24005.589301057305</v>
      </c>
      <c r="G439" s="9">
        <f t="shared" ref="G439:K454" si="37">G438*(1-G$5)+G$4*$F438*$L$4/1000</f>
        <v>227.83414459138004</v>
      </c>
      <c r="H439" s="9">
        <f t="shared" si="37"/>
        <v>278.99742167244261</v>
      </c>
      <c r="I439" s="9">
        <f t="shared" si="37"/>
        <v>225.07073163416425</v>
      </c>
      <c r="J439" s="9">
        <f t="shared" si="37"/>
        <v>48.885429866793089</v>
      </c>
      <c r="K439" s="9">
        <f t="shared" si="37"/>
        <v>2.862704345919183</v>
      </c>
      <c r="L439" s="9">
        <f t="shared" si="34"/>
        <v>1058.6504321106991</v>
      </c>
      <c r="M439" s="2"/>
      <c r="N439" s="2"/>
      <c r="O439" s="2"/>
      <c r="P439" s="2"/>
      <c r="Q439" s="2"/>
      <c r="R439" s="2"/>
      <c r="S439" s="2"/>
    </row>
    <row r="440" spans="1:19" x14ac:dyDescent="0.3">
      <c r="A440" s="2"/>
      <c r="B440" s="2"/>
      <c r="C440" s="2">
        <v>2012.535519</v>
      </c>
      <c r="D440" s="2">
        <v>390.20600000000002</v>
      </c>
      <c r="E440" s="3">
        <f t="shared" si="33"/>
        <v>2184</v>
      </c>
      <c r="F440" s="4">
        <f>F439*SUM(economy!Z230:AB230)/SUM(economy!Z229:AB229)</f>
        <v>24010.237722313261</v>
      </c>
      <c r="G440" s="9">
        <f t="shared" si="37"/>
        <v>229.29927445482485</v>
      </c>
      <c r="H440" s="9">
        <f t="shared" si="37"/>
        <v>280.48393736731316</v>
      </c>
      <c r="I440" s="9">
        <f t="shared" si="37"/>
        <v>225.65616716331348</v>
      </c>
      <c r="J440" s="9">
        <f t="shared" si="37"/>
        <v>48.910316376901761</v>
      </c>
      <c r="K440" s="9">
        <f t="shared" si="37"/>
        <v>2.8633409273732093</v>
      </c>
      <c r="L440" s="9">
        <f t="shared" si="34"/>
        <v>1062.2130362897265</v>
      </c>
      <c r="M440" s="2"/>
      <c r="N440" s="2"/>
      <c r="O440" s="2"/>
      <c r="P440" s="2"/>
      <c r="Q440" s="2"/>
      <c r="R440" s="2"/>
      <c r="S440" s="2"/>
    </row>
    <row r="441" spans="1:19" x14ac:dyDescent="0.3">
      <c r="A441" s="2"/>
      <c r="B441" s="2"/>
      <c r="C441" s="2">
        <v>2012.6202189999999</v>
      </c>
      <c r="D441" s="2">
        <v>390.88200000000001</v>
      </c>
      <c r="E441" s="3">
        <f t="shared" si="33"/>
        <v>2185</v>
      </c>
      <c r="F441" s="4">
        <f>F440*SUM(economy!Z231:AB231)/SUM(economy!Z230:AB230)</f>
        <v>24014.634682781747</v>
      </c>
      <c r="G441" s="9">
        <f t="shared" si="37"/>
        <v>230.7646880247313</v>
      </c>
      <c r="H441" s="9">
        <f t="shared" si="37"/>
        <v>281.96680008454052</v>
      </c>
      <c r="I441" s="9">
        <f t="shared" si="37"/>
        <v>226.23444297058833</v>
      </c>
      <c r="J441" s="9">
        <f t="shared" si="37"/>
        <v>48.934326788276792</v>
      </c>
      <c r="K441" s="9">
        <f t="shared" si="37"/>
        <v>2.8639452692821976</v>
      </c>
      <c r="L441" s="9">
        <f t="shared" si="34"/>
        <v>1065.7642031374194</v>
      </c>
      <c r="M441" s="2"/>
      <c r="N441" s="2"/>
      <c r="O441" s="2"/>
      <c r="P441" s="2"/>
      <c r="Q441" s="2"/>
      <c r="R441" s="2"/>
      <c r="S441" s="2"/>
    </row>
    <row r="442" spans="1:19" x14ac:dyDescent="0.3">
      <c r="A442" s="2"/>
      <c r="B442" s="2"/>
      <c r="C442" s="2">
        <v>2012.7049179999999</v>
      </c>
      <c r="D442" s="2">
        <v>391.31200000000001</v>
      </c>
      <c r="E442" s="3">
        <f t="shared" si="33"/>
        <v>2186</v>
      </c>
      <c r="F442" s="4">
        <f>F441*SUM(economy!Z232:AB232)/SUM(economy!Z231:AB231)</f>
        <v>24018.787161833337</v>
      </c>
      <c r="G442" s="9">
        <f t="shared" si="37"/>
        <v>232.23036995372738</v>
      </c>
      <c r="H442" s="9">
        <f t="shared" si="37"/>
        <v>283.4459962622339</v>
      </c>
      <c r="I442" s="9">
        <f t="shared" si="37"/>
        <v>226.80561738003897</v>
      </c>
      <c r="J442" s="9">
        <f t="shared" si="37"/>
        <v>48.957481635507577</v>
      </c>
      <c r="K442" s="9">
        <f t="shared" si="37"/>
        <v>2.8645182512478908</v>
      </c>
      <c r="L442" s="9">
        <f t="shared" si="34"/>
        <v>1069.3039834827555</v>
      </c>
      <c r="M442" s="2"/>
      <c r="N442" s="2"/>
      <c r="O442" s="2"/>
      <c r="P442" s="2"/>
      <c r="Q442" s="2"/>
      <c r="R442" s="2"/>
      <c r="S442" s="2"/>
    </row>
    <row r="443" spans="1:19" x14ac:dyDescent="0.3">
      <c r="A443" s="2"/>
      <c r="B443" s="2"/>
      <c r="C443" s="2">
        <v>2012.786885</v>
      </c>
      <c r="D443" s="2">
        <v>391.32299999999998</v>
      </c>
      <c r="E443" s="3">
        <f t="shared" si="33"/>
        <v>2187</v>
      </c>
      <c r="F443" s="4">
        <f>F442*SUM(economy!Z233:AB233)/SUM(economy!Z232:AB232)</f>
        <v>24022.701989909547</v>
      </c>
      <c r="G443" s="9">
        <f t="shared" si="37"/>
        <v>233.69630532041205</v>
      </c>
      <c r="H443" s="9">
        <f t="shared" si="37"/>
        <v>284.92151303115168</v>
      </c>
      <c r="I443" s="9">
        <f t="shared" si="37"/>
        <v>227.3697489813982</v>
      </c>
      <c r="J443" s="9">
        <f t="shared" si="37"/>
        <v>48.979801099281921</v>
      </c>
      <c r="K443" s="9">
        <f t="shared" si="37"/>
        <v>2.865060734445696</v>
      </c>
      <c r="L443" s="9">
        <f t="shared" si="34"/>
        <v>1072.8324291666895</v>
      </c>
      <c r="M443" s="2"/>
      <c r="N443" s="2"/>
      <c r="O443" s="2"/>
      <c r="P443" s="2"/>
      <c r="Q443" s="2"/>
      <c r="R443" s="2"/>
      <c r="S443" s="2"/>
    </row>
    <row r="444" spans="1:19" x14ac:dyDescent="0.3">
      <c r="A444" s="2"/>
      <c r="B444" s="2"/>
      <c r="C444" s="2">
        <v>2012.8715850000001</v>
      </c>
      <c r="D444" s="2">
        <v>391.15600000000001</v>
      </c>
      <c r="E444" s="3">
        <f t="shared" si="33"/>
        <v>2188</v>
      </c>
      <c r="F444" s="4">
        <f>F443*SUM(economy!Z234:AB234)/SUM(economy!Z233:AB233)</f>
        <v>24026.385850685852</v>
      </c>
      <c r="G444" s="9">
        <f t="shared" si="37"/>
        <v>235.16247962026569</v>
      </c>
      <c r="H444" s="9">
        <f t="shared" si="37"/>
        <v>286.39333819881165</v>
      </c>
      <c r="I444" s="9">
        <f t="shared" si="37"/>
        <v>227.92689660414098</v>
      </c>
      <c r="J444" s="9">
        <f t="shared" si="37"/>
        <v>49.001305009123399</v>
      </c>
      <c r="K444" s="9">
        <f t="shared" si="37"/>
        <v>2.8655735618829059</v>
      </c>
      <c r="L444" s="9">
        <f t="shared" si="34"/>
        <v>1076.3495929942246</v>
      </c>
      <c r="M444" s="2"/>
      <c r="N444" s="2"/>
      <c r="O444" s="2"/>
      <c r="P444" s="2"/>
      <c r="Q444" s="2"/>
      <c r="R444" s="2"/>
      <c r="S444" s="2"/>
    </row>
    <row r="445" spans="1:19" x14ac:dyDescent="0.3">
      <c r="E445" s="3">
        <f t="shared" si="33"/>
        <v>2189</v>
      </c>
      <c r="F445" s="4">
        <f>F444*SUM(economy!Z235:AB235)/SUM(economy!Z234:AB234)</f>
        <v>24029.845283230745</v>
      </c>
      <c r="G445" s="9">
        <f t="shared" si="37"/>
        <v>236.62887875669253</v>
      </c>
      <c r="H445" s="9">
        <f t="shared" si="37"/>
        <v>287.86146023384902</v>
      </c>
      <c r="I445" s="9">
        <f t="shared" si="37"/>
        <v>228.47711929221703</v>
      </c>
      <c r="J445" s="9">
        <f t="shared" si="37"/>
        <v>49.02201284622619</v>
      </c>
      <c r="K445" s="9">
        <f t="shared" si="37"/>
        <v>2.8660575586568706</v>
      </c>
      <c r="L445" s="9">
        <f t="shared" si="34"/>
        <v>1079.8555286876417</v>
      </c>
      <c r="M445" s="2"/>
      <c r="N445" s="2"/>
      <c r="O445" s="2"/>
      <c r="P445" s="2"/>
      <c r="Q445" s="2"/>
      <c r="R445" s="2"/>
      <c r="S445" s="2"/>
    </row>
    <row r="446" spans="1:19" x14ac:dyDescent="0.3">
      <c r="E446" s="3">
        <f t="shared" si="33"/>
        <v>2190</v>
      </c>
      <c r="F446" s="4">
        <f>F445*SUM(economy!Z236:AB236)/SUM(economy!Z235:AB235)</f>
        <v>24033.086684159985</v>
      </c>
      <c r="G446" s="9">
        <f t="shared" si="37"/>
        <v>238.09548903219488</v>
      </c>
      <c r="H446" s="9">
        <f t="shared" si="37"/>
        <v>289.32586825061884</v>
      </c>
      <c r="I446" s="9">
        <f t="shared" si="37"/>
        <v>229.02047627944714</v>
      </c>
      <c r="J446" s="9">
        <f t="shared" si="37"/>
        <v>49.041943746381406</v>
      </c>
      <c r="K446" s="9">
        <f t="shared" si="37"/>
        <v>2.8665135322129514</v>
      </c>
      <c r="L446" s="9">
        <f t="shared" si="34"/>
        <v>1083.3502908408552</v>
      </c>
      <c r="M446" s="2"/>
      <c r="N446" s="2"/>
      <c r="O446" s="2"/>
      <c r="P446" s="2"/>
      <c r="Q446" s="2"/>
      <c r="R446" s="2"/>
      <c r="S446" s="2"/>
    </row>
    <row r="447" spans="1:19" x14ac:dyDescent="0.3">
      <c r="E447" s="3">
        <f t="shared" si="33"/>
        <v>2191</v>
      </c>
      <c r="F447" s="4">
        <f>F446*SUM(economy!Z237:AB237)/SUM(economy!Z236:AB236)</f>
        <v>24036.116309785179</v>
      </c>
      <c r="G447" s="9">
        <f t="shared" si="37"/>
        <v>239.56229713967883</v>
      </c>
      <c r="H447" s="9">
        <f t="shared" si="37"/>
        <v>290.78655199404432</v>
      </c>
      <c r="I447" s="9">
        <f t="shared" si="37"/>
        <v>229.55702696557316</v>
      </c>
      <c r="J447" s="9">
        <f t="shared" si="37"/>
        <v>49.061116502989066</v>
      </c>
      <c r="K447" s="9">
        <f t="shared" si="37"/>
        <v>2.8669422726021145</v>
      </c>
      <c r="L447" s="9">
        <f t="shared" si="34"/>
        <v>1086.8339348748877</v>
      </c>
      <c r="M447" s="2"/>
      <c r="N447" s="2"/>
      <c r="O447" s="2"/>
      <c r="P447" s="2"/>
      <c r="Q447" s="2"/>
      <c r="R447" s="2"/>
      <c r="S447" s="2"/>
    </row>
    <row r="448" spans="1:19" x14ac:dyDescent="0.3">
      <c r="E448" s="3">
        <f t="shared" si="33"/>
        <v>2192</v>
      </c>
      <c r="F448" s="4">
        <f>F447*SUM(economy!Z238:AB238)/SUM(economy!Z237:AB237)</f>
        <v>24038.940278255039</v>
      </c>
      <c r="G448" s="9">
        <f t="shared" si="37"/>
        <v>241.02929015389108</v>
      </c>
      <c r="H448" s="9">
        <f t="shared" si="37"/>
        <v>292.24350182470766</v>
      </c>
      <c r="I448" s="9">
        <f t="shared" si="37"/>
        <v>230.08683089295238</v>
      </c>
      <c r="J448" s="9">
        <f t="shared" si="37"/>
        <v>49.079549570150206</v>
      </c>
      <c r="K448" s="9">
        <f t="shared" si="37"/>
        <v>2.8673445527380439</v>
      </c>
      <c r="L448" s="9">
        <f t="shared" si="34"/>
        <v>1090.3065169944393</v>
      </c>
      <c r="M448" s="2"/>
      <c r="N448" s="2"/>
      <c r="O448" s="2"/>
      <c r="P448" s="2"/>
      <c r="Q448" s="2"/>
      <c r="R448" s="2"/>
      <c r="S448" s="2"/>
    </row>
    <row r="449" spans="5:19" x14ac:dyDescent="0.3">
      <c r="E449" s="3">
        <f t="shared" si="33"/>
        <v>2193</v>
      </c>
      <c r="F449" s="4">
        <f>F448*SUM(economy!Z239:AB239)/SUM(economy!Z238:AB238)</f>
        <v>24041.564571688974</v>
      </c>
      <c r="G449" s="9">
        <f t="shared" si="37"/>
        <v>242.49645552298645</v>
      </c>
      <c r="H449" s="9">
        <f t="shared" si="37"/>
        <v>293.69670870418355</v>
      </c>
      <c r="I449" s="9">
        <f t="shared" si="37"/>
        <v>230.60994772388639</v>
      </c>
      <c r="J449" s="9">
        <f t="shared" si="37"/>
        <v>49.097261065833663</v>
      </c>
      <c r="K449" s="9">
        <f t="shared" si="37"/>
        <v>2.8677211286536144</v>
      </c>
      <c r="L449" s="9">
        <f t="shared" si="34"/>
        <v>1093.7680941455437</v>
      </c>
      <c r="M449" s="2"/>
      <c r="N449" s="2"/>
      <c r="O449" s="2"/>
      <c r="P449" s="2"/>
      <c r="Q449" s="2"/>
      <c r="R449" s="2"/>
      <c r="S449" s="2"/>
    </row>
    <row r="450" spans="5:19" x14ac:dyDescent="0.3">
      <c r="E450" s="3">
        <f t="shared" si="33"/>
        <v>2194</v>
      </c>
      <c r="F450" s="4">
        <f>F449*SUM(economy!Z240:AB240)/SUM(economy!Z239:AB239)</f>
        <v>24043.995038301924</v>
      </c>
      <c r="G450" s="9">
        <f t="shared" si="37"/>
        <v>243.96378106022567</v>
      </c>
      <c r="H450" s="9">
        <f t="shared" si="37"/>
        <v>295.14616418061291</v>
      </c>
      <c r="I450" s="9">
        <f t="shared" si="37"/>
        <v>231.12643721857481</v>
      </c>
      <c r="J450" s="9">
        <f t="shared" si="37"/>
        <v>49.114268775112357</v>
      </c>
      <c r="K450" s="9">
        <f t="shared" si="37"/>
        <v>2.868072739756621</v>
      </c>
      <c r="L450" s="9">
        <f t="shared" si="34"/>
        <v>1097.2187239742823</v>
      </c>
      <c r="M450" s="2"/>
      <c r="N450" s="2"/>
      <c r="O450" s="2"/>
      <c r="P450" s="2"/>
      <c r="Q450" s="2"/>
      <c r="R450" s="2"/>
      <c r="S450" s="2"/>
    </row>
    <row r="451" spans="5:19" x14ac:dyDescent="0.3">
      <c r="E451" s="3">
        <f t="shared" si="33"/>
        <v>2195</v>
      </c>
      <c r="F451" s="4">
        <f>F450*SUM(economy!Z241:AB241)/SUM(economy!Z240:AB240)</f>
        <v>24046.237394519234</v>
      </c>
      <c r="G451" s="9">
        <f t="shared" si="37"/>
        <v>245.43125493580277</v>
      </c>
      <c r="H451" s="9">
        <f t="shared" si="37"/>
        <v>296.59186037451622</v>
      </c>
      <c r="I451" s="9">
        <f t="shared" si="37"/>
        <v>231.63635921368407</v>
      </c>
      <c r="J451" s="9">
        <f t="shared" si="37"/>
        <v>49.130590153464112</v>
      </c>
      <c r="K451" s="9">
        <f t="shared" si="37"/>
        <v>2.8684001090846438</v>
      </c>
      <c r="L451" s="9">
        <f t="shared" si="34"/>
        <v>1100.6584647865518</v>
      </c>
      <c r="M451" s="2"/>
      <c r="N451" s="2"/>
      <c r="O451" s="2"/>
      <c r="P451" s="2"/>
      <c r="Q451" s="2"/>
      <c r="R451" s="2"/>
      <c r="S451" s="2"/>
    </row>
    <row r="452" spans="5:19" x14ac:dyDescent="0.3">
      <c r="E452" s="3">
        <f t="shared" si="33"/>
        <v>2196</v>
      </c>
      <c r="F452" s="4">
        <f>F451*SUM(economy!Z242:AB242)/SUM(economy!Z241:AB241)</f>
        <v>24048.297227081228</v>
      </c>
      <c r="G452" s="9">
        <f t="shared" si="37"/>
        <v>246.89886566880159</v>
      </c>
      <c r="H452" s="9">
        <f t="shared" si="37"/>
        <v>298.03378996484412</v>
      </c>
      <c r="I452" s="9">
        <f t="shared" si="37"/>
        <v>232.13977360152177</v>
      </c>
      <c r="J452" s="9">
        <f t="shared" si="37"/>
        <v>49.146242330132118</v>
      </c>
      <c r="K452" s="9">
        <f t="shared" si="37"/>
        <v>2.868703943558919</v>
      </c>
      <c r="L452" s="9">
        <f t="shared" si="34"/>
        <v>1104.0873755088585</v>
      </c>
      <c r="M452" s="2"/>
      <c r="N452" s="2"/>
      <c r="O452" s="2"/>
      <c r="P452" s="2"/>
      <c r="Q452" s="2"/>
      <c r="R452" s="2"/>
      <c r="S452" s="2"/>
    </row>
    <row r="453" spans="5:19" x14ac:dyDescent="0.3">
      <c r="E453" s="3">
        <f t="shared" si="33"/>
        <v>2197</v>
      </c>
      <c r="F453" s="4">
        <f>F452*SUM(economy!Z243:AB243)/SUM(economy!Z242:AB242)</f>
        <v>24050.179995136365</v>
      </c>
      <c r="G453" s="9">
        <f t="shared" si="37"/>
        <v>248.36660211928071</v>
      </c>
      <c r="H453" s="9">
        <f t="shared" si="37"/>
        <v>299.47194617526429</v>
      </c>
      <c r="I453" s="9">
        <f t="shared" si="37"/>
        <v>232.63674030980647</v>
      </c>
      <c r="J453" s="9">
        <f t="shared" si="37"/>
        <v>49.161242111540467</v>
      </c>
      <c r="K453" s="9">
        <f t="shared" si="37"/>
        <v>2.8689849342371287</v>
      </c>
      <c r="L453" s="9">
        <f t="shared" si="34"/>
        <v>1107.5055156501289</v>
      </c>
      <c r="M453" s="2"/>
      <c r="N453" s="2"/>
      <c r="O453" s="2"/>
      <c r="P453" s="2"/>
      <c r="Q453" s="2"/>
      <c r="R453" s="2"/>
      <c r="S453" s="2"/>
    </row>
    <row r="454" spans="5:19" x14ac:dyDescent="0.3">
      <c r="E454" s="3">
        <f t="shared" si="33"/>
        <v>2198</v>
      </c>
      <c r="F454" s="4">
        <f>F453*SUM(economy!Z244:AB244)/SUM(economy!Z243:AB243)</f>
        <v>24051.891032322255</v>
      </c>
      <c r="G454" s="9">
        <f t="shared" si="37"/>
        <v>249.83445348048622</v>
      </c>
      <c r="H454" s="9">
        <f t="shared" si="37"/>
        <v>300.90632276068237</v>
      </c>
      <c r="I454" s="9">
        <f t="shared" si="37"/>
        <v>233.12731928202379</v>
      </c>
      <c r="J454" s="9">
        <f t="shared" si="37"/>
        <v>49.175605984760189</v>
      </c>
      <c r="K454" s="9">
        <f t="shared" si="37"/>
        <v>2.8692437565649946</v>
      </c>
      <c r="L454" s="9">
        <f t="shared" si="34"/>
        <v>1110.9129452645175</v>
      </c>
      <c r="M454" s="2"/>
      <c r="N454" s="2"/>
      <c r="O454" s="2"/>
      <c r="P454" s="2"/>
      <c r="Q454" s="2"/>
      <c r="R454" s="2"/>
      <c r="S454" s="2"/>
    </row>
    <row r="455" spans="5:19" x14ac:dyDescent="0.3">
      <c r="E455" s="3">
        <f t="shared" si="33"/>
        <v>2199</v>
      </c>
      <c r="F455" s="4">
        <f>F454*SUM(economy!Z245:AB245)/SUM(economy!Z244:AB244)</f>
        <v>24053.435548834012</v>
      </c>
      <c r="G455" s="9">
        <f t="shared" ref="G455:K470" si="38">G454*(1-G$5)+G$4*$F454*$L$4/1000</f>
        <v>251.30240927119132</v>
      </c>
      <c r="H455" s="9">
        <f t="shared" si="38"/>
        <v>302.33691399399555</v>
      </c>
      <c r="I455" s="9">
        <f t="shared" si="38"/>
        <v>233.61157045835864</v>
      </c>
      <c r="J455" s="9">
        <f t="shared" si="38"/>
        <v>49.18935012102159</v>
      </c>
      <c r="K455" s="9">
        <f t="shared" si="38"/>
        <v>2.8694810706265779</v>
      </c>
      <c r="L455" s="9">
        <f t="shared" si="34"/>
        <v>1114.3097249151938</v>
      </c>
      <c r="M455" s="2"/>
      <c r="N455" s="2"/>
      <c r="O455" s="2"/>
      <c r="P455" s="2"/>
      <c r="Q455" s="2"/>
      <c r="R455" s="2"/>
      <c r="S455" s="2"/>
    </row>
    <row r="456" spans="5:19" x14ac:dyDescent="0.3">
      <c r="E456" s="3">
        <f t="shared" si="33"/>
        <v>2200</v>
      </c>
      <c r="F456" s="4">
        <f>F455*SUM(economy!Z246:AB246)/SUM(economy!Z245:AB245)</f>
        <v>24054.818633479208</v>
      </c>
      <c r="G456" s="9">
        <f t="shared" si="38"/>
        <v>252.77045932816242</v>
      </c>
      <c r="H456" s="9">
        <f t="shared" si="38"/>
        <v>303.76371465307659</v>
      </c>
      <c r="I456" s="9">
        <f t="shared" si="38"/>
        <v>234.08955375719415</v>
      </c>
      <c r="J456" s="9">
        <f t="shared" si="38"/>
        <v>49.202490379268667</v>
      </c>
      <c r="K456" s="9">
        <f t="shared" si="38"/>
        <v>2.8696975213931983</v>
      </c>
      <c r="L456" s="9">
        <f t="shared" si="34"/>
        <v>1117.6959156390949</v>
      </c>
      <c r="M456" s="2"/>
      <c r="N456" s="2"/>
      <c r="O456" s="2"/>
      <c r="P456" s="2"/>
      <c r="Q456" s="2"/>
      <c r="R456" s="2"/>
      <c r="S456" s="2"/>
    </row>
    <row r="457" spans="5:19" x14ac:dyDescent="0.3">
      <c r="E457" s="3">
        <f t="shared" si="33"/>
        <v>2201</v>
      </c>
      <c r="F457" s="4">
        <f>F456*SUM(economy!Z247:AB247)/SUM(economy!Z246:AB246)</f>
        <v>24056.045255718433</v>
      </c>
      <c r="G457" s="9">
        <f t="shared" si="38"/>
        <v>254.23859379875034</v>
      </c>
      <c r="H457" s="9">
        <f t="shared" si="38"/>
        <v>305.18672000798676</v>
      </c>
      <c r="I457" s="9">
        <f t="shared" si="38"/>
        <v>234.56132905716771</v>
      </c>
      <c r="J457" s="9">
        <f t="shared" si="38"/>
        <v>49.215042309751702</v>
      </c>
      <c r="K457" s="9">
        <f t="shared" si="38"/>
        <v>2.8698937389708892</v>
      </c>
      <c r="L457" s="9">
        <f t="shared" si="34"/>
        <v>1121.0715789126273</v>
      </c>
      <c r="M457" s="2"/>
      <c r="N457" s="2"/>
      <c r="O457" s="2"/>
      <c r="P457" s="2"/>
      <c r="Q457" s="2"/>
      <c r="R457" s="2"/>
      <c r="S457" s="2"/>
    </row>
    <row r="458" spans="5:19" x14ac:dyDescent="0.3">
      <c r="E458" s="3">
        <f t="shared" ref="E458:E521" si="39">1+E457</f>
        <v>2202</v>
      </c>
      <c r="F458" s="4">
        <f>F457*SUM(economy!Z248:AB248)/SUM(economy!Z247:AB247)</f>
        <v>24057.120267691487</v>
      </c>
      <c r="G458" s="9">
        <f t="shared" si="38"/>
        <v>255.7068031336064</v>
      </c>
      <c r="H458" s="9">
        <f t="shared" si="38"/>
        <v>306.60592580841558</v>
      </c>
      <c r="I458" s="9">
        <f t="shared" si="38"/>
        <v>235.0269561797744</v>
      </c>
      <c r="J458" s="9">
        <f t="shared" si="38"/>
        <v>49.227021157654072</v>
      </c>
      <c r="K458" s="9">
        <f t="shared" si="38"/>
        <v>2.8700703388462885</v>
      </c>
      <c r="L458" s="9">
        <f t="shared" ref="L458:L521" si="40">SUM(G458:K458,L$5)</f>
        <v>1124.4367766182968</v>
      </c>
      <c r="M458" s="2"/>
      <c r="N458" s="2"/>
      <c r="O458" s="2"/>
      <c r="P458" s="2"/>
      <c r="Q458" s="2"/>
      <c r="R458" s="2"/>
      <c r="S458" s="2"/>
    </row>
    <row r="459" spans="5:19" x14ac:dyDescent="0.3">
      <c r="E459" s="3">
        <f t="shared" si="39"/>
        <v>2203</v>
      </c>
      <c r="F459" s="4">
        <f>F458*SUM(economy!Z249:AB249)/SUM(economy!Z248:AB248)</f>
        <v>24058.048406228201</v>
      </c>
      <c r="G459" s="9">
        <f t="shared" si="38"/>
        <v>257.17507807952182</v>
      </c>
      <c r="H459" s="9">
        <f t="shared" si="38"/>
        <v>308.02132827134534</v>
      </c>
      <c r="I459" s="9">
        <f t="shared" si="38"/>
        <v>235.48649487250827</v>
      </c>
      <c r="J459" s="9">
        <f t="shared" si="38"/>
        <v>49.238441866749746</v>
      </c>
      <c r="K459" s="9">
        <f t="shared" si="38"/>
        <v>2.8702279221309031</v>
      </c>
      <c r="L459" s="9">
        <f t="shared" si="40"/>
        <v>1127.7915710122561</v>
      </c>
      <c r="M459" s="2"/>
      <c r="N459" s="2"/>
      <c r="O459" s="2"/>
      <c r="P459" s="2"/>
      <c r="Q459" s="2"/>
      <c r="R459" s="2"/>
      <c r="S459" s="2"/>
    </row>
    <row r="460" spans="5:19" x14ac:dyDescent="0.3">
      <c r="E460" s="3">
        <f t="shared" si="39"/>
        <v>2204</v>
      </c>
      <c r="F460" s="4">
        <f>F459*SUM(economy!Z250:AB250)/SUM(economy!Z249:AB249)</f>
        <v>24058.834294843444</v>
      </c>
      <c r="G460" s="9">
        <f t="shared" si="38"/>
        <v>258.64340967239019</v>
      </c>
      <c r="H460" s="9">
        <f t="shared" si="38"/>
        <v>309.43292406893818</v>
      </c>
      <c r="I460" s="9">
        <f t="shared" si="38"/>
        <v>235.94000479253219</v>
      </c>
      <c r="J460" s="9">
        <f t="shared" si="38"/>
        <v>49.249319083087805</v>
      </c>
      <c r="K460" s="9">
        <f t="shared" si="38"/>
        <v>2.8703670758036681</v>
      </c>
      <c r="L460" s="9">
        <f t="shared" si="40"/>
        <v>1131.136024692752</v>
      </c>
      <c r="M460" s="2"/>
      <c r="N460" s="2"/>
      <c r="O460" s="2"/>
      <c r="P460" s="2"/>
      <c r="Q460" s="2"/>
      <c r="R460" s="2"/>
      <c r="S460" s="2"/>
    </row>
    <row r="461" spans="5:19" x14ac:dyDescent="0.3">
      <c r="E461" s="3">
        <f t="shared" si="39"/>
        <v>2205</v>
      </c>
      <c r="F461" s="4">
        <f>F460*SUM(economy!Z251:AB251)/SUM(economy!Z250:AB250)</f>
        <v>24059.482445715857</v>
      </c>
      <c r="G461" s="9">
        <f t="shared" si="38"/>
        <v>260.11178923029144</v>
      </c>
      <c r="H461" s="9">
        <f t="shared" si="38"/>
        <v>310.84071031664416</v>
      </c>
      <c r="I461" s="9">
        <f t="shared" si="38"/>
        <v>236.38754549086636</v>
      </c>
      <c r="J461" s="9">
        <f t="shared" si="38"/>
        <v>49.259667158700665</v>
      </c>
      <c r="K461" s="9">
        <f t="shared" si="38"/>
        <v>2.8704883729517316</v>
      </c>
      <c r="L461" s="9">
        <f t="shared" si="40"/>
        <v>1134.4702005694544</v>
      </c>
      <c r="M461" s="2"/>
      <c r="N461" s="2"/>
      <c r="O461" s="2"/>
      <c r="P461" s="2"/>
      <c r="Q461" s="2"/>
      <c r="R461" s="2"/>
      <c r="S461" s="2"/>
    </row>
    <row r="462" spans="5:19" x14ac:dyDescent="0.3">
      <c r="E462" s="3">
        <f t="shared" si="39"/>
        <v>2206</v>
      </c>
      <c r="F462" s="4">
        <f>F461*SUM(economy!Z252:AB252)/SUM(economy!Z251:AB251)</f>
        <v>24059.997261649834</v>
      </c>
      <c r="G462" s="9">
        <f t="shared" si="38"/>
        <v>261.58020834669662</v>
      </c>
      <c r="H462" s="9">
        <f t="shared" si="38"/>
        <v>312.24468456152749</v>
      </c>
      <c r="I462" s="9">
        <f t="shared" si="38"/>
        <v>236.82917639708648</v>
      </c>
      <c r="J462" s="9">
        <f t="shared" si="38"/>
        <v>49.269500155332665</v>
      </c>
      <c r="K462" s="9">
        <f t="shared" si="38"/>
        <v>2.8705923730093907</v>
      </c>
      <c r="L462" s="9">
        <f t="shared" si="40"/>
        <v>1137.7941618336527</v>
      </c>
      <c r="M462" s="2"/>
      <c r="N462" s="2"/>
      <c r="O462" s="2"/>
      <c r="P462" s="2"/>
      <c r="Q462" s="2"/>
      <c r="R462" s="2"/>
      <c r="S462" s="2"/>
    </row>
    <row r="463" spans="5:19" x14ac:dyDescent="0.3">
      <c r="E463" s="3">
        <f t="shared" si="39"/>
        <v>2207</v>
      </c>
      <c r="F463" s="4">
        <f>F462*SUM(economy!Z253:AB253)/SUM(economy!Z252:AB252)</f>
        <v>24060.383038020351</v>
      </c>
      <c r="G463" s="9">
        <f t="shared" si="38"/>
        <v>263.0486588837926</v>
      </c>
      <c r="H463" s="9">
        <f t="shared" si="38"/>
        <v>313.64484477080941</v>
      </c>
      <c r="I463" s="9">
        <f t="shared" si="38"/>
        <v>237.26495680452214</v>
      </c>
      <c r="J463" s="9">
        <f t="shared" si="38"/>
        <v>49.278831848185987</v>
      </c>
      <c r="K463" s="9">
        <f t="shared" si="38"/>
        <v>2.8706796219951314</v>
      </c>
      <c r="L463" s="9">
        <f t="shared" si="40"/>
        <v>1141.1079719293052</v>
      </c>
      <c r="M463" s="2"/>
      <c r="N463" s="2"/>
      <c r="O463" s="2"/>
      <c r="P463" s="2"/>
      <c r="Q463" s="2"/>
      <c r="R463" s="2"/>
      <c r="S463" s="2"/>
    </row>
    <row r="464" spans="5:19" x14ac:dyDescent="0.3">
      <c r="E464" s="3">
        <f t="shared" si="39"/>
        <v>2208</v>
      </c>
      <c r="F464" s="4">
        <f>F463*SUM(economy!Z254:AB254)/SUM(economy!Z253:AB253)</f>
        <v>24060.643964700081</v>
      </c>
      <c r="G464" s="9">
        <f t="shared" si="38"/>
        <v>264.51713296592527</v>
      </c>
      <c r="H464" s="9">
        <f t="shared" si="38"/>
        <v>315.04118932062494</v>
      </c>
      <c r="I464" s="9">
        <f t="shared" si="38"/>
        <v>237.69494585594583</v>
      </c>
      <c r="J464" s="9">
        <f t="shared" si="38"/>
        <v>49.287675729680821</v>
      </c>
      <c r="K464" s="9">
        <f t="shared" si="38"/>
        <v>2.870750652746703</v>
      </c>
      <c r="L464" s="9">
        <f t="shared" si="40"/>
        <v>1144.4116945249236</v>
      </c>
      <c r="M464" s="2"/>
      <c r="N464" s="2"/>
      <c r="O464" s="2"/>
      <c r="P464" s="2"/>
      <c r="Q464" s="2"/>
      <c r="R464" s="2"/>
      <c r="S464" s="2"/>
    </row>
    <row r="465" spans="5:19" x14ac:dyDescent="0.3">
      <c r="E465" s="3">
        <f t="shared" si="39"/>
        <v>2209</v>
      </c>
      <c r="F465" s="4">
        <f>F464*SUM(economy!Z255:AB255)/SUM(economy!Z254:AB254)</f>
        <v>24060.78412796864</v>
      </c>
      <c r="G465" s="9">
        <f t="shared" si="38"/>
        <v>265.9856229731605</v>
      </c>
      <c r="H465" s="9">
        <f t="shared" si="38"/>
        <v>316.43371698499169</v>
      </c>
      <c r="I465" s="9">
        <f t="shared" si="38"/>
        <v>238.11920252974377</v>
      </c>
      <c r="J465" s="9">
        <f t="shared" si="38"/>
        <v>49.29604501322688</v>
      </c>
      <c r="K465" s="9">
        <f t="shared" si="38"/>
        <v>2.8708059851541741</v>
      </c>
      <c r="L465" s="9">
        <f t="shared" si="40"/>
        <v>1147.705393486277</v>
      </c>
      <c r="M465" s="2"/>
      <c r="N465" s="2"/>
      <c r="O465" s="2"/>
      <c r="P465" s="2"/>
      <c r="Q465" s="2"/>
      <c r="R465" s="2"/>
      <c r="S465" s="2"/>
    </row>
    <row r="466" spans="5:19" x14ac:dyDescent="0.3">
      <c r="E466" s="3">
        <f t="shared" si="39"/>
        <v>2210</v>
      </c>
      <c r="F466" s="4">
        <f>F465*SUM(economy!Z256:AB256)/SUM(economy!Z255:AB255)</f>
        <v>24060.807512403382</v>
      </c>
      <c r="G466" s="9">
        <f t="shared" si="38"/>
        <v>267.45412153496142</v>
      </c>
      <c r="H466" s="9">
        <f t="shared" si="38"/>
        <v>317.82242692498829</v>
      </c>
      <c r="I466" s="9">
        <f t="shared" si="38"/>
        <v>238.5377856265591</v>
      </c>
      <c r="J466" s="9">
        <f t="shared" si="38"/>
        <v>49.303952637003626</v>
      </c>
      <c r="K466" s="9">
        <f t="shared" si="38"/>
        <v>2.8708461263909246</v>
      </c>
      <c r="L466" s="9">
        <f t="shared" si="40"/>
        <v>1150.9891328499034</v>
      </c>
      <c r="M466" s="2"/>
      <c r="N466" s="2"/>
      <c r="O466" s="2"/>
      <c r="P466" s="2"/>
      <c r="Q466" s="2"/>
      <c r="R466" s="2"/>
      <c r="S466" s="2"/>
    </row>
    <row r="467" spans="5:19" x14ac:dyDescent="0.3">
      <c r="E467" s="3">
        <f t="shared" si="39"/>
        <v>2211</v>
      </c>
      <c r="F467" s="4">
        <f>F466*SUM(economy!Z257:AB257)/SUM(economy!Z256:AB256)</f>
        <v>24060.718002751535</v>
      </c>
      <c r="G467" s="9">
        <f t="shared" si="38"/>
        <v>268.92262152398132</v>
      </c>
      <c r="H467" s="9">
        <f t="shared" si="38"/>
        <v>319.20731867813987</v>
      </c>
      <c r="I467" s="9">
        <f t="shared" si="38"/>
        <v>238.95075375639851</v>
      </c>
      <c r="J467" s="9">
        <f t="shared" si="38"/>
        <v>49.311411267746394</v>
      </c>
      <c r="K467" s="9">
        <f t="shared" si="38"/>
        <v>2.8708715711425183</v>
      </c>
      <c r="L467" s="9">
        <f t="shared" si="40"/>
        <v>1154.2629767974086</v>
      </c>
      <c r="M467" s="2"/>
      <c r="N467" s="2"/>
      <c r="O467" s="2"/>
      <c r="P467" s="2"/>
      <c r="Q467" s="2"/>
      <c r="R467" s="2"/>
      <c r="S467" s="2"/>
    </row>
    <row r="468" spans="5:19" x14ac:dyDescent="0.3">
      <c r="E468" s="3">
        <f t="shared" si="39"/>
        <v>2212</v>
      </c>
      <c r="F468" s="4">
        <f>F467*SUM(economy!Z258:AB258)/SUM(economy!Z257:AB257)</f>
        <v>24060.519385783329</v>
      </c>
      <c r="G468" s="9">
        <f t="shared" si="38"/>
        <v>270.39111604997083</v>
      </c>
      <c r="H468" s="9">
        <f t="shared" si="38"/>
        <v>320.58839214800884</v>
      </c>
      <c r="I468" s="9">
        <f t="shared" si="38"/>
        <v>239.35816532619305</v>
      </c>
      <c r="J468" s="9">
        <f t="shared" si="38"/>
        <v>49.318433304536001</v>
      </c>
      <c r="K468" s="9">
        <f t="shared" si="38"/>
        <v>2.8708828018334165</v>
      </c>
      <c r="L468" s="9">
        <f t="shared" si="40"/>
        <v>1157.5269896305422</v>
      </c>
      <c r="M468" s="2"/>
      <c r="N468" s="2"/>
      <c r="O468" s="2"/>
      <c r="P468" s="2"/>
      <c r="Q468" s="2"/>
      <c r="R468" s="2"/>
      <c r="S468" s="2"/>
    </row>
    <row r="469" spans="5:19" x14ac:dyDescent="0.3">
      <c r="E469" s="3">
        <f t="shared" si="39"/>
        <v>2213</v>
      </c>
      <c r="F469" s="4">
        <f>F468*SUM(economy!Z259:AB259)/SUM(economy!Z258:AB258)</f>
        <v>24060.215352125953</v>
      </c>
      <c r="G469" s="9">
        <f t="shared" si="38"/>
        <v>271.85959845379796</v>
      </c>
      <c r="H469" s="9">
        <f t="shared" si="38"/>
        <v>321.96564759398831</v>
      </c>
      <c r="I469" s="9">
        <f t="shared" si="38"/>
        <v>239.76007852780444</v>
      </c>
      <c r="J469" s="9">
        <f t="shared" si="38"/>
        <v>49.325030882589353</v>
      </c>
      <c r="K469" s="9">
        <f t="shared" si="38"/>
        <v>2.8708802888514846</v>
      </c>
      <c r="L469" s="9">
        <f t="shared" si="40"/>
        <v>1160.7812357470316</v>
      </c>
      <c r="M469" s="2"/>
      <c r="N469" s="2"/>
      <c r="O469" s="2"/>
      <c r="P469" s="2"/>
      <c r="Q469" s="2"/>
      <c r="R469" s="2"/>
      <c r="S469" s="2"/>
    </row>
    <row r="470" spans="5:19" x14ac:dyDescent="0.3">
      <c r="E470" s="3">
        <f t="shared" si="39"/>
        <v>2214</v>
      </c>
      <c r="F470" s="4">
        <f>F469*SUM(economy!Z260:AB260)/SUM(economy!Z259:AB259)</f>
        <v>24059.809498077819</v>
      </c>
      <c r="G470" s="9">
        <f t="shared" si="38"/>
        <v>273.3280623015803</v>
      </c>
      <c r="H470" s="9">
        <f t="shared" si="38"/>
        <v>323.33908562129545</v>
      </c>
      <c r="I470" s="9">
        <f t="shared" si="38"/>
        <v>240.15655132646779</v>
      </c>
      <c r="J470" s="9">
        <f t="shared" si="38"/>
        <v>49.331215877048777</v>
      </c>
      <c r="K470" s="9">
        <f t="shared" si="38"/>
        <v>2.8708644907702672</v>
      </c>
      <c r="L470" s="9">
        <f t="shared" si="40"/>
        <v>1164.0257796171627</v>
      </c>
      <c r="M470" s="2"/>
      <c r="N470" s="2"/>
      <c r="O470" s="2"/>
      <c r="P470" s="2"/>
      <c r="Q470" s="2"/>
      <c r="R470" s="2"/>
      <c r="S470" s="2"/>
    </row>
    <row r="471" spans="5:19" x14ac:dyDescent="0.3">
      <c r="E471" s="3">
        <f t="shared" si="39"/>
        <v>2215</v>
      </c>
      <c r="F471" s="4">
        <f>F470*SUM(economy!Z261:AB261)/SUM(economy!Z260:AB260)</f>
        <v>24059.305327403083</v>
      </c>
      <c r="G471" s="9">
        <f t="shared" ref="G471:K486" si="41">G470*(1-G$5)+G$4*$F470*$L$4/1000</f>
        <v>274.79650137892776</v>
      </c>
      <c r="H471" s="9">
        <f t="shared" si="41"/>
        <v>324.70870717116304</v>
      </c>
      <c r="I471" s="9">
        <f t="shared" si="41"/>
        <v>240.54764144966211</v>
      </c>
      <c r="J471" s="9">
        <f t="shared" si="41"/>
        <v>49.336999906767801</v>
      </c>
      <c r="K471" s="9">
        <f t="shared" si="41"/>
        <v>2.8708358545689809</v>
      </c>
      <c r="L471" s="9">
        <f t="shared" si="40"/>
        <v>1167.2606857610899</v>
      </c>
      <c r="M471" s="2"/>
      <c r="N471" s="2"/>
      <c r="O471" s="2"/>
      <c r="P471" s="2"/>
      <c r="Q471" s="2"/>
      <c r="R471" s="2"/>
      <c r="S471" s="2"/>
    </row>
    <row r="472" spans="5:19" x14ac:dyDescent="0.3">
      <c r="E472" s="3">
        <f t="shared" si="39"/>
        <v>2216</v>
      </c>
      <c r="F472" s="4">
        <f>F471*SUM(economy!Z262:AB262)/SUM(economy!Z261:AB261)</f>
        <v>24058.706253106255</v>
      </c>
      <c r="G472" s="9">
        <f t="shared" si="41"/>
        <v>276.26490968529509</v>
      </c>
      <c r="H472" s="9">
        <f t="shared" si="41"/>
        <v>326.0745135112266</v>
      </c>
      <c r="I472" s="9">
        <f t="shared" si="41"/>
        <v>240.93340637639969</v>
      </c>
      <c r="J472" s="9">
        <f t="shared" si="41"/>
        <v>49.342394338091296</v>
      </c>
      <c r="K472" s="9">
        <f t="shared" si="41"/>
        <v>2.8707948158501937</v>
      </c>
      <c r="L472" s="9">
        <f t="shared" si="40"/>
        <v>1170.4860187268628</v>
      </c>
      <c r="M472" s="2"/>
      <c r="N472" s="2"/>
      <c r="O472" s="2"/>
      <c r="P472" s="2"/>
      <c r="Q472" s="2"/>
      <c r="R472" s="2"/>
      <c r="S472" s="2"/>
    </row>
    <row r="473" spans="5:19" x14ac:dyDescent="0.3">
      <c r="E473" s="3">
        <f t="shared" si="39"/>
        <v>2217</v>
      </c>
      <c r="F473" s="4">
        <f>F472*SUM(economy!Z263:AB263)/SUM(economy!Z262:AB262)</f>
        <v>24058.015599186612</v>
      </c>
      <c r="G473" s="9">
        <f t="shared" si="41"/>
        <v>277.73328142844241</v>
      </c>
      <c r="H473" s="9">
        <f t="shared" si="41"/>
        <v>327.43650622610409</v>
      </c>
      <c r="I473" s="9">
        <f t="shared" si="41"/>
        <v>241.31390332692601</v>
      </c>
      <c r="J473" s="9">
        <f t="shared" si="41"/>
        <v>49.347410288627991</v>
      </c>
      <c r="K473" s="9">
        <f t="shared" si="41"/>
        <v>2.870741799055172</v>
      </c>
      <c r="L473" s="9">
        <f t="shared" si="40"/>
        <v>1173.7018430691558</v>
      </c>
      <c r="M473" s="2"/>
      <c r="N473" s="2"/>
      <c r="O473" s="2"/>
      <c r="P473" s="2"/>
      <c r="Q473" s="2"/>
      <c r="R473" s="2"/>
      <c r="S473" s="2"/>
    </row>
    <row r="474" spans="5:19" x14ac:dyDescent="0.3">
      <c r="E474" s="3">
        <f t="shared" si="39"/>
        <v>2218</v>
      </c>
      <c r="F474" s="4">
        <f>F473*SUM(economy!Z264:AB264)/SUM(economy!Z263:AB263)</f>
        <v>24057.236602372013</v>
      </c>
      <c r="G474" s="9">
        <f t="shared" si="41"/>
        <v>279.20161101900311</v>
      </c>
      <c r="H474" s="9">
        <f t="shared" si="41"/>
        <v>328.79468720816686</v>
      </c>
      <c r="I474" s="9">
        <f t="shared" si="41"/>
        <v>241.68918925282134</v>
      </c>
      <c r="J474" s="9">
        <f t="shared" si="41"/>
        <v>49.352058631013314</v>
      </c>
      <c r="K474" s="9">
        <f t="shared" si="41"/>
        <v>2.870677217676862</v>
      </c>
      <c r="L474" s="9">
        <f t="shared" si="40"/>
        <v>1176.9082233286813</v>
      </c>
      <c r="M474" s="2"/>
      <c r="N474" s="2"/>
      <c r="O474" s="2"/>
      <c r="P474" s="2"/>
      <c r="Q474" s="2"/>
      <c r="R474" s="2"/>
      <c r="S474" s="2"/>
    </row>
    <row r="475" spans="5:19" x14ac:dyDescent="0.3">
      <c r="E475" s="3">
        <f t="shared" si="39"/>
        <v>2219</v>
      </c>
      <c r="F475" s="4">
        <f>F474*SUM(economy!Z265:AB265)/SUM(economy!Z264:AB264)</f>
        <v>24056.37241383252</v>
      </c>
      <c r="G475" s="9">
        <f t="shared" si="41"/>
        <v>280.66989306515728</v>
      </c>
      <c r="H475" s="9">
        <f t="shared" si="41"/>
        <v>330.14905864849828</v>
      </c>
      <c r="I475" s="9">
        <f t="shared" si="41"/>
        <v>242.05932082749572</v>
      </c>
      <c r="J475" s="9">
        <f t="shared" si="41"/>
        <v>49.356349996660875</v>
      </c>
      <c r="K475" s="9">
        <f t="shared" si="41"/>
        <v>2.8706014744704671</v>
      </c>
      <c r="L475" s="9">
        <f t="shared" si="40"/>
        <v>1180.1052240122826</v>
      </c>
      <c r="M475" s="2"/>
      <c r="N475" s="2"/>
      <c r="O475" s="2"/>
      <c r="P475" s="2"/>
      <c r="Q475" s="2"/>
      <c r="R475" s="2"/>
      <c r="S475" s="2"/>
    </row>
    <row r="476" spans="5:19" x14ac:dyDescent="0.3">
      <c r="E476" s="3">
        <f t="shared" si="39"/>
        <v>2220</v>
      </c>
      <c r="F476" s="4">
        <f>F475*SUM(economy!Z266:AB266)/SUM(economy!Z265:AB265)</f>
        <v>24055.426100873123</v>
      </c>
      <c r="G476" s="9">
        <f t="shared" si="41"/>
        <v>282.13812236740995</v>
      </c>
      <c r="H476" s="9">
        <f t="shared" si="41"/>
        <v>331.49962302803863</v>
      </c>
      <c r="I476" s="9">
        <f t="shared" si="41"/>
        <v>242.42435443706901</v>
      </c>
      <c r="J476" s="9">
        <f t="shared" si="41"/>
        <v>49.360294779500663</v>
      </c>
      <c r="K476" s="9">
        <f t="shared" si="41"/>
        <v>2.8705149616616223</v>
      </c>
      <c r="L476" s="9">
        <f t="shared" si="40"/>
        <v>1183.2929095736799</v>
      </c>
      <c r="M476" s="2"/>
      <c r="N476" s="2"/>
      <c r="O476" s="2"/>
      <c r="P476" s="2"/>
      <c r="Q476" s="2"/>
      <c r="R476" s="2"/>
      <c r="S476" s="2"/>
    </row>
    <row r="477" spans="5:19" x14ac:dyDescent="0.3">
      <c r="E477" s="3">
        <f t="shared" si="39"/>
        <v>2221</v>
      </c>
      <c r="F477" s="4">
        <f>F476*SUM(economy!Z267:AB267)/SUM(economy!Z266:AB266)</f>
        <v>24054.400648605642</v>
      </c>
      <c r="G477" s="9">
        <f t="shared" si="41"/>
        <v>283.60629391347265</v>
      </c>
      <c r="H477" s="9">
        <f t="shared" si="41"/>
        <v>332.84638310891273</v>
      </c>
      <c r="I477" s="9">
        <f t="shared" si="41"/>
        <v>242.78434617162762</v>
      </c>
      <c r="J477" s="9">
        <f t="shared" si="41"/>
        <v>49.363903139702465</v>
      </c>
      <c r="K477" s="9">
        <f t="shared" si="41"/>
        <v>2.8704180611521304</v>
      </c>
      <c r="L477" s="9">
        <f t="shared" si="40"/>
        <v>1186.4713443948676</v>
      </c>
      <c r="M477" s="2"/>
      <c r="N477" s="2"/>
      <c r="O477" s="2"/>
      <c r="P477" s="2"/>
      <c r="Q477" s="2"/>
      <c r="R477" s="2"/>
      <c r="S477" s="2"/>
    </row>
    <row r="478" spans="5:19" x14ac:dyDescent="0.3">
      <c r="E478" s="3">
        <f t="shared" si="39"/>
        <v>2222</v>
      </c>
      <c r="F478" s="4">
        <f>F477*SUM(economy!Z268:AB268)/SUM(economy!Z267:AB267)</f>
        <v>24053.29896159995</v>
      </c>
      <c r="G478" s="9">
        <f t="shared" si="41"/>
        <v>285.0744028732467</v>
      </c>
      <c r="H478" s="9">
        <f t="shared" si="41"/>
        <v>334.18934192593906</v>
      </c>
      <c r="I478" s="9">
        <f t="shared" si="41"/>
        <v>243.13935181684974</v>
      </c>
      <c r="J478" s="9">
        <f t="shared" si="41"/>
        <v>49.367185007382744</v>
      </c>
      <c r="K478" s="9">
        <f t="shared" si="41"/>
        <v>2.8703111447232392</v>
      </c>
      <c r="L478" s="9">
        <f t="shared" si="40"/>
        <v>1189.6405927681417</v>
      </c>
      <c r="M478" s="2"/>
      <c r="N478" s="2"/>
      <c r="O478" s="2"/>
      <c r="P478" s="2"/>
      <c r="Q478" s="2"/>
      <c r="R478" s="2"/>
      <c r="S478" s="2"/>
    </row>
    <row r="479" spans="5:19" x14ac:dyDescent="0.3">
      <c r="E479" s="3">
        <f t="shared" si="39"/>
        <v>2223</v>
      </c>
      <c r="F479" s="4">
        <f>F478*SUM(economy!Z269:AB269)/SUM(economy!Z268:AB268)</f>
        <v>24052.123865513971</v>
      </c>
      <c r="G479" s="9">
        <f t="shared" si="41"/>
        <v>286.5424445939077</v>
      </c>
      <c r="H479" s="9">
        <f t="shared" si="41"/>
        <v>335.52850277831675</v>
      </c>
      <c r="I479" s="9">
        <f t="shared" si="41"/>
        <v>243.48942684599118</v>
      </c>
      <c r="J479" s="9">
        <f t="shared" si="41"/>
        <v>49.370150086293584</v>
      </c>
      <c r="K479" s="9">
        <f t="shared" si="41"/>
        <v>2.8701945742364563</v>
      </c>
      <c r="L479" s="9">
        <f t="shared" si="40"/>
        <v>1192.8007188787458</v>
      </c>
      <c r="M479" s="2"/>
      <c r="N479" s="2"/>
      <c r="O479" s="2"/>
      <c r="P479" s="2"/>
      <c r="Q479" s="2"/>
      <c r="R479" s="2"/>
      <c r="S479" s="2"/>
    </row>
    <row r="480" spans="5:19" x14ac:dyDescent="0.3">
      <c r="E480" s="3">
        <f t="shared" si="39"/>
        <v>2224</v>
      </c>
      <c r="F480" s="4">
        <f>F479*SUM(economy!Z270:AB270)/SUM(economy!Z269:AB269)</f>
        <v>24050.878108702589</v>
      </c>
      <c r="G480" s="9">
        <f t="shared" si="41"/>
        <v>288.01041459508929</v>
      </c>
      <c r="H480" s="9">
        <f t="shared" si="41"/>
        <v>336.86386922148876</v>
      </c>
      <c r="I480" s="9">
        <f t="shared" si="41"/>
        <v>243.83462641222354</v>
      </c>
      <c r="J480" s="9">
        <f t="shared" si="41"/>
        <v>49.372807857492205</v>
      </c>
      <c r="K480" s="9">
        <f t="shared" si="41"/>
        <v>2.8700687018318773</v>
      </c>
      <c r="L480" s="9">
        <f t="shared" si="40"/>
        <v>1195.9517867881259</v>
      </c>
      <c r="M480" s="2"/>
      <c r="N480" s="2"/>
      <c r="O480" s="2"/>
      <c r="P480" s="2"/>
      <c r="Q480" s="2"/>
      <c r="R480" s="2"/>
      <c r="S480" s="2"/>
    </row>
    <row r="481" spans="5:19" x14ac:dyDescent="0.3">
      <c r="E481" s="3">
        <f t="shared" si="39"/>
        <v>2225</v>
      </c>
      <c r="F481" s="4">
        <f>F480*SUM(economy!Z271:AB271)/SUM(economy!Z270:AB270)</f>
        <v>24049.564363805712</v>
      </c>
      <c r="G481" s="9">
        <f t="shared" si="41"/>
        <v>289.47830856416505</v>
      </c>
      <c r="H481" s="9">
        <f t="shared" si="41"/>
        <v>338.19544505917833</v>
      </c>
      <c r="I481" s="9">
        <f t="shared" si="41"/>
        <v>244.17500534131693</v>
      </c>
      <c r="J481" s="9">
        <f t="shared" si="41"/>
        <v>49.375167582989704</v>
      </c>
      <c r="K481" s="9">
        <f t="shared" si="41"/>
        <v>2.8699338701240125</v>
      </c>
      <c r="L481" s="9">
        <f t="shared" si="40"/>
        <v>1199.0938604177741</v>
      </c>
      <c r="M481" s="2"/>
      <c r="N481" s="2"/>
      <c r="O481" s="2"/>
      <c r="P481" s="2"/>
      <c r="Q481" s="2"/>
      <c r="R481" s="2"/>
      <c r="S481" s="2"/>
    </row>
    <row r="482" spans="5:19" x14ac:dyDescent="0.3">
      <c r="E482" s="3">
        <f t="shared" si="39"/>
        <v>2226</v>
      </c>
      <c r="F482" s="4">
        <f>F481*SUM(economy!Z272:AB272)/SUM(economy!Z271:AB271)</f>
        <v>24048.185229314928</v>
      </c>
      <c r="G482" s="9">
        <f t="shared" si="41"/>
        <v>290.94612235162737</v>
      </c>
      <c r="H482" s="9">
        <f t="shared" si="41"/>
        <v>339.52323433559667</v>
      </c>
      <c r="I482" s="9">
        <f t="shared" si="41"/>
        <v>244.51061812465957</v>
      </c>
      <c r="J482" s="9">
        <f t="shared" si="41"/>
        <v>49.377238309377731</v>
      </c>
      <c r="K482" s="9">
        <f t="shared" si="41"/>
        <v>2.8697904123951181</v>
      </c>
      <c r="L482" s="9">
        <f t="shared" si="40"/>
        <v>1202.2270035336564</v>
      </c>
      <c r="M482" s="2"/>
      <c r="N482" s="2"/>
      <c r="O482" s="2"/>
      <c r="P482" s="2"/>
      <c r="Q482" s="2"/>
      <c r="R482" s="2"/>
      <c r="S482" s="2"/>
    </row>
    <row r="483" spans="5:19" x14ac:dyDescent="0.3">
      <c r="E483" s="3">
        <f t="shared" si="39"/>
        <v>2227</v>
      </c>
      <c r="F483" s="4">
        <f>F482*SUM(economy!Z273:AB273)/SUM(economy!Z272:AB272)</f>
        <v>24046.743231118922</v>
      </c>
      <c r="G483" s="9">
        <f t="shared" si="41"/>
        <v>292.41385196656211</v>
      </c>
      <c r="H483" s="9">
        <f t="shared" si="41"/>
        <v>340.84724132781906</v>
      </c>
      <c r="I483" s="9">
        <f t="shared" si="41"/>
        <v>244.84151891260643</v>
      </c>
      <c r="J483" s="9">
        <f t="shared" si="41"/>
        <v>49.379028871431885</v>
      </c>
      <c r="K483" s="9">
        <f t="shared" si="41"/>
        <v>2.869638652786012</v>
      </c>
      <c r="L483" s="9">
        <f t="shared" si="40"/>
        <v>1205.3512797312055</v>
      </c>
      <c r="M483" s="2"/>
      <c r="N483" s="2"/>
      <c r="O483" s="2"/>
      <c r="P483" s="2"/>
      <c r="Q483" s="2"/>
      <c r="R483" s="2"/>
      <c r="S483" s="2"/>
    </row>
    <row r="484" spans="5:19" x14ac:dyDescent="0.3">
      <c r="E484" s="3">
        <f t="shared" si="39"/>
        <v>2228</v>
      </c>
      <c r="F484" s="4">
        <f>F483*SUM(economy!Z274:AB274)/SUM(economy!Z273:AB273)</f>
        <v>24045.240824027729</v>
      </c>
      <c r="G484" s="9">
        <f t="shared" si="41"/>
        <v>293.88149357221727</v>
      </c>
      <c r="H484" s="9">
        <f t="shared" si="41"/>
        <v>342.16747053832711</v>
      </c>
      <c r="I484" s="9">
        <f t="shared" si="41"/>
        <v>245.16776150814934</v>
      </c>
      <c r="J484" s="9">
        <f t="shared" si="41"/>
        <v>49.38054789569059</v>
      </c>
      <c r="K484" s="9">
        <f t="shared" si="41"/>
        <v>2.8694789064843613</v>
      </c>
      <c r="L484" s="9">
        <f t="shared" si="40"/>
        <v>1208.4667524208687</v>
      </c>
      <c r="M484" s="2"/>
      <c r="N484" s="2"/>
      <c r="O484" s="2"/>
      <c r="P484" s="2"/>
      <c r="Q484" s="2"/>
      <c r="R484" s="2"/>
      <c r="S484" s="2"/>
    </row>
    <row r="485" spans="5:19" x14ac:dyDescent="0.3">
      <c r="E485" s="3">
        <f t="shared" si="39"/>
        <v>2229</v>
      </c>
      <c r="F485" s="4">
        <f>F484*SUM(economy!Z275:AB275)/SUM(economy!Z274:AB274)</f>
        <v>24043.680393275936</v>
      </c>
      <c r="G485" s="9">
        <f t="shared" si="41"/>
        <v>295.34904348166498</v>
      </c>
      <c r="H485" s="9">
        <f t="shared" si="41"/>
        <v>343.48392668771459</v>
      </c>
      <c r="I485" s="9">
        <f t="shared" si="41"/>
        <v>245.4893993609009</v>
      </c>
      <c r="J485" s="9">
        <f t="shared" si="41"/>
        <v>49.38180380400852</v>
      </c>
      <c r="K485" s="9">
        <f t="shared" si="41"/>
        <v>2.8693114799104471</v>
      </c>
      <c r="L485" s="9">
        <f t="shared" si="40"/>
        <v>1211.5734848141994</v>
      </c>
      <c r="M485" s="2"/>
      <c r="N485" s="2"/>
      <c r="O485" s="2"/>
      <c r="P485" s="2"/>
      <c r="Q485" s="2"/>
      <c r="R485" s="2"/>
      <c r="S485" s="2"/>
    </row>
    <row r="486" spans="5:19" x14ac:dyDescent="0.3">
      <c r="E486" s="3">
        <f t="shared" si="39"/>
        <v>2230</v>
      </c>
      <c r="F486" s="4">
        <f>F485*SUM(economy!Z276:AB276)/SUM(economy!Z275:AB275)</f>
        <v>24042.064256004334</v>
      </c>
      <c r="G486" s="9">
        <f t="shared" si="41"/>
        <v>296.81649815355507</v>
      </c>
      <c r="H486" s="9">
        <f t="shared" si="41"/>
        <v>344.79661470755434</v>
      </c>
      <c r="I486" s="9">
        <f t="shared" si="41"/>
        <v>245.8064855613853</v>
      </c>
      <c r="J486" s="9">
        <f t="shared" si="41"/>
        <v>49.382804817083368</v>
      </c>
      <c r="K486" s="9">
        <f t="shared" si="41"/>
        <v>2.8691366709004087</v>
      </c>
      <c r="L486" s="9">
        <f t="shared" si="40"/>
        <v>1214.6715399104785</v>
      </c>
      <c r="M486" s="2"/>
      <c r="N486" s="2"/>
      <c r="O486" s="2"/>
      <c r="P486" s="2"/>
      <c r="Q486" s="2"/>
      <c r="R486" s="2"/>
      <c r="S486" s="2"/>
    </row>
    <row r="487" spans="5:19" x14ac:dyDescent="0.3">
      <c r="E487" s="3">
        <f t="shared" si="39"/>
        <v>2231</v>
      </c>
      <c r="F487" s="4">
        <f>F486*SUM(economy!Z277:AB277)/SUM(economy!Z276:AB276)</f>
        <v>24040.394662720468</v>
      </c>
      <c r="G487" s="9">
        <f t="shared" ref="G487:K502" si="42">G486*(1-G$5)+G$4*$F486*$L$4/1000</f>
        <v>298.28385418795909</v>
      </c>
      <c r="H487" s="9">
        <f t="shared" si="42"/>
        <v>346.10553973342434</v>
      </c>
      <c r="I487" s="9">
        <f t="shared" si="42"/>
        <v>246.11907283562797</v>
      </c>
      <c r="J487" s="9">
        <f t="shared" si="42"/>
        <v>49.383558957955096</v>
      </c>
      <c r="K487" s="9">
        <f t="shared" si="42"/>
        <v>2.8689547688869492</v>
      </c>
      <c r="L487" s="9">
        <f t="shared" si="40"/>
        <v>1217.7609804838535</v>
      </c>
      <c r="M487" s="2"/>
      <c r="N487" s="2"/>
      <c r="O487" s="2"/>
      <c r="P487" s="2"/>
      <c r="Q487" s="2"/>
      <c r="R487" s="2"/>
      <c r="S487" s="2"/>
    </row>
    <row r="488" spans="5:19" x14ac:dyDescent="0.3">
      <c r="E488" s="3">
        <f t="shared" si="39"/>
        <v>2232</v>
      </c>
      <c r="F488" s="4">
        <f>F487*SUM(economy!Z278:AB278)/SUM(economy!Z277:AB277)</f>
        <v>24038.673798738324</v>
      </c>
      <c r="G488" s="9">
        <f t="shared" si="42"/>
        <v>299.75110832230354</v>
      </c>
      <c r="H488" s="9">
        <f t="shared" si="42"/>
        <v>347.41070709808963</v>
      </c>
      <c r="I488" s="9">
        <f t="shared" si="42"/>
        <v>246.42721354003763</v>
      </c>
      <c r="J488" s="9">
        <f t="shared" si="42"/>
        <v>49.384074055476695</v>
      </c>
      <c r="K488" s="9">
        <f t="shared" si="42"/>
        <v>2.8687660550775083</v>
      </c>
      <c r="L488" s="9">
        <f t="shared" si="40"/>
        <v>1220.841869070985</v>
      </c>
      <c r="M488" s="2"/>
      <c r="N488" s="2"/>
      <c r="O488" s="2"/>
      <c r="P488" s="2"/>
      <c r="Q488" s="2"/>
      <c r="R488" s="2"/>
      <c r="S488" s="2"/>
    </row>
    <row r="489" spans="5:19" x14ac:dyDescent="0.3">
      <c r="E489" s="3">
        <f t="shared" si="39"/>
        <v>2233</v>
      </c>
      <c r="F489" s="4">
        <f>F488*SUM(economy!Z279:AB279)/SUM(economy!Z278:AB278)</f>
        <v>24036.903785596314</v>
      </c>
      <c r="G489" s="9">
        <f t="shared" si="42"/>
        <v>301.21825742739082</v>
      </c>
      <c r="H489" s="9">
        <f t="shared" si="42"/>
        <v>348.71212232483839</v>
      </c>
      <c r="I489" s="9">
        <f t="shared" si="42"/>
        <v>246.73095965657311</v>
      </c>
      <c r="J489" s="9">
        <f t="shared" si="42"/>
        <v>49.384357747755651</v>
      </c>
      <c r="K489" s="9">
        <f t="shared" si="42"/>
        <v>2.8685708026299208</v>
      </c>
      <c r="L489" s="9">
        <f t="shared" si="40"/>
        <v>1223.9142679591878</v>
      </c>
      <c r="M489" s="2"/>
      <c r="N489" s="2"/>
      <c r="O489" s="2"/>
      <c r="P489" s="2"/>
      <c r="Q489" s="2"/>
      <c r="R489" s="2"/>
      <c r="S489" s="2"/>
    </row>
    <row r="490" spans="5:19" x14ac:dyDescent="0.3">
      <c r="E490" s="3">
        <f t="shared" si="39"/>
        <v>2234</v>
      </c>
      <c r="F490" s="4">
        <f>F489*SUM(economy!Z280:AB280)/SUM(economy!Z279:AB279)</f>
        <v>24035.086682454596</v>
      </c>
      <c r="G490" s="9">
        <f t="shared" si="42"/>
        <v>302.68529850350706</v>
      </c>
      <c r="H490" s="9">
        <f t="shared" si="42"/>
        <v>350.00979112096968</v>
      </c>
      <c r="I490" s="9">
        <f t="shared" si="42"/>
        <v>247.03036278818811</v>
      </c>
      <c r="J490" s="9">
        <f t="shared" si="42"/>
        <v>49.384417485565237</v>
      </c>
      <c r="K490" s="9">
        <f t="shared" si="42"/>
        <v>2.8683692768255296</v>
      </c>
      <c r="L490" s="9">
        <f t="shared" si="40"/>
        <v>1226.9782391750555</v>
      </c>
      <c r="M490" s="2"/>
      <c r="N490" s="2"/>
      <c r="O490" s="2"/>
      <c r="P490" s="2"/>
      <c r="Q490" s="2"/>
      <c r="R490" s="2"/>
      <c r="S490" s="2"/>
    </row>
    <row r="491" spans="5:19" x14ac:dyDescent="0.3">
      <c r="E491" s="3">
        <f t="shared" si="39"/>
        <v>2235</v>
      </c>
      <c r="F491" s="4">
        <f>F490*SUM(economy!Z281:AB281)/SUM(economy!Z280:AB280)</f>
        <v>24033.224487471274</v>
      </c>
      <c r="G491" s="9">
        <f t="shared" si="42"/>
        <v>304.15222867661464</v>
      </c>
      <c r="H491" s="9">
        <f t="shared" si="42"/>
        <v>351.30371937142991</v>
      </c>
      <c r="I491" s="9">
        <f t="shared" si="42"/>
        <v>247.32547415454718</v>
      </c>
      <c r="J491" s="9">
        <f t="shared" si="42"/>
        <v>49.384260535724934</v>
      </c>
      <c r="K491" s="9">
        <f t="shared" si="42"/>
        <v>2.8681617352397897</v>
      </c>
      <c r="L491" s="9">
        <f t="shared" si="40"/>
        <v>1230.0338444735567</v>
      </c>
      <c r="M491" s="2"/>
      <c r="N491" s="2"/>
      <c r="O491" s="2"/>
      <c r="P491" s="2"/>
      <c r="Q491" s="2"/>
      <c r="R491" s="2"/>
      <c r="S491" s="2"/>
    </row>
    <row r="492" spans="5:19" x14ac:dyDescent="0.3">
      <c r="E492" s="3">
        <f t="shared" si="39"/>
        <v>2236</v>
      </c>
      <c r="F492" s="4">
        <f>F491*SUM(economy!Z282:AB282)/SUM(economy!Z281:AB281)</f>
        <v>24031.319139157418</v>
      </c>
      <c r="G492" s="9">
        <f t="shared" si="42"/>
        <v>305.61904519462934</v>
      </c>
      <c r="H492" s="9">
        <f t="shared" si="42"/>
        <v>352.59391313259636</v>
      </c>
      <c r="I492" s="9">
        <f t="shared" si="42"/>
        <v>247.61634458800563</v>
      </c>
      <c r="J492" s="9">
        <f t="shared" si="42"/>
        <v>49.383893984449273</v>
      </c>
      <c r="K492" s="9">
        <f t="shared" si="42"/>
        <v>2.8679484279103509</v>
      </c>
      <c r="L492" s="9">
        <f t="shared" si="40"/>
        <v>1233.081145327591</v>
      </c>
      <c r="M492" s="2"/>
      <c r="N492" s="2"/>
      <c r="O492" s="2"/>
      <c r="P492" s="2"/>
      <c r="Q492" s="2"/>
      <c r="R492" s="2"/>
      <c r="S492" s="2"/>
    </row>
    <row r="493" spans="5:19" x14ac:dyDescent="0.3">
      <c r="E493" s="3">
        <f t="shared" si="39"/>
        <v>2237</v>
      </c>
      <c r="F493" s="4">
        <f>F492*SUM(economy!Z283:AB283)/SUM(economy!Z282:AB282)</f>
        <v>24029.372517711705</v>
      </c>
      <c r="G493" s="9">
        <f t="shared" si="42"/>
        <v>307.08574542377977</v>
      </c>
      <c r="H493" s="9">
        <f t="shared" si="42"/>
        <v>353.88037862620479</v>
      </c>
      <c r="I493" s="9">
        <f t="shared" si="42"/>
        <v>247.90302452984741</v>
      </c>
      <c r="J493" s="9">
        <f t="shared" si="42"/>
        <v>49.383324740664406</v>
      </c>
      <c r="K493" s="9">
        <f t="shared" si="42"/>
        <v>2.8677295975026231</v>
      </c>
      <c r="L493" s="9">
        <f t="shared" si="40"/>
        <v>1236.120202917999</v>
      </c>
      <c r="M493" s="2"/>
      <c r="N493" s="2"/>
      <c r="O493" s="2"/>
      <c r="P493" s="2"/>
      <c r="Q493" s="2"/>
      <c r="R493" s="2"/>
      <c r="S493" s="2"/>
    </row>
    <row r="494" spans="5:19" x14ac:dyDescent="0.3">
      <c r="E494" s="3">
        <f t="shared" si="39"/>
        <v>2238</v>
      </c>
      <c r="F494" s="4">
        <f>F493*SUM(economy!Z284:AB284)/SUM(economy!Z283:AB283)</f>
        <v>24027.386446333516</v>
      </c>
      <c r="G494" s="9">
        <f t="shared" si="42"/>
        <v>308.55232684504858</v>
      </c>
      <c r="H494" s="9">
        <f t="shared" si="42"/>
        <v>355.1631222334193</v>
      </c>
      <c r="I494" s="9">
        <f t="shared" si="42"/>
        <v>248.18556402677362</v>
      </c>
      <c r="J494" s="9">
        <f t="shared" si="42"/>
        <v>49.382559539291847</v>
      </c>
      <c r="K494" s="9">
        <f t="shared" si="42"/>
        <v>2.8675054794728565</v>
      </c>
      <c r="L494" s="9">
        <f t="shared" si="40"/>
        <v>1239.1510781240061</v>
      </c>
      <c r="M494" s="2"/>
      <c r="N494" s="2"/>
      <c r="O494" s="2"/>
      <c r="P494" s="2"/>
      <c r="Q494" s="2"/>
      <c r="R494" s="2"/>
      <c r="S494" s="2"/>
    </row>
    <row r="495" spans="5:19" x14ac:dyDescent="0.3">
      <c r="E495" s="3">
        <f t="shared" si="39"/>
        <v>2239</v>
      </c>
      <c r="F495" s="4">
        <f>F494*SUM(economy!Z285:AB285)/SUM(economy!Z284:AB284)</f>
        <v>24025.362692516148</v>
      </c>
      <c r="G495" s="9">
        <f t="shared" si="42"/>
        <v>310.01878705069333</v>
      </c>
      <c r="H495" s="9">
        <f t="shared" si="42"/>
        <v>356.44215048904158</v>
      </c>
      <c r="I495" s="9">
        <f t="shared" si="42"/>
        <v>248.46401272763558</v>
      </c>
      <c r="J495" s="9">
        <f t="shared" si="42"/>
        <v>49.38160494449874</v>
      </c>
      <c r="K495" s="9">
        <f t="shared" si="42"/>
        <v>2.8672763022287002</v>
      </c>
      <c r="L495" s="9">
        <f t="shared" si="40"/>
        <v>1242.1738315140979</v>
      </c>
      <c r="M495" s="2"/>
      <c r="N495" s="2"/>
      <c r="O495" s="2"/>
      <c r="P495" s="2"/>
      <c r="Q495" s="2"/>
      <c r="R495" s="2"/>
      <c r="S495" s="2"/>
    </row>
    <row r="496" spans="5:19" x14ac:dyDescent="0.3">
      <c r="E496" s="3">
        <f t="shared" si="39"/>
        <v>2240</v>
      </c>
      <c r="F496" s="4">
        <f>F495*SUM(economy!Z286:AB286)/SUM(economy!Z285:AB285)</f>
        <v>24023.302969318767</v>
      </c>
      <c r="G496" s="9">
        <f t="shared" si="42"/>
        <v>311.48512374084692</v>
      </c>
      <c r="H496" s="9">
        <f t="shared" si="42"/>
        <v>357.71747007585782</v>
      </c>
      <c r="I496" s="9">
        <f t="shared" si="42"/>
        <v>248.73841988040607</v>
      </c>
      <c r="J496" s="9">
        <f t="shared" si="42"/>
        <v>49.380467352914287</v>
      </c>
      <c r="K496" s="9">
        <f t="shared" si="42"/>
        <v>2.8670422872873029</v>
      </c>
      <c r="L496" s="9">
        <f t="shared" si="40"/>
        <v>1245.1885233373123</v>
      </c>
      <c r="M496" s="2"/>
      <c r="N496" s="2"/>
      <c r="O496" s="2"/>
      <c r="P496" s="2"/>
      <c r="Q496" s="2"/>
      <c r="R496" s="2"/>
      <c r="S496" s="2"/>
    </row>
    <row r="497" spans="5:19" x14ac:dyDescent="0.3">
      <c r="E497" s="3">
        <f t="shared" si="39"/>
        <v>2241</v>
      </c>
      <c r="F497" s="4">
        <f>F496*SUM(economy!Z287:AB287)/SUM(economy!Z286:AB286)</f>
        <v>24021.208936618255</v>
      </c>
      <c r="G497" s="9">
        <f t="shared" si="42"/>
        <v>312.95133472019501</v>
      </c>
      <c r="H497" s="9">
        <f t="shared" si="42"/>
        <v>358.98908781912019</v>
      </c>
      <c r="I497" s="9">
        <f t="shared" si="42"/>
        <v>249.00883432938221</v>
      </c>
      <c r="J497" s="9">
        <f t="shared" si="42"/>
        <v>49.379152996811641</v>
      </c>
      <c r="K497" s="9">
        <f t="shared" si="42"/>
        <v>2.8668036494309193</v>
      </c>
      <c r="L497" s="9">
        <f t="shared" si="40"/>
        <v>1248.19521351494</v>
      </c>
      <c r="M497" s="2"/>
      <c r="N497" s="2"/>
      <c r="O497" s="2"/>
      <c r="P497" s="2"/>
      <c r="Q497" s="2"/>
      <c r="R497" s="2"/>
      <c r="S497" s="2"/>
    </row>
    <row r="498" spans="5:19" x14ac:dyDescent="0.3">
      <c r="E498" s="3">
        <f t="shared" si="39"/>
        <v>2242</v>
      </c>
      <c r="F498" s="4">
        <f>F497*SUM(economy!Z288:AB288)/SUM(economy!Z287:AB287)</f>
        <v>24019.082202340614</v>
      </c>
      <c r="G498" s="9">
        <f t="shared" si="42"/>
        <v>314.41741789473042</v>
      </c>
      <c r="H498" s="9">
        <f t="shared" si="42"/>
        <v>360.25701068116138</v>
      </c>
      <c r="I498" s="9">
        <f t="shared" si="42"/>
        <v>249.27530451261413</v>
      </c>
      <c r="J498" s="9">
        <f t="shared" si="42"/>
        <v>49.37766794725502</v>
      </c>
      <c r="K498" s="9">
        <f t="shared" si="42"/>
        <v>2.8665605968600643</v>
      </c>
      <c r="L498" s="9">
        <f t="shared" si="40"/>
        <v>1251.1939616326213</v>
      </c>
      <c r="M498" s="2"/>
      <c r="N498" s="2"/>
      <c r="O498" s="2"/>
      <c r="P498" s="2"/>
      <c r="Q498" s="2"/>
      <c r="R498" s="2"/>
      <c r="S498" s="2"/>
    </row>
    <row r="499" spans="5:19" x14ac:dyDescent="0.3">
      <c r="E499" s="3">
        <f t="shared" si="39"/>
        <v>2243</v>
      </c>
      <c r="F499" s="4">
        <f>F498*SUM(economy!Z289:AB289)/SUM(economy!Z288:AB288)</f>
        <v>24016.924323671938</v>
      </c>
      <c r="G499" s="9">
        <f t="shared" si="42"/>
        <v>315.88337126858221</v>
      </c>
      <c r="H499" s="9">
        <f t="shared" si="42"/>
        <v>361.52124575613948</v>
      </c>
      <c r="I499" s="9">
        <f t="shared" si="42"/>
        <v>249.53787845955287</v>
      </c>
      <c r="J499" s="9">
        <f t="shared" si="42"/>
        <v>49.376018117211537</v>
      </c>
      <c r="K499" s="9">
        <f t="shared" si="42"/>
        <v>2.8663133313442168</v>
      </c>
      <c r="L499" s="9">
        <f t="shared" si="40"/>
        <v>1254.1848269328302</v>
      </c>
      <c r="M499" s="2"/>
      <c r="N499" s="2"/>
      <c r="O499" s="2"/>
      <c r="P499" s="2"/>
      <c r="Q499" s="2"/>
      <c r="R499" s="2"/>
      <c r="S499" s="2"/>
    </row>
    <row r="500" spans="5:19" x14ac:dyDescent="0.3">
      <c r="E500" s="3">
        <f t="shared" si="39"/>
        <v>2244</v>
      </c>
      <c r="F500" s="4">
        <f>F499*SUM(economy!Z290:AB290)/SUM(economy!Z289:AB289)</f>
        <v>24014.736808249589</v>
      </c>
      <c r="G500" s="9">
        <f t="shared" si="42"/>
        <v>317.34919294091901</v>
      </c>
      <c r="H500" s="9">
        <f t="shared" si="42"/>
        <v>362.781800264911</v>
      </c>
      <c r="I500" s="9">
        <f t="shared" si="42"/>
        <v>249.79660378891214</v>
      </c>
      <c r="J500" s="9">
        <f t="shared" si="42"/>
        <v>49.374209264627403</v>
      </c>
      <c r="K500" s="9">
        <f t="shared" si="42"/>
        <v>2.8660620483700816</v>
      </c>
      <c r="L500" s="9">
        <f t="shared" si="40"/>
        <v>1257.1678683077396</v>
      </c>
      <c r="M500" s="2"/>
      <c r="N500" s="2"/>
      <c r="O500" s="2"/>
      <c r="P500" s="2"/>
      <c r="Q500" s="2"/>
      <c r="R500" s="2"/>
      <c r="S500" s="2"/>
    </row>
    <row r="501" spans="5:19" x14ac:dyDescent="0.3">
      <c r="E501" s="3">
        <f t="shared" si="39"/>
        <v>2245</v>
      </c>
      <c r="F501" s="4">
        <f>F500*SUM(economy!Z291:AB291)/SUM(economy!Z290:AB290)</f>
        <v>24012.521115333093</v>
      </c>
      <c r="G501" s="9">
        <f t="shared" si="42"/>
        <v>318.81488110292486</v>
      </c>
      <c r="H501" s="9">
        <f t="shared" si="42"/>
        <v>364.03868155002988</v>
      </c>
      <c r="I501" s="9">
        <f t="shared" si="42"/>
        <v>250.05152770673743</v>
      </c>
      <c r="J501" s="9">
        <f t="shared" si="42"/>
        <v>49.372246995468203</v>
      </c>
      <c r="K501" s="9">
        <f t="shared" si="42"/>
        <v>2.8658069372874344</v>
      </c>
      <c r="L501" s="9">
        <f t="shared" si="40"/>
        <v>1260.1431442924477</v>
      </c>
      <c r="M501" s="2"/>
      <c r="N501" s="2"/>
      <c r="O501" s="2"/>
      <c r="P501" s="2"/>
      <c r="Q501" s="2"/>
      <c r="R501" s="2"/>
      <c r="S501" s="2"/>
    </row>
    <row r="502" spans="5:19" x14ac:dyDescent="0.3">
      <c r="E502" s="3">
        <f t="shared" si="39"/>
        <v>2246</v>
      </c>
      <c r="F502" s="4">
        <f>F501*SUM(economy!Z292:AB292)/SUM(economy!Z291:AB291)</f>
        <v>24010.278656955383</v>
      </c>
      <c r="G502" s="9">
        <f t="shared" si="42"/>
        <v>320.28043403484662</v>
      </c>
      <c r="H502" s="9">
        <f t="shared" si="42"/>
        <v>365.29189707087011</v>
      </c>
      <c r="I502" s="9">
        <f t="shared" si="42"/>
        <v>250.30269700467704</v>
      </c>
      <c r="J502" s="9">
        <f t="shared" si="42"/>
        <v>49.370136766722929</v>
      </c>
      <c r="K502" s="9">
        <f t="shared" si="42"/>
        <v>2.8655481814525565</v>
      </c>
      <c r="L502" s="9">
        <f t="shared" si="40"/>
        <v>1263.1107130585692</v>
      </c>
      <c r="M502" s="2"/>
      <c r="N502" s="2"/>
      <c r="O502" s="2"/>
      <c r="P502" s="2"/>
      <c r="Q502" s="2"/>
      <c r="R502" s="2"/>
      <c r="S502" s="2"/>
    </row>
    <row r="503" spans="5:19" x14ac:dyDescent="0.3">
      <c r="E503" s="3">
        <f t="shared" si="39"/>
        <v>2247</v>
      </c>
      <c r="F503" s="4">
        <f>F502*SUM(economy!Z293:AB293)/SUM(economy!Z292:AB292)</f>
        <v>24008.010799054271</v>
      </c>
      <c r="G503" s="9">
        <f t="shared" ref="G503:K518" si="43">G502*(1-G$5)+G$4*$F502*$L$4/1000</f>
        <v>321.74585010311148</v>
      </c>
      <c r="H503" s="9">
        <f t="shared" si="43"/>
        <v>366.54145439886997</v>
      </c>
      <c r="I503" s="9">
        <f t="shared" si="43"/>
        <v>250.55015805844943</v>
      </c>
      <c r="J503" s="9">
        <f t="shared" si="43"/>
        <v>49.367883889371512</v>
      </c>
      <c r="K503" s="9">
        <f t="shared" si="43"/>
        <v>2.8652859583692809</v>
      </c>
      <c r="L503" s="9">
        <f t="shared" si="40"/>
        <v>1266.0706324081716</v>
      </c>
      <c r="M503" s="2"/>
      <c r="N503" s="2"/>
      <c r="O503" s="2"/>
      <c r="P503" s="2"/>
      <c r="Q503" s="2"/>
      <c r="R503" s="2"/>
      <c r="S503" s="2"/>
    </row>
    <row r="504" spans="5:19" x14ac:dyDescent="0.3">
      <c r="E504" s="3">
        <f t="shared" si="39"/>
        <v>2248</v>
      </c>
      <c r="F504" s="4">
        <f>F503*SUM(economy!Z294:AB294)/SUM(economy!Z293:AB293)</f>
        <v>24005.718862584494</v>
      </c>
      <c r="G504" s="9">
        <f t="shared" si="43"/>
        <v>323.21112775751385</v>
      </c>
      <c r="H504" s="9">
        <f t="shared" si="43"/>
        <v>367.78736121289558</v>
      </c>
      <c r="I504" s="9">
        <f t="shared" si="43"/>
        <v>250.79395682650087</v>
      </c>
      <c r="J504" s="9">
        <f t="shared" si="43"/>
        <v>49.365493531315636</v>
      </c>
      <c r="K504" s="9">
        <f t="shared" si="43"/>
        <v>2.86502043982766</v>
      </c>
      <c r="L504" s="9">
        <f t="shared" si="40"/>
        <v>1269.0229597680536</v>
      </c>
      <c r="M504" s="2"/>
      <c r="N504" s="2"/>
      <c r="O504" s="2"/>
      <c r="P504" s="2"/>
      <c r="Q504" s="2"/>
      <c r="R504" s="2"/>
      <c r="S504" s="2"/>
    </row>
    <row r="505" spans="5:19" x14ac:dyDescent="0.3">
      <c r="E505" s="3">
        <f t="shared" si="39"/>
        <v>2249</v>
      </c>
      <c r="F505" s="4">
        <f>F504*SUM(economy!Z295:AB295)/SUM(economy!Z294:AB294)</f>
        <v>24003.404124610093</v>
      </c>
      <c r="G505" s="9">
        <f t="shared" si="43"/>
        <v>324.67626552846968</v>
      </c>
      <c r="H505" s="9">
        <f t="shared" si="43"/>
        <v>369.02962529472154</v>
      </c>
      <c r="I505" s="9">
        <f t="shared" si="43"/>
        <v>251.03413884884833</v>
      </c>
      <c r="J505" s="9">
        <f t="shared" si="43"/>
        <v>49.362970720272642</v>
      </c>
      <c r="K505" s="9">
        <f t="shared" si="43"/>
        <v>2.8647517920402814</v>
      </c>
      <c r="L505" s="9">
        <f t="shared" si="40"/>
        <v>1271.9677521843523</v>
      </c>
      <c r="M505" s="2"/>
      <c r="N505" s="2"/>
      <c r="O505" s="2"/>
      <c r="P505" s="2"/>
      <c r="Q505" s="2"/>
      <c r="R505" s="2"/>
      <c r="S505" s="2"/>
    </row>
    <row r="506" spans="5:19" x14ac:dyDescent="0.3">
      <c r="E506" s="3">
        <f t="shared" si="39"/>
        <v>2250</v>
      </c>
      <c r="F506" s="4">
        <f>F505*SUM(economy!Z296:AB296)/SUM(economy!Z295:AB295)</f>
        <v>24001.06781937812</v>
      </c>
      <c r="G506" s="9">
        <f t="shared" si="43"/>
        <v>326.14126202433789</v>
      </c>
      <c r="H506" s="9">
        <f t="shared" si="43"/>
        <v>370.26825452462668</v>
      </c>
      <c r="I506" s="9">
        <f t="shared" si="43"/>
        <v>251.27074924610207</v>
      </c>
      <c r="J506" s="9">
        <f t="shared" si="43"/>
        <v>49.360320346632342</v>
      </c>
      <c r="K506" s="9">
        <f t="shared" si="43"/>
        <v>2.8644801757762344</v>
      </c>
      <c r="L506" s="9">
        <f t="shared" si="40"/>
        <v>1274.9050663174751</v>
      </c>
      <c r="M506" s="2"/>
      <c r="N506" s="2"/>
      <c r="O506" s="2"/>
      <c r="P506" s="2"/>
      <c r="Q506" s="2"/>
      <c r="R506" s="2"/>
      <c r="S506" s="2"/>
    </row>
    <row r="507" spans="5:19" x14ac:dyDescent="0.3">
      <c r="E507" s="3">
        <f t="shared" si="39"/>
        <v>2251</v>
      </c>
      <c r="F507" s="4">
        <f>F506*SUM(economy!Z297:AB297)/SUM(economy!Z296:AB296)</f>
        <v>23998.711139372561</v>
      </c>
      <c r="G507" s="9">
        <f t="shared" si="43"/>
        <v>327.60611592880696</v>
      </c>
      <c r="H507" s="9">
        <f t="shared" si="43"/>
        <v>371.50325687710273</v>
      </c>
      <c r="I507" s="9">
        <f t="shared" si="43"/>
        <v>251.50383271866247</v>
      </c>
      <c r="J507" s="9">
        <f t="shared" si="43"/>
        <v>49.357547166276618</v>
      </c>
      <c r="K507" s="9">
        <f t="shared" si="43"/>
        <v>2.8642057464927713</v>
      </c>
      <c r="L507" s="9">
        <f t="shared" si="40"/>
        <v>1277.8349584373416</v>
      </c>
      <c r="M507" s="2"/>
      <c r="N507" s="2"/>
      <c r="O507" s="2"/>
      <c r="P507" s="2"/>
      <c r="Q507" s="2"/>
      <c r="R507" s="2"/>
      <c r="S507" s="2"/>
    </row>
    <row r="508" spans="5:19" x14ac:dyDescent="0.3">
      <c r="E508" s="3">
        <f t="shared" si="39"/>
        <v>2252</v>
      </c>
      <c r="F508" s="4">
        <f>F507*SUM(economy!Z298:AB298)/SUM(economy!Z297:AB297)</f>
        <v>23996.335236350093</v>
      </c>
      <c r="G508" s="9">
        <f t="shared" si="43"/>
        <v>329.07082599834615</v>
      </c>
      <c r="H508" s="9">
        <f t="shared" si="43"/>
        <v>372.73464041667364</v>
      </c>
      <c r="I508" s="9">
        <f t="shared" si="43"/>
        <v>251.73343354608613</v>
      </c>
      <c r="J508" s="9">
        <f t="shared" si="43"/>
        <v>49.35465580336168</v>
      </c>
      <c r="K508" s="9">
        <f t="shared" si="43"/>
        <v>2.8639286544646456</v>
      </c>
      <c r="L508" s="9">
        <f t="shared" si="40"/>
        <v>1280.7574844189321</v>
      </c>
      <c r="M508" s="2"/>
      <c r="N508" s="2"/>
      <c r="O508" s="2"/>
      <c r="P508" s="2"/>
      <c r="Q508" s="2"/>
      <c r="R508" s="2"/>
      <c r="S508" s="2"/>
    </row>
    <row r="509" spans="5:19" x14ac:dyDescent="0.3">
      <c r="E509" s="3">
        <f t="shared" si="39"/>
        <v>2253</v>
      </c>
      <c r="F509" s="4">
        <f>F508*SUM(economy!Z299:AB299)/SUM(economy!Z298:AB298)</f>
        <v>23993.941222356614</v>
      </c>
      <c r="G509" s="9">
        <f t="shared" si="43"/>
        <v>330.53539105971964</v>
      </c>
      <c r="H509" s="9">
        <f t="shared" si="43"/>
        <v>373.96241329382383</v>
      </c>
      <c r="I509" s="9">
        <f t="shared" si="43"/>
        <v>251.95959558661608</v>
      </c>
      <c r="J509" s="9">
        <f t="shared" si="43"/>
        <v>49.351650753062955</v>
      </c>
      <c r="K509" s="9">
        <f t="shared" si="43"/>
        <v>2.8636490449111869</v>
      </c>
      <c r="L509" s="9">
        <f t="shared" si="40"/>
        <v>1283.6726997381336</v>
      </c>
      <c r="M509" s="2"/>
      <c r="N509" s="2"/>
      <c r="O509" s="2"/>
      <c r="P509" s="2"/>
      <c r="Q509" s="2"/>
      <c r="R509" s="2"/>
      <c r="S509" s="2"/>
    </row>
    <row r="510" spans="5:19" x14ac:dyDescent="0.3">
      <c r="E510" s="3">
        <f t="shared" si="39"/>
        <v>2254</v>
      </c>
      <c r="F510" s="4">
        <f>F509*SUM(economy!Z300:AB300)/SUM(economy!Z299:AB299)</f>
        <v>23991.530170725579</v>
      </c>
      <c r="G510" s="9">
        <f t="shared" si="43"/>
        <v>331.99981000756298</v>
      </c>
      <c r="H510" s="9">
        <f t="shared" si="43"/>
        <v>375.1865837410329</v>
      </c>
      <c r="I510" s="9">
        <f t="shared" si="43"/>
        <v>252.18236227687086</v>
      </c>
      <c r="J510" s="9">
        <f t="shared" si="43"/>
        <v>49.348536384282433</v>
      </c>
      <c r="K510" s="9">
        <f t="shared" si="43"/>
        <v>2.8633670581210975</v>
      </c>
      <c r="L510" s="9">
        <f t="shared" si="40"/>
        <v>1286.5806594678702</v>
      </c>
      <c r="M510" s="2"/>
      <c r="N510" s="2"/>
      <c r="O510" s="2"/>
      <c r="P510" s="2"/>
      <c r="Q510" s="2"/>
      <c r="R510" s="2"/>
      <c r="S510" s="2"/>
    </row>
    <row r="511" spans="5:19" x14ac:dyDescent="0.3">
      <c r="E511" s="3">
        <f t="shared" si="39"/>
        <v>2255</v>
      </c>
      <c r="F511" s="4">
        <f>F510*SUM(economy!Z301:AB301)/SUM(economy!Z300:AB300)</f>
        <v>23989.103117057803</v>
      </c>
      <c r="G511" s="9">
        <f t="shared" si="43"/>
        <v>333.46408180202042</v>
      </c>
      <c r="H511" s="9">
        <f t="shared" si="43"/>
        <v>376.40716006891518</v>
      </c>
      <c r="I511" s="9">
        <f t="shared" si="43"/>
        <v>252.40177663168802</v>
      </c>
      <c r="J511" s="9">
        <f t="shared" si="43"/>
        <v>49.345316942318583</v>
      </c>
      <c r="K511" s="9">
        <f t="shared" si="43"/>
        <v>2.8630828295750188</v>
      </c>
      <c r="L511" s="9">
        <f t="shared" si="40"/>
        <v>1289.4814182745172</v>
      </c>
      <c r="M511" s="2"/>
      <c r="N511" s="2"/>
      <c r="O511" s="2"/>
      <c r="P511" s="2"/>
      <c r="Q511" s="2"/>
      <c r="R511" s="2"/>
      <c r="S511" s="2"/>
    </row>
    <row r="512" spans="5:19" x14ac:dyDescent="0.3">
      <c r="E512" s="3">
        <f t="shared" si="39"/>
        <v>2256</v>
      </c>
      <c r="F512" s="4">
        <f>F511*SUM(economy!Z302:AB302)/SUM(economy!Z301:AB301)</f>
        <v>23986.661060183116</v>
      </c>
      <c r="G512" s="9">
        <f t="shared" si="43"/>
        <v>334.9282054664418</v>
      </c>
      <c r="H512" s="9">
        <f t="shared" si="43"/>
        <v>377.62415066246172</v>
      </c>
      <c r="I512" s="9">
        <f t="shared" si="43"/>
        <v>252.61788124411663</v>
      </c>
      <c r="J512" s="9">
        <f t="shared" si="43"/>
        <v>49.341996551498703</v>
      </c>
      <c r="K512" s="9">
        <f t="shared" si="43"/>
        <v>2.8627964900658709</v>
      </c>
      <c r="L512" s="9">
        <f t="shared" si="40"/>
        <v>1292.3750304145847</v>
      </c>
      <c r="M512" s="2"/>
      <c r="N512" s="2"/>
      <c r="O512" s="2"/>
      <c r="P512" s="2"/>
      <c r="Q512" s="2"/>
      <c r="R512" s="2"/>
      <c r="S512" s="2"/>
    </row>
    <row r="513" spans="5:19" x14ac:dyDescent="0.3">
      <c r="E513" s="3">
        <f t="shared" si="39"/>
        <v>2257</v>
      </c>
      <c r="F513" s="4">
        <f>F512*SUM(economy!Z303:AB303)/SUM(economy!Z302:AB302)</f>
        <v>23984.204963104246</v>
      </c>
      <c r="G513" s="9">
        <f t="shared" si="43"/>
        <v>336.39218008513842</v>
      </c>
      <c r="H513" s="9">
        <f t="shared" si="43"/>
        <v>378.83756397738307</v>
      </c>
      <c r="I513" s="9">
        <f t="shared" si="43"/>
        <v>252.83071828555458</v>
      </c>
      <c r="J513" s="9">
        <f t="shared" si="43"/>
        <v>49.338579217773791</v>
      </c>
      <c r="K513" s="9">
        <f t="shared" si="43"/>
        <v>2.8625081658169891</v>
      </c>
      <c r="L513" s="9">
        <f t="shared" si="40"/>
        <v>1295.2615497316669</v>
      </c>
      <c r="M513" s="2"/>
      <c r="N513" s="2"/>
      <c r="O513" s="2"/>
      <c r="P513" s="2"/>
      <c r="Q513" s="2"/>
      <c r="R513" s="2"/>
      <c r="S513" s="2"/>
    </row>
    <row r="514" spans="5:19" x14ac:dyDescent="0.3">
      <c r="E514" s="3">
        <f t="shared" si="39"/>
        <v>2258</v>
      </c>
      <c r="F514" s="4">
        <f>F513*SUM(economy!Z304:AB304)/SUM(economy!Z303:AB303)</f>
        <v>23981.735753922527</v>
      </c>
      <c r="G514" s="9">
        <f t="shared" si="43"/>
        <v>337.85600480119643</v>
      </c>
      <c r="H514" s="9">
        <f t="shared" si="43"/>
        <v>380.04740853655068</v>
      </c>
      <c r="I514" s="9">
        <f t="shared" si="43"/>
        <v>253.04032950602576</v>
      </c>
      <c r="J514" s="9">
        <f t="shared" si="43"/>
        <v>49.335068831275954</v>
      </c>
      <c r="K514" s="9">
        <f t="shared" si="43"/>
        <v>2.8622179785980908</v>
      </c>
      <c r="L514" s="9">
        <f t="shared" si="40"/>
        <v>1298.1410296536469</v>
      </c>
      <c r="M514" s="2"/>
      <c r="N514" s="2"/>
      <c r="O514" s="2"/>
      <c r="P514" s="2"/>
      <c r="Q514" s="2"/>
      <c r="R514" s="2"/>
      <c r="S514" s="2"/>
    </row>
    <row r="515" spans="5:19" x14ac:dyDescent="0.3">
      <c r="E515" s="3">
        <f t="shared" si="39"/>
        <v>2259</v>
      </c>
      <c r="F515" s="4">
        <f>F514*SUM(economy!Z305:AB305)/SUM(economy!Z304:AB304)</f>
        <v>23979.254326746519</v>
      </c>
      <c r="G515" s="9">
        <f t="shared" si="43"/>
        <v>339.31967881434662</v>
      </c>
      <c r="H515" s="9">
        <f t="shared" si="43"/>
        <v>381.25369292653488</v>
      </c>
      <c r="I515" s="9">
        <f t="shared" si="43"/>
        <v>253.24675623459257</v>
      </c>
      <c r="J515" s="9">
        <f t="shared" si="43"/>
        <v>49.331469168838353</v>
      </c>
      <c r="K515" s="9">
        <f t="shared" si="43"/>
        <v>2.8619260458390761</v>
      </c>
      <c r="L515" s="9">
        <f t="shared" si="40"/>
        <v>1301.0135231901515</v>
      </c>
      <c r="M515" s="2"/>
      <c r="N515" s="2"/>
      <c r="O515" s="2"/>
      <c r="P515" s="2"/>
      <c r="Q515" s="2"/>
      <c r="R515" s="2"/>
      <c r="S515" s="2"/>
    </row>
    <row r="516" spans="5:19" x14ac:dyDescent="0.3">
      <c r="E516" s="3">
        <f t="shared" si="39"/>
        <v>2260</v>
      </c>
      <c r="F516" s="4">
        <f>F515*SUM(economy!Z306:AB306)/SUM(economy!Z305:AB305)</f>
        <v>23976.76154258267</v>
      </c>
      <c r="G516" s="9">
        <f t="shared" si="43"/>
        <v>340.78320137888983</v>
      </c>
      <c r="H516" s="9">
        <f t="shared" si="43"/>
        <v>382.45642579423816</v>
      </c>
      <c r="I516" s="9">
        <f t="shared" si="43"/>
        <v>253.45003937989947</v>
      </c>
      <c r="J516" s="9">
        <f t="shared" si="43"/>
        <v>49.327783896477868</v>
      </c>
      <c r="K516" s="9">
        <f t="shared" si="43"/>
        <v>2.8616324807417084</v>
      </c>
      <c r="L516" s="9">
        <f t="shared" si="40"/>
        <v>1303.879082930247</v>
      </c>
      <c r="M516" s="2"/>
      <c r="N516" s="2"/>
      <c r="O516" s="2"/>
      <c r="P516" s="2"/>
      <c r="Q516" s="2"/>
      <c r="R516" s="2"/>
      <c r="S516" s="2"/>
    </row>
    <row r="517" spans="5:19" x14ac:dyDescent="0.3">
      <c r="E517" s="3">
        <f t="shared" si="39"/>
        <v>2261</v>
      </c>
      <c r="F517" s="4">
        <f>F516*SUM(economy!Z307:AB307)/SUM(economy!Z306:AB306)</f>
        <v>23974.258230209314</v>
      </c>
      <c r="G517" s="9">
        <f t="shared" si="43"/>
        <v>342.24657180167657</v>
      </c>
      <c r="H517" s="9">
        <f t="shared" si="43"/>
        <v>383.65561584362052</v>
      </c>
      <c r="I517" s="9">
        <f t="shared" si="43"/>
        <v>253.65021943084295</v>
      </c>
      <c r="J517" s="9">
        <f t="shared" si="43"/>
        <v>49.324016571840453</v>
      </c>
      <c r="K517" s="9">
        <f t="shared" si="43"/>
        <v>2.861337392389165</v>
      </c>
      <c r="L517" s="9">
        <f t="shared" si="40"/>
        <v>1306.7377610403698</v>
      </c>
      <c r="M517" s="2"/>
      <c r="N517" s="2"/>
      <c r="O517" s="2"/>
      <c r="P517" s="2"/>
      <c r="Q517" s="2"/>
      <c r="R517" s="2"/>
      <c r="S517" s="2"/>
    </row>
    <row r="518" spans="5:19" x14ac:dyDescent="0.3">
      <c r="E518" s="3">
        <f t="shared" si="39"/>
        <v>2262</v>
      </c>
      <c r="F518" s="4">
        <f>F517*SUM(economy!Z308:AB308)/SUM(economy!Z307:AB307)</f>
        <v>23971.745187033299</v>
      </c>
      <c r="G518" s="9">
        <f t="shared" si="43"/>
        <v>343.70978944014007</v>
      </c>
      <c r="H518" s="9">
        <f t="shared" si="43"/>
        <v>384.85127183251694</v>
      </c>
      <c r="I518" s="9">
        <f t="shared" si="43"/>
        <v>253.84733645736395</v>
      </c>
      <c r="J518" s="9">
        <f t="shared" si="43"/>
        <v>49.320170646609391</v>
      </c>
      <c r="K518" s="9">
        <f t="shared" si="43"/>
        <v>2.8610408858535186</v>
      </c>
      <c r="L518" s="9">
        <f t="shared" si="40"/>
        <v>1309.5896092624839</v>
      </c>
      <c r="M518" s="2"/>
      <c r="N518" s="2"/>
      <c r="O518" s="2"/>
      <c r="P518" s="2"/>
      <c r="Q518" s="2"/>
      <c r="R518" s="2"/>
      <c r="S518" s="2"/>
    </row>
    <row r="519" spans="5:19" x14ac:dyDescent="0.3">
      <c r="E519" s="3">
        <f t="shared" si="39"/>
        <v>2263</v>
      </c>
      <c r="F519" s="4">
        <f>F518*SUM(economy!Z309:AB309)/SUM(economy!Z308:AB308)</f>
        <v>23969.223179929908</v>
      </c>
      <c r="G519" s="9">
        <f t="shared" ref="G519:K534" si="44">G518*(1-G$5)+G$4*$F518*$L$4/1000</f>
        <v>345.17285370038155</v>
      </c>
      <c r="H519" s="9">
        <f t="shared" si="44"/>
        <v>386.04340256954305</v>
      </c>
      <c r="I519" s="9">
        <f t="shared" si="44"/>
        <v>254.04143011135812</v>
      </c>
      <c r="J519" s="9">
        <f t="shared" si="44"/>
        <v>49.316249468876499</v>
      </c>
      <c r="K519" s="9">
        <f t="shared" si="44"/>
        <v>2.8607430623011432</v>
      </c>
      <c r="L519" s="9">
        <f t="shared" si="40"/>
        <v>1312.4346789124604</v>
      </c>
      <c r="M519" s="2"/>
      <c r="N519" s="2"/>
      <c r="O519" s="2"/>
      <c r="P519" s="2"/>
      <c r="Q519" s="2"/>
      <c r="R519" s="2"/>
      <c r="S519" s="2"/>
    </row>
    <row r="520" spans="5:19" x14ac:dyDescent="0.3">
      <c r="E520" s="3">
        <f t="shared" si="39"/>
        <v>2264</v>
      </c>
      <c r="F520" s="4">
        <f>F519*SUM(economy!Z310:AB310)/SUM(economy!Z309:AB309)</f>
        <v>23966.692946066236</v>
      </c>
      <c r="G520" s="9">
        <f t="shared" si="44"/>
        <v>346.63576403530686</v>
      </c>
      <c r="H520" s="9">
        <f t="shared" si="44"/>
        <v>387.23201691108881</v>
      </c>
      <c r="I520" s="9">
        <f t="shared" si="44"/>
        <v>254.23253962770031</v>
      </c>
      <c r="J520" s="9">
        <f t="shared" si="44"/>
        <v>49.312256285476472</v>
      </c>
      <c r="K520" s="9">
        <f t="shared" si="44"/>
        <v>2.8604440190960823</v>
      </c>
      <c r="L520" s="9">
        <f t="shared" si="40"/>
        <v>1315.2730208786686</v>
      </c>
      <c r="M520" s="2"/>
      <c r="N520" s="2"/>
      <c r="O520" s="2"/>
      <c r="P520" s="2"/>
      <c r="Q520" s="2"/>
      <c r="R520" s="2"/>
      <c r="S520" s="2"/>
    </row>
    <row r="521" spans="5:19" x14ac:dyDescent="0.3">
      <c r="E521" s="3">
        <f t="shared" si="39"/>
        <v>2265</v>
      </c>
      <c r="F521" s="4">
        <f>F520*SUM(economy!Z311:AB311)/SUM(economy!Z310:AB310)</f>
        <v>23964.155193708142</v>
      </c>
      <c r="G521" s="9">
        <f t="shared" si="44"/>
        <v>348.09851994281325</v>
      </c>
      <c r="H521" s="9">
        <f t="shared" si="44"/>
        <v>388.41712375839762</v>
      </c>
      <c r="I521" s="9">
        <f t="shared" si="44"/>
        <v>254.42070382537878</v>
      </c>
      <c r="J521" s="9">
        <f t="shared" si="44"/>
        <v>49.3081942442845</v>
      </c>
      <c r="K521" s="9">
        <f t="shared" si="44"/>
        <v>2.8601438499013958</v>
      </c>
      <c r="L521" s="9">
        <f t="shared" si="40"/>
        <v>1318.1046856207754</v>
      </c>
      <c r="M521" s="2"/>
      <c r="N521" s="2"/>
      <c r="O521" s="2"/>
      <c r="P521" s="2"/>
      <c r="Q521" s="2"/>
      <c r="R521" s="2"/>
      <c r="S521" s="2"/>
    </row>
    <row r="522" spans="5:19" x14ac:dyDescent="0.3">
      <c r="E522" s="3">
        <f t="shared" ref="E522:E556" si="45">1+E521</f>
        <v>2266</v>
      </c>
      <c r="F522" s="4">
        <f>F521*SUM(economy!Z312:AB312)/SUM(economy!Z311:AB311)</f>
        <v>23961.610603010991</v>
      </c>
      <c r="G522" s="9">
        <f t="shared" si="44"/>
        <v>349.56112096402546</v>
      </c>
      <c r="H522" s="9">
        <f t="shared" si="44"/>
        <v>389.598732054729</v>
      </c>
      <c r="I522" s="9">
        <f t="shared" si="44"/>
        <v>254.60596110873561</v>
      </c>
      <c r="J522" s="9">
        <f t="shared" si="44"/>
        <v>49.304066396477367</v>
      </c>
      <c r="K522" s="9">
        <f t="shared" si="44"/>
        <v>2.8598426447785199</v>
      </c>
      <c r="L522" s="9">
        <f t="shared" ref="L522:L556" si="46">SUM(G522:K522,L$5)</f>
        <v>1320.929723168746</v>
      </c>
      <c r="M522" s="2"/>
      <c r="N522" s="2"/>
      <c r="O522" s="2"/>
      <c r="P522" s="2"/>
      <c r="Q522" s="2"/>
      <c r="R522" s="2"/>
      <c r="S522" s="2"/>
    </row>
    <row r="523" spans="5:19" x14ac:dyDescent="0.3">
      <c r="E523" s="3">
        <f t="shared" si="45"/>
        <v>2267</v>
      </c>
      <c r="F523" s="4">
        <f>F522*SUM(economy!Z313:AB313)/SUM(economy!Z312:AB312)</f>
        <v>23959.059826794386</v>
      </c>
      <c r="G523" s="9">
        <f t="shared" si="44"/>
        <v>351.02356668158012</v>
      </c>
      <c r="H523" s="9">
        <f t="shared" si="44"/>
        <v>390.77685078260379</v>
      </c>
      <c r="I523" s="9">
        <f t="shared" si="44"/>
        <v>254.78834946880912</v>
      </c>
      <c r="J523" s="9">
        <f t="shared" si="44"/>
        <v>49.29987569875815</v>
      </c>
      <c r="K523" s="9">
        <f t="shared" si="44"/>
        <v>2.8595404902846546</v>
      </c>
      <c r="L523" s="9">
        <f t="shared" si="46"/>
        <v>1323.7481831220359</v>
      </c>
      <c r="M523" s="2"/>
      <c r="N523" s="2"/>
      <c r="O523" s="2"/>
      <c r="P523" s="2"/>
      <c r="Q523" s="2"/>
      <c r="R523" s="2"/>
      <c r="S523" s="2"/>
    </row>
    <row r="524" spans="5:19" x14ac:dyDescent="0.3">
      <c r="E524" s="3">
        <f t="shared" si="45"/>
        <v>2268</v>
      </c>
      <c r="F524" s="4">
        <f>F523*SUM(economy!Z314:AB314)/SUM(economy!Z313:AB313)</f>
        <v>23956.503491301075</v>
      </c>
      <c r="G524" s="9">
        <f t="shared" si="44"/>
        <v>352.48585671795723</v>
      </c>
      <c r="H524" s="9">
        <f t="shared" si="44"/>
        <v>391.9514889611292</v>
      </c>
      <c r="I524" s="9">
        <f t="shared" si="44"/>
        <v>254.96790648477463</v>
      </c>
      <c r="J524" s="9">
        <f t="shared" si="44"/>
        <v>49.295625015544807</v>
      </c>
      <c r="K524" s="9">
        <f t="shared" si="44"/>
        <v>2.8592374695682019</v>
      </c>
      <c r="L524" s="9">
        <f t="shared" si="46"/>
        <v>1326.5601146489739</v>
      </c>
      <c r="M524" s="2"/>
      <c r="N524" s="2"/>
      <c r="O524" s="2"/>
      <c r="P524" s="2"/>
      <c r="Q524" s="2"/>
      <c r="R524" s="2"/>
      <c r="S524" s="2"/>
    </row>
    <row r="525" spans="5:19" x14ac:dyDescent="0.3">
      <c r="E525" s="3">
        <f t="shared" si="45"/>
        <v>2269</v>
      </c>
      <c r="F525" s="4">
        <f>F524*SUM(economy!Z315:AB315)/SUM(economy!Z314:AB314)</f>
        <v>23953.942196940512</v>
      </c>
      <c r="G525" s="9">
        <f t="shared" si="44"/>
        <v>353.94799073385826</v>
      </c>
      <c r="H525" s="9">
        <f t="shared" si="44"/>
        <v>393.12265564340271</v>
      </c>
      <c r="I525" s="9">
        <f t="shared" si="44"/>
        <v>255.14466932548009</v>
      </c>
      <c r="J525" s="9">
        <f t="shared" si="44"/>
        <v>49.291317121122759</v>
      </c>
      <c r="K525" s="9">
        <f t="shared" si="44"/>
        <v>2.8589336624622854</v>
      </c>
      <c r="L525" s="9">
        <f t="shared" si="46"/>
        <v>1329.3655664863261</v>
      </c>
      <c r="M525" s="2"/>
      <c r="N525" s="2"/>
      <c r="O525" s="2"/>
      <c r="P525" s="2"/>
      <c r="Q525" s="2"/>
      <c r="R525" s="2"/>
      <c r="S525" s="2"/>
    </row>
    <row r="526" spans="5:19" x14ac:dyDescent="0.3">
      <c r="E526" s="3">
        <f t="shared" si="45"/>
        <v>2270</v>
      </c>
      <c r="F526" s="4">
        <f>F525*SUM(economy!Z316:AB316)/SUM(economy!Z315:AB315)</f>
        <v>23951.376519016681</v>
      </c>
      <c r="G526" s="9">
        <f t="shared" si="44"/>
        <v>355.40996842662929</v>
      </c>
      <c r="H526" s="9">
        <f t="shared" si="44"/>
        <v>394.29035991399297</v>
      </c>
      <c r="I526" s="9">
        <f t="shared" si="44"/>
        <v>255.31867475107259</v>
      </c>
      <c r="J526" s="9">
        <f t="shared" si="44"/>
        <v>49.286954701761829</v>
      </c>
      <c r="K526" s="9">
        <f t="shared" si="44"/>
        <v>2.8586291455763799</v>
      </c>
      <c r="L526" s="9">
        <f t="shared" si="46"/>
        <v>1332.1645869390331</v>
      </c>
      <c r="M526" s="2"/>
      <c r="N526" s="2"/>
      <c r="O526" s="2"/>
      <c r="P526" s="2"/>
      <c r="Q526" s="2"/>
      <c r="R526" s="2"/>
      <c r="S526" s="2"/>
    </row>
    <row r="527" spans="5:19" x14ac:dyDescent="0.3">
      <c r="E527" s="3">
        <f t="shared" si="45"/>
        <v>2271</v>
      </c>
      <c r="F527" s="4">
        <f>F526*SUM(economy!Z317:AB317)/SUM(economy!Z316:AB316)</f>
        <v>23948.807008441036</v>
      </c>
      <c r="G527" s="9">
        <f t="shared" si="44"/>
        <v>356.87178952872893</v>
      </c>
      <c r="H527" s="9">
        <f t="shared" si="44"/>
        <v>395.45461088649591</v>
      </c>
      <c r="I527" s="9">
        <f t="shared" si="44"/>
        <v>255.48995911471263</v>
      </c>
      <c r="J527" s="9">
        <f t="shared" si="44"/>
        <v>49.282540357797622</v>
      </c>
      <c r="K527" s="9">
        <f t="shared" si="44"/>
        <v>2.8583239923860568</v>
      </c>
      <c r="L527" s="9">
        <f t="shared" si="46"/>
        <v>1334.9572238801211</v>
      </c>
      <c r="M527" s="2"/>
      <c r="N527" s="2"/>
      <c r="O527" s="2"/>
      <c r="P527" s="2"/>
      <c r="Q527" s="2"/>
      <c r="R527" s="2"/>
      <c r="S527" s="2"/>
    </row>
    <row r="528" spans="5:19" x14ac:dyDescent="0.3">
      <c r="E528" s="3">
        <f t="shared" si="45"/>
        <v>2272</v>
      </c>
      <c r="F528" s="4">
        <f>F527*SUM(economy!Z318:AB318)/SUM(economy!Z317:AB317)</f>
        <v>23946.234192430478</v>
      </c>
      <c r="G528" s="9">
        <f t="shared" si="44"/>
        <v>358.33345380623939</v>
      </c>
      <c r="H528" s="9">
        <f t="shared" si="44"/>
        <v>396.6154177011644</v>
      </c>
      <c r="I528" s="9">
        <f t="shared" si="44"/>
        <v>255.65855836437214</v>
      </c>
      <c r="J528" s="9">
        <f t="shared" si="44"/>
        <v>49.278076605677718</v>
      </c>
      <c r="K528" s="9">
        <f t="shared" si="44"/>
        <v>2.8580182733208908</v>
      </c>
      <c r="L528" s="9">
        <f t="shared" si="46"/>
        <v>1337.7435247507744</v>
      </c>
      <c r="M528" s="2"/>
      <c r="N528" s="2"/>
      <c r="O528" s="2"/>
      <c r="P528" s="2"/>
      <c r="Q528" s="2"/>
      <c r="R528" s="2"/>
      <c r="S528" s="2"/>
    </row>
    <row r="529" spans="5:19" x14ac:dyDescent="0.3">
      <c r="E529" s="3">
        <f t="shared" si="45"/>
        <v>2273</v>
      </c>
      <c r="F529" s="4">
        <f>F528*SUM(economy!Z319:AB319)/SUM(economy!Z318:AB318)</f>
        <v>23943.658575190268</v>
      </c>
      <c r="G529" s="9">
        <f t="shared" si="44"/>
        <v>359.79496105742061</v>
      </c>
      <c r="H529" s="9">
        <f t="shared" si="44"/>
        <v>397.77278952261008</v>
      </c>
      <c r="I529" s="9">
        <f t="shared" si="44"/>
        <v>255.82450804471358</v>
      </c>
      <c r="J529" s="9">
        <f t="shared" si="44"/>
        <v>49.273565879972878</v>
      </c>
      <c r="K529" s="9">
        <f t="shared" si="44"/>
        <v>2.8577120558505453</v>
      </c>
      <c r="L529" s="9">
        <f t="shared" si="46"/>
        <v>1340.5235365605677</v>
      </c>
      <c r="M529" s="2"/>
      <c r="N529" s="2"/>
      <c r="O529" s="2"/>
      <c r="P529" s="2"/>
      <c r="Q529" s="2"/>
      <c r="R529" s="2"/>
      <c r="S529" s="2"/>
    </row>
    <row r="530" spans="5:19" x14ac:dyDescent="0.3">
      <c r="E530" s="3">
        <f t="shared" si="45"/>
        <v>2274</v>
      </c>
      <c r="F530" s="4">
        <f>F529*SUM(economy!Z320:AB320)/SUM(economy!Z319:AB319)</f>
        <v>23941.080638582793</v>
      </c>
      <c r="G530" s="9">
        <f t="shared" si="44"/>
        <v>361.25631111130548</v>
      </c>
      <c r="H530" s="9">
        <f t="shared" si="44"/>
        <v>398.92673553757578</v>
      </c>
      <c r="I530" s="9">
        <f t="shared" si="44"/>
        <v>255.98784329904618</v>
      </c>
      <c r="J530" s="9">
        <f t="shared" si="44"/>
        <v>49.269010535353502</v>
      </c>
      <c r="K530" s="9">
        <f t="shared" si="44"/>
        <v>2.857405404569048</v>
      </c>
      <c r="L530" s="9">
        <f t="shared" si="46"/>
        <v>1343.2973058878501</v>
      </c>
      <c r="M530" s="2"/>
      <c r="N530" s="2"/>
      <c r="O530" s="2"/>
      <c r="P530" s="2"/>
      <c r="Q530" s="2"/>
      <c r="R530" s="2"/>
      <c r="S530" s="2"/>
    </row>
    <row r="531" spans="5:19" x14ac:dyDescent="0.3">
      <c r="E531" s="3">
        <f t="shared" si="45"/>
        <v>2275</v>
      </c>
      <c r="F531" s="4">
        <f>F530*SUM(economy!Z321:AB321)/SUM(economy!Z320:AB320)</f>
        <v>23938.500842781865</v>
      </c>
      <c r="G531" s="9">
        <f t="shared" si="44"/>
        <v>362.71750382633633</v>
      </c>
      <c r="H531" s="9">
        <f t="shared" si="44"/>
        <v>400.07726495277666</v>
      </c>
      <c r="I531" s="9">
        <f t="shared" si="44"/>
        <v>256.14859887135651</v>
      </c>
      <c r="J531" s="9">
        <f t="shared" si="44"/>
        <v>49.264412848531705</v>
      </c>
      <c r="K531" s="9">
        <f t="shared" si="44"/>
        <v>2.857098381277305</v>
      </c>
      <c r="L531" s="9">
        <f t="shared" si="46"/>
        <v>1346.0648788802785</v>
      </c>
      <c r="M531" s="2"/>
      <c r="N531" s="2"/>
      <c r="O531" s="2"/>
      <c r="P531" s="2"/>
      <c r="Q531" s="2"/>
      <c r="R531" s="2"/>
      <c r="S531" s="2"/>
    </row>
    <row r="532" spans="5:19" x14ac:dyDescent="0.3">
      <c r="E532" s="3">
        <f t="shared" si="45"/>
        <v>2276</v>
      </c>
      <c r="F532" s="4">
        <f>F531*SUM(economy!Z322:AB322)/SUM(economy!Z321:AB321)</f>
        <v>23935.919626912677</v>
      </c>
      <c r="G532" s="9">
        <f t="shared" si="44"/>
        <v>364.17853908904135</v>
      </c>
      <c r="H532" s="9">
        <f t="shared" si="44"/>
        <v>401.2243869928086</v>
      </c>
      <c r="I532" s="9">
        <f t="shared" si="44"/>
        <v>256.30680910841011</v>
      </c>
      <c r="J532" s="9">
        <f t="shared" si="44"/>
        <v>49.259775020169194</v>
      </c>
      <c r="K532" s="9">
        <f t="shared" si="44"/>
        <v>2.8567910450638641</v>
      </c>
      <c r="L532" s="9">
        <f t="shared" si="46"/>
        <v>1348.826301255493</v>
      </c>
      <c r="M532" s="2"/>
      <c r="N532" s="2"/>
      <c r="O532" s="2"/>
      <c r="P532" s="2"/>
      <c r="Q532" s="2"/>
      <c r="R532" s="2"/>
      <c r="S532" s="2"/>
    </row>
    <row r="533" spans="5:19" x14ac:dyDescent="0.3">
      <c r="E533" s="3">
        <f t="shared" si="45"/>
        <v>2277</v>
      </c>
      <c r="F533" s="4">
        <f>F532*SUM(economy!Z323:AB323)/SUM(economy!Z322:AB322)</f>
        <v>23933.337409678177</v>
      </c>
      <c r="G533" s="9">
        <f t="shared" si="44"/>
        <v>365.63941681274963</v>
      </c>
      <c r="H533" s="9">
        <f t="shared" si="44"/>
        <v>402.36811089812289</v>
      </c>
      <c r="I533" s="9">
        <f t="shared" si="44"/>
        <v>256.46250796192078</v>
      </c>
      <c r="J533" s="9">
        <f t="shared" si="44"/>
        <v>49.255099176751315</v>
      </c>
      <c r="K533" s="9">
        <f t="shared" si="44"/>
        <v>2.8564834523839484</v>
      </c>
      <c r="L533" s="9">
        <f t="shared" si="46"/>
        <v>1351.5816183019288</v>
      </c>
      <c r="M533" s="2"/>
      <c r="N533" s="2"/>
      <c r="O533" s="2"/>
      <c r="P533" s="2"/>
      <c r="Q533" s="2"/>
      <c r="R533" s="2"/>
      <c r="S533" s="2"/>
    </row>
    <row r="534" spans="5:19" x14ac:dyDescent="0.3">
      <c r="E534" s="3">
        <f t="shared" si="45"/>
        <v>2278</v>
      </c>
      <c r="F534" s="4">
        <f>F533*SUM(economy!Z324:AB324)/SUM(economy!Z323:AB323)</f>
        <v>23930.754589971508</v>
      </c>
      <c r="G534" s="9">
        <f t="shared" si="44"/>
        <v>367.100136936345</v>
      </c>
      <c r="H534" s="9">
        <f t="shared" si="44"/>
        <v>403.50844592306476</v>
      </c>
      <c r="I534" s="9">
        <f t="shared" si="44"/>
        <v>256.61572899078539</v>
      </c>
      <c r="J534" s="9">
        <f t="shared" si="44"/>
        <v>49.250387372427532</v>
      </c>
      <c r="K534" s="9">
        <f t="shared" si="44"/>
        <v>2.8561756571367969</v>
      </c>
      <c r="L534" s="9">
        <f t="shared" si="46"/>
        <v>1354.3308748797594</v>
      </c>
      <c r="M534" s="2"/>
      <c r="N534" s="2"/>
      <c r="O534" s="2"/>
      <c r="P534" s="2"/>
      <c r="Q534" s="2"/>
      <c r="R534" s="2"/>
      <c r="S534" s="2"/>
    </row>
    <row r="535" spans="5:19" x14ac:dyDescent="0.3">
      <c r="E535" s="3">
        <f t="shared" si="45"/>
        <v>2279</v>
      </c>
      <c r="F535" s="4">
        <f>F534*SUM(economy!Z325:AB325)/SUM(economy!Z324:AB324)</f>
        <v>23928.171547474947</v>
      </c>
      <c r="G535" s="9">
        <f t="shared" ref="G535:K550" si="47">G534*(1-G$5)+G$4*$F534*$L$4/1000</f>
        <v>368.56069942305686</v>
      </c>
      <c r="H535" s="9">
        <f t="shared" si="47"/>
        <v>404.64540133397526</v>
      </c>
      <c r="I535" s="9">
        <f t="shared" si="47"/>
        <v>256.76650536338019</v>
      </c>
      <c r="J535" s="9">
        <f t="shared" si="47"/>
        <v>49.245641590818636</v>
      </c>
      <c r="K535" s="9">
        <f t="shared" si="47"/>
        <v>2.8558677107413271</v>
      </c>
      <c r="L535" s="9">
        <f t="shared" si="46"/>
        <v>1357.0741154219722</v>
      </c>
      <c r="M535" s="2"/>
      <c r="N535" s="2"/>
      <c r="O535" s="2"/>
      <c r="P535" s="2"/>
      <c r="Q535" s="2"/>
      <c r="R535" s="2"/>
      <c r="S535" s="2"/>
    </row>
    <row r="536" spans="5:19" x14ac:dyDescent="0.3">
      <c r="E536" s="3">
        <f t="shared" si="45"/>
        <v>2280</v>
      </c>
      <c r="F536" s="4">
        <f>F535*SUM(economy!Z326:AB326)/SUM(economy!Z325:AB325)</f>
        <v>23925.588643245657</v>
      </c>
      <c r="G536" s="9">
        <f t="shared" si="47"/>
        <v>370.02110425928771</v>
      </c>
      <c r="H536" s="9">
        <f t="shared" si="47"/>
        <v>405.77898640735447</v>
      </c>
      <c r="I536" s="9">
        <f t="shared" si="47"/>
        <v>256.91486985991651</v>
      </c>
      <c r="J536" s="9">
        <f t="shared" si="47"/>
        <v>49.240863746791064</v>
      </c>
      <c r="K536" s="9">
        <f t="shared" si="47"/>
        <v>2.8555596622101493</v>
      </c>
      <c r="L536" s="9">
        <f t="shared" si="46"/>
        <v>1359.8113839355599</v>
      </c>
      <c r="M536" s="2"/>
      <c r="N536" s="2"/>
      <c r="O536" s="2"/>
      <c r="P536" s="2"/>
      <c r="Q536" s="2"/>
      <c r="R536" s="2"/>
      <c r="S536" s="2"/>
    </row>
    <row r="537" spans="5:19" x14ac:dyDescent="0.3">
      <c r="E537" s="3">
        <f t="shared" si="45"/>
        <v>2281</v>
      </c>
      <c r="F537" s="4">
        <f>F536*SUM(economy!Z327:AB327)/SUM(economy!Z326:AB326)</f>
        <v>23923.006220288309</v>
      </c>
      <c r="G537" s="9">
        <f t="shared" si="47"/>
        <v>371.48135145347641</v>
      </c>
      <c r="H537" s="9">
        <f t="shared" si="47"/>
        <v>406.90921042808452</v>
      </c>
      <c r="I537" s="9">
        <f t="shared" si="47"/>
        <v>257.06085487485279</v>
      </c>
      <c r="J537" s="9">
        <f t="shared" si="47"/>
        <v>49.236055688198547</v>
      </c>
      <c r="K537" s="9">
        <f t="shared" si="47"/>
        <v>2.8552515582219544</v>
      </c>
      <c r="L537" s="9">
        <f t="shared" si="46"/>
        <v>1362.5427240028341</v>
      </c>
      <c r="M537" s="2"/>
      <c r="N537" s="2"/>
      <c r="O537" s="2"/>
      <c r="P537" s="2"/>
      <c r="Q537" s="2"/>
      <c r="R537" s="2"/>
      <c r="S537" s="2"/>
    </row>
    <row r="538" spans="5:19" x14ac:dyDescent="0.3">
      <c r="E538" s="3">
        <f t="shared" si="45"/>
        <v>2282</v>
      </c>
      <c r="F538" s="4">
        <f>F537*SUM(economy!Z328:AB328)/SUM(economy!Z327:AB327)</f>
        <v>23920.42460411464</v>
      </c>
      <c r="G538" s="9">
        <f t="shared" si="47"/>
        <v>372.94144103499633</v>
      </c>
      <c r="H538" s="9">
        <f t="shared" si="47"/>
        <v>408.0360826877116</v>
      </c>
      <c r="I538" s="9">
        <f t="shared" si="47"/>
        <v>257.20449241936035</v>
      </c>
      <c r="J538" s="9">
        <f t="shared" si="47"/>
        <v>49.231219197591514</v>
      </c>
      <c r="K538" s="9">
        <f t="shared" si="47"/>
        <v>2.8549434431923051</v>
      </c>
      <c r="L538" s="9">
        <f t="shared" si="46"/>
        <v>1365.2681787828521</v>
      </c>
      <c r="M538" s="2"/>
      <c r="N538" s="2"/>
      <c r="O538" s="2"/>
      <c r="P538" s="2"/>
      <c r="Q538" s="2"/>
      <c r="R538" s="2"/>
      <c r="S538" s="2"/>
    </row>
    <row r="539" spans="5:19" x14ac:dyDescent="0.3">
      <c r="E539" s="3">
        <f t="shared" si="45"/>
        <v>2283</v>
      </c>
      <c r="F539" s="4">
        <f>F538*SUM(economy!Z329:AB329)/SUM(economy!Z328:AB328)</f>
        <v>23917.844103290558</v>
      </c>
      <c r="G539" s="9">
        <f t="shared" si="47"/>
        <v>374.40137305308781</v>
      </c>
      <c r="H539" s="9">
        <f t="shared" si="47"/>
        <v>409.15961248278512</v>
      </c>
      <c r="I539" s="9">
        <f t="shared" si="47"/>
        <v>257.34581412384006</v>
      </c>
      <c r="J539" s="9">
        <f t="shared" si="47"/>
        <v>49.226355993894479</v>
      </c>
      <c r="K539" s="9">
        <f t="shared" si="47"/>
        <v>2.8546353593428431</v>
      </c>
      <c r="L539" s="9">
        <f t="shared" si="46"/>
        <v>1367.9877910129503</v>
      </c>
      <c r="M539" s="2"/>
      <c r="N539" s="2"/>
      <c r="O539" s="2"/>
      <c r="P539" s="2"/>
      <c r="Q539" s="2"/>
      <c r="R539" s="2"/>
      <c r="S539" s="2"/>
    </row>
    <row r="540" spans="5:19" x14ac:dyDescent="0.3">
      <c r="E540" s="3">
        <f t="shared" si="45"/>
        <v>2284</v>
      </c>
      <c r="F540" s="4">
        <f>F539*SUM(economy!Z330:AB330)/SUM(economy!Z329:AB329)</f>
        <v>23915.265009970652</v>
      </c>
      <c r="G540" s="9">
        <f t="shared" si="47"/>
        <v>375.86114757582385</v>
      </c>
      <c r="H540" s="9">
        <f t="shared" si="47"/>
        <v>410.27980911325255</v>
      </c>
      <c r="I540" s="9">
        <f t="shared" si="47"/>
        <v>257.48485124048733</v>
      </c>
      <c r="J540" s="9">
        <f t="shared" si="47"/>
        <v>49.22146773405187</v>
      </c>
      <c r="K540" s="9">
        <f t="shared" si="47"/>
        <v>2.8543273467689509</v>
      </c>
      <c r="L540" s="9">
        <f t="shared" si="46"/>
        <v>1370.7016030103846</v>
      </c>
      <c r="M540" s="2"/>
      <c r="N540" s="2"/>
      <c r="O540" s="2"/>
      <c r="P540" s="2"/>
      <c r="Q540" s="2"/>
      <c r="R540" s="2"/>
      <c r="S540" s="2"/>
    </row>
    <row r="541" spans="5:19" x14ac:dyDescent="0.3">
      <c r="E541" s="3">
        <f t="shared" si="45"/>
        <v>2285</v>
      </c>
      <c r="F541" s="4">
        <f>F540*SUM(economy!Z331:AB331)/SUM(economy!Z330:AB330)</f>
        <v>23912.687600420326</v>
      </c>
      <c r="G541" s="9">
        <f t="shared" si="47"/>
        <v>377.32076468910844</v>
      </c>
      <c r="H541" s="9">
        <f t="shared" si="47"/>
        <v>411.39668188090945</v>
      </c>
      <c r="I541" s="9">
        <f t="shared" si="47"/>
        <v>257.62163464590321</v>
      </c>
      <c r="J541" s="9">
        <f t="shared" si="47"/>
        <v>49.216556014642535</v>
      </c>
      <c r="K541" s="9">
        <f t="shared" si="47"/>
        <v>2.8540194435058854</v>
      </c>
      <c r="L541" s="9">
        <f t="shared" si="46"/>
        <v>1373.4096566740695</v>
      </c>
      <c r="M541" s="2"/>
      <c r="N541" s="2"/>
      <c r="O541" s="2"/>
      <c r="P541" s="2"/>
      <c r="Q541" s="2"/>
      <c r="R541" s="2"/>
      <c r="S541" s="2"/>
    </row>
    <row r="542" spans="5:19" x14ac:dyDescent="0.3">
      <c r="E542" s="3">
        <f t="shared" si="45"/>
        <v>2286</v>
      </c>
      <c r="F542" s="4">
        <f>F541*SUM(economy!Z332:AB332)/SUM(economy!Z331:AB331)</f>
        <v>23910.112135526004</v>
      </c>
      <c r="G542" s="9">
        <f t="shared" si="47"/>
        <v>378.78022449570688</v>
      </c>
      <c r="H542" s="9">
        <f t="shared" si="47"/>
        <v>412.51024008790228</v>
      </c>
      <c r="I542" s="9">
        <f t="shared" si="47"/>
        <v>257.75619484374852</v>
      </c>
      <c r="J542" s="9">
        <f t="shared" si="47"/>
        <v>49.2116223734633</v>
      </c>
      <c r="K542" s="9">
        <f t="shared" si="47"/>
        <v>2.8537116855934026</v>
      </c>
      <c r="L542" s="9">
        <f t="shared" si="46"/>
        <v>1376.1119934864143</v>
      </c>
      <c r="M542" s="2"/>
      <c r="N542" s="2"/>
      <c r="O542" s="2"/>
      <c r="P542" s="2"/>
      <c r="Q542" s="2"/>
      <c r="R542" s="2"/>
      <c r="S542" s="2"/>
    </row>
    <row r="543" spans="5:19" x14ac:dyDescent="0.3">
      <c r="E543" s="3">
        <f t="shared" si="45"/>
        <v>2287</v>
      </c>
      <c r="F543" s="4">
        <f>F542*SUM(economy!Z333:AB333)/SUM(economy!Z332:AB332)</f>
        <v>23907.538861293422</v>
      </c>
      <c r="G543" s="9">
        <f t="shared" si="47"/>
        <v>380.23952711430707</v>
      </c>
      <c r="H543" s="9">
        <f t="shared" si="47"/>
        <v>413.62049303528323</v>
      </c>
      <c r="I543" s="9">
        <f t="shared" si="47"/>
        <v>257.88856196743944</v>
      </c>
      <c r="J543" s="9">
        <f t="shared" si="47"/>
        <v>49.206668291081968</v>
      </c>
      <c r="K543" s="9">
        <f t="shared" si="47"/>
        <v>2.8534041071389087</v>
      </c>
      <c r="L543" s="9">
        <f t="shared" si="46"/>
        <v>1378.8086545152507</v>
      </c>
      <c r="M543" s="2"/>
      <c r="N543" s="2"/>
      <c r="O543" s="2"/>
      <c r="P543" s="2"/>
      <c r="Q543" s="2"/>
      <c r="R543" s="2"/>
      <c r="S543" s="2"/>
    </row>
    <row r="544" spans="5:19" x14ac:dyDescent="0.3">
      <c r="E544" s="3">
        <f t="shared" si="45"/>
        <v>2288</v>
      </c>
      <c r="F544" s="4">
        <f>F543*SUM(economy!Z334:AB334)/SUM(economy!Z333:AB333)</f>
        <v>23904.968009333959</v>
      </c>
      <c r="G544" s="9">
        <f t="shared" si="47"/>
        <v>381.69867267861139</v>
      </c>
      <c r="H544" s="9">
        <f t="shared" si="47"/>
        <v>414.72745002161633</v>
      </c>
      <c r="I544" s="9">
        <f t="shared" si="47"/>
        <v>258.01876578288153</v>
      </c>
      <c r="J544" s="9">
        <f t="shared" si="47"/>
        <v>49.201695192360084</v>
      </c>
      <c r="K544" s="9">
        <f t="shared" si="47"/>
        <v>2.8530967403791565</v>
      </c>
      <c r="L544" s="9">
        <f t="shared" si="46"/>
        <v>1381.4996804158486</v>
      </c>
      <c r="M544" s="2"/>
      <c r="N544" s="2"/>
      <c r="O544" s="2"/>
      <c r="P544" s="2"/>
      <c r="Q544" s="2"/>
      <c r="R544" s="2"/>
      <c r="S544" s="2"/>
    </row>
    <row r="545" spans="5:19" x14ac:dyDescent="0.3">
      <c r="E545" s="3">
        <f t="shared" si="45"/>
        <v>2289</v>
      </c>
      <c r="F545" s="4">
        <f>F544*SUM(economy!Z335:AB335)/SUM(economy!Z334:AB334)</f>
        <v>23902.39979734</v>
      </c>
      <c r="G545" s="9">
        <f t="shared" si="47"/>
        <v>383.15766133645803</v>
      </c>
      <c r="H545" s="9">
        <f t="shared" si="47"/>
        <v>415.83112034163241</v>
      </c>
      <c r="I545" s="9">
        <f t="shared" si="47"/>
        <v>258.14683569124003</v>
      </c>
      <c r="J545" s="9">
        <f t="shared" si="47"/>
        <v>49.196704447945748</v>
      </c>
      <c r="K545" s="9">
        <f t="shared" si="47"/>
        <v>2.8527896157404982</v>
      </c>
      <c r="L545" s="9">
        <f t="shared" si="46"/>
        <v>1384.1851114330166</v>
      </c>
      <c r="M545" s="2"/>
      <c r="N545" s="2"/>
      <c r="O545" s="2"/>
      <c r="P545" s="2"/>
      <c r="Q545" s="2"/>
      <c r="R545" s="2"/>
      <c r="S545" s="2"/>
    </row>
    <row r="546" spans="5:19" x14ac:dyDescent="0.3">
      <c r="E546" s="3">
        <f t="shared" si="45"/>
        <v>2290</v>
      </c>
      <c r="F546" s="4">
        <f>F545*SUM(economy!Z336:AB336)/SUM(economy!Z335:AB335)</f>
        <v>23899.834429548377</v>
      </c>
      <c r="G546" s="9">
        <f t="shared" si="47"/>
        <v>384.61649324897172</v>
      </c>
      <c r="H546" s="9">
        <f t="shared" si="47"/>
        <v>416.93151328493292</v>
      </c>
      <c r="I546" s="9">
        <f t="shared" si="47"/>
        <v>258.27280073174467</v>
      </c>
      <c r="J546" s="9">
        <f t="shared" si="47"/>
        <v>49.191697375737007</v>
      </c>
      <c r="K546" s="9">
        <f t="shared" si="47"/>
        <v>2.8524827618977486</v>
      </c>
      <c r="L546" s="9">
        <f t="shared" si="46"/>
        <v>1386.8649874032842</v>
      </c>
      <c r="M546" s="2"/>
      <c r="N546" s="2"/>
      <c r="O546" s="2"/>
      <c r="P546" s="2"/>
      <c r="Q546" s="2"/>
      <c r="R546" s="2"/>
      <c r="S546" s="2"/>
    </row>
    <row r="547" spans="5:19" x14ac:dyDescent="0.3">
      <c r="E547" s="3">
        <f t="shared" si="45"/>
        <v>2291</v>
      </c>
      <c r="F547" s="4">
        <f>F546*SUM(economy!Z337:AB337)/SUM(economy!Z336:AB336)</f>
        <v>23897.272097193247</v>
      </c>
      <c r="G547" s="9">
        <f t="shared" si="47"/>
        <v>386.0751685897423</v>
      </c>
      <c r="H547" s="9">
        <f t="shared" si="47"/>
        <v>418.02863813474045</v>
      </c>
      <c r="I547" s="9">
        <f t="shared" si="47"/>
        <v>258.39668958452614</v>
      </c>
      <c r="J547" s="9">
        <f t="shared" si="47"/>
        <v>49.186675242315978</v>
      </c>
      <c r="K547" s="9">
        <f t="shared" si="47"/>
        <v>2.8521762058316469</v>
      </c>
      <c r="L547" s="9">
        <f t="shared" si="46"/>
        <v>1389.5393477571565</v>
      </c>
      <c r="M547" s="2"/>
      <c r="N547" s="2"/>
      <c r="O547" s="2"/>
      <c r="P547" s="2"/>
      <c r="Q547" s="2"/>
      <c r="R547" s="2"/>
      <c r="S547" s="2"/>
    </row>
    <row r="548" spans="5:19" x14ac:dyDescent="0.3">
      <c r="E548" s="3">
        <f t="shared" si="45"/>
        <v>2292</v>
      </c>
      <c r="F548" s="4">
        <f>F547*SUM(economy!Z338:AB338)/SUM(economy!Z337:AB337)</f>
        <v>23894.712978947708</v>
      </c>
      <c r="G548" s="9">
        <f t="shared" si="47"/>
        <v>387.53368754403107</v>
      </c>
      <c r="H548" s="9">
        <f t="shared" si="47"/>
        <v>419.12250416669536</v>
      </c>
      <c r="I548" s="9">
        <f t="shared" si="47"/>
        <v>258.51853057348279</v>
      </c>
      <c r="J548" s="9">
        <f t="shared" si="47"/>
        <v>49.181639264354267</v>
      </c>
      <c r="K548" s="9">
        <f t="shared" si="47"/>
        <v>2.8518699728849679</v>
      </c>
      <c r="L548" s="9">
        <f t="shared" si="46"/>
        <v>1392.2082315214486</v>
      </c>
      <c r="M548" s="2"/>
      <c r="N548" s="2"/>
      <c r="O548" s="2"/>
      <c r="P548" s="2"/>
      <c r="Q548" s="2"/>
      <c r="R548" s="2"/>
      <c r="S548" s="2"/>
    </row>
    <row r="549" spans="5:19" x14ac:dyDescent="0.3">
      <c r="E549" s="3">
        <f t="shared" si="45"/>
        <v>2293</v>
      </c>
      <c r="F549" s="4">
        <f>F548*SUM(economy!Z339:AB339)/SUM(economy!Z338:AB338)</f>
        <v>23892.157241354736</v>
      </c>
      <c r="G549" s="9">
        <f t="shared" si="47"/>
        <v>388.99205030800442</v>
      </c>
      <c r="H549" s="9">
        <f t="shared" si="47"/>
        <v>420.21312064769734</v>
      </c>
      <c r="I549" s="9">
        <f t="shared" si="47"/>
        <v>258.63835166917505</v>
      </c>
      <c r="J549" s="9">
        <f t="shared" si="47"/>
        <v>49.176590609989866</v>
      </c>
      <c r="K549" s="9">
        <f t="shared" si="47"/>
        <v>2.8515640868172882</v>
      </c>
      <c r="L549" s="9">
        <f t="shared" si="46"/>
        <v>1394.871677321684</v>
      </c>
      <c r="M549" s="2"/>
      <c r="N549" s="2"/>
      <c r="O549" s="2"/>
      <c r="P549" s="2"/>
      <c r="Q549" s="2"/>
      <c r="R549" s="2"/>
      <c r="S549" s="2"/>
    </row>
    <row r="550" spans="5:19" x14ac:dyDescent="0.3">
      <c r="E550" s="3">
        <f t="shared" si="45"/>
        <v>2294</v>
      </c>
      <c r="F550" s="4">
        <f>F549*SUM(economy!Z340:AB340)/SUM(economy!Z339:AB339)</f>
        <v>23889.605039247745</v>
      </c>
      <c r="G550" s="9">
        <f t="shared" si="47"/>
        <v>390.45025708799324</v>
      </c>
      <c r="H550" s="9">
        <f t="shared" si="47"/>
        <v>421.30049683479041</v>
      </c>
      <c r="I550" s="9">
        <f t="shared" si="47"/>
        <v>258.75618049174591</v>
      </c>
      <c r="J550" s="9">
        <f t="shared" si="47"/>
        <v>49.17153040017601</v>
      </c>
      <c r="K550" s="9">
        <f t="shared" si="47"/>
        <v>2.8512585698584409</v>
      </c>
      <c r="L550" s="9">
        <f t="shared" si="46"/>
        <v>1397.5297233845638</v>
      </c>
      <c r="M550" s="2"/>
      <c r="N550" s="2"/>
      <c r="O550" s="2"/>
      <c r="P550" s="2"/>
      <c r="Q550" s="2"/>
      <c r="R550" s="2"/>
      <c r="S550" s="2"/>
    </row>
    <row r="551" spans="5:19" x14ac:dyDescent="0.3">
      <c r="E551" s="3">
        <f t="shared" si="45"/>
        <v>2295</v>
      </c>
      <c r="F551" s="4">
        <f>F550*SUM(economy!Z341:AB341)/SUM(economy!Z340:AB340)</f>
        <v>23887.056516160694</v>
      </c>
      <c r="G551" s="9">
        <f t="shared" ref="G551:K556" si="48">G550*(1-G$5)+G$4*$F550*$L$4/1000</f>
        <v>391.90830809977831</v>
      </c>
      <c r="H551" s="9">
        <f t="shared" si="48"/>
        <v>422.38464197409053</v>
      </c>
      <c r="I551" s="9">
        <f t="shared" si="48"/>
        <v>258.87204431386499</v>
      </c>
      <c r="J551" s="9">
        <f t="shared" si="48"/>
        <v>49.166459710002343</v>
      </c>
      <c r="K551" s="9">
        <f t="shared" si="48"/>
        <v>2.8509534427606735</v>
      </c>
      <c r="L551" s="9">
        <f t="shared" si="46"/>
        <v>1400.1824075404968</v>
      </c>
      <c r="M551" s="2"/>
      <c r="N551" s="2"/>
      <c r="O551" s="2"/>
      <c r="P551" s="2"/>
      <c r="Q551" s="2"/>
      <c r="R551" s="2"/>
      <c r="S551" s="2"/>
    </row>
    <row r="552" spans="5:19" x14ac:dyDescent="0.3">
      <c r="E552" s="3">
        <f t="shared" si="45"/>
        <v>2296</v>
      </c>
      <c r="F552" s="4">
        <f>F551*SUM(economy!Z342:AB342)/SUM(economy!Z341:AB341)</f>
        <v>23884.511804727961</v>
      </c>
      <c r="G552" s="9">
        <f t="shared" si="48"/>
        <v>393.36620356790081</v>
      </c>
      <c r="H552" s="9">
        <f t="shared" si="48"/>
        <v>423.46556529975464</v>
      </c>
      <c r="I552" s="9">
        <f t="shared" si="48"/>
        <v>258.98597006369528</v>
      </c>
      <c r="J552" s="9">
        <f t="shared" si="48"/>
        <v>49.161379569988732</v>
      </c>
      <c r="K552" s="9">
        <f t="shared" si="48"/>
        <v>2.8506487248495453</v>
      </c>
      <c r="L552" s="9">
        <f t="shared" si="46"/>
        <v>1402.829767226189</v>
      </c>
      <c r="M552" s="2"/>
      <c r="N552" s="2"/>
      <c r="O552" s="2"/>
      <c r="P552" s="2"/>
      <c r="Q552" s="2"/>
      <c r="R552" s="2"/>
      <c r="S552" s="2"/>
    </row>
    <row r="553" spans="5:19" x14ac:dyDescent="0.3">
      <c r="E553" s="3">
        <f t="shared" si="45"/>
        <v>2297</v>
      </c>
      <c r="F553" s="4">
        <f>F552*SUM(economy!Z343:AB343)/SUM(economy!Z342:AB342)</f>
        <v>23881.97102707428</v>
      </c>
      <c r="G553" s="9">
        <f t="shared" si="48"/>
        <v>394.82394372499687</v>
      </c>
      <c r="H553" s="9">
        <f t="shared" si="48"/>
        <v>424.54327603299021</v>
      </c>
      <c r="I553" s="9">
        <f t="shared" si="48"/>
        <v>259.09798432787954</v>
      </c>
      <c r="J553" s="9">
        <f t="shared" si="48"/>
        <v>49.156290967352085</v>
      </c>
      <c r="K553" s="9">
        <f t="shared" si="48"/>
        <v>2.8503444340735662</v>
      </c>
      <c r="L553" s="9">
        <f t="shared" si="46"/>
        <v>1405.4718394872923</v>
      </c>
      <c r="M553" s="2"/>
      <c r="N553" s="2"/>
      <c r="O553" s="2"/>
      <c r="P553" s="2"/>
      <c r="Q553" s="2"/>
      <c r="R553" s="2"/>
      <c r="S553" s="2"/>
    </row>
    <row r="554" spans="5:19" x14ac:dyDescent="0.3">
      <c r="E554" s="3">
        <f t="shared" si="45"/>
        <v>2298</v>
      </c>
      <c r="F554" s="4">
        <f>F553*SUM(economy!Z344:AB344)/SUM(economy!Z343:AB343)</f>
        <v>23879.434295195093</v>
      </c>
      <c r="G554" s="9">
        <f t="shared" si="48"/>
        <v>396.28152881115631</v>
      </c>
      <c r="H554" s="9">
        <f t="shared" si="48"/>
        <v>425.61778338110395</v>
      </c>
      <c r="I554" s="9">
        <f t="shared" si="48"/>
        <v>259.20811335454573</v>
      </c>
      <c r="J554" s="9">
        <f t="shared" si="48"/>
        <v>49.151194847246607</v>
      </c>
      <c r="K554" s="9">
        <f t="shared" si="48"/>
        <v>2.850040587052614</v>
      </c>
      <c r="L554" s="9">
        <f t="shared" si="46"/>
        <v>1408.1086609811055</v>
      </c>
      <c r="M554" s="2"/>
      <c r="N554" s="2"/>
      <c r="O554" s="2"/>
      <c r="P554" s="2"/>
      <c r="Q554" s="2"/>
      <c r="R554" s="2"/>
      <c r="S554" s="2"/>
    </row>
    <row r="555" spans="5:19" x14ac:dyDescent="0.3">
      <c r="E555" s="3">
        <f t="shared" si="45"/>
        <v>2299</v>
      </c>
      <c r="F555" s="4">
        <f>F554*SUM(economy!Z345:AB345)/SUM(economy!Z344:AB344)</f>
        <v>23876.901711326784</v>
      </c>
      <c r="G555" s="9">
        <f t="shared" si="48"/>
        <v>397.73895907330439</v>
      </c>
      <c r="H555" s="9">
        <f t="shared" si="48"/>
        <v>426.68909653658909</v>
      </c>
      <c r="I555" s="9">
        <f t="shared" si="48"/>
        <v>259.31638305632873</v>
      </c>
      <c r="J555" s="9">
        <f t="shared" si="48"/>
        <v>49.146092113977815</v>
      </c>
      <c r="K555" s="9">
        <f t="shared" si="48"/>
        <v>2.8497371991251548</v>
      </c>
      <c r="L555" s="9">
        <f t="shared" si="46"/>
        <v>1410.7402679793254</v>
      </c>
      <c r="M555" s="2"/>
      <c r="N555" s="2"/>
      <c r="O555" s="2"/>
      <c r="P555" s="2"/>
      <c r="Q555" s="2"/>
      <c r="R555" s="2"/>
      <c r="S555" s="2"/>
    </row>
    <row r="556" spans="5:19" x14ac:dyDescent="0.3">
      <c r="E556" s="3">
        <f t="shared" si="45"/>
        <v>2300</v>
      </c>
      <c r="F556" s="4">
        <f>F555*SUM(economy!Z346:AB346)/SUM(economy!Z345:AB345)</f>
        <v>23874.373368308068</v>
      </c>
      <c r="G556" s="9">
        <f t="shared" si="48"/>
        <v>399.196234764606</v>
      </c>
      <c r="H556" s="9">
        <f t="shared" si="48"/>
        <v>427.75722467624962</v>
      </c>
      <c r="I556" s="9">
        <f t="shared" si="48"/>
        <v>259.42281901340772</v>
      </c>
      <c r="J556" s="9">
        <f t="shared" si="48"/>
        <v>49.140983632190682</v>
      </c>
      <c r="K556" s="9">
        <f t="shared" si="48"/>
        <v>2.8494342843942699</v>
      </c>
      <c r="L556" s="9">
        <f t="shared" si="46"/>
        <v>1413.3666963708481</v>
      </c>
      <c r="M556" s="2"/>
      <c r="N556" s="2"/>
      <c r="O556" s="2"/>
      <c r="P556" s="2"/>
      <c r="Q556" s="2"/>
      <c r="R556" s="2"/>
      <c r="S556" s="2"/>
    </row>
    <row r="557" spans="5:19" x14ac:dyDescent="0.3">
      <c r="E557" s="3"/>
      <c r="F557" s="3"/>
      <c r="G557" s="9"/>
      <c r="H557" s="9"/>
      <c r="I557" s="9"/>
      <c r="J557" s="9"/>
      <c r="K557" s="9"/>
      <c r="L557" s="9"/>
      <c r="M557" s="9"/>
    </row>
    <row r="558" spans="5:19" x14ac:dyDescent="0.3">
      <c r="E558" s="3"/>
      <c r="F558" s="3"/>
      <c r="G558" s="9"/>
      <c r="H558" s="9"/>
      <c r="I558" s="9"/>
      <c r="J558" s="9"/>
      <c r="K558" s="9"/>
      <c r="L558" s="9"/>
      <c r="M558" s="9"/>
    </row>
    <row r="559" spans="5:19" x14ac:dyDescent="0.3">
      <c r="E559" s="3"/>
      <c r="F559" s="3"/>
      <c r="G559" s="9"/>
      <c r="H559" s="9"/>
      <c r="I559" s="9"/>
      <c r="J559" s="9"/>
      <c r="K559" s="9"/>
      <c r="L559" s="9"/>
      <c r="M559" s="9"/>
    </row>
    <row r="560" spans="5:19" x14ac:dyDescent="0.3">
      <c r="E560" s="3"/>
      <c r="F560" s="3"/>
      <c r="G560" s="9"/>
      <c r="H560" s="9"/>
      <c r="I560" s="9"/>
      <c r="J560" s="9"/>
      <c r="K560" s="9"/>
      <c r="L560" s="9"/>
      <c r="M560" s="9"/>
    </row>
    <row r="561" spans="5:13" x14ac:dyDescent="0.3">
      <c r="E561" s="3"/>
      <c r="F561" s="3"/>
      <c r="G561" s="9"/>
      <c r="H561" s="9"/>
      <c r="I561" s="9"/>
      <c r="J561" s="9"/>
      <c r="K561" s="9"/>
      <c r="L561" s="9"/>
      <c r="M561" s="9"/>
    </row>
    <row r="562" spans="5:13" x14ac:dyDescent="0.3">
      <c r="E562" s="3"/>
      <c r="F562" s="3"/>
      <c r="G562" s="9"/>
      <c r="H562" s="9"/>
      <c r="I562" s="9"/>
      <c r="J562" s="9"/>
      <c r="K562" s="9"/>
      <c r="L562" s="9"/>
      <c r="M562" s="9"/>
    </row>
    <row r="563" spans="5:13" x14ac:dyDescent="0.3">
      <c r="E563" s="3"/>
      <c r="F563" s="3"/>
      <c r="G563" s="9"/>
      <c r="H563" s="9"/>
      <c r="I563" s="9"/>
      <c r="J563" s="9"/>
      <c r="K563" s="9"/>
      <c r="L563" s="9"/>
      <c r="M563" s="9"/>
    </row>
    <row r="564" spans="5:13" x14ac:dyDescent="0.3">
      <c r="E564" s="3"/>
      <c r="F564" s="3"/>
      <c r="G564" s="9"/>
      <c r="H564" s="9"/>
      <c r="I564" s="9"/>
      <c r="J564" s="9"/>
      <c r="K564" s="9"/>
      <c r="L564" s="9"/>
      <c r="M564" s="9"/>
    </row>
    <row r="565" spans="5:13" x14ac:dyDescent="0.3">
      <c r="E565" s="3"/>
      <c r="F565" s="3"/>
      <c r="G565" s="9"/>
      <c r="H565" s="9"/>
      <c r="I565" s="9"/>
      <c r="J565" s="9"/>
      <c r="K565" s="9"/>
      <c r="L565" s="9"/>
      <c r="M565" s="9"/>
    </row>
    <row r="566" spans="5:13" x14ac:dyDescent="0.3">
      <c r="E566" s="3"/>
      <c r="F566" s="3"/>
      <c r="G566" s="9"/>
      <c r="H566" s="9"/>
      <c r="I566" s="9"/>
      <c r="J566" s="9"/>
      <c r="K566" s="9"/>
      <c r="L566" s="9"/>
      <c r="M566" s="9"/>
    </row>
    <row r="567" spans="5:13" x14ac:dyDescent="0.3">
      <c r="E567" s="3"/>
      <c r="F567" s="3"/>
      <c r="G567" s="9"/>
      <c r="H567" s="9"/>
      <c r="I567" s="9"/>
      <c r="J567" s="9"/>
      <c r="K567" s="9"/>
      <c r="L567" s="9"/>
      <c r="M567" s="9"/>
    </row>
    <row r="568" spans="5:13" x14ac:dyDescent="0.3">
      <c r="E568" s="3"/>
      <c r="F568" s="3"/>
      <c r="G568" s="9"/>
      <c r="H568" s="9"/>
      <c r="I568" s="9"/>
      <c r="J568" s="9"/>
      <c r="K568" s="9"/>
      <c r="L568" s="9"/>
      <c r="M568" s="9"/>
    </row>
    <row r="569" spans="5:13" x14ac:dyDescent="0.3">
      <c r="E569" s="3"/>
      <c r="F569" s="3"/>
      <c r="G569" s="9"/>
      <c r="H569" s="9"/>
      <c r="I569" s="9"/>
      <c r="J569" s="9"/>
      <c r="K569" s="9"/>
      <c r="L569" s="9"/>
      <c r="M569" s="9"/>
    </row>
    <row r="570" spans="5:13" x14ac:dyDescent="0.3">
      <c r="E570" s="3"/>
      <c r="F570" s="3"/>
      <c r="G570" s="9"/>
      <c r="H570" s="9"/>
      <c r="I570" s="9"/>
      <c r="J570" s="9"/>
      <c r="K570" s="9"/>
      <c r="L570" s="9"/>
      <c r="M570" s="9"/>
    </row>
    <row r="571" spans="5:13" x14ac:dyDescent="0.3">
      <c r="E571" s="3"/>
      <c r="F571" s="3"/>
      <c r="G571" s="9"/>
      <c r="H571" s="9"/>
      <c r="I571" s="9"/>
      <c r="J571" s="9"/>
      <c r="K571" s="9"/>
      <c r="L571" s="9"/>
      <c r="M571" s="9"/>
    </row>
    <row r="572" spans="5:13" x14ac:dyDescent="0.3">
      <c r="E572" s="3"/>
      <c r="F572" s="3"/>
      <c r="G572" s="9"/>
      <c r="H572" s="9"/>
      <c r="I572" s="9"/>
      <c r="J572" s="9"/>
      <c r="K572" s="9"/>
      <c r="L572" s="9"/>
      <c r="M572" s="9"/>
    </row>
    <row r="573" spans="5:13" x14ac:dyDescent="0.3">
      <c r="E573" s="3"/>
      <c r="F573" s="3"/>
      <c r="G573" s="9"/>
      <c r="H573" s="9"/>
      <c r="I573" s="9"/>
      <c r="J573" s="9"/>
      <c r="K573" s="9"/>
      <c r="L573" s="9"/>
      <c r="M573" s="9"/>
    </row>
    <row r="574" spans="5:13" x14ac:dyDescent="0.3">
      <c r="E574" s="3"/>
      <c r="F574" s="3"/>
      <c r="G574" s="9"/>
      <c r="H574" s="9"/>
      <c r="I574" s="9"/>
      <c r="J574" s="9"/>
      <c r="K574" s="9"/>
      <c r="L574" s="9"/>
      <c r="M574" s="9"/>
    </row>
    <row r="575" spans="5:13" x14ac:dyDescent="0.3">
      <c r="E575" s="3"/>
      <c r="F575" s="3"/>
      <c r="G575" s="9"/>
      <c r="H575" s="9"/>
      <c r="I575" s="9"/>
      <c r="J575" s="9"/>
      <c r="K575" s="9"/>
      <c r="L575" s="9"/>
      <c r="M575" s="9"/>
    </row>
    <row r="576" spans="5:13" x14ac:dyDescent="0.3">
      <c r="E576" s="3"/>
      <c r="F576" s="3"/>
      <c r="G576" s="9"/>
      <c r="H576" s="9"/>
      <c r="I576" s="9"/>
      <c r="J576" s="9"/>
      <c r="K576" s="9"/>
      <c r="L576" s="9"/>
      <c r="M576" s="9"/>
    </row>
    <row r="577" spans="5:13" x14ac:dyDescent="0.3">
      <c r="E577" s="3"/>
      <c r="F577" s="3"/>
      <c r="G577" s="9"/>
      <c r="H577" s="9"/>
      <c r="I577" s="9"/>
      <c r="J577" s="9"/>
      <c r="K577" s="9"/>
      <c r="L577" s="9"/>
      <c r="M577" s="9"/>
    </row>
    <row r="578" spans="5:13" x14ac:dyDescent="0.3">
      <c r="E578" s="3"/>
      <c r="F578" s="3"/>
      <c r="G578" s="9"/>
      <c r="H578" s="9"/>
      <c r="I578" s="9"/>
      <c r="J578" s="9"/>
      <c r="K578" s="9"/>
      <c r="L578" s="9"/>
      <c r="M578" s="9"/>
    </row>
    <row r="579" spans="5:13" x14ac:dyDescent="0.3">
      <c r="E579" s="3"/>
      <c r="F579" s="3"/>
      <c r="G579" s="9"/>
      <c r="H579" s="9"/>
      <c r="I579" s="9"/>
      <c r="J579" s="9"/>
      <c r="K579" s="9"/>
      <c r="L579" s="9"/>
      <c r="M579" s="9"/>
    </row>
    <row r="580" spans="5:13" x14ac:dyDescent="0.3">
      <c r="E580" s="3"/>
      <c r="F580" s="3"/>
      <c r="G580" s="9"/>
      <c r="H580" s="9"/>
      <c r="I580" s="9"/>
      <c r="J580" s="9"/>
      <c r="K580" s="9"/>
      <c r="L580" s="9"/>
      <c r="M580" s="9"/>
    </row>
    <row r="581" spans="5:13" x14ac:dyDescent="0.3">
      <c r="E581" s="3"/>
      <c r="F581" s="3"/>
      <c r="G581" s="9"/>
      <c r="H581" s="9"/>
      <c r="I581" s="9"/>
      <c r="J581" s="9"/>
      <c r="K581" s="9"/>
      <c r="L581" s="9"/>
      <c r="M581" s="9"/>
    </row>
    <row r="582" spans="5:13" x14ac:dyDescent="0.3">
      <c r="E582" s="3"/>
      <c r="F582" s="3"/>
      <c r="G582" s="9"/>
      <c r="H582" s="9"/>
      <c r="I582" s="9"/>
      <c r="J582" s="9"/>
      <c r="K582" s="9"/>
      <c r="L582" s="9"/>
      <c r="M582" s="9"/>
    </row>
    <row r="583" spans="5:13" x14ac:dyDescent="0.3">
      <c r="E583" s="3"/>
      <c r="F583" s="3"/>
      <c r="G583" s="9"/>
      <c r="H583" s="9"/>
      <c r="I583" s="9"/>
      <c r="J583" s="9"/>
      <c r="K583" s="9"/>
      <c r="L583" s="9"/>
      <c r="M583" s="9"/>
    </row>
    <row r="584" spans="5:13" x14ac:dyDescent="0.3">
      <c r="E584" s="3"/>
      <c r="F584" s="3"/>
      <c r="G584" s="9"/>
      <c r="H584" s="9"/>
      <c r="I584" s="9"/>
      <c r="J584" s="9"/>
      <c r="K584" s="9"/>
      <c r="L584" s="9"/>
      <c r="M584" s="9"/>
    </row>
    <row r="585" spans="5:13" x14ac:dyDescent="0.3">
      <c r="E585" s="3"/>
      <c r="F585" s="3"/>
      <c r="G585" s="9"/>
      <c r="H585" s="9"/>
      <c r="I585" s="9"/>
      <c r="J585" s="9"/>
      <c r="K585" s="9"/>
      <c r="L585" s="9"/>
      <c r="M585" s="9"/>
    </row>
    <row r="586" spans="5:13" x14ac:dyDescent="0.3">
      <c r="E586" s="3"/>
      <c r="F586" s="3"/>
      <c r="G586" s="9"/>
      <c r="H586" s="9"/>
      <c r="I586" s="9"/>
      <c r="J586" s="9"/>
      <c r="K586" s="9"/>
      <c r="L586" s="9"/>
      <c r="M586" s="9"/>
    </row>
    <row r="587" spans="5:13" x14ac:dyDescent="0.3">
      <c r="E587" s="3"/>
      <c r="F587" s="3"/>
      <c r="G587" s="9"/>
      <c r="H587" s="9"/>
      <c r="I587" s="9"/>
      <c r="J587" s="9"/>
      <c r="K587" s="9"/>
      <c r="L587" s="9"/>
      <c r="M587" s="9"/>
    </row>
    <row r="588" spans="5:13" x14ac:dyDescent="0.3">
      <c r="E588" s="3"/>
      <c r="F588" s="3"/>
      <c r="G588" s="9"/>
      <c r="H588" s="9"/>
      <c r="I588" s="9"/>
      <c r="J588" s="9"/>
      <c r="K588" s="9"/>
      <c r="L588" s="9"/>
      <c r="M588" s="9"/>
    </row>
    <row r="589" spans="5:13" x14ac:dyDescent="0.3">
      <c r="E589" s="3"/>
      <c r="F589" s="3"/>
      <c r="G589" s="9"/>
      <c r="H589" s="9"/>
      <c r="I589" s="9"/>
      <c r="J589" s="9"/>
      <c r="K589" s="9"/>
      <c r="L589" s="9"/>
      <c r="M589" s="9"/>
    </row>
    <row r="590" spans="5:13" x14ac:dyDescent="0.3">
      <c r="E590" s="3"/>
      <c r="F590" s="3"/>
      <c r="G590" s="9"/>
      <c r="H590" s="9"/>
      <c r="I590" s="9"/>
      <c r="J590" s="9"/>
      <c r="K590" s="9"/>
      <c r="L590" s="9"/>
      <c r="M590" s="9"/>
    </row>
    <row r="591" spans="5:13" x14ac:dyDescent="0.3">
      <c r="E591" s="3"/>
      <c r="F591" s="3"/>
      <c r="G591" s="9"/>
      <c r="H591" s="9"/>
      <c r="I591" s="9"/>
      <c r="J591" s="9"/>
      <c r="K591" s="9"/>
      <c r="L591" s="9"/>
      <c r="M591" s="9"/>
    </row>
    <row r="592" spans="5:13" x14ac:dyDescent="0.3">
      <c r="E592" s="3"/>
      <c r="F592" s="3"/>
      <c r="G592" s="9"/>
      <c r="H592" s="9"/>
      <c r="I592" s="9"/>
      <c r="J592" s="9"/>
      <c r="K592" s="9"/>
      <c r="L592" s="9"/>
      <c r="M592" s="9"/>
    </row>
    <row r="593" spans="5:13" x14ac:dyDescent="0.3">
      <c r="E593" s="3"/>
      <c r="F593" s="3"/>
      <c r="G593" s="9"/>
      <c r="H593" s="9"/>
      <c r="I593" s="9"/>
      <c r="J593" s="9"/>
      <c r="K593" s="9"/>
      <c r="L593" s="9"/>
      <c r="M593" s="9"/>
    </row>
    <row r="594" spans="5:13" x14ac:dyDescent="0.3">
      <c r="E594" s="3"/>
      <c r="F594" s="3"/>
      <c r="G594" s="9"/>
      <c r="H594" s="9"/>
      <c r="I594" s="9"/>
      <c r="J594" s="9"/>
      <c r="K594" s="9"/>
      <c r="L594" s="9"/>
      <c r="M594" s="9"/>
    </row>
    <row r="595" spans="5:13" x14ac:dyDescent="0.3">
      <c r="E595" s="3"/>
      <c r="F595" s="3"/>
      <c r="G595" s="9"/>
      <c r="H595" s="9"/>
      <c r="I595" s="9"/>
      <c r="J595" s="9"/>
      <c r="K595" s="9"/>
      <c r="L595" s="9"/>
      <c r="M595" s="9"/>
    </row>
    <row r="596" spans="5:13" x14ac:dyDescent="0.3">
      <c r="E596" s="3"/>
      <c r="F596" s="3"/>
      <c r="G596" s="9"/>
      <c r="H596" s="9"/>
      <c r="I596" s="9"/>
      <c r="J596" s="9"/>
      <c r="K596" s="9"/>
      <c r="L596" s="9"/>
      <c r="M596" s="9"/>
    </row>
    <row r="597" spans="5:13" x14ac:dyDescent="0.3">
      <c r="E597" s="3"/>
      <c r="F597" s="3"/>
      <c r="G597" s="9"/>
      <c r="H597" s="9"/>
      <c r="I597" s="9"/>
      <c r="J597" s="9"/>
      <c r="K597" s="9"/>
      <c r="L597" s="9"/>
      <c r="M597" s="9"/>
    </row>
    <row r="598" spans="5:13" x14ac:dyDescent="0.3">
      <c r="E598" s="3"/>
      <c r="F598" s="3"/>
      <c r="G598" s="9"/>
      <c r="H598" s="9"/>
      <c r="I598" s="9"/>
      <c r="J598" s="9"/>
      <c r="K598" s="9"/>
      <c r="L598" s="9"/>
      <c r="M598" s="9"/>
    </row>
    <row r="599" spans="5:13" x14ac:dyDescent="0.3">
      <c r="E599" s="3"/>
      <c r="F599" s="3"/>
      <c r="G599" s="9"/>
      <c r="H599" s="9"/>
      <c r="I599" s="9"/>
      <c r="J599" s="9"/>
      <c r="K599" s="9"/>
      <c r="L599" s="9"/>
      <c r="M599" s="9"/>
    </row>
    <row r="600" spans="5:13" x14ac:dyDescent="0.3">
      <c r="E600" s="3"/>
      <c r="F600" s="3"/>
      <c r="G600" s="9"/>
      <c r="H600" s="9"/>
      <c r="I600" s="9"/>
      <c r="J600" s="9"/>
      <c r="K600" s="9"/>
      <c r="L600" s="9"/>
      <c r="M600" s="9"/>
    </row>
    <row r="601" spans="5:13" x14ac:dyDescent="0.3">
      <c r="E601" s="3"/>
      <c r="F601" s="3"/>
      <c r="G601" s="9"/>
      <c r="H601" s="9"/>
      <c r="I601" s="9"/>
      <c r="J601" s="9"/>
      <c r="K601" s="9"/>
      <c r="L601" s="9"/>
      <c r="M601" s="9"/>
    </row>
    <row r="602" spans="5:13" x14ac:dyDescent="0.3">
      <c r="E602" s="3"/>
      <c r="F602" s="3"/>
      <c r="G602" s="9"/>
      <c r="H602" s="9"/>
      <c r="I602" s="9"/>
      <c r="J602" s="9"/>
      <c r="K602" s="9"/>
      <c r="L602" s="9"/>
      <c r="M602" s="9"/>
    </row>
    <row r="603" spans="5:13" x14ac:dyDescent="0.3">
      <c r="E603" s="3"/>
      <c r="F603" s="3"/>
      <c r="G603" s="9"/>
      <c r="H603" s="9"/>
      <c r="I603" s="9"/>
      <c r="J603" s="9"/>
      <c r="K603" s="9"/>
      <c r="L603" s="9"/>
      <c r="M603" s="9"/>
    </row>
    <row r="604" spans="5:13" x14ac:dyDescent="0.3">
      <c r="E604" s="3"/>
      <c r="F604" s="3"/>
      <c r="G604" s="9"/>
      <c r="H604" s="9"/>
      <c r="I604" s="9"/>
      <c r="J604" s="9"/>
      <c r="K604" s="9"/>
      <c r="L604" s="9"/>
      <c r="M604" s="9"/>
    </row>
    <row r="605" spans="5:13" x14ac:dyDescent="0.3">
      <c r="E605" s="3"/>
      <c r="F605" s="3"/>
      <c r="G605" s="9"/>
      <c r="H605" s="9"/>
      <c r="I605" s="9"/>
      <c r="J605" s="9"/>
      <c r="K605" s="9"/>
      <c r="L605" s="9"/>
      <c r="M605" s="9"/>
    </row>
    <row r="606" spans="5:13" x14ac:dyDescent="0.3">
      <c r="E606" s="3"/>
      <c r="F606" s="3"/>
      <c r="G606" s="9"/>
      <c r="H606" s="9"/>
      <c r="I606" s="9"/>
      <c r="J606" s="9"/>
      <c r="K606" s="9"/>
      <c r="L606" s="9"/>
      <c r="M606" s="9"/>
    </row>
    <row r="607" spans="5:13" x14ac:dyDescent="0.3">
      <c r="E607" s="3"/>
      <c r="F607" s="3"/>
      <c r="G607" s="9"/>
      <c r="H607" s="9"/>
      <c r="I607" s="9"/>
      <c r="J607" s="9"/>
      <c r="K607" s="9"/>
      <c r="L607" s="9"/>
      <c r="M607" s="9"/>
    </row>
    <row r="608" spans="5:13" x14ac:dyDescent="0.3">
      <c r="E608" s="3"/>
      <c r="F608" s="3"/>
      <c r="G608" s="9"/>
      <c r="H608" s="9"/>
      <c r="I608" s="9"/>
      <c r="J608" s="9"/>
      <c r="K608" s="9"/>
      <c r="L608" s="9"/>
      <c r="M608" s="9"/>
    </row>
    <row r="609" spans="5:13" x14ac:dyDescent="0.3">
      <c r="E609" s="3"/>
      <c r="F609" s="3"/>
      <c r="G609" s="9"/>
      <c r="H609" s="9"/>
      <c r="I609" s="9"/>
      <c r="J609" s="9"/>
      <c r="K609" s="9"/>
      <c r="L609" s="9"/>
      <c r="M609" s="9"/>
    </row>
    <row r="610" spans="5:13" x14ac:dyDescent="0.3">
      <c r="E610" s="3"/>
      <c r="F610" s="3"/>
      <c r="G610" s="9"/>
      <c r="H610" s="9"/>
      <c r="I610" s="9"/>
      <c r="J610" s="9"/>
      <c r="K610" s="9"/>
      <c r="L610" s="9"/>
      <c r="M61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7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6" sqref="E6"/>
    </sheetView>
  </sheetViews>
  <sheetFormatPr defaultColWidth="9.109375" defaultRowHeight="14.4" x14ac:dyDescent="0.3"/>
  <sheetData>
    <row r="1" spans="1:10" x14ac:dyDescent="0.3">
      <c r="B1" t="s">
        <v>10</v>
      </c>
      <c r="G1" t="s">
        <v>11</v>
      </c>
    </row>
    <row r="2" spans="1:10" x14ac:dyDescent="0.3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</row>
    <row r="3" spans="1:10" x14ac:dyDescent="0.3">
      <c r="B3" t="s">
        <v>12</v>
      </c>
      <c r="G3">
        <f>carbondioxide!L5</f>
        <v>275</v>
      </c>
      <c r="H3">
        <v>5.35</v>
      </c>
      <c r="I3">
        <v>2.5600000000000001E-2</v>
      </c>
      <c r="J3">
        <v>5.6800000000000002E-3</v>
      </c>
    </row>
    <row r="4" spans="1:10" x14ac:dyDescent="0.3">
      <c r="C4">
        <f>AVERAGE(B6:B35)</f>
        <v>-0.29739999999999989</v>
      </c>
      <c r="D4" t="s">
        <v>15</v>
      </c>
      <c r="E4" t="s">
        <v>16</v>
      </c>
      <c r="F4" t="s">
        <v>17</v>
      </c>
      <c r="I4">
        <f>J4/H3/LN(2)</f>
        <v>1.2134818100935207</v>
      </c>
      <c r="J4">
        <v>4.5</v>
      </c>
    </row>
    <row r="5" spans="1:10" x14ac:dyDescent="0.3">
      <c r="I5">
        <v>7.3800000000000003E-3</v>
      </c>
    </row>
    <row r="6" spans="1:10" x14ac:dyDescent="0.3">
      <c r="A6">
        <v>1850</v>
      </c>
      <c r="B6">
        <v>-0.42299999999999999</v>
      </c>
      <c r="C6">
        <f>B6-C$4</f>
        <v>-0.1256000000000001</v>
      </c>
      <c r="G6">
        <f>carbondioxide!L106</f>
        <v>275.39128752345135</v>
      </c>
      <c r="H6">
        <f>H$3*LN(G6/G$3)</f>
        <v>7.6069103948270171E-3</v>
      </c>
      <c r="I6">
        <v>0</v>
      </c>
      <c r="J6">
        <v>0</v>
      </c>
    </row>
    <row r="7" spans="1:10" x14ac:dyDescent="0.3">
      <c r="A7">
        <v>1851</v>
      </c>
      <c r="B7">
        <v>-0.03</v>
      </c>
      <c r="C7">
        <f t="shared" ref="C7:C70" si="0">B7-C$4</f>
        <v>0.26739999999999986</v>
      </c>
      <c r="G7">
        <f>carbondioxide!L107</f>
        <v>275.40887009348887</v>
      </c>
      <c r="H7">
        <f t="shared" ref="H7:H70" si="1">H$3*LN(G7/G$3)</f>
        <v>7.9484743847123129E-3</v>
      </c>
      <c r="I7">
        <f>I6+I$3*(I$4*H7-I6)+I$5*(J6-I6)</f>
        <v>2.4692042454637264E-4</v>
      </c>
      <c r="J7">
        <f t="shared" ref="J7:J70" si="2">J6+J$3*(I6-J6)</f>
        <v>0</v>
      </c>
    </row>
    <row r="8" spans="1:10" x14ac:dyDescent="0.3">
      <c r="A8">
        <v>1852</v>
      </c>
      <c r="B8">
        <v>-0.20799999999999999</v>
      </c>
      <c r="C8">
        <f t="shared" si="0"/>
        <v>8.9399999999999896E-2</v>
      </c>
      <c r="G8">
        <f>carbondioxide!L108</f>
        <v>275.42605175662203</v>
      </c>
      <c r="H8">
        <f t="shared" si="1"/>
        <v>8.2822291781934915E-3</v>
      </c>
      <c r="I8">
        <f t="shared" ref="I8:I71" si="3">I7+I$3*(I$4*H8-I7)+I$5*(J7-I7)</f>
        <v>4.9606555098678177E-4</v>
      </c>
      <c r="J8">
        <f t="shared" si="2"/>
        <v>1.4025080114233967E-6</v>
      </c>
    </row>
    <row r="9" spans="1:10" x14ac:dyDescent="0.3">
      <c r="A9">
        <v>1853</v>
      </c>
      <c r="B9">
        <v>-0.372</v>
      </c>
      <c r="C9">
        <f t="shared" si="0"/>
        <v>-7.4600000000000111E-2</v>
      </c>
      <c r="G9">
        <f>carbondioxide!L109</f>
        <v>275.44430539223896</v>
      </c>
      <c r="H9">
        <f t="shared" si="1"/>
        <v>8.6367842901863973E-3</v>
      </c>
      <c r="I9">
        <f t="shared" si="3"/>
        <v>7.4801852385073442E-4</v>
      </c>
      <c r="J9">
        <f t="shared" si="2"/>
        <v>4.2121940955234329E-6</v>
      </c>
    </row>
    <row r="10" spans="1:10" x14ac:dyDescent="0.3">
      <c r="A10">
        <v>1854</v>
      </c>
      <c r="B10">
        <v>0.10299999999999999</v>
      </c>
      <c r="C10">
        <f t="shared" si="0"/>
        <v>0.40039999999999987</v>
      </c>
      <c r="G10">
        <f>carbondioxide!L110</f>
        <v>275.4631218982143</v>
      </c>
      <c r="H10">
        <f t="shared" si="1"/>
        <v>9.0022478944896678E-3</v>
      </c>
      <c r="I10">
        <f t="shared" si="3"/>
        <v>1.0030359991164096E-3</v>
      </c>
      <c r="J10">
        <f t="shared" si="2"/>
        <v>8.4370140485330319E-6</v>
      </c>
    </row>
    <row r="11" spans="1:10" x14ac:dyDescent="0.3">
      <c r="A11">
        <v>1855</v>
      </c>
      <c r="B11">
        <v>-0.13100000000000001</v>
      </c>
      <c r="C11">
        <f t="shared" si="0"/>
        <v>0.16639999999999988</v>
      </c>
      <c r="G11">
        <f>carbondioxide!L111</f>
        <v>275.48625466998362</v>
      </c>
      <c r="H11">
        <f t="shared" si="1"/>
        <v>9.4515099657508806E-3</v>
      </c>
      <c r="I11">
        <f t="shared" si="3"/>
        <v>1.2636305638159507E-3</v>
      </c>
      <c r="J11">
        <f t="shared" si="2"/>
        <v>1.4086336283718571E-5</v>
      </c>
    </row>
    <row r="12" spans="1:10" x14ac:dyDescent="0.3">
      <c r="A12">
        <v>1856</v>
      </c>
      <c r="B12">
        <v>-0.35799999999999998</v>
      </c>
      <c r="C12">
        <f t="shared" si="0"/>
        <v>-6.0600000000000098E-2</v>
      </c>
      <c r="G12">
        <f>carbondioxide!L112</f>
        <v>275.50972418366501</v>
      </c>
      <c r="H12">
        <f t="shared" si="1"/>
        <v>9.9072733581900621E-3</v>
      </c>
      <c r="I12">
        <f t="shared" si="3"/>
        <v>1.5298307627824418E-3</v>
      </c>
      <c r="J12">
        <f t="shared" si="2"/>
        <v>2.1183747496101648E-5</v>
      </c>
    </row>
    <row r="13" spans="1:10" x14ac:dyDescent="0.3">
      <c r="A13">
        <v>1857</v>
      </c>
      <c r="B13">
        <v>-0.251</v>
      </c>
      <c r="C13">
        <f t="shared" si="0"/>
        <v>4.6399999999999886E-2</v>
      </c>
      <c r="G13">
        <f>carbondioxide!L113</f>
        <v>275.53499543000555</v>
      </c>
      <c r="H13">
        <f t="shared" si="1"/>
        <v>1.0397981873141331E-2</v>
      </c>
      <c r="I13">
        <f t="shared" si="3"/>
        <v>1.8025479840197206E-3</v>
      </c>
      <c r="J13">
        <f t="shared" si="2"/>
        <v>2.9752862542928062E-5</v>
      </c>
    </row>
    <row r="14" spans="1:10" x14ac:dyDescent="0.3">
      <c r="A14">
        <v>1858</v>
      </c>
      <c r="B14">
        <v>-0.39300000000000002</v>
      </c>
      <c r="C14">
        <f t="shared" si="0"/>
        <v>-9.5600000000000129E-2</v>
      </c>
      <c r="G14">
        <f>carbondioxide!L114</f>
        <v>275.56014116094445</v>
      </c>
      <c r="H14">
        <f t="shared" si="1"/>
        <v>1.0886208502934199E-2</v>
      </c>
      <c r="I14">
        <f t="shared" si="3"/>
        <v>2.0815010572117366E-3</v>
      </c>
      <c r="J14">
        <f t="shared" si="2"/>
        <v>3.9822338832916246E-5</v>
      </c>
    </row>
    <row r="15" spans="1:10" x14ac:dyDescent="0.3">
      <c r="A15">
        <v>1859</v>
      </c>
      <c r="B15">
        <v>-0.26700000000000002</v>
      </c>
      <c r="C15">
        <f t="shared" si="0"/>
        <v>3.0399999999999872E-2</v>
      </c>
      <c r="G15">
        <f>carbondioxide!L115</f>
        <v>275.58523067875387</v>
      </c>
      <c r="H15">
        <f t="shared" si="1"/>
        <v>1.1373299304132212E-2</v>
      </c>
      <c r="I15">
        <f t="shared" si="3"/>
        <v>2.366460111959112E-3</v>
      </c>
      <c r="J15">
        <f t="shared" si="2"/>
        <v>5.1419073953307945E-5</v>
      </c>
    </row>
    <row r="16" spans="1:10" x14ac:dyDescent="0.3">
      <c r="A16">
        <v>1860</v>
      </c>
      <c r="B16">
        <v>-0.35499999999999998</v>
      </c>
      <c r="C16">
        <f t="shared" si="0"/>
        <v>-5.7600000000000096E-2</v>
      </c>
      <c r="G16">
        <f>carbondioxide!L116</f>
        <v>275.61218628021436</v>
      </c>
      <c r="H16">
        <f t="shared" si="1"/>
        <v>1.189656905646303E-2</v>
      </c>
      <c r="I16">
        <f t="shared" si="3"/>
        <v>2.6583622461374828E-3</v>
      </c>
      <c r="J16">
        <f t="shared" si="2"/>
        <v>6.4568507049180918E-5</v>
      </c>
    </row>
    <row r="17" spans="1:10" x14ac:dyDescent="0.3">
      <c r="A17">
        <v>1861</v>
      </c>
      <c r="B17">
        <v>-0.313</v>
      </c>
      <c r="C17">
        <f t="shared" si="0"/>
        <v>-1.5600000000000114E-2</v>
      </c>
      <c r="G17">
        <f>carbondioxide!L117</f>
        <v>275.6423356972532</v>
      </c>
      <c r="H17">
        <f t="shared" si="1"/>
        <v>1.2481777430771621E-2</v>
      </c>
      <c r="I17">
        <f t="shared" si="3"/>
        <v>2.9589140675107483E-3</v>
      </c>
      <c r="J17">
        <f t="shared" si="2"/>
        <v>7.9301255487202471E-5</v>
      </c>
    </row>
    <row r="18" spans="1:10" x14ac:dyDescent="0.3">
      <c r="A18">
        <v>1862</v>
      </c>
      <c r="B18">
        <v>-0.58699999999999997</v>
      </c>
      <c r="C18">
        <f t="shared" si="0"/>
        <v>-0.28960000000000008</v>
      </c>
      <c r="G18">
        <f>carbondioxide!L118</f>
        <v>275.67365923810985</v>
      </c>
      <c r="H18">
        <f t="shared" si="1"/>
        <v>1.3089708074188499E-2</v>
      </c>
      <c r="I18">
        <f t="shared" si="3"/>
        <v>3.2685478646047672E-3</v>
      </c>
      <c r="J18">
        <f t="shared" si="2"/>
        <v>9.5657456259496217E-5</v>
      </c>
    </row>
    <row r="19" spans="1:10" x14ac:dyDescent="0.3">
      <c r="A19">
        <v>1863</v>
      </c>
      <c r="B19">
        <v>-0.33100000000000002</v>
      </c>
      <c r="C19">
        <f t="shared" si="0"/>
        <v>-3.360000000000013E-2</v>
      </c>
      <c r="G19">
        <f>carbondioxide!L119</f>
        <v>275.7052223869153</v>
      </c>
      <c r="H19">
        <f t="shared" si="1"/>
        <v>1.3702219187403443E-2</v>
      </c>
      <c r="I19">
        <f t="shared" si="3"/>
        <v>3.5871183878481067E-3</v>
      </c>
      <c r="J19">
        <f t="shared" si="2"/>
        <v>1.1367947377889736E-4</v>
      </c>
    </row>
    <row r="20" spans="1:10" x14ac:dyDescent="0.3">
      <c r="A20">
        <v>1864</v>
      </c>
      <c r="B20">
        <v>-0.61799999999999999</v>
      </c>
      <c r="C20">
        <f t="shared" si="0"/>
        <v>-0.32060000000000011</v>
      </c>
      <c r="G20">
        <f>carbondioxide!L120</f>
        <v>275.73942410291102</v>
      </c>
      <c r="H20">
        <f t="shared" si="1"/>
        <v>1.4365854901255661E-2</v>
      </c>
      <c r="I20">
        <f t="shared" si="3"/>
        <v>3.9159313903267493E-3</v>
      </c>
      <c r="J20">
        <f t="shared" si="2"/>
        <v>1.3340860681081048E-4</v>
      </c>
    </row>
    <row r="21" spans="1:10" x14ac:dyDescent="0.3">
      <c r="A21">
        <v>1865</v>
      </c>
      <c r="B21">
        <v>-0.30599999999999999</v>
      </c>
      <c r="C21">
        <f t="shared" si="0"/>
        <v>-8.6000000000001076E-3</v>
      </c>
      <c r="G21">
        <f>carbondioxide!L121</f>
        <v>275.77662827319648</v>
      </c>
      <c r="H21">
        <f t="shared" si="1"/>
        <v>1.5087655510582082E-2</v>
      </c>
      <c r="I21">
        <f t="shared" si="3"/>
        <v>4.2564685738796819E-3</v>
      </c>
      <c r="J21">
        <f t="shared" si="2"/>
        <v>1.5489333622118102E-4</v>
      </c>
    </row>
    <row r="22" spans="1:10" x14ac:dyDescent="0.3">
      <c r="A22">
        <v>1866</v>
      </c>
      <c r="B22">
        <v>-0.36199999999999999</v>
      </c>
      <c r="C22">
        <f t="shared" si="0"/>
        <v>-6.4600000000000102E-2</v>
      </c>
      <c r="G22">
        <f>carbondioxide!L122</f>
        <v>275.81625864057219</v>
      </c>
      <c r="H22">
        <f t="shared" si="1"/>
        <v>1.5856419832439451E-2</v>
      </c>
      <c r="I22">
        <f t="shared" si="3"/>
        <v>4.6098151653551503E-3</v>
      </c>
      <c r="J22">
        <f t="shared" si="2"/>
        <v>1.781902835710813E-4</v>
      </c>
    </row>
    <row r="23" spans="1:10" x14ac:dyDescent="0.3">
      <c r="A23">
        <v>1867</v>
      </c>
      <c r="B23">
        <v>-0.38400000000000001</v>
      </c>
      <c r="C23">
        <f t="shared" si="0"/>
        <v>-8.6600000000000121E-2</v>
      </c>
      <c r="G23">
        <f>carbondioxide!L123</f>
        <v>275.85638220089248</v>
      </c>
      <c r="H23">
        <f t="shared" si="1"/>
        <v>1.6634638769541674E-2</v>
      </c>
      <c r="I23">
        <f t="shared" si="3"/>
        <v>4.9758557935409634E-3</v>
      </c>
      <c r="J23">
        <f t="shared" si="2"/>
        <v>2.0336191289961481E-4</v>
      </c>
    </row>
    <row r="24" spans="1:10" x14ac:dyDescent="0.3">
      <c r="A24">
        <v>1868</v>
      </c>
      <c r="B24">
        <v>-0.32</v>
      </c>
      <c r="C24">
        <f t="shared" si="0"/>
        <v>-2.260000000000012E-2</v>
      </c>
      <c r="G24">
        <f>carbondioxide!L124</f>
        <v>275.89940888331068</v>
      </c>
      <c r="H24">
        <f t="shared" si="1"/>
        <v>1.7469039622685659E-2</v>
      </c>
      <c r="I24">
        <f t="shared" si="3"/>
        <v>5.3559309430286422E-3</v>
      </c>
      <c r="J24">
        <f t="shared" si="2"/>
        <v>2.3046967814165767E-4</v>
      </c>
    </row>
    <row r="25" spans="1:10" x14ac:dyDescent="0.3">
      <c r="A25">
        <v>1869</v>
      </c>
      <c r="B25">
        <v>-0.28199999999999997</v>
      </c>
      <c r="C25">
        <f t="shared" si="0"/>
        <v>1.5399999999999914E-2</v>
      </c>
      <c r="G25">
        <f>carbondioxide!L125</f>
        <v>275.94383004378636</v>
      </c>
      <c r="H25">
        <f t="shared" si="1"/>
        <v>1.8330346574711675E-2</v>
      </c>
      <c r="I25">
        <f t="shared" si="3"/>
        <v>5.750427885564984E-3</v>
      </c>
      <c r="J25">
        <f t="shared" si="2"/>
        <v>2.5958229812621573E-4</v>
      </c>
    </row>
    <row r="26" spans="1:10" x14ac:dyDescent="0.3">
      <c r="A26">
        <v>1870</v>
      </c>
      <c r="B26">
        <v>-0.28599999999999998</v>
      </c>
      <c r="C26">
        <f t="shared" si="0"/>
        <v>1.139999999999991E-2</v>
      </c>
      <c r="G26">
        <f>carbondioxide!L126</f>
        <v>275.99058975469183</v>
      </c>
      <c r="H26">
        <f t="shared" si="1"/>
        <v>1.9236847220328326E-2</v>
      </c>
      <c r="I26">
        <f t="shared" si="3"/>
        <v>6.1602897344058853E-3</v>
      </c>
      <c r="J26">
        <f t="shared" si="2"/>
        <v>2.9077030106286792E-4</v>
      </c>
    </row>
    <row r="27" spans="1:10" x14ac:dyDescent="0.3">
      <c r="A27">
        <v>1871</v>
      </c>
      <c r="B27">
        <v>-0.41099999999999998</v>
      </c>
      <c r="C27">
        <f t="shared" si="0"/>
        <v>-0.11360000000000009</v>
      </c>
      <c r="G27">
        <f>carbondioxide!L127</f>
        <v>276.0386907999096</v>
      </c>
      <c r="H27">
        <f t="shared" si="1"/>
        <v>2.0169191215950691E-2</v>
      </c>
      <c r="I27">
        <f t="shared" si="3"/>
        <v>6.5858278984072902E-3</v>
      </c>
      <c r="J27">
        <f t="shared" si="2"/>
        <v>3.2410917144425625E-4</v>
      </c>
    </row>
    <row r="28" spans="1:10" x14ac:dyDescent="0.3">
      <c r="A28">
        <v>1872</v>
      </c>
      <c r="B28">
        <v>-0.185</v>
      </c>
      <c r="C28">
        <f t="shared" si="0"/>
        <v>0.11239999999999989</v>
      </c>
      <c r="G28">
        <f>carbondioxide!L128</f>
        <v>276.09001822498345</v>
      </c>
      <c r="H28">
        <f t="shared" si="1"/>
        <v>2.1163893068789845E-2</v>
      </c>
      <c r="I28">
        <f t="shared" si="3"/>
        <v>7.0284784013084417E-3</v>
      </c>
      <c r="J28">
        <f t="shared" si="2"/>
        <v>3.5967573381340631E-4</v>
      </c>
    </row>
    <row r="29" spans="1:10" x14ac:dyDescent="0.3">
      <c r="A29">
        <v>1873</v>
      </c>
      <c r="B29">
        <v>-0.251</v>
      </c>
      <c r="C29">
        <f t="shared" si="0"/>
        <v>4.6399999999999886E-2</v>
      </c>
      <c r="G29">
        <f>carbondioxide!L129</f>
        <v>276.14821667084846</v>
      </c>
      <c r="H29">
        <f t="shared" si="1"/>
        <v>2.229152845096952E-2</v>
      </c>
      <c r="I29">
        <f t="shared" si="3"/>
        <v>7.4918229164863352E-3</v>
      </c>
      <c r="J29">
        <f t="shared" si="2"/>
        <v>3.975545329647781E-4</v>
      </c>
    </row>
    <row r="30" spans="1:10" x14ac:dyDescent="0.3">
      <c r="A30">
        <v>1874</v>
      </c>
      <c r="B30">
        <v>-0.374</v>
      </c>
      <c r="C30">
        <f t="shared" si="0"/>
        <v>-7.6600000000000112E-2</v>
      </c>
      <c r="G30">
        <f>carbondioxide!L130</f>
        <v>276.21016411661674</v>
      </c>
      <c r="H30">
        <f t="shared" si="1"/>
        <v>2.3491542238312429E-2</v>
      </c>
      <c r="I30">
        <f t="shared" si="3"/>
        <v>7.9774444646031322E-3</v>
      </c>
      <c r="J30">
        <f t="shared" si="2"/>
        <v>4.3784997738318055E-4</v>
      </c>
    </row>
    <row r="31" spans="1:10" x14ac:dyDescent="0.3">
      <c r="A31">
        <v>1875</v>
      </c>
      <c r="B31">
        <v>-0.57599999999999996</v>
      </c>
      <c r="C31">
        <f t="shared" si="0"/>
        <v>-0.27860000000000007</v>
      </c>
      <c r="G31">
        <f>carbondioxide!L131</f>
        <v>276.26593877674793</v>
      </c>
      <c r="H31">
        <f t="shared" si="1"/>
        <v>2.4571749802595744E-2</v>
      </c>
      <c r="I31">
        <f t="shared" si="3"/>
        <v>8.480904387540655E-3</v>
      </c>
      <c r="J31">
        <f t="shared" si="2"/>
        <v>4.8067487407058989E-4</v>
      </c>
    </row>
    <row r="32" spans="1:10" x14ac:dyDescent="0.3">
      <c r="A32">
        <v>1876</v>
      </c>
      <c r="B32">
        <v>-0.25700000000000001</v>
      </c>
      <c r="C32">
        <f t="shared" si="0"/>
        <v>4.039999999999988E-2</v>
      </c>
      <c r="G32">
        <f>carbondioxide!L132</f>
        <v>276.32732503773082</v>
      </c>
      <c r="H32">
        <f t="shared" si="1"/>
        <v>2.5760387157102847E-2</v>
      </c>
      <c r="I32">
        <f t="shared" si="3"/>
        <v>9.005001429054648E-3</v>
      </c>
      <c r="J32">
        <f t="shared" si="2"/>
        <v>5.2611617770709988E-4</v>
      </c>
    </row>
    <row r="33" spans="1:10" x14ac:dyDescent="0.3">
      <c r="A33">
        <v>1877</v>
      </c>
      <c r="B33">
        <v>-8.6999999999999994E-2</v>
      </c>
      <c r="C33">
        <f t="shared" si="0"/>
        <v>0.21039999999999989</v>
      </c>
      <c r="G33">
        <f>carbondioxide!L133</f>
        <v>276.38885787380968</v>
      </c>
      <c r="H33">
        <f t="shared" si="1"/>
        <v>2.6951597708050813E-2</v>
      </c>
      <c r="I33">
        <f t="shared" si="3"/>
        <v>9.5491542227508584E-3</v>
      </c>
      <c r="J33">
        <f t="shared" si="2"/>
        <v>5.7427624593475398E-4</v>
      </c>
    </row>
    <row r="34" spans="1:10" x14ac:dyDescent="0.3">
      <c r="A34">
        <v>1878</v>
      </c>
      <c r="B34">
        <v>7.5999999999999998E-2</v>
      </c>
      <c r="C34">
        <f t="shared" si="0"/>
        <v>0.3733999999999999</v>
      </c>
      <c r="G34">
        <f>carbondioxide!L134</f>
        <v>276.45062455370487</v>
      </c>
      <c r="H34">
        <f t="shared" si="1"/>
        <v>2.8147068542959609E-2</v>
      </c>
      <c r="I34">
        <f t="shared" si="3"/>
        <v>1.0112853740698561E-2</v>
      </c>
      <c r="J34">
        <f t="shared" si="2"/>
        <v>6.2525355284306949E-4</v>
      </c>
    </row>
    <row r="35" spans="1:10" x14ac:dyDescent="0.3">
      <c r="A35">
        <v>1879</v>
      </c>
      <c r="B35">
        <v>-0.38300000000000001</v>
      </c>
      <c r="C35">
        <f t="shared" si="0"/>
        <v>-8.560000000000012E-2</v>
      </c>
      <c r="G35">
        <f>carbondioxide!L135</f>
        <v>276.51221191406171</v>
      </c>
      <c r="H35">
        <f t="shared" si="1"/>
        <v>2.9338802806247569E-2</v>
      </c>
      <c r="I35">
        <f t="shared" si="3"/>
        <v>1.069536004605404E-2</v>
      </c>
      <c r="J35">
        <f t="shared" si="2"/>
        <v>6.7914312191008869E-4</v>
      </c>
    </row>
    <row r="36" spans="1:10" x14ac:dyDescent="0.3">
      <c r="A36">
        <v>1880</v>
      </c>
      <c r="B36">
        <v>-0.17100000000000001</v>
      </c>
      <c r="C36">
        <f t="shared" si="0"/>
        <v>0.12639999999999987</v>
      </c>
      <c r="G36">
        <f>carbondioxide!L136</f>
        <v>276.57931851777255</v>
      </c>
      <c r="H36">
        <f t="shared" si="1"/>
        <v>3.0637033973642633E-2</v>
      </c>
      <c r="I36">
        <f t="shared" si="3"/>
        <v>1.1299382724096028E-2</v>
      </c>
      <c r="J36">
        <f t="shared" si="2"/>
        <v>7.3603523403922638E-4</v>
      </c>
    </row>
    <row r="37" spans="1:10" x14ac:dyDescent="0.3">
      <c r="A37">
        <v>1881</v>
      </c>
      <c r="B37">
        <v>-0.315</v>
      </c>
      <c r="C37">
        <f t="shared" si="0"/>
        <v>-1.7600000000000116E-2</v>
      </c>
      <c r="G37">
        <f>carbondioxide!L137</f>
        <v>276.65729405788596</v>
      </c>
      <c r="H37">
        <f t="shared" si="1"/>
        <v>3.2145137858622434E-2</v>
      </c>
      <c r="I37">
        <f t="shared" si="3"/>
        <v>1.1930754047786856E-2</v>
      </c>
      <c r="J37">
        <f t="shared" si="2"/>
        <v>7.9603504778274895E-4</v>
      </c>
    </row>
    <row r="38" spans="1:10" x14ac:dyDescent="0.3">
      <c r="A38">
        <v>1882</v>
      </c>
      <c r="B38">
        <v>-0.15</v>
      </c>
      <c r="C38">
        <f t="shared" si="0"/>
        <v>0.14739999999999989</v>
      </c>
      <c r="G38">
        <f>carbondioxide!L138</f>
        <v>276.73668481347516</v>
      </c>
      <c r="H38">
        <f t="shared" si="1"/>
        <v>3.3680176408129578E-2</v>
      </c>
      <c r="I38">
        <f t="shared" si="3"/>
        <v>1.258943172260284E-2</v>
      </c>
      <c r="J38">
        <f t="shared" si="2"/>
        <v>8.5928025170277226E-4</v>
      </c>
    </row>
    <row r="39" spans="1:10" x14ac:dyDescent="0.3">
      <c r="A39">
        <v>1883</v>
      </c>
      <c r="B39">
        <v>-0.41699999999999998</v>
      </c>
      <c r="C39">
        <f t="shared" si="0"/>
        <v>-0.1196000000000001</v>
      </c>
      <c r="G39">
        <f>carbondioxide!L139</f>
        <v>276.82043777111102</v>
      </c>
      <c r="H39">
        <f t="shared" si="1"/>
        <v>3.5299081877826287E-2</v>
      </c>
      <c r="I39">
        <f t="shared" si="3"/>
        <v>1.3277144473205613E-2</v>
      </c>
      <c r="J39">
        <f t="shared" si="2"/>
        <v>9.2590751205748464E-4</v>
      </c>
    </row>
    <row r="40" spans="1:10" x14ac:dyDescent="0.3">
      <c r="A40">
        <v>1884</v>
      </c>
      <c r="B40">
        <v>-0.52400000000000002</v>
      </c>
      <c r="C40">
        <f t="shared" si="0"/>
        <v>-0.22660000000000013</v>
      </c>
      <c r="G40">
        <f>carbondioxide!L140</f>
        <v>276.90986992486557</v>
      </c>
      <c r="H40">
        <f t="shared" si="1"/>
        <v>3.7027222888340809E-2</v>
      </c>
      <c r="I40">
        <f t="shared" si="3"/>
        <v>1.3996353099122245E-2</v>
      </c>
      <c r="J40">
        <f t="shared" si="2"/>
        <v>9.9606253799680599E-4</v>
      </c>
    </row>
    <row r="41" spans="1:10" x14ac:dyDescent="0.3">
      <c r="A41">
        <v>1885</v>
      </c>
      <c r="B41">
        <v>-0.505</v>
      </c>
      <c r="C41">
        <f t="shared" si="0"/>
        <v>-0.20760000000000012</v>
      </c>
      <c r="G41">
        <f>carbondioxide!L141</f>
        <v>276.9987159188538</v>
      </c>
      <c r="H41">
        <f t="shared" si="1"/>
        <v>3.8743484683377155E-2</v>
      </c>
      <c r="I41">
        <f t="shared" si="3"/>
        <v>1.4745675871870237E-2</v>
      </c>
      <c r="J41">
        <f t="shared" si="2"/>
        <v>1.0699041883839985E-3</v>
      </c>
    </row>
    <row r="42" spans="1:10" x14ac:dyDescent="0.3">
      <c r="A42">
        <v>1886</v>
      </c>
      <c r="B42">
        <v>-0.42399999999999999</v>
      </c>
      <c r="C42">
        <f t="shared" si="0"/>
        <v>-0.1266000000000001</v>
      </c>
      <c r="G42">
        <f>carbondioxide!L142</f>
        <v>277.08673221249552</v>
      </c>
      <c r="H42">
        <f t="shared" si="1"/>
        <v>4.0443176225655304E-2</v>
      </c>
      <c r="I42">
        <f t="shared" si="3"/>
        <v>1.5523632077047562E-2</v>
      </c>
      <c r="J42">
        <f t="shared" si="2"/>
        <v>1.1475825715462004E-3</v>
      </c>
    </row>
    <row r="43" spans="1:10" x14ac:dyDescent="0.3">
      <c r="A43">
        <v>1887</v>
      </c>
      <c r="B43">
        <v>-0.51100000000000001</v>
      </c>
      <c r="C43">
        <f t="shared" si="0"/>
        <v>-0.21360000000000012</v>
      </c>
      <c r="G43">
        <f>carbondioxide!L143</f>
        <v>277.17503155299886</v>
      </c>
      <c r="H43">
        <f t="shared" si="1"/>
        <v>4.2147791288688688E-2</v>
      </c>
      <c r="I43">
        <f t="shared" si="3"/>
        <v>1.6329458648974254E-2</v>
      </c>
      <c r="J43">
        <f t="shared" si="2"/>
        <v>1.2292385327374482E-3</v>
      </c>
    </row>
    <row r="44" spans="1:10" x14ac:dyDescent="0.3">
      <c r="A44">
        <v>1888</v>
      </c>
      <c r="B44">
        <v>-0.48699999999999999</v>
      </c>
      <c r="C44">
        <f t="shared" si="0"/>
        <v>-0.1896000000000001</v>
      </c>
      <c r="G44">
        <f>carbondioxide!L144</f>
        <v>277.26837113483089</v>
      </c>
      <c r="H44">
        <f t="shared" si="1"/>
        <v>4.394911768232275E-2</v>
      </c>
      <c r="I44">
        <f t="shared" si="3"/>
        <v>1.7165270127957936E-2</v>
      </c>
      <c r="J44">
        <f t="shared" si="2"/>
        <v>1.3150077829976732E-3</v>
      </c>
    </row>
    <row r="45" spans="1:10" x14ac:dyDescent="0.3">
      <c r="A45">
        <v>1889</v>
      </c>
      <c r="B45">
        <v>-0.26100000000000001</v>
      </c>
      <c r="C45">
        <f t="shared" si="0"/>
        <v>3.6399999999999877E-2</v>
      </c>
      <c r="G45">
        <f>carbondioxide!L145</f>
        <v>277.37496991906568</v>
      </c>
      <c r="H45">
        <f t="shared" si="1"/>
        <v>4.600558698598263E-2</v>
      </c>
      <c r="I45">
        <f t="shared" si="3"/>
        <v>1.8038034016612633E-2</v>
      </c>
      <c r="J45">
        <f t="shared" si="2"/>
        <v>1.4050372731170475E-3</v>
      </c>
    </row>
    <row r="46" spans="1:10" x14ac:dyDescent="0.3">
      <c r="A46">
        <v>1890</v>
      </c>
      <c r="B46">
        <v>-0.47299999999999998</v>
      </c>
      <c r="C46">
        <f t="shared" si="0"/>
        <v>-0.17560000000000009</v>
      </c>
      <c r="G46">
        <f>carbondioxide!L146</f>
        <v>277.47914312093167</v>
      </c>
      <c r="H46">
        <f t="shared" si="1"/>
        <v>4.8014499323237536E-2</v>
      </c>
      <c r="I46">
        <f t="shared" si="3"/>
        <v>1.8945085701487459E-2</v>
      </c>
      <c r="J46">
        <f t="shared" si="2"/>
        <v>1.4995126946201025E-3</v>
      </c>
    </row>
    <row r="47" spans="1:10" x14ac:dyDescent="0.3">
      <c r="A47">
        <v>1891</v>
      </c>
      <c r="B47">
        <v>-0.57799999999999996</v>
      </c>
      <c r="C47">
        <f t="shared" si="0"/>
        <v>-0.28060000000000007</v>
      </c>
      <c r="G47">
        <f>carbondioxide!L147</f>
        <v>277.59490140810476</v>
      </c>
      <c r="H47">
        <f t="shared" si="1"/>
        <v>5.0245937998702382E-2</v>
      </c>
      <c r="I47">
        <f t="shared" si="3"/>
        <v>1.9892239992627011E-2</v>
      </c>
      <c r="J47">
        <f t="shared" si="2"/>
        <v>1.5986035492991091E-3</v>
      </c>
    </row>
    <row r="48" spans="1:10" x14ac:dyDescent="0.3">
      <c r="A48">
        <v>1892</v>
      </c>
      <c r="B48">
        <v>-0.6</v>
      </c>
      <c r="C48">
        <f t="shared" si="0"/>
        <v>-0.30260000000000009</v>
      </c>
      <c r="G48">
        <f>carbondioxide!L148</f>
        <v>277.7156070508355</v>
      </c>
      <c r="H48">
        <f t="shared" si="1"/>
        <v>5.2571754596598019E-2</v>
      </c>
      <c r="I48">
        <f t="shared" si="3"/>
        <v>2.0881140230812407E-2</v>
      </c>
      <c r="J48">
        <f t="shared" si="2"/>
        <v>1.7025114042972117E-3</v>
      </c>
    </row>
    <row r="49" spans="1:10" x14ac:dyDescent="0.3">
      <c r="A49">
        <v>1893</v>
      </c>
      <c r="B49">
        <v>-0.68500000000000005</v>
      </c>
      <c r="C49">
        <f t="shared" si="0"/>
        <v>-0.38760000000000017</v>
      </c>
      <c r="G49">
        <f>carbondioxide!L149</f>
        <v>277.83465004564499</v>
      </c>
      <c r="H49">
        <f t="shared" si="1"/>
        <v>5.4864544578577715E-2</v>
      </c>
      <c r="I49">
        <f t="shared" si="3"/>
        <v>2.1909419207912256E-2</v>
      </c>
      <c r="J49">
        <f t="shared" si="2"/>
        <v>1.811446016031818E-3</v>
      </c>
    </row>
    <row r="50" spans="1:10" x14ac:dyDescent="0.3">
      <c r="A50">
        <v>1894</v>
      </c>
      <c r="B50">
        <v>-0.54100000000000004</v>
      </c>
      <c r="C50">
        <f t="shared" si="0"/>
        <v>-0.24360000000000015</v>
      </c>
      <c r="G50">
        <f>carbondioxide!L150</f>
        <v>277.94954885923289</v>
      </c>
      <c r="H50">
        <f t="shared" si="1"/>
        <v>5.7076585376656032E-2</v>
      </c>
      <c r="I50">
        <f t="shared" si="3"/>
        <v>2.2973306826336269E-2</v>
      </c>
      <c r="J50">
        <f t="shared" si="2"/>
        <v>1.9256025037616988E-3</v>
      </c>
    </row>
    <row r="51" spans="1:10" x14ac:dyDescent="0.3">
      <c r="A51">
        <v>1895</v>
      </c>
      <c r="B51">
        <v>-0.55900000000000005</v>
      </c>
      <c r="C51">
        <f t="shared" si="0"/>
        <v>-0.26160000000000017</v>
      </c>
      <c r="G51">
        <f>carbondioxide!L151</f>
        <v>278.06867118152894</v>
      </c>
      <c r="H51">
        <f t="shared" si="1"/>
        <v>5.9368972248395324E-2</v>
      </c>
      <c r="I51">
        <f t="shared" si="3"/>
        <v>2.4074163212110252E-2</v>
      </c>
      <c r="J51">
        <f t="shared" si="2"/>
        <v>2.0451534643139225E-3</v>
      </c>
    </row>
    <row r="52" spans="1:10" x14ac:dyDescent="0.3">
      <c r="A52">
        <v>1896</v>
      </c>
      <c r="B52">
        <v>-0.38900000000000001</v>
      </c>
      <c r="C52">
        <f t="shared" si="0"/>
        <v>-9.1600000000000126E-2</v>
      </c>
      <c r="G52">
        <f>carbondioxide!L152</f>
        <v>278.19651564576901</v>
      </c>
      <c r="H52">
        <f t="shared" si="1"/>
        <v>6.182811552007051E-2</v>
      </c>
      <c r="I52">
        <f t="shared" si="3"/>
        <v>2.5215989256462235E-2</v>
      </c>
      <c r="J52">
        <f t="shared" si="2"/>
        <v>2.1702782396814057E-3</v>
      </c>
    </row>
    <row r="53" spans="1:10" x14ac:dyDescent="0.3">
      <c r="A53">
        <v>1897</v>
      </c>
      <c r="B53">
        <v>-0.31</v>
      </c>
      <c r="C53">
        <f t="shared" si="0"/>
        <v>-1.2600000000000111E-2</v>
      </c>
      <c r="G53">
        <f>carbondioxide!L153</f>
        <v>278.3279751201917</v>
      </c>
      <c r="H53">
        <f t="shared" si="1"/>
        <v>6.435561687144549E-2</v>
      </c>
      <c r="I53">
        <f t="shared" si="3"/>
        <v>2.6399598467734636E-2</v>
      </c>
      <c r="J53">
        <f t="shared" si="2"/>
        <v>2.301177878256721E-3</v>
      </c>
    </row>
    <row r="54" spans="1:10" x14ac:dyDescent="0.3">
      <c r="A54">
        <v>1898</v>
      </c>
      <c r="B54">
        <v>-0.38700000000000001</v>
      </c>
      <c r="C54">
        <f t="shared" si="0"/>
        <v>-8.9600000000000124E-2</v>
      </c>
      <c r="G54">
        <f>carbondioxide!L154</f>
        <v>278.46678063337981</v>
      </c>
      <c r="H54">
        <f t="shared" si="1"/>
        <v>6.7023061215223945E-2</v>
      </c>
      <c r="I54">
        <f t="shared" si="3"/>
        <v>2.7628002803431629E-2</v>
      </c>
      <c r="J54">
        <f t="shared" si="2"/>
        <v>2.4380569072049553E-3</v>
      </c>
    </row>
    <row r="55" spans="1:10" x14ac:dyDescent="0.3">
      <c r="A55">
        <v>1899</v>
      </c>
      <c r="B55">
        <v>-0.32800000000000001</v>
      </c>
      <c r="C55">
        <f t="shared" si="0"/>
        <v>-3.0600000000000127E-2</v>
      </c>
      <c r="G55">
        <f>carbondioxide!L155</f>
        <v>278.61455941588378</v>
      </c>
      <c r="H55">
        <f t="shared" si="1"/>
        <v>6.986148515120312E-2</v>
      </c>
      <c r="I55">
        <f t="shared" si="3"/>
        <v>2.8905080552251477E-2</v>
      </c>
      <c r="J55">
        <f t="shared" si="2"/>
        <v>2.5811357998955227E-3</v>
      </c>
    </row>
    <row r="56" spans="1:10" x14ac:dyDescent="0.3">
      <c r="A56">
        <v>1900</v>
      </c>
      <c r="B56">
        <v>-0.182</v>
      </c>
      <c r="C56">
        <f t="shared" si="0"/>
        <v>0.11539999999999989</v>
      </c>
      <c r="G56">
        <f>carbondioxide!L156</f>
        <v>278.77899037401664</v>
      </c>
      <c r="H56">
        <f t="shared" si="1"/>
        <v>7.3017982573396104E-2</v>
      </c>
      <c r="I56">
        <f t="shared" si="3"/>
        <v>3.0239153215602523E-2</v>
      </c>
      <c r="J56">
        <f t="shared" si="2"/>
        <v>2.7306558060889046E-3</v>
      </c>
    </row>
    <row r="57" spans="1:10" x14ac:dyDescent="0.3">
      <c r="A57">
        <v>1901</v>
      </c>
      <c r="B57">
        <v>-0.19500000000000001</v>
      </c>
      <c r="C57">
        <f t="shared" si="0"/>
        <v>0.10239999999999988</v>
      </c>
      <c r="G57">
        <f>carbondioxide!L157</f>
        <v>278.95232990231432</v>
      </c>
      <c r="H57">
        <f t="shared" si="1"/>
        <v>7.634347810336678E-2</v>
      </c>
      <c r="I57">
        <f t="shared" si="3"/>
        <v>3.1633638585542231E-2</v>
      </c>
      <c r="J57">
        <f t="shared" si="2"/>
        <v>2.886904071374942E-3</v>
      </c>
    </row>
    <row r="58" spans="1:10" x14ac:dyDescent="0.3">
      <c r="A58">
        <v>1902</v>
      </c>
      <c r="B58">
        <v>-0.35599999999999998</v>
      </c>
      <c r="C58">
        <f t="shared" si="0"/>
        <v>-5.8600000000000096E-2</v>
      </c>
      <c r="G58">
        <f>carbondioxide!L158</f>
        <v>279.13023678143645</v>
      </c>
      <c r="H58">
        <f t="shared" si="1"/>
        <v>7.975444949851522E-2</v>
      </c>
      <c r="I58">
        <f t="shared" si="3"/>
        <v>3.3089249224793844E-2</v>
      </c>
      <c r="J58">
        <f t="shared" si="2"/>
        <v>3.0501855234154121E-3</v>
      </c>
    </row>
    <row r="59" spans="1:10" x14ac:dyDescent="0.3">
      <c r="A59">
        <v>1903</v>
      </c>
      <c r="B59">
        <v>-0.42199999999999999</v>
      </c>
      <c r="C59">
        <f t="shared" si="0"/>
        <v>-0.1246000000000001</v>
      </c>
      <c r="G59">
        <f>carbondioxide!L159</f>
        <v>279.31095881633962</v>
      </c>
      <c r="H59">
        <f t="shared" si="1"/>
        <v>8.3217170114782857E-2</v>
      </c>
      <c r="I59">
        <f t="shared" si="3"/>
        <v>3.460562872339968E-2</v>
      </c>
      <c r="J59">
        <f t="shared" si="2"/>
        <v>3.2208074052392415E-3</v>
      </c>
    </row>
    <row r="60" spans="1:10" x14ac:dyDescent="0.3">
      <c r="A60">
        <v>1904</v>
      </c>
      <c r="B60">
        <v>-0.55400000000000005</v>
      </c>
      <c r="C60">
        <f t="shared" si="0"/>
        <v>-0.25660000000000016</v>
      </c>
      <c r="G60">
        <f>carbondioxide!L160</f>
        <v>279.51203206643555</v>
      </c>
      <c r="H60">
        <f t="shared" si="1"/>
        <v>8.7067197590347326E-2</v>
      </c>
      <c r="I60">
        <f t="shared" si="3"/>
        <v>3.6192858836364271E-2</v>
      </c>
      <c r="J60">
        <f t="shared" si="2"/>
        <v>3.399073190326393E-3</v>
      </c>
    </row>
    <row r="61" spans="1:10" x14ac:dyDescent="0.3">
      <c r="A61">
        <v>1905</v>
      </c>
      <c r="B61">
        <v>-0.44500000000000001</v>
      </c>
      <c r="C61">
        <f t="shared" si="0"/>
        <v>-0.14760000000000012</v>
      </c>
      <c r="G61">
        <f>carbondioxide!L161</f>
        <v>279.71187595463942</v>
      </c>
      <c r="H61">
        <f t="shared" si="1"/>
        <v>9.0890942720225007E-2</v>
      </c>
      <c r="I61">
        <f t="shared" si="3"/>
        <v>3.7847842857832659E-2</v>
      </c>
      <c r="J61">
        <f t="shared" si="2"/>
        <v>3.5853418927958881E-3</v>
      </c>
    </row>
    <row r="62" spans="1:10" x14ac:dyDescent="0.3">
      <c r="A62">
        <v>1906</v>
      </c>
      <c r="B62">
        <v>-0.246</v>
      </c>
      <c r="C62">
        <f t="shared" si="0"/>
        <v>5.139999999999989E-2</v>
      </c>
      <c r="G62">
        <f>carbondioxide!L162</f>
        <v>279.92603869132455</v>
      </c>
      <c r="H62">
        <f t="shared" si="1"/>
        <v>9.4985628470460007E-2</v>
      </c>
      <c r="I62">
        <f t="shared" si="3"/>
        <v>3.9576822132201803E-2</v>
      </c>
      <c r="J62">
        <f t="shared" si="2"/>
        <v>3.7799528982772972E-3</v>
      </c>
    </row>
    <row r="63" spans="1:10" x14ac:dyDescent="0.3">
      <c r="A63">
        <v>1907</v>
      </c>
      <c r="B63">
        <v>-0.6</v>
      </c>
      <c r="C63">
        <f t="shared" si="0"/>
        <v>-0.30260000000000009</v>
      </c>
      <c r="G63">
        <f>carbondioxide!L163</f>
        <v>280.1563269502202</v>
      </c>
      <c r="H63">
        <f t="shared" si="1"/>
        <v>9.9385132293830836E-2</v>
      </c>
      <c r="I63">
        <f t="shared" si="3"/>
        <v>4.1386887076618001E-2</v>
      </c>
      <c r="J63">
        <f t="shared" si="2"/>
        <v>3.9832791155259882E-3</v>
      </c>
    </row>
    <row r="64" spans="1:10" x14ac:dyDescent="0.3">
      <c r="A64">
        <v>1908</v>
      </c>
      <c r="B64">
        <v>-0.48599999999999999</v>
      </c>
      <c r="C64">
        <f t="shared" si="0"/>
        <v>-0.1886000000000001</v>
      </c>
      <c r="G64">
        <f>carbondioxide!L164</f>
        <v>280.41768683821363</v>
      </c>
      <c r="H64">
        <f t="shared" si="1"/>
        <v>0.10437385980416397</v>
      </c>
      <c r="I64">
        <f t="shared" si="3"/>
        <v>4.3293732116936795E-2</v>
      </c>
      <c r="J64">
        <f t="shared" si="2"/>
        <v>4.1957316087449905E-3</v>
      </c>
    </row>
    <row r="65" spans="1:10" x14ac:dyDescent="0.3">
      <c r="A65">
        <v>1909</v>
      </c>
      <c r="B65">
        <v>-0.46600000000000003</v>
      </c>
      <c r="C65">
        <f t="shared" si="0"/>
        <v>-0.16860000000000014</v>
      </c>
      <c r="G65">
        <f>carbondioxide!L165</f>
        <v>280.65667420452883</v>
      </c>
      <c r="H65">
        <f t="shared" si="1"/>
        <v>0.10893148202284685</v>
      </c>
      <c r="I65">
        <f t="shared" si="3"/>
        <v>4.5280840453712862E-2</v>
      </c>
      <c r="J65">
        <f t="shared" si="2"/>
        <v>4.4178082516315199E-3</v>
      </c>
    </row>
    <row r="66" spans="1:10" x14ac:dyDescent="0.3">
      <c r="A66">
        <v>1910</v>
      </c>
      <c r="B66">
        <v>-0.34499999999999997</v>
      </c>
      <c r="C66">
        <f t="shared" si="0"/>
        <v>-4.7600000000000087E-2</v>
      </c>
      <c r="G66">
        <f>carbondioxide!L166</f>
        <v>280.90773006382392</v>
      </c>
      <c r="H66">
        <f t="shared" si="1"/>
        <v>0.11371507915437259</v>
      </c>
      <c r="I66">
        <f t="shared" si="3"/>
        <v>4.7352655970678156E-2</v>
      </c>
      <c r="J66">
        <f t="shared" si="2"/>
        <v>4.6499102745393419E-3</v>
      </c>
    </row>
    <row r="67" spans="1:10" x14ac:dyDescent="0.3">
      <c r="A67">
        <v>1911</v>
      </c>
      <c r="B67">
        <v>-0.45400000000000001</v>
      </c>
      <c r="C67">
        <f t="shared" si="0"/>
        <v>-0.15660000000000013</v>
      </c>
      <c r="G67">
        <f>carbondioxide!L167</f>
        <v>281.16989392203794</v>
      </c>
      <c r="H67">
        <f t="shared" si="1"/>
        <v>0.11870576614599419</v>
      </c>
      <c r="I67">
        <f t="shared" si="3"/>
        <v>4.9512892286658602E-2</v>
      </c>
      <c r="J67">
        <f t="shared" si="2"/>
        <v>4.8924618700934104E-3</v>
      </c>
    </row>
    <row r="68" spans="1:10" x14ac:dyDescent="0.3">
      <c r="A68">
        <v>1912</v>
      </c>
      <c r="B68">
        <v>-0.38600000000000001</v>
      </c>
      <c r="C68">
        <f t="shared" si="0"/>
        <v>-8.8600000000000123E-2</v>
      </c>
      <c r="G68">
        <f>carbondioxide!L168</f>
        <v>281.43485297940884</v>
      </c>
      <c r="H68">
        <f t="shared" si="1"/>
        <v>0.12374493820965522</v>
      </c>
      <c r="I68">
        <f t="shared" si="3"/>
        <v>5.1760216596825108E-2</v>
      </c>
      <c r="J68">
        <f t="shared" si="2"/>
        <v>5.1459059148595008E-3</v>
      </c>
    </row>
    <row r="69" spans="1:10" x14ac:dyDescent="0.3">
      <c r="A69">
        <v>1913</v>
      </c>
      <c r="B69">
        <v>-0.32600000000000001</v>
      </c>
      <c r="C69">
        <f t="shared" si="0"/>
        <v>-2.8600000000000125E-2</v>
      </c>
      <c r="G69">
        <f>carbondioxide!L169</f>
        <v>281.71502369663347</v>
      </c>
      <c r="H69">
        <f t="shared" si="1"/>
        <v>0.12906825806782743</v>
      </c>
      <c r="I69">
        <f t="shared" si="3"/>
        <v>5.4100664214813063E-2</v>
      </c>
      <c r="J69">
        <f t="shared" si="2"/>
        <v>5.4106751995330656E-3</v>
      </c>
    </row>
    <row r="70" spans="1:10" x14ac:dyDescent="0.3">
      <c r="A70">
        <v>1914</v>
      </c>
      <c r="B70">
        <v>-8.1000000000000003E-2</v>
      </c>
      <c r="C70">
        <f t="shared" si="0"/>
        <v>0.21639999999999987</v>
      </c>
      <c r="G70">
        <f>carbondioxide!L170</f>
        <v>282.01967829108679</v>
      </c>
      <c r="H70">
        <f t="shared" si="1"/>
        <v>0.13485077325893641</v>
      </c>
      <c r="I70">
        <f t="shared" si="3"/>
        <v>5.6545512478906275E-2</v>
      </c>
      <c r="J70">
        <f t="shared" si="2"/>
        <v>5.6872343371398562E-3</v>
      </c>
    </row>
    <row r="71" spans="1:10" x14ac:dyDescent="0.3">
      <c r="A71">
        <v>1915</v>
      </c>
      <c r="B71">
        <v>-9.6000000000000002E-2</v>
      </c>
      <c r="C71">
        <f t="shared" ref="C71:C134" si="4">B71-C$4</f>
        <v>0.20139999999999988</v>
      </c>
      <c r="G71">
        <f>carbondioxide!L171</f>
        <v>282.27409334305258</v>
      </c>
      <c r="H71">
        <f t="shared" ref="H71:H134" si="5">H$3*LN(G71/G$3)</f>
        <v>0.1396749293586953</v>
      </c>
      <c r="I71">
        <f t="shared" si="3"/>
        <v>5.9061633710993613E-2</v>
      </c>
      <c r="J71">
        <f t="shared" ref="J71:J134" si="6">J70+J$3*(I70-J70)</f>
        <v>5.9761093569850893E-3</v>
      </c>
    </row>
    <row r="72" spans="1:10" x14ac:dyDescent="0.3">
      <c r="A72">
        <v>1916</v>
      </c>
      <c r="B72">
        <v>-0.35699999999999998</v>
      </c>
      <c r="C72">
        <f t="shared" si="4"/>
        <v>-5.9600000000000097E-2</v>
      </c>
      <c r="G72">
        <f>carbondioxide!L172</f>
        <v>282.51984749413043</v>
      </c>
      <c r="H72">
        <f t="shared" si="5"/>
        <v>0.1443307328161258</v>
      </c>
      <c r="I72">
        <f t="shared" ref="I72:I135" si="7">I71+I$3*(I$4*H72-I71)+I$5*(J71-I71)</f>
        <v>6.1641538322351412E-2</v>
      </c>
      <c r="J72">
        <f t="shared" si="6"/>
        <v>6.2776351353158576E-3</v>
      </c>
    </row>
    <row r="73" spans="1:10" x14ac:dyDescent="0.3">
      <c r="A73">
        <v>1917</v>
      </c>
      <c r="B73">
        <v>-0.66800000000000004</v>
      </c>
      <c r="C73">
        <f t="shared" si="4"/>
        <v>-0.37060000000000015</v>
      </c>
      <c r="G73">
        <f>carbondioxide!L173</f>
        <v>282.79243384820057</v>
      </c>
      <c r="H73">
        <f t="shared" si="5"/>
        <v>0.14949013640748537</v>
      </c>
      <c r="I73">
        <f t="shared" si="7"/>
        <v>6.4298860505542302E-2</v>
      </c>
      <c r="J73">
        <f t="shared" si="6"/>
        <v>6.59210210541822E-3</v>
      </c>
    </row>
    <row r="74" spans="1:10" x14ac:dyDescent="0.3">
      <c r="A74">
        <v>1918</v>
      </c>
      <c r="B74">
        <v>-0.46400000000000002</v>
      </c>
      <c r="C74">
        <f t="shared" si="4"/>
        <v>-0.16660000000000014</v>
      </c>
      <c r="G74">
        <f>carbondioxide!L174</f>
        <v>283.08582201038428</v>
      </c>
      <c r="H74">
        <f t="shared" si="5"/>
        <v>0.15503771414907191</v>
      </c>
      <c r="I74">
        <f t="shared" si="7"/>
        <v>6.7043201217165976E-2</v>
      </c>
      <c r="J74">
        <f t="shared" si="6"/>
        <v>6.9198764931309251E-3</v>
      </c>
    </row>
    <row r="75" spans="1:10" x14ac:dyDescent="0.3">
      <c r="A75">
        <v>1919</v>
      </c>
      <c r="B75">
        <v>-0.26700000000000002</v>
      </c>
      <c r="C75">
        <f t="shared" si="4"/>
        <v>3.0399999999999872E-2</v>
      </c>
      <c r="G75">
        <f>carbondioxide!L175</f>
        <v>283.36473673587744</v>
      </c>
      <c r="H75">
        <f t="shared" si="5"/>
        <v>0.16030629012253247</v>
      </c>
      <c r="I75">
        <f t="shared" si="7"/>
        <v>6.9863121567489195E-2</v>
      </c>
      <c r="J75">
        <f t="shared" si="6"/>
        <v>7.2613769775634442E-3</v>
      </c>
    </row>
    <row r="76" spans="1:10" x14ac:dyDescent="0.3">
      <c r="A76">
        <v>1920</v>
      </c>
      <c r="B76">
        <v>-0.307</v>
      </c>
      <c r="C76">
        <f t="shared" si="4"/>
        <v>-9.6000000000001084E-3</v>
      </c>
      <c r="G76">
        <f>carbondioxide!L176</f>
        <v>283.57834066581739</v>
      </c>
      <c r="H76">
        <f t="shared" si="5"/>
        <v>0.16433766866758526</v>
      </c>
      <c r="I76">
        <f t="shared" si="7"/>
        <v>7.2717796534304852E-2</v>
      </c>
      <c r="J76">
        <f t="shared" si="6"/>
        <v>7.6169548868342228E-3</v>
      </c>
    </row>
    <row r="77" spans="1:10" x14ac:dyDescent="0.3">
      <c r="A77">
        <v>1921</v>
      </c>
      <c r="B77">
        <v>-0.16</v>
      </c>
      <c r="C77">
        <f t="shared" si="4"/>
        <v>0.13739999999999988</v>
      </c>
      <c r="G77">
        <f>carbondioxide!L177</f>
        <v>283.85075497057267</v>
      </c>
      <c r="H77">
        <f t="shared" si="5"/>
        <v>0.16947458058704029</v>
      </c>
      <c r="I77">
        <f t="shared" si="7"/>
        <v>7.5640527344547723E-2</v>
      </c>
      <c r="J77">
        <f t="shared" si="6"/>
        <v>7.9867276673918561E-3</v>
      </c>
    </row>
    <row r="78" spans="1:10" x14ac:dyDescent="0.3">
      <c r="A78">
        <v>1922</v>
      </c>
      <c r="B78">
        <v>-0.26500000000000001</v>
      </c>
      <c r="C78">
        <f t="shared" si="4"/>
        <v>3.2399999999999873E-2</v>
      </c>
      <c r="G78">
        <f>carbondioxide!L178</f>
        <v>284.05807303274543</v>
      </c>
      <c r="H78">
        <f t="shared" si="5"/>
        <v>0.17338067123822554</v>
      </c>
      <c r="I78">
        <f t="shared" si="7"/>
        <v>7.8590938646606323E-2</v>
      </c>
      <c r="J78">
        <f t="shared" si="6"/>
        <v>8.3710012495581011E-3</v>
      </c>
    </row>
    <row r="79" spans="1:10" x14ac:dyDescent="0.3">
      <c r="A79">
        <v>1923</v>
      </c>
      <c r="B79">
        <v>-0.28799999999999998</v>
      </c>
      <c r="C79">
        <f t="shared" si="4"/>
        <v>9.3999999999999084E-3</v>
      </c>
      <c r="G79">
        <f>carbondioxide!L179</f>
        <v>284.28467057452542</v>
      </c>
      <c r="H79">
        <f t="shared" si="5"/>
        <v>0.17764674809552605</v>
      </c>
      <c r="I79">
        <f t="shared" si="7"/>
        <v>8.1579407573629359E-2</v>
      </c>
      <c r="J79">
        <f t="shared" si="6"/>
        <v>8.7698504939733354E-3</v>
      </c>
    </row>
    <row r="80" spans="1:10" x14ac:dyDescent="0.3">
      <c r="A80">
        <v>1924</v>
      </c>
      <c r="B80">
        <v>-0.37</v>
      </c>
      <c r="C80">
        <f t="shared" si="4"/>
        <v>-7.2600000000000109E-2</v>
      </c>
      <c r="G80">
        <f>carbondioxide!L180</f>
        <v>284.56774992684393</v>
      </c>
      <c r="H80">
        <f t="shared" si="5"/>
        <v>0.18297141440733752</v>
      </c>
      <c r="I80">
        <f t="shared" si="7"/>
        <v>8.4637671777146511E-2</v>
      </c>
      <c r="J80">
        <f t="shared" si="6"/>
        <v>9.183408778185782E-3</v>
      </c>
    </row>
    <row r="81" spans="1:10" x14ac:dyDescent="0.3">
      <c r="A81">
        <v>1925</v>
      </c>
      <c r="B81">
        <v>-0.28000000000000003</v>
      </c>
      <c r="C81">
        <f t="shared" si="4"/>
        <v>1.739999999999986E-2</v>
      </c>
      <c r="G81">
        <f>carbondioxide!L181</f>
        <v>284.84188260624722</v>
      </c>
      <c r="H81">
        <f t="shared" si="5"/>
        <v>0.18812274963007458</v>
      </c>
      <c r="I81">
        <f t="shared" si="7"/>
        <v>8.7758153408085585E-2</v>
      </c>
      <c r="J81">
        <f t="shared" si="6"/>
        <v>9.6119889920198796E-3</v>
      </c>
    </row>
    <row r="82" spans="1:10" x14ac:dyDescent="0.3">
      <c r="A82">
        <v>1926</v>
      </c>
      <c r="B82">
        <v>-6.7000000000000004E-2</v>
      </c>
      <c r="C82">
        <f t="shared" si="4"/>
        <v>0.23039999999999988</v>
      </c>
      <c r="G82">
        <f>carbondioxide!L182</f>
        <v>285.11715389581775</v>
      </c>
      <c r="H82">
        <f t="shared" si="5"/>
        <v>0.19329049474644777</v>
      </c>
      <c r="I82">
        <f t="shared" si="7"/>
        <v>9.0939421173081084E-2</v>
      </c>
      <c r="J82">
        <f t="shared" si="6"/>
        <v>1.0055859205903133E-2</v>
      </c>
    </row>
    <row r="83" spans="1:10" x14ac:dyDescent="0.3">
      <c r="A83">
        <v>1927</v>
      </c>
      <c r="B83">
        <v>-0.23899999999999999</v>
      </c>
      <c r="C83">
        <f t="shared" si="4"/>
        <v>5.8399999999999896E-2</v>
      </c>
      <c r="G83">
        <f>carbondioxide!L183</f>
        <v>285.39193708333994</v>
      </c>
      <c r="H83">
        <f t="shared" si="5"/>
        <v>0.1984441029541594</v>
      </c>
      <c r="I83">
        <f t="shared" si="7"/>
        <v>9.4179144020665517E-2</v>
      </c>
      <c r="J83">
        <f t="shared" si="6"/>
        <v>1.0515277837876704E-2</v>
      </c>
    </row>
    <row r="84" spans="1:10" x14ac:dyDescent="0.3">
      <c r="A84">
        <v>1928</v>
      </c>
      <c r="B84">
        <v>-0.161</v>
      </c>
      <c r="C84">
        <f t="shared" si="4"/>
        <v>0.13639999999999988</v>
      </c>
      <c r="G84">
        <f>carbondioxide!L184</f>
        <v>285.69983132344504</v>
      </c>
      <c r="H84">
        <f t="shared" si="5"/>
        <v>0.20421282327297943</v>
      </c>
      <c r="I84">
        <f t="shared" si="7"/>
        <v>9.7494617389905336E-2</v>
      </c>
      <c r="J84">
        <f t="shared" si="6"/>
        <v>1.0990488597794943E-2</v>
      </c>
    </row>
    <row r="85" spans="1:10" x14ac:dyDescent="0.3">
      <c r="A85">
        <v>1929</v>
      </c>
      <c r="B85">
        <v>-0.42699999999999999</v>
      </c>
      <c r="C85">
        <f t="shared" si="4"/>
        <v>-0.1296000000000001</v>
      </c>
      <c r="G85">
        <f>carbondioxide!L185</f>
        <v>286.00338371617079</v>
      </c>
      <c r="H85">
        <f t="shared" si="5"/>
        <v>0.20989411178412948</v>
      </c>
      <c r="I85">
        <f t="shared" si="7"/>
        <v>0.10088074349364988</v>
      </c>
      <c r="J85">
        <f t="shared" si="6"/>
        <v>1.148183204933413E-2</v>
      </c>
    </row>
    <row r="86" spans="1:10" x14ac:dyDescent="0.3">
      <c r="A86">
        <v>1930</v>
      </c>
      <c r="B86">
        <v>-0.14099999999999999</v>
      </c>
      <c r="C86">
        <f t="shared" si="4"/>
        <v>0.1563999999999999</v>
      </c>
      <c r="G86">
        <f>carbondioxide!L186</f>
        <v>286.3395491918323</v>
      </c>
      <c r="H86">
        <f t="shared" si="5"/>
        <v>0.21617875477767559</v>
      </c>
      <c r="I86">
        <f t="shared" si="7"/>
        <v>0.10435405455202865</v>
      </c>
      <c r="J86">
        <f t="shared" si="6"/>
        <v>1.1989617866337843E-2</v>
      </c>
    </row>
    <row r="87" spans="1:10" x14ac:dyDescent="0.3">
      <c r="A87">
        <v>1931</v>
      </c>
      <c r="B87">
        <v>-0.13500000000000001</v>
      </c>
      <c r="C87">
        <f t="shared" si="4"/>
        <v>0.16239999999999988</v>
      </c>
      <c r="G87">
        <f>carbondioxide!L187</f>
        <v>286.62599031076252</v>
      </c>
      <c r="H87">
        <f t="shared" si="5"/>
        <v>0.22152797740378574</v>
      </c>
      <c r="I87">
        <f t="shared" si="7"/>
        <v>0.10788273759051765</v>
      </c>
      <c r="J87">
        <f t="shared" si="6"/>
        <v>1.2514247866712567E-2</v>
      </c>
    </row>
    <row r="88" spans="1:10" x14ac:dyDescent="0.3">
      <c r="A88">
        <v>1932</v>
      </c>
      <c r="B88">
        <v>-0.08</v>
      </c>
      <c r="C88">
        <f t="shared" si="4"/>
        <v>0.21739999999999987</v>
      </c>
      <c r="G88">
        <f>carbondioxide!L188</f>
        <v>286.85640469937374</v>
      </c>
      <c r="H88">
        <f t="shared" si="5"/>
        <v>0.22582703542588944</v>
      </c>
      <c r="I88">
        <f t="shared" si="7"/>
        <v>0.11143246724678528</v>
      </c>
      <c r="J88">
        <f t="shared" si="6"/>
        <v>1.3055940888343781E-2</v>
      </c>
    </row>
    <row r="89" spans="1:10" x14ac:dyDescent="0.3">
      <c r="A89">
        <v>1933</v>
      </c>
      <c r="B89">
        <v>-0.28100000000000003</v>
      </c>
      <c r="C89">
        <f t="shared" si="4"/>
        <v>1.6399999999999859E-2</v>
      </c>
      <c r="G89">
        <f>carbondioxide!L189</f>
        <v>287.04325876279489</v>
      </c>
      <c r="H89">
        <f t="shared" si="5"/>
        <v>0.22931081260253522</v>
      </c>
      <c r="I89">
        <f t="shared" si="7"/>
        <v>0.11497734851948635</v>
      </c>
      <c r="J89">
        <f t="shared" si="6"/>
        <v>1.3614719558059728E-2</v>
      </c>
    </row>
    <row r="90" spans="1:10" x14ac:dyDescent="0.3">
      <c r="A90">
        <v>1934</v>
      </c>
      <c r="B90">
        <v>-7.0000000000000007E-2</v>
      </c>
      <c r="C90">
        <f t="shared" si="4"/>
        <v>0.22739999999999988</v>
      </c>
      <c r="G90">
        <f>carbondioxide!L190</f>
        <v>287.25352066893055</v>
      </c>
      <c r="H90">
        <f t="shared" si="5"/>
        <v>0.23322830365725103</v>
      </c>
      <c r="I90">
        <f t="shared" si="7"/>
        <v>0.11853114078028044</v>
      </c>
      <c r="J90">
        <f t="shared" si="6"/>
        <v>1.419045929056063E-2</v>
      </c>
    </row>
    <row r="91" spans="1:10" x14ac:dyDescent="0.3">
      <c r="A91">
        <v>1935</v>
      </c>
      <c r="B91">
        <v>-0.16800000000000001</v>
      </c>
      <c r="C91">
        <f t="shared" si="4"/>
        <v>0.12939999999999988</v>
      </c>
      <c r="G91">
        <f>carbondioxide!L191</f>
        <v>287.50068678885862</v>
      </c>
      <c r="H91">
        <f t="shared" si="5"/>
        <v>0.23782970998354333</v>
      </c>
      <c r="I91">
        <f t="shared" si="7"/>
        <v>0.12211492123721122</v>
      </c>
      <c r="J91">
        <f t="shared" si="6"/>
        <v>1.4783114361422239E-2</v>
      </c>
    </row>
    <row r="92" spans="1:10" x14ac:dyDescent="0.3">
      <c r="A92">
        <v>1936</v>
      </c>
      <c r="B92">
        <v>-0.115</v>
      </c>
      <c r="C92">
        <f t="shared" si="4"/>
        <v>0.1823999999999999</v>
      </c>
      <c r="G92">
        <f>carbondioxide!L192</f>
        <v>287.76998612133667</v>
      </c>
      <c r="H92">
        <f t="shared" si="5"/>
        <v>0.24283866177561847</v>
      </c>
      <c r="I92">
        <f t="shared" si="7"/>
        <v>0.12574048616941072</v>
      </c>
      <c r="J92">
        <f t="shared" si="6"/>
        <v>1.5392759024476722E-2</v>
      </c>
    </row>
    <row r="93" spans="1:10" x14ac:dyDescent="0.3">
      <c r="A93">
        <v>1937</v>
      </c>
      <c r="B93">
        <v>-7.1999999999999995E-2</v>
      </c>
      <c r="C93">
        <f t="shared" si="4"/>
        <v>0.22539999999999988</v>
      </c>
      <c r="G93">
        <f>carbondioxide!L193</f>
        <v>288.08334642406845</v>
      </c>
      <c r="H93">
        <f t="shared" si="5"/>
        <v>0.24866124780697024</v>
      </c>
      <c r="I93">
        <f t="shared" si="7"/>
        <v>0.12943185856502046</v>
      </c>
      <c r="J93">
        <f t="shared" si="6"/>
        <v>1.6019534114659947E-2</v>
      </c>
    </row>
    <row r="94" spans="1:10" x14ac:dyDescent="0.3">
      <c r="A94">
        <v>1938</v>
      </c>
      <c r="B94">
        <v>0.10199999999999999</v>
      </c>
      <c r="C94">
        <f t="shared" si="4"/>
        <v>0.39939999999999987</v>
      </c>
      <c r="G94">
        <f>carbondioxide!L194</f>
        <v>288.42735816366667</v>
      </c>
      <c r="H94">
        <f t="shared" si="5"/>
        <v>0.25504608337254531</v>
      </c>
      <c r="I94">
        <f t="shared" si="7"/>
        <v>0.13320446087376167</v>
      </c>
      <c r="J94">
        <f t="shared" si="6"/>
        <v>1.6663716117537995E-2</v>
      </c>
    </row>
    <row r="95" spans="1:10" x14ac:dyDescent="0.3">
      <c r="A95">
        <v>1939</v>
      </c>
      <c r="B95">
        <v>-5.2999999999999999E-2</v>
      </c>
      <c r="C95">
        <f t="shared" si="4"/>
        <v>0.2443999999999999</v>
      </c>
      <c r="G95">
        <f>carbondioxide!L195</f>
        <v>288.73254627004951</v>
      </c>
      <c r="H95">
        <f t="shared" si="5"/>
        <v>0.26070398340607281</v>
      </c>
      <c r="I95">
        <f t="shared" si="7"/>
        <v>0.13703316024615658</v>
      </c>
      <c r="J95">
        <f t="shared" si="6"/>
        <v>1.7325667547753346E-2</v>
      </c>
    </row>
    <row r="96" spans="1:10" x14ac:dyDescent="0.3">
      <c r="A96">
        <v>1940</v>
      </c>
      <c r="B96">
        <v>-3.6999999999999998E-2</v>
      </c>
      <c r="C96">
        <f t="shared" si="4"/>
        <v>0.26039999999999991</v>
      </c>
      <c r="G96">
        <f>carbondioxide!L196</f>
        <v>289.05708165529205</v>
      </c>
      <c r="H96">
        <f t="shared" si="5"/>
        <v>0.26671400646541016</v>
      </c>
      <c r="I96">
        <f t="shared" si="7"/>
        <v>0.14092717648852005</v>
      </c>
      <c r="J96">
        <f t="shared" si="6"/>
        <v>1.8005606106280277E-2</v>
      </c>
    </row>
    <row r="97" spans="1:10" x14ac:dyDescent="0.3">
      <c r="A97">
        <v>1941</v>
      </c>
      <c r="B97">
        <v>-1.7999999999999999E-2</v>
      </c>
      <c r="C97">
        <f t="shared" si="4"/>
        <v>0.27939999999999987</v>
      </c>
      <c r="G97">
        <f>carbondioxide!L197</f>
        <v>289.42674120904542</v>
      </c>
      <c r="H97">
        <f t="shared" si="5"/>
        <v>0.27355146260022906</v>
      </c>
      <c r="I97">
        <f t="shared" si="7"/>
        <v>0.14491019251513332</v>
      </c>
      <c r="J97">
        <f t="shared" si="6"/>
        <v>1.8703800626051398E-2</v>
      </c>
    </row>
    <row r="98" spans="1:10" x14ac:dyDescent="0.3">
      <c r="A98">
        <v>1942</v>
      </c>
      <c r="B98">
        <v>-3.2000000000000001E-2</v>
      </c>
      <c r="C98">
        <f t="shared" si="4"/>
        <v>0.26539999999999986</v>
      </c>
      <c r="G98">
        <f>carbondioxide!L198</f>
        <v>289.80544566670903</v>
      </c>
      <c r="H98">
        <f t="shared" si="5"/>
        <v>0.28054716892696563</v>
      </c>
      <c r="I98">
        <f t="shared" si="7"/>
        <v>0.14898432390557681</v>
      </c>
      <c r="J98">
        <f t="shared" si="6"/>
        <v>1.9420652931981384E-2</v>
      </c>
    </row>
    <row r="99" spans="1:10" x14ac:dyDescent="0.3">
      <c r="A99">
        <v>1943</v>
      </c>
      <c r="B99">
        <v>-6.8000000000000005E-2</v>
      </c>
      <c r="C99">
        <f t="shared" si="4"/>
        <v>0.22939999999999988</v>
      </c>
      <c r="G99">
        <f>carbondioxide!L199</f>
        <v>290.18082678020602</v>
      </c>
      <c r="H99">
        <f t="shared" si="5"/>
        <v>0.28747246813847915</v>
      </c>
      <c r="I99">
        <f t="shared" si="7"/>
        <v>0.15314451616312047</v>
      </c>
      <c r="J99">
        <f t="shared" si="6"/>
        <v>2.0156574583111406E-2</v>
      </c>
    </row>
    <row r="100" spans="1:10" x14ac:dyDescent="0.3">
      <c r="A100">
        <v>1944</v>
      </c>
      <c r="B100">
        <v>7.3999999999999996E-2</v>
      </c>
      <c r="C100">
        <f t="shared" si="4"/>
        <v>0.3713999999999999</v>
      </c>
      <c r="G100">
        <f>carbondioxide!L200</f>
        <v>290.5730107039663</v>
      </c>
      <c r="H100">
        <f t="shared" si="5"/>
        <v>0.29469819503217703</v>
      </c>
      <c r="I100">
        <f t="shared" si="7"/>
        <v>0.15739740455844098</v>
      </c>
      <c r="J100">
        <f t="shared" si="6"/>
        <v>2.0911946091285858E-2</v>
      </c>
    </row>
    <row r="101" spans="1:10" x14ac:dyDescent="0.3">
      <c r="A101">
        <v>1945</v>
      </c>
      <c r="B101">
        <v>-0.109</v>
      </c>
      <c r="C101">
        <f t="shared" si="4"/>
        <v>0.1883999999999999</v>
      </c>
      <c r="G101">
        <f>carbondioxide!L201</f>
        <v>290.9546790874428</v>
      </c>
      <c r="H101">
        <f t="shared" si="5"/>
        <v>0.30172082243457093</v>
      </c>
      <c r="I101">
        <f t="shared" si="7"/>
        <v>0.16173376619987798</v>
      </c>
      <c r="J101">
        <f t="shared" si="6"/>
        <v>2.1687183495379299E-2</v>
      </c>
    </row>
    <row r="102" spans="1:10" x14ac:dyDescent="0.3">
      <c r="A102">
        <v>1946</v>
      </c>
      <c r="B102">
        <v>-7.9000000000000001E-2</v>
      </c>
      <c r="C102">
        <f t="shared" si="4"/>
        <v>0.21839999999999987</v>
      </c>
      <c r="G102">
        <f>carbondioxide!L202</f>
        <v>291.2260251318898</v>
      </c>
      <c r="H102">
        <f t="shared" si="5"/>
        <v>0.30670793874533481</v>
      </c>
      <c r="I102">
        <f t="shared" si="7"/>
        <v>0.1660877613245777</v>
      </c>
      <c r="J102">
        <f t="shared" si="6"/>
        <v>2.248264808514085E-2</v>
      </c>
    </row>
    <row r="103" spans="1:10" x14ac:dyDescent="0.3">
      <c r="A103">
        <v>1947</v>
      </c>
      <c r="B103">
        <v>-3.4000000000000002E-2</v>
      </c>
      <c r="C103">
        <f t="shared" si="4"/>
        <v>0.26339999999999986</v>
      </c>
      <c r="G103">
        <f>carbondioxide!L203</f>
        <v>291.53503995286815</v>
      </c>
      <c r="H103">
        <f t="shared" si="5"/>
        <v>0.3123817201498732</v>
      </c>
      <c r="I103">
        <f t="shared" si="7"/>
        <v>0.17048028900027593</v>
      </c>
      <c r="J103">
        <f t="shared" si="6"/>
        <v>2.329832512834085E-2</v>
      </c>
    </row>
    <row r="104" spans="1:10" x14ac:dyDescent="0.3">
      <c r="A104">
        <v>1948</v>
      </c>
      <c r="B104">
        <v>-6.2E-2</v>
      </c>
      <c r="C104">
        <f t="shared" si="4"/>
        <v>0.23539999999999989</v>
      </c>
      <c r="G104">
        <f>carbondioxide!L204</f>
        <v>291.9139452257117</v>
      </c>
      <c r="H104">
        <f t="shared" si="5"/>
        <v>0.31933054874051797</v>
      </c>
      <c r="I104">
        <f t="shared" si="7"/>
        <v>0.17494983710347128</v>
      </c>
      <c r="J104">
        <f t="shared" si="6"/>
        <v>2.4134318683133441E-2</v>
      </c>
    </row>
    <row r="105" spans="1:10" x14ac:dyDescent="0.3">
      <c r="A105">
        <v>1949</v>
      </c>
      <c r="B105">
        <v>-0.14499999999999999</v>
      </c>
      <c r="C105">
        <f t="shared" si="4"/>
        <v>0.1523999999999999</v>
      </c>
      <c r="G105">
        <f>carbondioxide!L205</f>
        <v>292.32218703515588</v>
      </c>
      <c r="H105">
        <f t="shared" si="5"/>
        <v>0.32680729971635664</v>
      </c>
      <c r="I105">
        <f t="shared" si="7"/>
        <v>0.17951041541613677</v>
      </c>
      <c r="J105">
        <f t="shared" si="6"/>
        <v>2.4990950827760958E-2</v>
      </c>
    </row>
    <row r="106" spans="1:10" x14ac:dyDescent="0.3">
      <c r="A106">
        <v>1950</v>
      </c>
      <c r="B106">
        <v>-0.30499999999999999</v>
      </c>
      <c r="C106">
        <f t="shared" si="4"/>
        <v>-7.6000000000001067E-3</v>
      </c>
      <c r="G106">
        <f>carbondioxide!L206</f>
        <v>292.69913708981255</v>
      </c>
      <c r="H106">
        <f t="shared" si="5"/>
        <v>0.3337016913849582</v>
      </c>
      <c r="I106">
        <f t="shared" si="7"/>
        <v>0.18414108300464452</v>
      </c>
      <c r="J106">
        <f t="shared" si="6"/>
        <v>2.5868621386622933E-2</v>
      </c>
    </row>
    <row r="107" spans="1:10" x14ac:dyDescent="0.3">
      <c r="A107">
        <v>1951</v>
      </c>
      <c r="B107">
        <v>-0.13</v>
      </c>
      <c r="C107">
        <f t="shared" si="4"/>
        <v>0.16739999999999988</v>
      </c>
      <c r="G107">
        <f>carbondioxide!L207</f>
        <v>293.17002172932069</v>
      </c>
      <c r="H107">
        <f t="shared" si="5"/>
        <v>0.34230167766488251</v>
      </c>
      <c r="I107">
        <f t="shared" si="7"/>
        <v>0.18889266811390187</v>
      </c>
      <c r="J107">
        <f t="shared" si="6"/>
        <v>2.6767608968613296E-2</v>
      </c>
    </row>
    <row r="108" spans="1:10" x14ac:dyDescent="0.3">
      <c r="A108">
        <v>1952</v>
      </c>
      <c r="B108">
        <v>-4.8000000000000001E-2</v>
      </c>
      <c r="C108">
        <f t="shared" si="4"/>
        <v>0.2493999999999999</v>
      </c>
      <c r="G108">
        <f>carbondioxide!L208</f>
        <v>293.69478442929693</v>
      </c>
      <c r="H108">
        <f t="shared" si="5"/>
        <v>0.35186940489493213</v>
      </c>
      <c r="I108">
        <f t="shared" si="7"/>
        <v>0.1937914032063256</v>
      </c>
      <c r="J108">
        <f t="shared" si="6"/>
        <v>2.7688479304558533E-2</v>
      </c>
    </row>
    <row r="109" spans="1:10" x14ac:dyDescent="0.3">
      <c r="A109">
        <v>1953</v>
      </c>
      <c r="B109">
        <v>4.5999999999999999E-2</v>
      </c>
      <c r="C109">
        <f t="shared" si="4"/>
        <v>0.34339999999999987</v>
      </c>
      <c r="G109">
        <f>carbondioxide!L209</f>
        <v>294.22045251891308</v>
      </c>
      <c r="H109">
        <f t="shared" si="5"/>
        <v>0.3614365154310934</v>
      </c>
      <c r="I109">
        <f t="shared" si="7"/>
        <v>0.1988325776125166</v>
      </c>
      <c r="J109">
        <f t="shared" si="6"/>
        <v>2.863194391232057E-2</v>
      </c>
    </row>
    <row r="110" spans="1:10" x14ac:dyDescent="0.3">
      <c r="A110">
        <v>1954</v>
      </c>
      <c r="B110">
        <v>-0.185</v>
      </c>
      <c r="C110">
        <f t="shared" si="4"/>
        <v>0.11239999999999989</v>
      </c>
      <c r="G110">
        <f>carbondioxide!L210</f>
        <v>294.75702892844942</v>
      </c>
      <c r="H110">
        <f t="shared" si="5"/>
        <v>0.37118454375355259</v>
      </c>
      <c r="I110">
        <f t="shared" si="7"/>
        <v>0.20401728066496838</v>
      </c>
      <c r="J110">
        <f t="shared" si="6"/>
        <v>2.9598683511737684E-2</v>
      </c>
    </row>
    <row r="111" spans="1:10" x14ac:dyDescent="0.3">
      <c r="A111">
        <v>1955</v>
      </c>
      <c r="B111">
        <v>-0.20499999999999999</v>
      </c>
      <c r="C111">
        <f t="shared" si="4"/>
        <v>9.2399999999999899E-2</v>
      </c>
      <c r="D111">
        <v>-0.13300000000000001</v>
      </c>
      <c r="E111">
        <v>-3.4000000000000002E-2</v>
      </c>
      <c r="F111">
        <v>-1.2999999999999999E-2</v>
      </c>
      <c r="G111">
        <f>carbondioxide!L211</f>
        <v>295.29463880968268</v>
      </c>
      <c r="H111">
        <f t="shared" si="5"/>
        <v>0.38093356682306151</v>
      </c>
      <c r="I111">
        <f t="shared" si="7"/>
        <v>0.20934098146031638</v>
      </c>
      <c r="J111">
        <f t="shared" si="6"/>
        <v>3.0589381143568035E-2</v>
      </c>
    </row>
    <row r="112" spans="1:10" x14ac:dyDescent="0.3">
      <c r="A112">
        <v>1956</v>
      </c>
      <c r="B112">
        <v>-0.41699999999999998</v>
      </c>
      <c r="C112">
        <f t="shared" si="4"/>
        <v>-0.1196000000000001</v>
      </c>
      <c r="D112">
        <v>-0.123</v>
      </c>
      <c r="E112">
        <v>-2.8000000000000001E-2</v>
      </c>
      <c r="F112">
        <v>-1.0999999999999999E-2</v>
      </c>
      <c r="G112">
        <f>carbondioxide!L212</f>
        <v>295.90641118542766</v>
      </c>
      <c r="H112">
        <f t="shared" si="5"/>
        <v>0.39200588605694109</v>
      </c>
      <c r="I112">
        <f t="shared" si="7"/>
        <v>0.21484038103639477</v>
      </c>
      <c r="J112">
        <f t="shared" si="6"/>
        <v>3.1604690233367164E-2</v>
      </c>
    </row>
    <row r="113" spans="1:10" x14ac:dyDescent="0.3">
      <c r="A113">
        <v>1957</v>
      </c>
      <c r="B113">
        <v>-0.06</v>
      </c>
      <c r="C113">
        <f t="shared" si="4"/>
        <v>0.23739999999999989</v>
      </c>
      <c r="D113">
        <v>-0.09</v>
      </c>
      <c r="E113">
        <v>-4.9000000000000002E-2</v>
      </c>
      <c r="F113">
        <v>-2.4E-2</v>
      </c>
      <c r="G113">
        <f>carbondioxide!L213</f>
        <v>296.56798333456965</v>
      </c>
      <c r="H113">
        <f t="shared" si="5"/>
        <v>0.40395378625883893</v>
      </c>
      <c r="I113">
        <f t="shared" si="7"/>
        <v>0.2205370665203705</v>
      </c>
      <c r="J113">
        <f t="shared" si="6"/>
        <v>3.264546895712836E-2</v>
      </c>
    </row>
    <row r="114" spans="1:10" x14ac:dyDescent="0.3">
      <c r="A114">
        <v>1958</v>
      </c>
      <c r="B114">
        <v>7.0000000000000007E-2</v>
      </c>
      <c r="C114">
        <f t="shared" si="4"/>
        <v>0.36739999999999989</v>
      </c>
      <c r="D114">
        <v>-2.7E-2</v>
      </c>
      <c r="E114">
        <v>-1.6E-2</v>
      </c>
      <c r="F114">
        <v>-0.01</v>
      </c>
      <c r="G114">
        <f>carbondioxide!L214</f>
        <v>297.25860425044135</v>
      </c>
      <c r="H114">
        <f t="shared" si="5"/>
        <v>0.41639790258168025</v>
      </c>
      <c r="I114">
        <f t="shared" si="7"/>
        <v>0.22644013440935773</v>
      </c>
      <c r="J114">
        <f t="shared" si="6"/>
        <v>3.3712693231287574E-2</v>
      </c>
    </row>
    <row r="115" spans="1:10" x14ac:dyDescent="0.3">
      <c r="A115">
        <v>1959</v>
      </c>
      <c r="B115">
        <v>-1.2999999999999999E-2</v>
      </c>
      <c r="C115">
        <f t="shared" si="4"/>
        <v>0.28439999999999988</v>
      </c>
      <c r="D115">
        <v>-7.0999999999999994E-2</v>
      </c>
      <c r="E115">
        <v>-2.3E-2</v>
      </c>
      <c r="F115">
        <v>-1.2999999999999999E-2</v>
      </c>
      <c r="G115">
        <f>carbondioxide!L215</f>
        <v>297.96269024586809</v>
      </c>
      <c r="H115">
        <f t="shared" si="5"/>
        <v>0.4290549155860453</v>
      </c>
      <c r="I115">
        <f t="shared" si="7"/>
        <v>0.23254958704381287</v>
      </c>
      <c r="J115">
        <f t="shared" si="6"/>
        <v>3.4807385097179011E-2</v>
      </c>
    </row>
    <row r="116" spans="1:10" x14ac:dyDescent="0.3">
      <c r="A116">
        <v>1960</v>
      </c>
      <c r="B116">
        <v>-9.0999999999999998E-2</v>
      </c>
      <c r="C116">
        <f t="shared" si="4"/>
        <v>0.20639999999999989</v>
      </c>
      <c r="D116">
        <v>-4.7E-2</v>
      </c>
      <c r="E116">
        <v>-1.4999999999999999E-2</v>
      </c>
      <c r="F116">
        <v>-1.0999999999999999E-2</v>
      </c>
      <c r="G116">
        <f>carbondioxide!L216</f>
        <v>298.71097489646547</v>
      </c>
      <c r="H116">
        <f t="shared" si="5"/>
        <v>0.44247372460449386</v>
      </c>
      <c r="I116">
        <f t="shared" si="7"/>
        <v>0.2388824858611733</v>
      </c>
      <c r="J116">
        <f t="shared" si="6"/>
        <v>3.5930560804235893E-2</v>
      </c>
    </row>
    <row r="117" spans="1:10" x14ac:dyDescent="0.3">
      <c r="A117">
        <v>1961</v>
      </c>
      <c r="B117">
        <v>3.7999999999999999E-2</v>
      </c>
      <c r="C117">
        <f t="shared" si="4"/>
        <v>0.33539999999999986</v>
      </c>
      <c r="D117">
        <v>-5.5E-2</v>
      </c>
      <c r="E117">
        <v>-2.1999999999999999E-2</v>
      </c>
      <c r="F117">
        <v>-1.2999999999999999E-2</v>
      </c>
      <c r="G117">
        <f>carbondioxide!L217</f>
        <v>299.49783757631923</v>
      </c>
      <c r="H117">
        <f t="shared" si="5"/>
        <v>0.4565481336646986</v>
      </c>
      <c r="I117">
        <f t="shared" si="7"/>
        <v>0.24545203812044405</v>
      </c>
      <c r="J117">
        <f t="shared" si="6"/>
        <v>3.7083327738559296E-2</v>
      </c>
    </row>
    <row r="118" spans="1:10" x14ac:dyDescent="0.3">
      <c r="A118">
        <v>1962</v>
      </c>
      <c r="B118">
        <v>-2E-3</v>
      </c>
      <c r="C118">
        <f t="shared" si="4"/>
        <v>0.29539999999999988</v>
      </c>
      <c r="D118">
        <v>-7.0000000000000007E-2</v>
      </c>
      <c r="E118">
        <v>-1.0999999999999999E-2</v>
      </c>
      <c r="F118">
        <v>-8.0000000000000002E-3</v>
      </c>
      <c r="G118">
        <f>carbondioxide!L218</f>
        <v>300.27359972053625</v>
      </c>
      <c r="H118">
        <f t="shared" si="5"/>
        <v>0.47038783835191411</v>
      </c>
      <c r="I118">
        <f t="shared" si="7"/>
        <v>0.25224336625149141</v>
      </c>
      <c r="J118">
        <f t="shared" si="6"/>
        <v>3.8266862013528399E-2</v>
      </c>
    </row>
    <row r="119" spans="1:10" x14ac:dyDescent="0.3">
      <c r="A119">
        <v>1963</v>
      </c>
      <c r="B119">
        <v>-4.0000000000000001E-3</v>
      </c>
      <c r="C119">
        <f t="shared" si="4"/>
        <v>0.29339999999999988</v>
      </c>
      <c r="D119">
        <v>-1.9E-2</v>
      </c>
      <c r="E119">
        <v>-2.4E-2</v>
      </c>
      <c r="F119">
        <v>-1.4999999999999999E-2</v>
      </c>
      <c r="G119">
        <f>carbondioxide!L219</f>
        <v>301.08498582896891</v>
      </c>
      <c r="H119">
        <f t="shared" si="5"/>
        <v>0.48482487614808284</v>
      </c>
      <c r="I119">
        <f t="shared" si="7"/>
        <v>0.25926793938231257</v>
      </c>
      <c r="J119">
        <f t="shared" si="6"/>
        <v>3.9482248557600026E-2</v>
      </c>
    </row>
    <row r="120" spans="1:10" x14ac:dyDescent="0.3">
      <c r="A120">
        <v>1964</v>
      </c>
      <c r="B120">
        <v>-0.27100000000000002</v>
      </c>
      <c r="C120">
        <f t="shared" si="4"/>
        <v>2.6399999999999868E-2</v>
      </c>
      <c r="D120">
        <v>-0.14299999999999999</v>
      </c>
      <c r="E120">
        <v>-3.3000000000000002E-2</v>
      </c>
      <c r="F120">
        <v>-1.4999999999999999E-2</v>
      </c>
      <c r="G120">
        <f>carbondioxide!L220</f>
        <v>301.95004347737819</v>
      </c>
      <c r="H120">
        <f t="shared" si="5"/>
        <v>0.50017410585657951</v>
      </c>
      <c r="I120">
        <f t="shared" si="7"/>
        <v>0.26654663752685981</v>
      </c>
      <c r="J120">
        <f t="shared" si="6"/>
        <v>4.0730631281484395E-2</v>
      </c>
    </row>
    <row r="121" spans="1:10" x14ac:dyDescent="0.3">
      <c r="A121">
        <v>1965</v>
      </c>
      <c r="B121">
        <v>-0.19500000000000001</v>
      </c>
      <c r="C121">
        <f t="shared" si="4"/>
        <v>0.10239999999999988</v>
      </c>
      <c r="D121">
        <v>-0.115</v>
      </c>
      <c r="E121">
        <v>-3.2000000000000001E-2</v>
      </c>
      <c r="F121">
        <v>-1.4E-2</v>
      </c>
      <c r="G121">
        <f>carbondioxide!L221</f>
        <v>302.87377651516817</v>
      </c>
      <c r="H121">
        <f t="shared" si="5"/>
        <v>0.51651597412078054</v>
      </c>
      <c r="I121">
        <f t="shared" si="7"/>
        <v>0.27410215960406986</v>
      </c>
      <c r="J121">
        <f t="shared" si="6"/>
        <v>4.2013266196958124E-2</v>
      </c>
    </row>
    <row r="122" spans="1:10" x14ac:dyDescent="0.3">
      <c r="A122">
        <v>1966</v>
      </c>
      <c r="B122">
        <v>-0.123</v>
      </c>
      <c r="C122">
        <f t="shared" si="4"/>
        <v>0.17439999999999989</v>
      </c>
      <c r="D122">
        <v>-9.4E-2</v>
      </c>
      <c r="E122">
        <v>-4.2000000000000003E-2</v>
      </c>
      <c r="F122">
        <v>-1.7000000000000001E-2</v>
      </c>
      <c r="G122">
        <f>carbondioxide!L222</f>
        <v>303.84155571014884</v>
      </c>
      <c r="H122">
        <f t="shared" si="5"/>
        <v>0.53358369207491796</v>
      </c>
      <c r="I122">
        <f t="shared" si="7"/>
        <v>0.28194817735994482</v>
      </c>
      <c r="J122">
        <f t="shared" si="6"/>
        <v>4.3331531111510516E-2</v>
      </c>
    </row>
    <row r="123" spans="1:10" x14ac:dyDescent="0.3">
      <c r="A123">
        <v>1967</v>
      </c>
      <c r="B123">
        <v>-0.121</v>
      </c>
      <c r="C123">
        <f t="shared" si="4"/>
        <v>0.17639999999999989</v>
      </c>
      <c r="D123">
        <v>-0.16200000000000001</v>
      </c>
      <c r="E123">
        <v>-4.5999999999999999E-2</v>
      </c>
      <c r="F123">
        <v>-2.1000000000000001E-2</v>
      </c>
      <c r="G123">
        <f>carbondioxide!L223</f>
        <v>304.86339645633899</v>
      </c>
      <c r="H123">
        <f t="shared" si="5"/>
        <v>0.55154593505651406</v>
      </c>
      <c r="I123">
        <f t="shared" si="7"/>
        <v>0.2901031617365426</v>
      </c>
      <c r="J123">
        <f t="shared" si="6"/>
        <v>4.4686873662201622E-2</v>
      </c>
    </row>
    <row r="124" spans="1:10" x14ac:dyDescent="0.3">
      <c r="A124">
        <v>1968</v>
      </c>
      <c r="B124">
        <v>-0.20599999999999999</v>
      </c>
      <c r="C124">
        <f t="shared" si="4"/>
        <v>9.1399999999999898E-2</v>
      </c>
      <c r="D124">
        <v>-0.13700000000000001</v>
      </c>
      <c r="E124">
        <v>-6.0999999999999999E-2</v>
      </c>
      <c r="F124">
        <v>-2.8000000000000001E-2</v>
      </c>
      <c r="G124">
        <f>carbondioxide!L224</f>
        <v>305.91306899560601</v>
      </c>
      <c r="H124">
        <f t="shared" si="5"/>
        <v>0.56993483486363039</v>
      </c>
      <c r="I124">
        <f t="shared" si="7"/>
        <v>0.29857045079926764</v>
      </c>
      <c r="J124">
        <f t="shared" si="6"/>
        <v>4.6080838178463882E-2</v>
      </c>
    </row>
    <row r="125" spans="1:10" x14ac:dyDescent="0.3">
      <c r="A125">
        <v>1969</v>
      </c>
      <c r="B125">
        <v>-6.8000000000000005E-2</v>
      </c>
      <c r="C125">
        <f t="shared" si="4"/>
        <v>0.22939999999999988</v>
      </c>
      <c r="D125">
        <v>-6.9000000000000006E-2</v>
      </c>
      <c r="E125">
        <v>-4.7E-2</v>
      </c>
      <c r="F125">
        <v>-2.1999999999999999E-2</v>
      </c>
      <c r="G125">
        <f>carbondioxide!L225</f>
        <v>307.02283284658216</v>
      </c>
      <c r="H125">
        <f t="shared" si="5"/>
        <v>0.58930796367739735</v>
      </c>
      <c r="I125">
        <f t="shared" si="7"/>
        <v>0.30737060497598873</v>
      </c>
      <c r="J125">
        <f t="shared" si="6"/>
        <v>4.7514979178150049E-2</v>
      </c>
    </row>
    <row r="126" spans="1:10" x14ac:dyDescent="0.3">
      <c r="A126">
        <v>1970</v>
      </c>
      <c r="B126">
        <v>-2.5000000000000001E-2</v>
      </c>
      <c r="C126">
        <f t="shared" si="4"/>
        <v>0.27239999999999986</v>
      </c>
      <c r="D126">
        <v>-0.14299999999999999</v>
      </c>
      <c r="E126">
        <v>-5.6000000000000001E-2</v>
      </c>
      <c r="F126">
        <v>-2.5000000000000001E-2</v>
      </c>
      <c r="G126">
        <f>carbondioxide!L226</f>
        <v>308.21014746015669</v>
      </c>
      <c r="H126">
        <f t="shared" si="5"/>
        <v>0.60995751034300372</v>
      </c>
      <c r="I126">
        <f t="shared" si="7"/>
        <v>0.31653259496973318</v>
      </c>
      <c r="J126">
        <f t="shared" si="6"/>
        <v>4.8990959132681776E-2</v>
      </c>
    </row>
    <row r="127" spans="1:10" x14ac:dyDescent="0.3">
      <c r="A127">
        <v>1971</v>
      </c>
      <c r="B127">
        <v>-0.19900000000000001</v>
      </c>
      <c r="C127">
        <f t="shared" si="4"/>
        <v>9.8399999999999876E-2</v>
      </c>
      <c r="D127">
        <v>-0.25900000000000001</v>
      </c>
      <c r="E127">
        <v>-0.04</v>
      </c>
      <c r="F127">
        <v>-1.6E-2</v>
      </c>
      <c r="G127">
        <f>carbondioxide!L227</f>
        <v>309.50016780010583</v>
      </c>
      <c r="H127">
        <f t="shared" si="5"/>
        <v>0.63230332093335151</v>
      </c>
      <c r="I127">
        <f t="shared" si="7"/>
        <v>0.32609749087343792</v>
      </c>
      <c r="J127">
        <f t="shared" si="6"/>
        <v>5.0510595624236231E-2</v>
      </c>
    </row>
    <row r="128" spans="1:10" x14ac:dyDescent="0.3">
      <c r="A128">
        <v>1972</v>
      </c>
      <c r="B128">
        <v>-0.17199999999999999</v>
      </c>
      <c r="C128">
        <f t="shared" si="4"/>
        <v>0.1253999999999999</v>
      </c>
      <c r="D128">
        <v>-0.13400000000000001</v>
      </c>
      <c r="E128">
        <v>-5.5E-2</v>
      </c>
      <c r="F128">
        <v>-2.5000000000000001E-2</v>
      </c>
      <c r="G128">
        <f>carbondioxide!L228</f>
        <v>310.83388349146423</v>
      </c>
      <c r="H128">
        <f t="shared" si="5"/>
        <v>0.65530831293187208</v>
      </c>
      <c r="I128">
        <f t="shared" si="7"/>
        <v>0.33607280459443384</v>
      </c>
      <c r="J128">
        <f t="shared" si="6"/>
        <v>5.2075929189251698E-2</v>
      </c>
    </row>
    <row r="129" spans="1:10" x14ac:dyDescent="0.3">
      <c r="A129">
        <v>1973</v>
      </c>
      <c r="B129">
        <v>0.13100000000000001</v>
      </c>
      <c r="C129">
        <f t="shared" si="4"/>
        <v>0.42839999999999989</v>
      </c>
      <c r="D129">
        <v>-0.09</v>
      </c>
      <c r="E129">
        <v>-3.6999999999999998E-2</v>
      </c>
      <c r="F129">
        <v>-1.6E-2</v>
      </c>
      <c r="G129">
        <f>carbondioxide!L229</f>
        <v>312.2178328595374</v>
      </c>
      <c r="H129">
        <f t="shared" si="5"/>
        <v>0.67907565391512381</v>
      </c>
      <c r="I129">
        <f t="shared" si="7"/>
        <v>0.34646902027113224</v>
      </c>
      <c r="J129">
        <f t="shared" si="6"/>
        <v>5.3689031441553133E-2</v>
      </c>
    </row>
    <row r="130" spans="1:10" x14ac:dyDescent="0.3">
      <c r="A130">
        <v>1974</v>
      </c>
      <c r="B130">
        <v>-0.29499999999999998</v>
      </c>
      <c r="C130">
        <f t="shared" si="4"/>
        <v>2.3999999999999022E-3</v>
      </c>
      <c r="D130">
        <v>-0.14299999999999999</v>
      </c>
      <c r="E130">
        <v>-2.9000000000000001E-2</v>
      </c>
      <c r="F130">
        <v>-1.2E-2</v>
      </c>
      <c r="G130">
        <f>carbondioxide!L230</f>
        <v>313.68503640675294</v>
      </c>
      <c r="H130">
        <f t="shared" si="5"/>
        <v>0.70415799093832032</v>
      </c>
      <c r="I130">
        <f t="shared" si="7"/>
        <v>0.35731345961858157</v>
      </c>
      <c r="J130">
        <f t="shared" si="6"/>
        <v>5.5352021778105144E-2</v>
      </c>
    </row>
    <row r="131" spans="1:10" x14ac:dyDescent="0.3">
      <c r="A131">
        <v>1975</v>
      </c>
      <c r="B131">
        <v>-0.109</v>
      </c>
      <c r="C131">
        <f t="shared" si="4"/>
        <v>0.1883999999999999</v>
      </c>
      <c r="D131">
        <v>-0.156</v>
      </c>
      <c r="E131">
        <v>-1.6E-2</v>
      </c>
      <c r="F131">
        <v>-5.0000000000000001E-3</v>
      </c>
      <c r="G131">
        <f>carbondioxide!L231</f>
        <v>315.12465207114838</v>
      </c>
      <c r="H131">
        <f t="shared" si="5"/>
        <v>0.72865493302505169</v>
      </c>
      <c r="I131">
        <f t="shared" si="7"/>
        <v>0.36857352302183999</v>
      </c>
      <c r="J131">
        <f t="shared" si="6"/>
        <v>5.7067162745039049E-2</v>
      </c>
    </row>
    <row r="132" spans="1:10" x14ac:dyDescent="0.3">
      <c r="A132">
        <v>1976</v>
      </c>
      <c r="B132">
        <v>-0.34899999999999998</v>
      </c>
      <c r="C132">
        <f t="shared" si="4"/>
        <v>-5.160000000000009E-2</v>
      </c>
      <c r="D132">
        <v>-0.13900000000000001</v>
      </c>
      <c r="E132">
        <v>-2.7E-2</v>
      </c>
      <c r="F132">
        <v>-8.9999999999999993E-3</v>
      </c>
      <c r="G132">
        <f>carbondioxide!L232</f>
        <v>316.52467421250219</v>
      </c>
      <c r="H132">
        <f t="shared" si="5"/>
        <v>0.75237103754730339</v>
      </c>
      <c r="I132">
        <f t="shared" si="7"/>
        <v>0.38021163124736207</v>
      </c>
      <c r="J132">
        <f t="shared" si="6"/>
        <v>5.8836518871411281E-2</v>
      </c>
    </row>
    <row r="133" spans="1:10" x14ac:dyDescent="0.3">
      <c r="A133">
        <v>1977</v>
      </c>
      <c r="B133">
        <v>6.5000000000000002E-2</v>
      </c>
      <c r="C133">
        <f t="shared" si="4"/>
        <v>0.36239999999999989</v>
      </c>
      <c r="D133">
        <v>2.7E-2</v>
      </c>
      <c r="E133">
        <v>0</v>
      </c>
      <c r="F133">
        <v>1E-3</v>
      </c>
      <c r="G133">
        <f>carbondioxide!L233</f>
        <v>318.02752121879541</v>
      </c>
      <c r="H133">
        <f t="shared" si="5"/>
        <v>0.77771251953881215</v>
      </c>
      <c r="I133">
        <f t="shared" si="7"/>
        <v>0.39226620905421927</v>
      </c>
      <c r="J133">
        <f t="shared" si="6"/>
        <v>6.0661929509706683E-2</v>
      </c>
    </row>
    <row r="134" spans="1:10" x14ac:dyDescent="0.3">
      <c r="A134">
        <v>1978</v>
      </c>
      <c r="B134">
        <v>-4.7E-2</v>
      </c>
      <c r="C134">
        <f t="shared" si="4"/>
        <v>0.2503999999999999</v>
      </c>
      <c r="D134">
        <v>0.02</v>
      </c>
      <c r="E134">
        <v>1E-3</v>
      </c>
      <c r="F134">
        <v>2E-3</v>
      </c>
      <c r="G134">
        <f>carbondioxide!L234</f>
        <v>319.5780774360698</v>
      </c>
      <c r="H134">
        <f t="shared" si="5"/>
        <v>0.80373328263351618</v>
      </c>
      <c r="I134">
        <f t="shared" si="7"/>
        <v>0.40474503691664143</v>
      </c>
      <c r="J134">
        <f t="shared" si="6"/>
        <v>6.2545441817519518E-2</v>
      </c>
    </row>
    <row r="135" spans="1:10" x14ac:dyDescent="0.3">
      <c r="A135">
        <v>1979</v>
      </c>
      <c r="B135">
        <v>6.8000000000000005E-2</v>
      </c>
      <c r="C135">
        <f t="shared" ref="C135:C168" si="8">B135-C$4</f>
        <v>0.36539999999999989</v>
      </c>
      <c r="D135">
        <v>3.2000000000000001E-2</v>
      </c>
      <c r="E135">
        <v>-0.01</v>
      </c>
      <c r="F135">
        <v>-4.0000000000000001E-3</v>
      </c>
      <c r="G135">
        <f>carbondioxide!L235</f>
        <v>321.12802027624508</v>
      </c>
      <c r="H135">
        <f t="shared" ref="H135:H198" si="9">H$3*LN(G135/G$3)</f>
        <v>0.82961788214101762</v>
      </c>
      <c r="I135">
        <f t="shared" si="7"/>
        <v>0.41763032191798866</v>
      </c>
      <c r="J135">
        <f t="shared" ref="J135:J198" si="10">J134+J$3*(I134-J134)</f>
        <v>6.4489135517682525E-2</v>
      </c>
    </row>
    <row r="136" spans="1:10" x14ac:dyDescent="0.3">
      <c r="A136">
        <v>1980</v>
      </c>
      <c r="B136">
        <v>0.128</v>
      </c>
      <c r="C136">
        <f t="shared" si="8"/>
        <v>0.42539999999999989</v>
      </c>
      <c r="D136">
        <v>7.5999999999999998E-2</v>
      </c>
      <c r="E136">
        <v>1.2E-2</v>
      </c>
      <c r="F136">
        <v>6.0000000000000001E-3</v>
      </c>
      <c r="G136">
        <f>carbondioxide!L236</f>
        <v>322.78311465500713</v>
      </c>
      <c r="H136">
        <f t="shared" si="9"/>
        <v>0.85712097673509802</v>
      </c>
      <c r="I136">
        <f t="shared" ref="I136:I199" si="11">I135+I$3*(I$4*H136-I135)+I$5*(J135-I135)</f>
        <v>0.43095938200778527</v>
      </c>
      <c r="J136">
        <f t="shared" si="10"/>
        <v>6.6494977456436261E-2</v>
      </c>
    </row>
    <row r="137" spans="1:10" x14ac:dyDescent="0.3">
      <c r="A137">
        <v>1981</v>
      </c>
      <c r="B137">
        <v>0.23100000000000001</v>
      </c>
      <c r="C137">
        <f t="shared" si="8"/>
        <v>0.52839999999999987</v>
      </c>
      <c r="D137">
        <v>2.7E-2</v>
      </c>
      <c r="E137">
        <v>1E-3</v>
      </c>
      <c r="F137">
        <v>-1E-3</v>
      </c>
      <c r="G137">
        <f>carbondioxide!L237</f>
        <v>324.38134318563186</v>
      </c>
      <c r="H137">
        <f t="shared" si="9"/>
        <v>0.88354560471989507</v>
      </c>
      <c r="I137">
        <f t="shared" si="11"/>
        <v>0.44468453742751823</v>
      </c>
      <c r="J137">
        <f t="shared" si="10"/>
        <v>6.8565135274287925E-2</v>
      </c>
    </row>
    <row r="138" spans="1:10" x14ac:dyDescent="0.3">
      <c r="A138">
        <v>1982</v>
      </c>
      <c r="B138">
        <v>3.1E-2</v>
      </c>
      <c r="C138">
        <f t="shared" si="8"/>
        <v>0.32839999999999991</v>
      </c>
      <c r="D138">
        <v>-2E-3</v>
      </c>
      <c r="E138">
        <v>-2.4E-2</v>
      </c>
      <c r="F138">
        <v>-1.2E-2</v>
      </c>
      <c r="G138">
        <f>carbondioxide!L238</f>
        <v>325.87632581499628</v>
      </c>
      <c r="H138">
        <f t="shared" si="9"/>
        <v>0.90814561034951224</v>
      </c>
      <c r="I138">
        <f t="shared" si="11"/>
        <v>0.45873651746581345</v>
      </c>
      <c r="J138">
        <f t="shared" si="10"/>
        <v>7.0701493478518271E-2</v>
      </c>
    </row>
    <row r="139" spans="1:10" x14ac:dyDescent="0.3">
      <c r="A139">
        <v>1983</v>
      </c>
      <c r="B139">
        <v>0.30499999999999999</v>
      </c>
      <c r="C139">
        <f t="shared" si="8"/>
        <v>0.60239999999999982</v>
      </c>
      <c r="D139">
        <v>6.4000000000000001E-2</v>
      </c>
      <c r="E139">
        <v>-2.9000000000000001E-2</v>
      </c>
      <c r="F139">
        <v>-0.01</v>
      </c>
      <c r="G139">
        <f>carbondioxide!L239</f>
        <v>327.3337538345445</v>
      </c>
      <c r="H139">
        <f t="shared" si="9"/>
        <v>0.93201925555544629</v>
      </c>
      <c r="I139">
        <f t="shared" si="11"/>
        <v>0.47308246752146244</v>
      </c>
      <c r="J139">
        <f t="shared" si="10"/>
        <v>7.2905532414766105E-2</v>
      </c>
    </row>
    <row r="140" spans="1:10" x14ac:dyDescent="0.3">
      <c r="A140">
        <v>1984</v>
      </c>
      <c r="B140">
        <v>-4.8000000000000001E-2</v>
      </c>
      <c r="C140">
        <f t="shared" si="8"/>
        <v>0.2493999999999999</v>
      </c>
      <c r="D140">
        <v>-3.5999999999999997E-2</v>
      </c>
      <c r="E140">
        <v>-5.0000000000000001E-3</v>
      </c>
      <c r="F140">
        <v>-2E-3</v>
      </c>
      <c r="G140">
        <f>carbondioxide!L240</f>
        <v>328.76510865971892</v>
      </c>
      <c r="H140">
        <f t="shared" si="9"/>
        <v>0.95536256828266342</v>
      </c>
      <c r="I140">
        <f t="shared" si="11"/>
        <v>0.48769671709739976</v>
      </c>
      <c r="J140">
        <f t="shared" si="10"/>
        <v>7.5178537406172141E-2</v>
      </c>
    </row>
    <row r="141" spans="1:10" x14ac:dyDescent="0.3">
      <c r="A141">
        <v>1985</v>
      </c>
      <c r="B141">
        <v>-2E-3</v>
      </c>
      <c r="C141">
        <f t="shared" si="8"/>
        <v>0.29539999999999988</v>
      </c>
      <c r="D141">
        <v>-4.2000000000000003E-2</v>
      </c>
      <c r="E141">
        <v>1E-3</v>
      </c>
      <c r="F141">
        <v>3.0000000000000001E-3</v>
      </c>
      <c r="G141">
        <f>carbondioxide!L241</f>
        <v>330.26788783446779</v>
      </c>
      <c r="H141">
        <f t="shared" si="9"/>
        <v>0.97976159704940036</v>
      </c>
      <c r="I141">
        <f t="shared" si="11"/>
        <v>0.50260372260552422</v>
      </c>
      <c r="J141">
        <f t="shared" si="10"/>
        <v>7.7521640666818312E-2</v>
      </c>
    </row>
    <row r="142" spans="1:10" x14ac:dyDescent="0.3">
      <c r="A142">
        <v>1986</v>
      </c>
      <c r="B142">
        <v>0.124</v>
      </c>
      <c r="C142">
        <f t="shared" si="8"/>
        <v>0.42139999999999989</v>
      </c>
      <c r="D142">
        <v>-1.0999999999999999E-2</v>
      </c>
      <c r="E142">
        <v>-1.0999999999999999E-2</v>
      </c>
      <c r="F142">
        <v>-3.0000000000000001E-3</v>
      </c>
      <c r="G142">
        <f>carbondioxide!L242</f>
        <v>331.82311969899791</v>
      </c>
      <c r="H142">
        <f t="shared" si="9"/>
        <v>1.0048956214775397</v>
      </c>
      <c r="I142">
        <f t="shared" si="11"/>
        <v>0.51781717901937907</v>
      </c>
      <c r="J142">
        <f t="shared" si="10"/>
        <v>7.9936106892230158E-2</v>
      </c>
    </row>
    <row r="143" spans="1:10" x14ac:dyDescent="0.3">
      <c r="A143">
        <v>1987</v>
      </c>
      <c r="B143">
        <v>0.28399999999999997</v>
      </c>
      <c r="C143">
        <f t="shared" si="8"/>
        <v>0.58139999999999992</v>
      </c>
      <c r="D143">
        <v>0.13200000000000001</v>
      </c>
      <c r="E143">
        <v>-8.9999999999999993E-3</v>
      </c>
      <c r="F143">
        <v>-4.0000000000000001E-3</v>
      </c>
      <c r="G143">
        <f>carbondioxide!L243</f>
        <v>333.43299346979262</v>
      </c>
      <c r="H143">
        <f t="shared" si="9"/>
        <v>1.0307889317853733</v>
      </c>
      <c r="I143">
        <f t="shared" si="11"/>
        <v>0.53335109356462695</v>
      </c>
      <c r="J143">
        <f t="shared" si="10"/>
        <v>8.2423271381912369E-2</v>
      </c>
    </row>
    <row r="144" spans="1:10" x14ac:dyDescent="0.3">
      <c r="A144">
        <v>1988</v>
      </c>
      <c r="B144">
        <v>0.33800000000000002</v>
      </c>
      <c r="C144">
        <f t="shared" si="8"/>
        <v>0.63539999999999996</v>
      </c>
      <c r="D144">
        <v>5.8000000000000003E-2</v>
      </c>
      <c r="E144">
        <v>1.2E-2</v>
      </c>
      <c r="F144">
        <v>4.0000000000000001E-3</v>
      </c>
      <c r="G144">
        <f>carbondioxide!L244</f>
        <v>335.08513007162856</v>
      </c>
      <c r="H144">
        <f t="shared" si="9"/>
        <v>1.0572323399842118</v>
      </c>
      <c r="I144">
        <f t="shared" si="11"/>
        <v>0.54921252291016842</v>
      </c>
      <c r="J144">
        <f t="shared" si="10"/>
        <v>8.4984541411910183E-2</v>
      </c>
    </row>
    <row r="145" spans="1:10" x14ac:dyDescent="0.3">
      <c r="A145">
        <v>1989</v>
      </c>
      <c r="B145">
        <v>0.21</v>
      </c>
      <c r="C145">
        <f t="shared" si="8"/>
        <v>0.50739999999999985</v>
      </c>
      <c r="D145">
        <v>4.2000000000000003E-2</v>
      </c>
      <c r="E145">
        <v>0.01</v>
      </c>
      <c r="F145">
        <v>3.0000000000000001E-3</v>
      </c>
      <c r="G145">
        <f>carbondioxide!L245</f>
        <v>336.8100679671719</v>
      </c>
      <c r="H145">
        <f t="shared" si="9"/>
        <v>1.0847022133890509</v>
      </c>
      <c r="I145">
        <f t="shared" si="11"/>
        <v>0.56542309979629524</v>
      </c>
      <c r="J145">
        <f t="shared" si="10"/>
        <v>8.7621356346820292E-2</v>
      </c>
    </row>
    <row r="146" spans="1:10" x14ac:dyDescent="0.3">
      <c r="A146">
        <v>1990</v>
      </c>
      <c r="B146">
        <v>0.42499999999999999</v>
      </c>
      <c r="C146">
        <f t="shared" si="8"/>
        <v>0.72239999999999993</v>
      </c>
      <c r="D146">
        <v>0.13300000000000001</v>
      </c>
      <c r="E146">
        <v>2E-3</v>
      </c>
      <c r="F146">
        <v>1E-3</v>
      </c>
      <c r="G146">
        <f>carbondioxide!L246</f>
        <v>338.56155218651242</v>
      </c>
      <c r="H146">
        <f t="shared" si="9"/>
        <v>1.1124512668020434</v>
      </c>
      <c r="I146">
        <f t="shared" si="11"/>
        <v>0.58198053962297513</v>
      </c>
      <c r="J146">
        <f t="shared" si="10"/>
        <v>9.0335270249613311E-2</v>
      </c>
    </row>
    <row r="147" spans="1:10" x14ac:dyDescent="0.3">
      <c r="A147">
        <v>1991</v>
      </c>
      <c r="B147">
        <v>0.33100000000000002</v>
      </c>
      <c r="C147">
        <f t="shared" si="8"/>
        <v>0.62839999999999985</v>
      </c>
      <c r="D147">
        <v>0.14000000000000001</v>
      </c>
      <c r="E147">
        <v>2.8000000000000001E-2</v>
      </c>
      <c r="F147">
        <v>8.0000000000000002E-3</v>
      </c>
      <c r="G147">
        <f>carbondioxide!L247</f>
        <v>340.31340318166463</v>
      </c>
      <c r="H147">
        <f t="shared" si="9"/>
        <v>1.1400629014747341</v>
      </c>
      <c r="I147">
        <f t="shared" si="11"/>
        <v>0.59886970290918362</v>
      </c>
      <c r="J147">
        <f t="shared" si="10"/>
        <v>9.3127815379654005E-2</v>
      </c>
    </row>
    <row r="148" spans="1:10" x14ac:dyDescent="0.3">
      <c r="A148">
        <v>1992</v>
      </c>
      <c r="B148">
        <v>0.11600000000000001</v>
      </c>
      <c r="C148">
        <f t="shared" si="8"/>
        <v>0.41339999999999988</v>
      </c>
      <c r="D148">
        <v>0.13500000000000001</v>
      </c>
      <c r="E148">
        <v>6.0000000000000001E-3</v>
      </c>
      <c r="F148">
        <v>0</v>
      </c>
      <c r="G148">
        <f>carbondioxide!L248</f>
        <v>342.07918263701623</v>
      </c>
      <c r="H148">
        <f t="shared" si="9"/>
        <v>1.1677506031512332</v>
      </c>
      <c r="I148">
        <f t="shared" si="11"/>
        <v>0.61608259274537447</v>
      </c>
      <c r="J148">
        <f t="shared" si="10"/>
        <v>9.6000429300821727E-2</v>
      </c>
    </row>
    <row r="149" spans="1:10" x14ac:dyDescent="0.3">
      <c r="A149">
        <v>1993</v>
      </c>
      <c r="B149">
        <v>0.19600000000000001</v>
      </c>
      <c r="C149">
        <f t="shared" si="8"/>
        <v>0.49339999999999989</v>
      </c>
      <c r="D149">
        <v>0.128</v>
      </c>
      <c r="E149">
        <v>7.0000000000000001E-3</v>
      </c>
      <c r="F149">
        <v>4.0000000000000001E-3</v>
      </c>
      <c r="G149">
        <f>carbondioxide!L249</f>
        <v>343.78944575568528</v>
      </c>
      <c r="H149">
        <f t="shared" si="9"/>
        <v>1.19443188370727</v>
      </c>
      <c r="I149">
        <f t="shared" si="11"/>
        <v>0.63357785893029961</v>
      </c>
      <c r="J149">
        <f t="shared" si="10"/>
        <v>9.8954495989186791E-2</v>
      </c>
    </row>
    <row r="150" spans="1:10" x14ac:dyDescent="0.3">
      <c r="A150">
        <v>1994</v>
      </c>
      <c r="B150">
        <v>0.33</v>
      </c>
      <c r="C150">
        <f t="shared" si="8"/>
        <v>0.62739999999999996</v>
      </c>
      <c r="D150">
        <v>7.8E-2</v>
      </c>
      <c r="E150">
        <v>1.6E-2</v>
      </c>
      <c r="F150">
        <v>7.0000000000000001E-3</v>
      </c>
      <c r="G150">
        <f>carbondioxide!L250</f>
        <v>345.47441714684123</v>
      </c>
      <c r="H150">
        <f t="shared" si="9"/>
        <v>1.2205891084949083</v>
      </c>
      <c r="I150">
        <f t="shared" si="11"/>
        <v>0.65133050995055364</v>
      </c>
      <c r="J150">
        <f t="shared" si="10"/>
        <v>0.10199115669069231</v>
      </c>
    </row>
    <row r="151" spans="1:10" x14ac:dyDescent="0.3">
      <c r="A151">
        <v>1995</v>
      </c>
      <c r="B151">
        <v>0.46</v>
      </c>
      <c r="C151">
        <f t="shared" si="8"/>
        <v>0.75739999999999985</v>
      </c>
      <c r="D151">
        <v>0.115</v>
      </c>
      <c r="E151">
        <v>2.3E-2</v>
      </c>
      <c r="F151">
        <v>0.01</v>
      </c>
      <c r="G151">
        <f>carbondioxide!L251</f>
        <v>347.19112436073488</v>
      </c>
      <c r="H151">
        <f t="shared" si="9"/>
        <v>1.2471081190391364</v>
      </c>
      <c r="I151">
        <f t="shared" si="11"/>
        <v>0.66934390572121449</v>
      </c>
      <c r="J151">
        <f t="shared" si="10"/>
        <v>0.10511140421720833</v>
      </c>
    </row>
    <row r="152" spans="1:10" x14ac:dyDescent="0.3">
      <c r="A152">
        <v>1996</v>
      </c>
      <c r="B152">
        <v>0.20699999999999999</v>
      </c>
      <c r="C152">
        <f t="shared" si="8"/>
        <v>0.50439999999999985</v>
      </c>
      <c r="D152">
        <v>9.2999999999999999E-2</v>
      </c>
      <c r="E152">
        <v>4.3999999999999997E-2</v>
      </c>
      <c r="F152">
        <v>1.9E-2</v>
      </c>
      <c r="G152">
        <f>carbondioxide!L252</f>
        <v>348.94979598741145</v>
      </c>
      <c r="H152">
        <f t="shared" si="9"/>
        <v>1.2741397528491138</v>
      </c>
      <c r="I152">
        <f t="shared" si="11"/>
        <v>0.68762598846179779</v>
      </c>
      <c r="J152">
        <f t="shared" si="10"/>
        <v>0.10831624482575108</v>
      </c>
    </row>
    <row r="153" spans="1:10" x14ac:dyDescent="0.3">
      <c r="A153">
        <v>1997</v>
      </c>
      <c r="B153">
        <v>0.47199999999999998</v>
      </c>
      <c r="C153">
        <f t="shared" si="8"/>
        <v>0.76939999999999986</v>
      </c>
      <c r="D153">
        <v>0.13800000000000001</v>
      </c>
      <c r="E153">
        <v>1.9E-2</v>
      </c>
      <c r="F153">
        <v>8.9999999999999993E-3</v>
      </c>
      <c r="G153">
        <f>carbondioxide!L253</f>
        <v>350.74371546597212</v>
      </c>
      <c r="H153">
        <f t="shared" si="9"/>
        <v>1.3015731650006379</v>
      </c>
      <c r="I153">
        <f t="shared" si="11"/>
        <v>0.70618100247113536</v>
      </c>
      <c r="J153">
        <f t="shared" si="10"/>
        <v>0.11160672416960384</v>
      </c>
    </row>
    <row r="154" spans="1:10" x14ac:dyDescent="0.3">
      <c r="A154">
        <v>1998</v>
      </c>
      <c r="B154">
        <v>0.79800000000000004</v>
      </c>
      <c r="C154">
        <f t="shared" si="8"/>
        <v>1.0953999999999999</v>
      </c>
      <c r="D154">
        <v>0.215</v>
      </c>
      <c r="E154">
        <v>0.03</v>
      </c>
      <c r="F154">
        <v>1.2E-2</v>
      </c>
      <c r="G154">
        <f>carbondioxide!L254</f>
        <v>352.56470309445297</v>
      </c>
      <c r="H154">
        <f t="shared" si="9"/>
        <v>1.3292773850143107</v>
      </c>
      <c r="I154">
        <f t="shared" si="11"/>
        <v>0.72500899117246786</v>
      </c>
      <c r="J154">
        <f t="shared" si="10"/>
        <v>0.11498390607035654</v>
      </c>
    </row>
    <row r="155" spans="1:10" x14ac:dyDescent="0.3">
      <c r="A155">
        <v>1999</v>
      </c>
      <c r="B155">
        <v>0.502</v>
      </c>
      <c r="C155">
        <f t="shared" si="8"/>
        <v>0.79939999999999989</v>
      </c>
      <c r="D155">
        <v>4.2999999999999997E-2</v>
      </c>
      <c r="E155">
        <v>4.1000000000000002E-2</v>
      </c>
      <c r="F155">
        <v>1.4999999999999999E-2</v>
      </c>
      <c r="G155">
        <f>carbondioxide!L255</f>
        <v>354.34754466009747</v>
      </c>
      <c r="H155">
        <f t="shared" si="9"/>
        <v>1.3562629765903571</v>
      </c>
      <c r="I155">
        <f t="shared" si="11"/>
        <v>0.74407926743636887</v>
      </c>
      <c r="J155">
        <f t="shared" si="10"/>
        <v>0.11844884855373652</v>
      </c>
    </row>
    <row r="156" spans="1:10" x14ac:dyDescent="0.3">
      <c r="A156">
        <v>2000</v>
      </c>
      <c r="B156">
        <v>0.379</v>
      </c>
      <c r="C156">
        <f t="shared" si="8"/>
        <v>0.67639999999999989</v>
      </c>
      <c r="D156">
        <v>7.4999999999999997E-2</v>
      </c>
      <c r="E156">
        <v>4.2999999999999997E-2</v>
      </c>
      <c r="F156">
        <v>1.7999999999999999E-2</v>
      </c>
      <c r="G156">
        <f>carbondioxide!L256</f>
        <v>356.08206037649791</v>
      </c>
      <c r="H156">
        <f t="shared" si="9"/>
        <v>1.3823871061466175</v>
      </c>
      <c r="I156">
        <f t="shared" si="11"/>
        <v>0.76335772685875258</v>
      </c>
      <c r="J156">
        <f t="shared" si="10"/>
        <v>0.12200242933298988</v>
      </c>
    </row>
    <row r="157" spans="1:10" x14ac:dyDescent="0.3">
      <c r="A157">
        <v>2001</v>
      </c>
      <c r="B157">
        <v>0.55900000000000005</v>
      </c>
      <c r="C157">
        <f t="shared" si="8"/>
        <v>0.85639999999999994</v>
      </c>
      <c r="D157">
        <v>0.14000000000000001</v>
      </c>
      <c r="E157">
        <v>3.4000000000000002E-2</v>
      </c>
      <c r="F157">
        <v>1.2999999999999999E-2</v>
      </c>
      <c r="G157">
        <f>carbondioxide!L257</f>
        <v>357.87475509017264</v>
      </c>
      <c r="H157">
        <f t="shared" si="9"/>
        <v>1.4092541005267196</v>
      </c>
      <c r="I157">
        <f t="shared" si="11"/>
        <v>0.78286123490522375</v>
      </c>
      <c r="J157">
        <f t="shared" si="10"/>
        <v>0.12564532742293621</v>
      </c>
    </row>
    <row r="158" spans="1:10" x14ac:dyDescent="0.3">
      <c r="A158">
        <v>2002</v>
      </c>
      <c r="B158">
        <v>0.65200000000000002</v>
      </c>
      <c r="C158">
        <f t="shared" si="8"/>
        <v>0.94939999999999991</v>
      </c>
      <c r="D158">
        <v>0.20599999999999999</v>
      </c>
      <c r="E158">
        <v>6.8000000000000005E-2</v>
      </c>
      <c r="F158">
        <v>2.7E-2</v>
      </c>
      <c r="G158">
        <f>carbondioxide!L258</f>
        <v>359.72195426131492</v>
      </c>
      <c r="H158">
        <f t="shared" si="9"/>
        <v>1.4367975306034066</v>
      </c>
      <c r="I158">
        <f t="shared" si="11"/>
        <v>0.80260404219969861</v>
      </c>
      <c r="J158">
        <f t="shared" si="10"/>
        <v>0.12937831377743561</v>
      </c>
    </row>
    <row r="159" spans="1:10" x14ac:dyDescent="0.3">
      <c r="A159">
        <v>2003</v>
      </c>
      <c r="B159">
        <v>0.64600000000000002</v>
      </c>
      <c r="C159">
        <f t="shared" si="8"/>
        <v>0.94339999999999991</v>
      </c>
      <c r="D159">
        <v>0.22700000000000001</v>
      </c>
      <c r="E159">
        <v>9.0999999999999998E-2</v>
      </c>
      <c r="F159">
        <v>4.1000000000000002E-2</v>
      </c>
      <c r="G159">
        <f>carbondioxide!L259</f>
        <v>361.57371780769779</v>
      </c>
      <c r="H159">
        <f t="shared" si="9"/>
        <v>1.4642674215844711</v>
      </c>
      <c r="I159">
        <f t="shared" si="11"/>
        <v>0.82257663700248562</v>
      </c>
      <c r="J159">
        <f t="shared" si="10"/>
        <v>0.13320223591487407</v>
      </c>
    </row>
    <row r="160" spans="1:10" x14ac:dyDescent="0.3">
      <c r="A160">
        <v>2004</v>
      </c>
      <c r="B160">
        <v>0.621</v>
      </c>
      <c r="C160">
        <f t="shared" si="8"/>
        <v>0.91839999999999988</v>
      </c>
      <c r="D160">
        <v>0.25900000000000001</v>
      </c>
      <c r="E160">
        <v>0.105</v>
      </c>
      <c r="F160">
        <v>4.9000000000000002E-2</v>
      </c>
      <c r="G160">
        <f>carbondioxide!L260</f>
        <v>363.59579605631433</v>
      </c>
      <c r="H160">
        <f t="shared" si="9"/>
        <v>1.4941036087418835</v>
      </c>
      <c r="I160">
        <f t="shared" si="11"/>
        <v>0.84284562133624152</v>
      </c>
      <c r="J160">
        <f t="shared" si="10"/>
        <v>0.13711788251305171</v>
      </c>
    </row>
    <row r="161" spans="1:14" x14ac:dyDescent="0.3">
      <c r="A161">
        <v>2005</v>
      </c>
      <c r="B161">
        <v>0.73899999999999999</v>
      </c>
      <c r="C161">
        <f t="shared" si="8"/>
        <v>1.0364</v>
      </c>
      <c r="D161">
        <v>0.247</v>
      </c>
      <c r="E161">
        <v>8.6999999999999994E-2</v>
      </c>
      <c r="F161">
        <v>3.9E-2</v>
      </c>
      <c r="G161">
        <f>carbondioxide!L261</f>
        <v>365.76462802191975</v>
      </c>
      <c r="H161">
        <f t="shared" si="9"/>
        <v>1.5259213077370404</v>
      </c>
      <c r="I161">
        <f t="shared" si="11"/>
        <v>0.86346345313218775</v>
      </c>
      <c r="J161">
        <f t="shared" si="10"/>
        <v>0.14112641606956744</v>
      </c>
    </row>
    <row r="162" spans="1:14" x14ac:dyDescent="0.3">
      <c r="A162">
        <v>2006</v>
      </c>
      <c r="B162">
        <v>0.67</v>
      </c>
      <c r="C162">
        <f t="shared" si="8"/>
        <v>0.96739999999999993</v>
      </c>
      <c r="D162">
        <v>0.23699999999999999</v>
      </c>
      <c r="E162">
        <v>0.10199999999999999</v>
      </c>
      <c r="F162">
        <v>4.8000000000000001E-2</v>
      </c>
      <c r="G162">
        <f>carbondioxide!L262</f>
        <v>368.03652007621258</v>
      </c>
      <c r="H162">
        <f t="shared" si="9"/>
        <v>1.5590492508005818</v>
      </c>
      <c r="I162">
        <f t="shared" si="11"/>
        <v>0.8844600158147744</v>
      </c>
      <c r="J162">
        <f t="shared" si="10"/>
        <v>0.14522929044008312</v>
      </c>
    </row>
    <row r="163" spans="1:14" x14ac:dyDescent="0.3">
      <c r="A163">
        <v>2007</v>
      </c>
      <c r="B163">
        <v>0.66800000000000004</v>
      </c>
      <c r="C163">
        <f t="shared" si="8"/>
        <v>0.96539999999999992</v>
      </c>
      <c r="D163">
        <v>0.19</v>
      </c>
      <c r="E163">
        <v>9.6000000000000002E-2</v>
      </c>
      <c r="F163">
        <v>4.7E-2</v>
      </c>
      <c r="G163">
        <f>carbondioxide!L263</f>
        <v>370.39056958277882</v>
      </c>
      <c r="H163">
        <f t="shared" si="9"/>
        <v>1.593160154100324</v>
      </c>
      <c r="I163">
        <f t="shared" si="11"/>
        <v>0.90585405086635418</v>
      </c>
      <c r="J163">
        <f t="shared" si="10"/>
        <v>0.14942812096021135</v>
      </c>
    </row>
    <row r="164" spans="1:14" x14ac:dyDescent="0.3">
      <c r="A164">
        <v>2008</v>
      </c>
      <c r="B164">
        <v>0.54</v>
      </c>
      <c r="C164">
        <f t="shared" si="8"/>
        <v>0.83739999999999992</v>
      </c>
      <c r="D164">
        <v>0.14899999999999999</v>
      </c>
      <c r="E164">
        <v>0.10299999999999999</v>
      </c>
      <c r="F164">
        <v>0.05</v>
      </c>
      <c r="G164">
        <f>carbondioxide!L264</f>
        <v>372.79263492279495</v>
      </c>
      <c r="H164">
        <f t="shared" si="9"/>
        <v>1.6277440743011036</v>
      </c>
      <c r="I164">
        <f t="shared" si="11"/>
        <v>0.92764785213815693</v>
      </c>
      <c r="J164">
        <f t="shared" si="10"/>
        <v>0.15372462024207825</v>
      </c>
    </row>
    <row r="165" spans="1:14" x14ac:dyDescent="0.3">
      <c r="A165">
        <v>2009</v>
      </c>
      <c r="B165">
        <v>0.63300000000000001</v>
      </c>
      <c r="C165">
        <f t="shared" si="8"/>
        <v>0.93039999999999989</v>
      </c>
      <c r="D165">
        <v>0.255</v>
      </c>
      <c r="E165">
        <v>0.105</v>
      </c>
      <c r="F165">
        <v>5.0999999999999997E-2</v>
      </c>
      <c r="G165" s="3">
        <f>carbondioxide!L265</f>
        <v>375.2498104521967</v>
      </c>
      <c r="H165" s="3">
        <f t="shared" si="9"/>
        <v>1.6628916423170492</v>
      </c>
      <c r="I165" s="3">
        <f t="shared" si="11"/>
        <v>0.94984646593079902</v>
      </c>
      <c r="J165" s="3">
        <f t="shared" si="10"/>
        <v>0.15812050419924797</v>
      </c>
      <c r="K165" s="3"/>
      <c r="L165" s="3"/>
      <c r="M165" s="3"/>
      <c r="N165" s="3"/>
    </row>
    <row r="166" spans="1:14" x14ac:dyDescent="0.3">
      <c r="A166">
        <v>2010</v>
      </c>
      <c r="B166">
        <v>0.70599999999999996</v>
      </c>
      <c r="C166">
        <f t="shared" si="8"/>
        <v>1.0033999999999998</v>
      </c>
      <c r="D166">
        <v>0.26700000000000002</v>
      </c>
      <c r="E166">
        <v>0.11</v>
      </c>
      <c r="F166">
        <v>5.5E-2</v>
      </c>
      <c r="G166" s="3">
        <f>carbondioxide!L266</f>
        <v>377.66488722913277</v>
      </c>
      <c r="H166" s="3">
        <f t="shared" si="9"/>
        <v>1.6972134721603038</v>
      </c>
      <c r="I166" s="3">
        <f t="shared" si="11"/>
        <v>0.9724116233189839</v>
      </c>
      <c r="J166" s="3">
        <f t="shared" si="10"/>
        <v>0.16261750766188318</v>
      </c>
      <c r="K166" s="3"/>
      <c r="L166" s="3"/>
      <c r="M166" s="3"/>
      <c r="N166" s="3"/>
    </row>
    <row r="167" spans="1:14" x14ac:dyDescent="0.3">
      <c r="A167">
        <v>2011</v>
      </c>
      <c r="B167">
        <v>0.54200000000000004</v>
      </c>
      <c r="C167">
        <f t="shared" si="8"/>
        <v>0.83939999999999992</v>
      </c>
      <c r="D167">
        <v>0.19700000000000001</v>
      </c>
      <c r="E167">
        <v>0.115</v>
      </c>
      <c r="F167">
        <v>5.8000000000000003E-2</v>
      </c>
      <c r="G167" s="3">
        <f>carbondioxide!L267</f>
        <v>380.01331910607092</v>
      </c>
      <c r="H167" s="3">
        <f t="shared" si="9"/>
        <v>1.7303783452452985</v>
      </c>
      <c r="I167" s="3">
        <f t="shared" si="11"/>
        <v>0.99529604093976187</v>
      </c>
      <c r="J167" s="3">
        <f t="shared" si="10"/>
        <v>0.16721713823881551</v>
      </c>
      <c r="K167" s="3"/>
      <c r="L167" s="3"/>
      <c r="M167" s="3"/>
      <c r="N167" s="3"/>
    </row>
    <row r="168" spans="1:14" x14ac:dyDescent="0.3">
      <c r="A168">
        <v>2012</v>
      </c>
      <c r="B168">
        <v>0.623</v>
      </c>
      <c r="C168">
        <f t="shared" si="8"/>
        <v>0.92039999999999988</v>
      </c>
      <c r="D168">
        <v>0.215</v>
      </c>
      <c r="E168">
        <v>0.11600000000000001</v>
      </c>
      <c r="F168">
        <v>6.0999999999999999E-2</v>
      </c>
      <c r="G168" s="3">
        <f>carbondioxide!L268</f>
        <v>382.4322730970452</v>
      </c>
      <c r="H168" s="3">
        <f t="shared" si="9"/>
        <v>1.7643255472623276</v>
      </c>
      <c r="I168" s="3">
        <f t="shared" si="11"/>
        <v>1.0185142501321358</v>
      </c>
      <c r="J168" s="3">
        <f t="shared" si="10"/>
        <v>0.17192062640615688</v>
      </c>
      <c r="K168" s="3"/>
      <c r="L168" s="3"/>
      <c r="M168" s="3"/>
      <c r="N168" s="3"/>
    </row>
    <row r="169" spans="1:14" x14ac:dyDescent="0.3">
      <c r="A169" s="3">
        <f>1+A168</f>
        <v>2013</v>
      </c>
      <c r="G169" s="3">
        <f>carbondioxide!L269</f>
        <v>384.92454799073164</v>
      </c>
      <c r="H169" s="3">
        <f t="shared" si="9"/>
        <v>1.7990778742090634</v>
      </c>
      <c r="I169" s="3">
        <f t="shared" si="11"/>
        <v>1.0420810202331925</v>
      </c>
      <c r="J169" s="3">
        <f t="shared" si="10"/>
        <v>0.17672927818892045</v>
      </c>
      <c r="K169" s="3"/>
      <c r="L169" s="3"/>
      <c r="M169" s="3"/>
      <c r="N169" s="3"/>
    </row>
    <row r="170" spans="1:14" x14ac:dyDescent="0.3">
      <c r="A170" s="3">
        <f t="shared" ref="A170:A233" si="12">1+A169</f>
        <v>2014</v>
      </c>
      <c r="G170" s="3">
        <f>carbondioxide!L270</f>
        <v>387.48785163786459</v>
      </c>
      <c r="H170" s="3">
        <f t="shared" si="9"/>
        <v>1.8345866901253363</v>
      </c>
      <c r="I170" s="3">
        <f t="shared" si="11"/>
        <v>1.0660091322431093</v>
      </c>
      <c r="J170" s="3">
        <f t="shared" si="10"/>
        <v>0.18164447608373191</v>
      </c>
      <c r="K170" s="3"/>
      <c r="L170" s="3"/>
      <c r="M170" s="3"/>
      <c r="N170" s="3"/>
    </row>
    <row r="171" spans="1:14" x14ac:dyDescent="0.3">
      <c r="A171" s="3">
        <f t="shared" si="12"/>
        <v>2015</v>
      </c>
      <c r="G171" s="3">
        <f>carbondioxide!L271</f>
        <v>390.12061313352865</v>
      </c>
      <c r="H171" s="3">
        <f t="shared" si="9"/>
        <v>1.8708139907797623</v>
      </c>
      <c r="I171" s="3">
        <f t="shared" si="11"/>
        <v>1.0903097752409501</v>
      </c>
      <c r="J171" s="3">
        <f t="shared" si="10"/>
        <v>0.18666766733071719</v>
      </c>
      <c r="K171" s="3"/>
      <c r="L171" s="3"/>
      <c r="M171" s="3"/>
      <c r="N171" s="3"/>
    </row>
    <row r="172" spans="1:14" x14ac:dyDescent="0.3">
      <c r="A172" s="3">
        <f t="shared" si="12"/>
        <v>2016</v>
      </c>
      <c r="G172" s="3">
        <f>carbondioxide!L272</f>
        <v>392.82168754394274</v>
      </c>
      <c r="H172" s="3">
        <f t="shared" si="9"/>
        <v>1.9077280913813393</v>
      </c>
      <c r="I172" s="3">
        <f t="shared" si="11"/>
        <v>1.1149927956782937</v>
      </c>
      <c r="J172" s="3">
        <f t="shared" si="10"/>
        <v>0.1918003545036473</v>
      </c>
      <c r="K172" s="3"/>
      <c r="L172" s="3"/>
      <c r="M172" s="3"/>
      <c r="N172" s="3"/>
    </row>
    <row r="173" spans="1:14" x14ac:dyDescent="0.3">
      <c r="A173" s="3">
        <f t="shared" si="12"/>
        <v>2017</v>
      </c>
      <c r="G173" s="3">
        <f>carbondioxide!L273</f>
        <v>395.34184749868643</v>
      </c>
      <c r="H173" s="3">
        <f t="shared" si="9"/>
        <v>1.9419415537113085</v>
      </c>
      <c r="I173" s="3">
        <f t="shared" si="11"/>
        <v>1.139962495136412</v>
      </c>
      <c r="J173" s="3">
        <f t="shared" si="10"/>
        <v>0.1970440875695193</v>
      </c>
      <c r="K173" s="3"/>
      <c r="L173" s="3"/>
      <c r="M173" s="3"/>
      <c r="N173" s="3"/>
    </row>
    <row r="174" spans="1:14" x14ac:dyDescent="0.3">
      <c r="A174" s="3">
        <f t="shared" si="12"/>
        <v>2018</v>
      </c>
      <c r="G174" s="3">
        <f>carbondioxide!L274</f>
        <v>397.92556580690564</v>
      </c>
      <c r="H174" s="3">
        <f t="shared" si="9"/>
        <v>1.9767922020479436</v>
      </c>
      <c r="I174" s="3">
        <f t="shared" si="11"/>
        <v>1.1652300327287854</v>
      </c>
      <c r="J174" s="3">
        <f t="shared" si="10"/>
        <v>0.20239986412449926</v>
      </c>
      <c r="K174" s="3"/>
      <c r="L174" s="3"/>
      <c r="M174" s="3"/>
      <c r="N174" s="3"/>
    </row>
    <row r="175" spans="1:14" x14ac:dyDescent="0.3">
      <c r="A175" s="3">
        <f t="shared" si="12"/>
        <v>2019</v>
      </c>
      <c r="G175" s="3">
        <f>carbondioxide!L275</f>
        <v>400.56905194833649</v>
      </c>
      <c r="H175" s="3">
        <f t="shared" si="9"/>
        <v>2.0122156155820656</v>
      </c>
      <c r="I175" s="3">
        <f t="shared" si="11"/>
        <v>1.1908042056625003</v>
      </c>
      <c r="J175" s="3">
        <f t="shared" si="10"/>
        <v>0.20786873948217161</v>
      </c>
      <c r="K175" s="3"/>
      <c r="L175" s="3"/>
      <c r="M175" s="3"/>
      <c r="N175" s="3"/>
    </row>
    <row r="176" spans="1:14" x14ac:dyDescent="0.3">
      <c r="A176" s="3">
        <f t="shared" si="12"/>
        <v>2020</v>
      </c>
      <c r="G176" s="3">
        <f>carbondioxide!L276</f>
        <v>403.26978944028008</v>
      </c>
      <c r="H176" s="3">
        <f t="shared" si="9"/>
        <v>2.0481656075607941</v>
      </c>
      <c r="I176" s="3">
        <f t="shared" si="11"/>
        <v>1.2166920940032842</v>
      </c>
      <c r="J176" s="3">
        <f t="shared" si="10"/>
        <v>0.21345181293007587</v>
      </c>
      <c r="K176" s="3"/>
      <c r="L176" s="3"/>
      <c r="M176" s="3"/>
      <c r="N176" s="3"/>
    </row>
    <row r="177" spans="1:14" x14ac:dyDescent="0.3">
      <c r="A177" s="3">
        <f t="shared" si="12"/>
        <v>2021</v>
      </c>
      <c r="G177" s="3">
        <f>carbondioxide!L277</f>
        <v>406.02600219893407</v>
      </c>
      <c r="H177" s="3">
        <f t="shared" si="9"/>
        <v>2.084606660194968</v>
      </c>
      <c r="I177" s="3">
        <f t="shared" si="11"/>
        <v>1.2428994490641476</v>
      </c>
      <c r="J177" s="3">
        <f t="shared" si="10"/>
        <v>0.2191502177265717</v>
      </c>
      <c r="K177" s="3"/>
      <c r="L177" s="3"/>
      <c r="M177" s="3"/>
      <c r="N177" s="3"/>
    </row>
    <row r="178" spans="1:14" x14ac:dyDescent="0.3">
      <c r="A178" s="3">
        <f t="shared" si="12"/>
        <v>2022</v>
      </c>
      <c r="G178" s="3">
        <f>carbondioxide!L278</f>
        <v>408.83634811450793</v>
      </c>
      <c r="H178" s="3">
        <f t="shared" si="9"/>
        <v>2.1215096052292775</v>
      </c>
      <c r="I178" s="3">
        <f t="shared" si="11"/>
        <v>1.269430934727475</v>
      </c>
      <c r="J178" s="3">
        <f t="shared" si="10"/>
        <v>0.22496511336056912</v>
      </c>
      <c r="K178" s="3"/>
      <c r="L178" s="3"/>
      <c r="M178" s="3"/>
      <c r="N178" s="3"/>
    </row>
    <row r="179" spans="1:14" x14ac:dyDescent="0.3">
      <c r="A179" s="3">
        <f t="shared" si="12"/>
        <v>2023</v>
      </c>
      <c r="G179" s="3">
        <f>carbondioxide!L279</f>
        <v>411.69973449487691</v>
      </c>
      <c r="H179" s="3">
        <f t="shared" si="9"/>
        <v>2.1588490462212655</v>
      </c>
      <c r="I179" s="3">
        <f t="shared" si="11"/>
        <v>1.2962902806739416</v>
      </c>
      <c r="J179" s="3">
        <f t="shared" si="10"/>
        <v>0.23089767922593316</v>
      </c>
      <c r="K179" s="3"/>
      <c r="L179" s="3"/>
      <c r="M179" s="3"/>
      <c r="N179" s="3"/>
    </row>
    <row r="180" spans="1:14" x14ac:dyDescent="0.3">
      <c r="A180" s="3">
        <f t="shared" si="12"/>
        <v>2024</v>
      </c>
      <c r="G180" s="3">
        <f>carbondioxide!L280</f>
        <v>414.6152073662837</v>
      </c>
      <c r="H180" s="3">
        <f t="shared" si="9"/>
        <v>2.1966018298071988</v>
      </c>
      <c r="I180" s="3">
        <f t="shared" si="11"/>
        <v>1.3234803830209254</v>
      </c>
      <c r="J180" s="3">
        <f t="shared" si="10"/>
        <v>0.23694910920215784</v>
      </c>
      <c r="K180" s="3"/>
      <c r="L180" s="3"/>
      <c r="M180" s="3"/>
      <c r="N180" s="3"/>
    </row>
    <row r="181" spans="1:14" x14ac:dyDescent="0.3">
      <c r="A181" s="3">
        <f t="shared" si="12"/>
        <v>2025</v>
      </c>
      <c r="G181" s="3">
        <f>carbondioxide!L281</f>
        <v>417.58188550687817</v>
      </c>
      <c r="H181" s="3">
        <f t="shared" si="9"/>
        <v>2.2347461478371509</v>
      </c>
      <c r="I181" s="3">
        <f t="shared" si="11"/>
        <v>1.351003373709577</v>
      </c>
      <c r="J181" s="3">
        <f t="shared" si="10"/>
        <v>0.24312060683744843</v>
      </c>
      <c r="K181" s="3"/>
      <c r="L181" s="3"/>
      <c r="M181" s="3"/>
      <c r="N181" s="3"/>
    </row>
    <row r="182" spans="1:14" x14ac:dyDescent="0.3">
      <c r="A182" s="3">
        <f t="shared" si="12"/>
        <v>2026</v>
      </c>
      <c r="G182" s="3">
        <f>carbondioxide!L282</f>
        <v>420.59892154791106</v>
      </c>
      <c r="H182" s="3">
        <f t="shared" si="9"/>
        <v>2.2732610181247423</v>
      </c>
      <c r="I182" s="3">
        <f t="shared" si="11"/>
        <v>1.3788606714373752</v>
      </c>
      <c r="J182" s="3">
        <f t="shared" si="10"/>
        <v>0.24941338095328211</v>
      </c>
      <c r="K182" s="3"/>
      <c r="L182" s="3"/>
      <c r="M182" s="3"/>
      <c r="N182" s="3"/>
    </row>
    <row r="183" spans="1:14" x14ac:dyDescent="0.3">
      <c r="A183" s="3">
        <f t="shared" si="12"/>
        <v>2027</v>
      </c>
      <c r="G183" s="3">
        <f>carbondioxide!L283</f>
        <v>423.66547942879919</v>
      </c>
      <c r="H183" s="3">
        <f t="shared" si="9"/>
        <v>2.3121259916878487</v>
      </c>
      <c r="I183" s="3">
        <f t="shared" si="11"/>
        <v>1.4070530217838815</v>
      </c>
      <c r="J183" s="3">
        <f t="shared" si="10"/>
        <v>0.25582864156323176</v>
      </c>
      <c r="K183" s="3"/>
      <c r="L183" s="3"/>
      <c r="M183" s="3"/>
      <c r="N183" s="3"/>
    </row>
    <row r="184" spans="1:14" x14ac:dyDescent="0.3">
      <c r="A184" s="3">
        <f t="shared" si="12"/>
        <v>2028</v>
      </c>
      <c r="G184" s="3">
        <f>carbondioxide!L284</f>
        <v>426.78072170933547</v>
      </c>
      <c r="H184" s="3">
        <f t="shared" si="9"/>
        <v>2.3513209947896194</v>
      </c>
      <c r="I184" s="3">
        <f t="shared" si="11"/>
        <v>1.4355805310760117</v>
      </c>
      <c r="J184" s="3">
        <f t="shared" si="10"/>
        <v>0.26236759604288507</v>
      </c>
      <c r="K184" s="3"/>
      <c r="L184" s="3"/>
      <c r="M184" s="3"/>
      <c r="N184" s="3"/>
    </row>
    <row r="185" spans="1:14" x14ac:dyDescent="0.3">
      <c r="A185" s="3">
        <f t="shared" si="12"/>
        <v>2029</v>
      </c>
      <c r="G185" s="3">
        <f>carbondioxide!L285</f>
        <v>429.94380280064297</v>
      </c>
      <c r="H185" s="3">
        <f t="shared" si="9"/>
        <v>2.3908262505561546</v>
      </c>
      <c r="I185" s="3">
        <f t="shared" si="11"/>
        <v>1.4644426966732074</v>
      </c>
      <c r="J185" s="3">
        <f t="shared" si="10"/>
        <v>0.2690314455138732</v>
      </c>
      <c r="K185" s="3"/>
      <c r="L185" s="3"/>
      <c r="M185" s="3"/>
      <c r="N185" s="3"/>
    </row>
    <row r="186" spans="1:14" x14ac:dyDescent="0.3">
      <c r="A186" s="3">
        <f t="shared" si="12"/>
        <v>2030</v>
      </c>
      <c r="G186" s="3">
        <f>carbondioxide!L286</f>
        <v>433.15386572854419</v>
      </c>
      <c r="H186" s="3">
        <f t="shared" si="9"/>
        <v>2.4306222469492011</v>
      </c>
      <c r="I186" s="3">
        <f t="shared" si="11"/>
        <v>1.4936384352321839</v>
      </c>
      <c r="J186" s="3">
        <f t="shared" si="10"/>
        <v>0.2758213814204582</v>
      </c>
      <c r="K186" s="3"/>
      <c r="L186" s="3"/>
      <c r="M186" s="3"/>
      <c r="N186" s="3"/>
    </row>
    <row r="187" spans="1:14" x14ac:dyDescent="0.3">
      <c r="A187" s="3">
        <f t="shared" si="12"/>
        <v>2031</v>
      </c>
      <c r="G187" s="3">
        <f>carbondioxide!L287</f>
        <v>436.41004098462167</v>
      </c>
      <c r="H187" s="3">
        <f t="shared" si="9"/>
        <v>2.4706897311450939</v>
      </c>
      <c r="I187" s="3">
        <f t="shared" si="11"/>
        <v>1.5231661098396228</v>
      </c>
      <c r="J187" s="3">
        <f t="shared" si="10"/>
        <v>0.28273858228610882</v>
      </c>
      <c r="K187" s="3"/>
      <c r="L187" s="3"/>
      <c r="M187" s="3"/>
      <c r="N187" s="3"/>
    </row>
    <row r="188" spans="1:14" x14ac:dyDescent="0.3">
      <c r="A188" s="3">
        <f t="shared" si="12"/>
        <v>2032</v>
      </c>
      <c r="G188" s="3">
        <f>carbondioxide!L288</f>
        <v>439.7114465914733</v>
      </c>
      <c r="H188" s="3">
        <f t="shared" si="9"/>
        <v>2.5110097183768323</v>
      </c>
      <c r="I188" s="3">
        <f t="shared" si="11"/>
        <v>1.5530235565007731</v>
      </c>
      <c r="J188" s="3">
        <f t="shared" si="10"/>
        <v>0.28978421064261278</v>
      </c>
      <c r="K188" s="3"/>
      <c r="L188" s="3"/>
      <c r="M188" s="3"/>
      <c r="N188" s="3"/>
    </row>
    <row r="189" spans="1:14" x14ac:dyDescent="0.3">
      <c r="A189" s="3">
        <f t="shared" si="12"/>
        <v>2033</v>
      </c>
      <c r="G189" s="3">
        <f>carbondioxide!L289</f>
        <v>443.05718885517678</v>
      </c>
      <c r="H189" s="3">
        <f t="shared" si="9"/>
        <v>2.5515635081237327</v>
      </c>
      <c r="I189" s="3">
        <f t="shared" si="11"/>
        <v>1.583208110234728</v>
      </c>
      <c r="J189" s="3">
        <f t="shared" si="10"/>
        <v>0.29695941012708715</v>
      </c>
      <c r="K189" s="3"/>
      <c r="L189" s="3"/>
      <c r="M189" s="3"/>
      <c r="N189" s="3"/>
    </row>
    <row r="190" spans="1:14" x14ac:dyDescent="0.3">
      <c r="A190" s="3">
        <f t="shared" si="12"/>
        <v>2034</v>
      </c>
      <c r="G190" s="3">
        <f>carbondioxide!L290</f>
        <v>446.44636348812804</v>
      </c>
      <c r="H190" s="3">
        <f t="shared" si="9"/>
        <v>2.5923327034430828</v>
      </c>
      <c r="I190" s="3">
        <f t="shared" si="11"/>
        <v>1.6137166308881963</v>
      </c>
      <c r="J190" s="3">
        <f t="shared" si="10"/>
        <v>0.30426530274369856</v>
      </c>
      <c r="K190" s="3"/>
      <c r="L190" s="3"/>
      <c r="M190" s="3"/>
      <c r="N190" s="3"/>
    </row>
    <row r="191" spans="1:14" x14ac:dyDescent="0.3">
      <c r="A191" s="3">
        <f t="shared" si="12"/>
        <v>2035</v>
      </c>
      <c r="G191" s="3">
        <f>carbondioxide!L291</f>
        <v>449.87805691282102</v>
      </c>
      <c r="H191" s="3">
        <f t="shared" si="9"/>
        <v>2.6332992309910623</v>
      </c>
      <c r="I191" s="3">
        <f t="shared" si="11"/>
        <v>1.6445455286996795</v>
      </c>
      <c r="J191" s="3">
        <f t="shared" si="10"/>
        <v>0.31170298628755932</v>
      </c>
      <c r="K191" s="3"/>
      <c r="L191" s="3"/>
      <c r="M191" s="3"/>
      <c r="N191" s="3"/>
    </row>
    <row r="192" spans="1:14" x14ac:dyDescent="0.3">
      <c r="A192" s="3">
        <f t="shared" si="12"/>
        <v>2036</v>
      </c>
      <c r="G192" s="3">
        <f>carbondioxide!L292</f>
        <v>453.35134763432438</v>
      </c>
      <c r="H192" s="3">
        <f t="shared" si="9"/>
        <v>2.6744453603349108</v>
      </c>
      <c r="I192" s="3">
        <f t="shared" si="11"/>
        <v>1.675690789601465</v>
      </c>
      <c r="J192" s="3">
        <f t="shared" si="10"/>
        <v>0.31927353192846014</v>
      </c>
      <c r="K192" s="3"/>
      <c r="L192" s="3"/>
      <c r="M192" s="3"/>
      <c r="N192" s="3"/>
    </row>
    <row r="193" spans="1:14" x14ac:dyDescent="0.3">
      <c r="A193" s="3">
        <f t="shared" si="12"/>
        <v>2037</v>
      </c>
      <c r="G193" s="3">
        <f>carbondioxide!L293</f>
        <v>456.86530761591547</v>
      </c>
      <c r="H193" s="3">
        <f t="shared" si="9"/>
        <v>2.7157537217915171</v>
      </c>
      <c r="I193" s="3">
        <f t="shared" si="11"/>
        <v>1.707148000223488</v>
      </c>
      <c r="J193" s="3">
        <f t="shared" si="10"/>
        <v>0.32697798195204281</v>
      </c>
      <c r="K193" s="3"/>
      <c r="L193" s="3"/>
      <c r="M193" s="3"/>
      <c r="N193" s="3"/>
    </row>
    <row r="194" spans="1:14" x14ac:dyDescent="0.3">
      <c r="A194" s="3">
        <f t="shared" si="12"/>
        <v>2038</v>
      </c>
      <c r="G194" s="3">
        <f>carbondioxide!L294</f>
        <v>460.41900362054173</v>
      </c>
      <c r="H194" s="3">
        <f t="shared" si="9"/>
        <v>2.7572073224065168</v>
      </c>
      <c r="I194" s="3">
        <f t="shared" si="11"/>
        <v>1.7389123725522857</v>
      </c>
      <c r="J194" s="3">
        <f t="shared" si="10"/>
        <v>0.3348173476558246</v>
      </c>
      <c r="K194" s="3"/>
      <c r="L194" s="3"/>
      <c r="M194" s="3"/>
      <c r="N194" s="3"/>
    </row>
    <row r="195" spans="1:14" x14ac:dyDescent="0.3">
      <c r="A195" s="3">
        <f t="shared" si="12"/>
        <v>2039</v>
      </c>
      <c r="G195" s="3">
        <f>carbondioxide!L295</f>
        <v>464.01149849776039</v>
      </c>
      <c r="H195" s="3">
        <f t="shared" si="9"/>
        <v>2.7987895599132679</v>
      </c>
      <c r="I195" s="3">
        <f t="shared" si="11"/>
        <v>1.7709787681948119</v>
      </c>
      <c r="J195" s="3">
        <f t="shared" si="10"/>
        <v>0.34279260739723649</v>
      </c>
      <c r="K195" s="3"/>
      <c r="L195" s="3"/>
      <c r="M195" s="3"/>
      <c r="N195" s="3"/>
    </row>
    <row r="196" spans="1:14" x14ac:dyDescent="0.3">
      <c r="A196" s="3">
        <f t="shared" si="12"/>
        <v>2040</v>
      </c>
      <c r="G196" s="3">
        <f>carbondioxide!L296</f>
        <v>467.64185240597408</v>
      </c>
      <c r="H196" s="3">
        <f t="shared" si="9"/>
        <v>2.8404842346437196</v>
      </c>
      <c r="I196" s="3">
        <f t="shared" si="11"/>
        <v>1.8033417221976364</v>
      </c>
      <c r="J196" s="3">
        <f t="shared" si="10"/>
        <v>0.35090470479056673</v>
      </c>
      <c r="K196" s="3"/>
      <c r="L196" s="3"/>
      <c r="M196" s="3"/>
      <c r="N196" s="3"/>
    </row>
    <row r="197" spans="1:14" x14ac:dyDescent="0.3">
      <c r="A197" s="3">
        <f t="shared" si="12"/>
        <v>2041</v>
      </c>
      <c r="G197" s="3">
        <f>carbondioxide!L297</f>
        <v>471.30912396581573</v>
      </c>
      <c r="H197" s="3">
        <f t="shared" si="9"/>
        <v>2.8822755594397171</v>
      </c>
      <c r="I197" s="3">
        <f t="shared" si="11"/>
        <v>1.8359954663751776</v>
      </c>
      <c r="J197" s="3">
        <f t="shared" si="10"/>
        <v>0.35915454704943889</v>
      </c>
      <c r="K197" s="3"/>
      <c r="L197" s="3"/>
      <c r="M197" s="3"/>
      <c r="N197" s="3"/>
    </row>
    <row r="198" spans="1:14" x14ac:dyDescent="0.3">
      <c r="A198" s="3">
        <f t="shared" si="12"/>
        <v>2042</v>
      </c>
      <c r="G198" s="3">
        <f>carbondioxide!L298</f>
        <v>475.01237134406938</v>
      </c>
      <c r="H198" s="3">
        <f t="shared" si="9"/>
        <v>2.9241481676562735</v>
      </c>
      <c r="I198" s="3">
        <f t="shared" si="11"/>
        <v>1.8689339521049604</v>
      </c>
      <c r="J198" s="3">
        <f t="shared" si="10"/>
        <v>0.36754300347120911</v>
      </c>
      <c r="K198" s="3"/>
      <c r="L198" s="3"/>
      <c r="M198" s="3"/>
      <c r="N198" s="3"/>
    </row>
    <row r="199" spans="1:14" x14ac:dyDescent="0.3">
      <c r="A199" s="3">
        <f t="shared" si="12"/>
        <v>2043</v>
      </c>
      <c r="G199" s="3">
        <f>carbondioxide!L299</f>
        <v>478.75065326952569</v>
      </c>
      <c r="H199" s="3">
        <f t="shared" ref="H199:H262" si="13">H$3*LN(G199/G$3)</f>
        <v>2.9660871193706484</v>
      </c>
      <c r="I199" s="3">
        <f t="shared" si="11"/>
        <v>1.902150872552786</v>
      </c>
      <c r="J199" s="3">
        <f t="shared" ref="J199:J262" si="14">J198+J$3*(I198-J198)</f>
        <v>0.37607090405944882</v>
      </c>
      <c r="K199" s="3"/>
      <c r="L199" s="3"/>
      <c r="M199" s="3"/>
      <c r="N199" s="3"/>
    </row>
    <row r="200" spans="1:14" x14ac:dyDescent="0.3">
      <c r="A200" s="3">
        <f t="shared" si="12"/>
        <v>2044</v>
      </c>
      <c r="G200" s="3">
        <f>carbondioxide!L300</f>
        <v>482.52302998327889</v>
      </c>
      <c r="H200" s="3">
        <f t="shared" si="13"/>
        <v>3.0080779059215264</v>
      </c>
      <c r="I200" s="3">
        <f t="shared" ref="I200:I263" si="15">I199+I$3*(I$4*H200-I199)+I$5*(J199-I199)</f>
        <v>1.9356396842957615</v>
      </c>
      <c r="J200" s="3">
        <f t="shared" si="14"/>
        <v>0.384739038280491</v>
      </c>
      <c r="K200" s="3"/>
      <c r="L200" s="3"/>
      <c r="M200" s="3"/>
      <c r="N200" s="3"/>
    </row>
    <row r="201" spans="1:14" x14ac:dyDescent="0.3">
      <c r="A201" s="3">
        <f t="shared" si="12"/>
        <v>2045</v>
      </c>
      <c r="G201" s="3">
        <f>carbondioxide!L301</f>
        <v>486.32856412652188</v>
      </c>
      <c r="H201" s="3">
        <f t="shared" si="13"/>
        <v>3.0501064529053679</v>
      </c>
      <c r="I201" s="3">
        <f t="shared" si="15"/>
        <v>1.9693936283161053</v>
      </c>
      <c r="J201" s="3">
        <f t="shared" si="14"/>
        <v>0.39354815394985776</v>
      </c>
      <c r="K201" s="3"/>
      <c r="L201" s="3"/>
      <c r="M201" s="3"/>
      <c r="N201" s="3"/>
    </row>
    <row r="202" spans="1:14" x14ac:dyDescent="0.3">
      <c r="A202" s="3">
        <f t="shared" si="12"/>
        <v>2046</v>
      </c>
      <c r="G202" s="3">
        <f>carbondioxide!L302</f>
        <v>490.16632156912596</v>
      </c>
      <c r="H202" s="3">
        <f t="shared" si="13"/>
        <v>3.0921591217557398</v>
      </c>
      <c r="I202" s="3">
        <f t="shared" si="15"/>
        <v>2.0034057503434228</v>
      </c>
      <c r="J202" s="3">
        <f t="shared" si="14"/>
        <v>0.40249895624425802</v>
      </c>
      <c r="K202" s="3"/>
      <c r="L202" s="3"/>
      <c r="M202" s="3"/>
      <c r="N202" s="3"/>
    </row>
    <row r="203" spans="1:14" x14ac:dyDescent="0.3">
      <c r="A203" s="3">
        <f t="shared" si="12"/>
        <v>2047</v>
      </c>
      <c r="G203" s="3">
        <f>carbondioxide!L303</f>
        <v>494.03537218232714</v>
      </c>
      <c r="H203" s="3">
        <f t="shared" si="13"/>
        <v>3.1342227100274842</v>
      </c>
      <c r="I203" s="3">
        <f t="shared" si="15"/>
        <v>2.0376689205276288</v>
      </c>
      <c r="J203" s="3">
        <f t="shared" si="14"/>
        <v>0.41159210683474129</v>
      </c>
      <c r="K203" s="3"/>
      <c r="L203" s="3"/>
      <c r="M203" s="3"/>
      <c r="N203" s="3"/>
    </row>
    <row r="204" spans="1:14" x14ac:dyDescent="0.3">
      <c r="A204" s="3">
        <f t="shared" si="12"/>
        <v>2048</v>
      </c>
      <c r="G204" s="3">
        <f>carbondioxide!L304</f>
        <v>497.9347905587681</v>
      </c>
      <c r="H204" s="3">
        <f t="shared" si="13"/>
        <v>3.1762844505022834</v>
      </c>
      <c r="I204" s="3">
        <f t="shared" si="15"/>
        <v>2.0721758524288738</v>
      </c>
      <c r="J204" s="3">
        <f t="shared" si="14"/>
        <v>0.42082822313651691</v>
      </c>
      <c r="K204" s="3"/>
      <c r="L204" s="3"/>
      <c r="M204" s="3"/>
      <c r="N204" s="3"/>
    </row>
    <row r="205" spans="1:14" x14ac:dyDescent="0.3">
      <c r="A205" s="3">
        <f t="shared" si="12"/>
        <v>2049</v>
      </c>
      <c r="G205" s="3">
        <f>carbondioxide!L305</f>
        <v>501.86365668301187</v>
      </c>
      <c r="H205" s="3">
        <f t="shared" si="13"/>
        <v>3.2183320092261858</v>
      </c>
      <c r="I205" s="3">
        <f t="shared" si="15"/>
        <v>2.1069191213146827</v>
      </c>
      <c r="J205" s="3">
        <f t="shared" si="14"/>
        <v>0.43020787767089752</v>
      </c>
      <c r="K205" s="3"/>
      <c r="L205" s="3"/>
      <c r="M205" s="3"/>
      <c r="N205" s="3"/>
    </row>
    <row r="206" spans="1:14" x14ac:dyDescent="0.3">
      <c r="A206" s="3">
        <f t="shared" si="12"/>
        <v>2050</v>
      </c>
      <c r="G206" s="3">
        <f>carbondioxide!L306</f>
        <v>505.8210565554773</v>
      </c>
      <c r="H206" s="3">
        <f t="shared" si="13"/>
        <v>3.2603534825832328</v>
      </c>
      <c r="I206" s="3">
        <f t="shared" si="15"/>
        <v>2.1418911817580351</v>
      </c>
      <c r="J206" s="3">
        <f t="shared" si="14"/>
        <v>0.43973159753479424</v>
      </c>
      <c r="K206" s="3"/>
      <c r="L206" s="3"/>
      <c r="M206" s="3"/>
      <c r="N206" s="3"/>
    </row>
    <row r="207" spans="1:14" x14ac:dyDescent="0.3">
      <c r="A207" s="3">
        <f t="shared" si="12"/>
        <v>2051</v>
      </c>
      <c r="G207" s="3">
        <f>carbondioxide!L307</f>
        <v>509.80608277257511</v>
      </c>
      <c r="H207" s="3">
        <f t="shared" si="13"/>
        <v>3.3023373935029547</v>
      </c>
      <c r="I207" s="3">
        <f t="shared" si="15"/>
        <v>2.1770843845333339</v>
      </c>
      <c r="J207" s="3">
        <f t="shared" si="14"/>
        <v>0.44939986397318227</v>
      </c>
      <c r="K207" s="3"/>
      <c r="L207" s="3"/>
      <c r="M207" s="3"/>
      <c r="N207" s="3"/>
    </row>
    <row r="208" spans="1:14" x14ac:dyDescent="0.3">
      <c r="A208" s="3">
        <f t="shared" si="12"/>
        <v>2052</v>
      </c>
      <c r="G208" s="3">
        <f>carbondioxide!L308</f>
        <v>513.81783506564034</v>
      </c>
      <c r="H208" s="3">
        <f t="shared" si="13"/>
        <v>3.3442726868930994</v>
      </c>
      <c r="I208" s="3">
        <f t="shared" si="15"/>
        <v>2.2124909928101033</v>
      </c>
      <c r="J208" s="3">
        <f t="shared" si="14"/>
        <v>0.45921311204996396</v>
      </c>
      <c r="K208" s="3"/>
      <c r="L208" s="3"/>
      <c r="M208" s="3"/>
      <c r="N208" s="3"/>
    </row>
    <row r="209" spans="1:14" x14ac:dyDescent="0.3">
      <c r="A209" s="3">
        <f t="shared" si="12"/>
        <v>2053</v>
      </c>
      <c r="G209" s="3">
        <f>carbondioxide!L309</f>
        <v>517.85542080109064</v>
      </c>
      <c r="H209" s="3">
        <f t="shared" si="13"/>
        <v>3.3861487243828274</v>
      </c>
      <c r="I209" s="3">
        <f t="shared" si="15"/>
        <v>2.2481031976468895</v>
      </c>
      <c r="J209" s="3">
        <f t="shared" si="14"/>
        <v>0.46917173041268156</v>
      </c>
      <c r="K209" s="3"/>
      <c r="L209" s="3"/>
      <c r="M209" s="3"/>
      <c r="N209" s="3"/>
    </row>
    <row r="210" spans="1:14" x14ac:dyDescent="0.3">
      <c r="A210" s="3">
        <f t="shared" si="12"/>
        <v>2054</v>
      </c>
      <c r="G210" s="3">
        <f>carbondioxide!L310</f>
        <v>521.91795544406784</v>
      </c>
      <c r="H210" s="3">
        <f t="shared" si="13"/>
        <v>3.4279552784556016</v>
      </c>
      <c r="I210" s="3">
        <f t="shared" si="15"/>
        <v>2.2839131327901709</v>
      </c>
      <c r="J210" s="3">
        <f t="shared" si="14"/>
        <v>0.47927606114657184</v>
      </c>
      <c r="K210" s="3"/>
      <c r="L210" s="3"/>
      <c r="M210" s="3"/>
      <c r="N210" s="3"/>
    </row>
    <row r="211" spans="1:14" x14ac:dyDescent="0.3">
      <c r="A211" s="3">
        <f t="shared" si="12"/>
        <v>2055</v>
      </c>
      <c r="G211" s="3">
        <f>carbondioxide!L311</f>
        <v>526.00456298767097</v>
      </c>
      <c r="H211" s="3">
        <f t="shared" si="13"/>
        <v>3.4696825260453341</v>
      </c>
      <c r="I211" s="3">
        <f t="shared" si="15"/>
        <v>2.3199128887851894</v>
      </c>
      <c r="J211" s="3">
        <f t="shared" si="14"/>
        <v>0.48952639971350748</v>
      </c>
      <c r="K211" s="3"/>
      <c r="L211" s="3"/>
      <c r="M211" s="3"/>
      <c r="N211" s="3"/>
    </row>
    <row r="212" spans="1:14" x14ac:dyDescent="0.3">
      <c r="A212" s="3">
        <f t="shared" si="12"/>
        <v>2056</v>
      </c>
      <c r="G212" s="3">
        <f>carbondioxide!L312</f>
        <v>530.11437634974016</v>
      </c>
      <c r="H212" s="3">
        <f t="shared" si="13"/>
        <v>3.5113210416639293</v>
      </c>
      <c r="I212" s="3">
        <f t="shared" si="15"/>
        <v>2.3560945264074595</v>
      </c>
      <c r="J212" s="3">
        <f t="shared" si="14"/>
        <v>0.49992299497143461</v>
      </c>
      <c r="K212" s="3"/>
      <c r="L212" s="3"/>
      <c r="M212" s="3"/>
      <c r="N212" s="3"/>
    </row>
    <row r="213" spans="1:14" x14ac:dyDescent="0.3">
      <c r="A213" s="3">
        <f t="shared" si="12"/>
        <v>2057</v>
      </c>
      <c r="G213" s="3">
        <f>carbondioxide!L313</f>
        <v>534.24653773901741</v>
      </c>
      <c r="H213" s="3">
        <f t="shared" si="13"/>
        <v>3.5528617901231909</v>
      </c>
      <c r="I213" s="3">
        <f t="shared" si="15"/>
        <v>2.3924500894253549</v>
      </c>
      <c r="J213" s="3">
        <f t="shared" si="14"/>
        <v>0.51046604926999128</v>
      </c>
      <c r="K213" s="3"/>
      <c r="L213" s="3"/>
      <c r="M213" s="3"/>
      <c r="N213" s="3"/>
    </row>
    <row r="214" spans="1:14" x14ac:dyDescent="0.3">
      <c r="A214" s="3">
        <f t="shared" si="12"/>
        <v>2058</v>
      </c>
      <c r="G214" s="3">
        <f>carbondioxide!L314</f>
        <v>538.40019899238587</v>
      </c>
      <c r="H214" s="3">
        <f t="shared" si="13"/>
        <v>3.5942961189092246</v>
      </c>
      <c r="I214" s="3">
        <f t="shared" si="15"/>
        <v>2.4289716167056028</v>
      </c>
      <c r="J214" s="3">
        <f t="shared" si="14"/>
        <v>0.52115571861807375</v>
      </c>
      <c r="K214" s="3"/>
      <c r="L214" s="3"/>
      <c r="M214" s="3"/>
      <c r="N214" s="3"/>
    </row>
    <row r="215" spans="1:14" x14ac:dyDescent="0.3">
      <c r="A215" s="3">
        <f t="shared" si="12"/>
        <v>2059</v>
      </c>
      <c r="G215" s="3">
        <f>carbondioxide!L315</f>
        <v>542.57452188477487</v>
      </c>
      <c r="H215" s="3">
        <f t="shared" si="13"/>
        <v>3.6356157502628701</v>
      </c>
      <c r="I215" s="3">
        <f t="shared" si="15"/>
        <v>2.465651153674751</v>
      </c>
      <c r="J215" s="3">
        <f t="shared" si="14"/>
        <v>0.53199211291921089</v>
      </c>
      <c r="K215" s="3"/>
      <c r="L215" s="3"/>
      <c r="M215" s="3"/>
      <c r="N215" s="3"/>
    </row>
    <row r="216" spans="1:14" x14ac:dyDescent="0.3">
      <c r="A216" s="3">
        <f t="shared" si="12"/>
        <v>2060</v>
      </c>
      <c r="G216" s="3">
        <f>carbondioxide!L316</f>
        <v>546.76867841321018</v>
      </c>
      <c r="H216" s="3">
        <f t="shared" si="13"/>
        <v>3.6768127730153517</v>
      </c>
      <c r="I216" s="3">
        <f t="shared" si="15"/>
        <v>2.5024807631507469</v>
      </c>
      <c r="J216" s="3">
        <f t="shared" si="14"/>
        <v>0.5429752962707024</v>
      </c>
      <c r="K216" s="3"/>
      <c r="L216" s="3"/>
      <c r="M216" s="3"/>
      <c r="N216" s="3"/>
    </row>
    <row r="217" spans="1:14" x14ac:dyDescent="0.3">
      <c r="A217" s="3">
        <f t="shared" si="12"/>
        <v>2061</v>
      </c>
      <c r="G217" s="3">
        <f>carbondioxide!L317</f>
        <v>550.98185105639573</v>
      </c>
      <c r="H217" s="3">
        <f t="shared" si="13"/>
        <v>3.7178796342243223</v>
      </c>
      <c r="I217" s="3">
        <f t="shared" si="15"/>
        <v>2.5394525355596711</v>
      </c>
      <c r="J217" s="3">
        <f t="shared" si="14"/>
        <v>0.55410528732258102</v>
      </c>
      <c r="K217" s="3"/>
      <c r="L217" s="3"/>
      <c r="M217" s="3"/>
      <c r="N217" s="3"/>
    </row>
    <row r="218" spans="1:14" x14ac:dyDescent="0.3">
      <c r="A218" s="3">
        <f t="shared" si="12"/>
        <v>2062</v>
      </c>
      <c r="G218" s="3">
        <f>carbondioxide!L318</f>
        <v>555.21323301112193</v>
      </c>
      <c r="H218" s="3">
        <f t="shared" si="13"/>
        <v>3.7588091306516325</v>
      </c>
      <c r="I218" s="3">
        <f t="shared" si="15"/>
        <v>2.5765585985534294</v>
      </c>
      <c r="J218" s="3">
        <f t="shared" si="14"/>
        <v>0.56538205969256772</v>
      </c>
      <c r="K218" s="3"/>
      <c r="L218" s="3"/>
      <c r="M218" s="3"/>
      <c r="N218" s="3"/>
    </row>
    <row r="219" spans="1:14" x14ac:dyDescent="0.3">
      <c r="A219" s="3">
        <f t="shared" si="12"/>
        <v>2063</v>
      </c>
      <c r="G219" s="3">
        <f>carbondioxide!L319</f>
        <v>559.46202840671117</v>
      </c>
      <c r="H219" s="3">
        <f t="shared" si="13"/>
        <v>3.799594400120597</v>
      </c>
      <c r="I219" s="3">
        <f t="shared" si="15"/>
        <v>2.6137911260448248</v>
      </c>
      <c r="J219" s="3">
        <f t="shared" si="14"/>
        <v>0.5768055424332974</v>
      </c>
      <c r="K219" s="3"/>
      <c r="L219" s="3"/>
      <c r="M219" s="3"/>
      <c r="N219" s="3"/>
    </row>
    <row r="220" spans="1:14" x14ac:dyDescent="0.3">
      <c r="A220" s="3">
        <f t="shared" si="12"/>
        <v>2064</v>
      </c>
      <c r="G220" s="3">
        <f>carbondioxide!L320</f>
        <v>563.7274524986442</v>
      </c>
      <c r="H220" s="3">
        <f t="shared" si="13"/>
        <v>3.840228912787218</v>
      </c>
      <c r="I220" s="3">
        <f t="shared" si="15"/>
        <v>2.6511423466769446</v>
      </c>
      <c r="J220" s="3">
        <f t="shared" si="14"/>
        <v>0.58837562054821091</v>
      </c>
      <c r="K220" s="3"/>
      <c r="L220" s="3"/>
      <c r="M220" s="3"/>
      <c r="N220" s="3"/>
    </row>
    <row r="221" spans="1:14" x14ac:dyDescent="0.3">
      <c r="A221" s="3">
        <f t="shared" si="12"/>
        <v>2065</v>
      </c>
      <c r="G221" s="3">
        <f>carbondioxide!L321</f>
        <v>568.00873184243221</v>
      </c>
      <c r="H221" s="3">
        <f t="shared" si="13"/>
        <v>3.8807064623566858</v>
      </c>
      <c r="I221" s="3">
        <f t="shared" si="15"/>
        <v>2.6886045517441697</v>
      </c>
      <c r="J221" s="3">
        <f t="shared" si="14"/>
        <v>0.60009213555262209</v>
      </c>
      <c r="K221" s="3"/>
      <c r="L221" s="3"/>
      <c r="M221" s="3"/>
      <c r="N221" s="3"/>
    </row>
    <row r="222" spans="1:14" x14ac:dyDescent="0.3">
      <c r="A222" s="3">
        <f t="shared" si="12"/>
        <v>2066</v>
      </c>
      <c r="G222" s="3">
        <f>carbondioxide!L322</f>
        <v>572.30510444874449</v>
      </c>
      <c r="H222" s="3">
        <f t="shared" si="13"/>
        <v>3.9210211572735774</v>
      </c>
      <c r="I222" s="3">
        <f t="shared" si="15"/>
        <v>2.7261701025824143</v>
      </c>
      <c r="J222" s="3">
        <f t="shared" si="14"/>
        <v>0.6119548860765901</v>
      </c>
      <c r="K222" s="3"/>
      <c r="L222" s="3"/>
      <c r="M222" s="3"/>
      <c r="N222" s="3"/>
    </row>
    <row r="223" spans="1:14" x14ac:dyDescent="0.3">
      <c r="A223" s="3">
        <f t="shared" si="12"/>
        <v>2067</v>
      </c>
      <c r="G223" s="3">
        <f>carbondioxide!L323</f>
        <v>576.61581992073934</v>
      </c>
      <c r="H223" s="3">
        <f t="shared" si="13"/>
        <v>3.9611674119115068</v>
      </c>
      <c r="I223" s="3">
        <f t="shared" si="15"/>
        <v>2.7638314374463917</v>
      </c>
      <c r="J223" s="3">
        <f t="shared" si="14"/>
        <v>0.62396362850634313</v>
      </c>
      <c r="K223" s="3"/>
      <c r="L223" s="3"/>
      <c r="M223" s="3"/>
      <c r="N223" s="3"/>
    </row>
    <row r="224" spans="1:14" x14ac:dyDescent="0.3">
      <c r="A224" s="3">
        <f t="shared" si="12"/>
        <v>2068</v>
      </c>
      <c r="G224" s="3">
        <f>carbondioxide!L324</f>
        <v>580.94013957449454</v>
      </c>
      <c r="H224" s="3">
        <f t="shared" si="13"/>
        <v>4.0011399377854007</v>
      </c>
      <c r="I224" s="3">
        <f t="shared" si="15"/>
        <v>2.8015810778918038</v>
      </c>
      <c r="J224" s="3">
        <f t="shared" si="14"/>
        <v>0.63611807766112261</v>
      </c>
      <c r="K224" s="3"/>
      <c r="L224" s="3"/>
      <c r="M224" s="3"/>
      <c r="N224" s="3"/>
    </row>
    <row r="225" spans="1:14" x14ac:dyDescent="0.3">
      <c r="A225" s="3">
        <f t="shared" si="12"/>
        <v>2069</v>
      </c>
      <c r="G225" s="3">
        <f>carbondioxide!L325</f>
        <v>585.27733654338135</v>
      </c>
      <c r="H225" s="3">
        <f t="shared" si="13"/>
        <v>4.0409337348072922</v>
      </c>
      <c r="I225" s="3">
        <f t="shared" si="15"/>
        <v>2.8394116346804084</v>
      </c>
      <c r="J225" s="3">
        <f t="shared" si="14"/>
        <v>0.64841790750243289</v>
      </c>
      <c r="K225" s="3"/>
      <c r="L225" s="3"/>
      <c r="M225" s="3"/>
      <c r="N225" s="3"/>
    </row>
    <row r="226" spans="1:14" x14ac:dyDescent="0.3">
      <c r="A226" s="3">
        <f t="shared" si="12"/>
        <v>2070</v>
      </c>
      <c r="G226" s="3">
        <f>carbondioxide!L326</f>
        <v>589.62669586718744</v>
      </c>
      <c r="H226" s="3">
        <f t="shared" si="13"/>
        <v>4.0805440826043542</v>
      </c>
      <c r="I226" s="3">
        <f t="shared" si="15"/>
        <v>2.8773158132258603</v>
      </c>
      <c r="J226" s="3">
        <f t="shared" si="14"/>
        <v>0.66086275187280374</v>
      </c>
      <c r="K226" s="3"/>
      <c r="L226" s="3"/>
      <c r="M226" s="3"/>
      <c r="N226" s="3"/>
    </row>
    <row r="227" spans="1:14" x14ac:dyDescent="0.3">
      <c r="A227" s="3">
        <f t="shared" si="12"/>
        <v>2071</v>
      </c>
      <c r="G227" s="3">
        <f>carbondioxide!L327</f>
        <v>593.9875145667454</v>
      </c>
      <c r="H227" s="3">
        <f t="shared" si="13"/>
        <v>4.1199665319158552</v>
      </c>
      <c r="I227" s="3">
        <f t="shared" si="15"/>
        <v>2.9152864185981464</v>
      </c>
      <c r="J227" s="3">
        <f t="shared" si="14"/>
        <v>0.67345220526128913</v>
      </c>
      <c r="K227" s="3"/>
      <c r="L227" s="3"/>
      <c r="M227" s="3"/>
      <c r="N227" s="3"/>
    </row>
    <row r="228" spans="1:14" x14ac:dyDescent="0.3">
      <c r="A228" s="3">
        <f t="shared" si="12"/>
        <v>2072</v>
      </c>
      <c r="G228" s="3">
        <f>carbondioxide!L328</f>
        <v>598.35910170478837</v>
      </c>
      <c r="H228" s="3">
        <f t="shared" si="13"/>
        <v>4.1591968960838788</v>
      </c>
      <c r="I228" s="3">
        <f t="shared" si="15"/>
        <v>2.9533163601042856</v>
      </c>
      <c r="J228" s="3">
        <f t="shared" si="14"/>
        <v>0.68618582359304248</v>
      </c>
      <c r="K228" s="3"/>
      <c r="L228" s="3"/>
      <c r="M228" s="3"/>
      <c r="N228" s="3"/>
    </row>
    <row r="229" spans="1:14" x14ac:dyDescent="0.3">
      <c r="A229" s="3">
        <f t="shared" si="12"/>
        <v>2073</v>
      </c>
      <c r="G229" s="3">
        <f>carbondioxide!L329</f>
        <v>602.74077843371992</v>
      </c>
      <c r="H229" s="3">
        <f t="shared" si="13"/>
        <v>4.198231242650956</v>
      </c>
      <c r="I229" s="3">
        <f t="shared" si="15"/>
        <v>2.9913986554627581</v>
      </c>
      <c r="J229" s="3">
        <f t="shared" si="14"/>
        <v>0.69906312504042634</v>
      </c>
      <c r="K229" s="3"/>
      <c r="L229" s="3"/>
      <c r="M229" s="3"/>
      <c r="N229" s="3"/>
    </row>
    <row r="230" spans="1:14" x14ac:dyDescent="0.3">
      <c r="A230" s="3">
        <f t="shared" si="12"/>
        <v>2074</v>
      </c>
      <c r="G230" s="3">
        <f>carbondioxide!L330</f>
        <v>607.13187803095104</v>
      </c>
      <c r="H230" s="3">
        <f t="shared" si="13"/>
        <v>4.2370658850761505</v>
      </c>
      <c r="I230" s="3">
        <f t="shared" si="15"/>
        <v>3.0295264345889121</v>
      </c>
      <c r="J230" s="3">
        <f t="shared" si="14"/>
        <v>0.71208359085322515</v>
      </c>
      <c r="K230" s="3"/>
      <c r="L230" s="3"/>
      <c r="M230" s="3"/>
      <c r="N230" s="3"/>
    </row>
    <row r="231" spans="1:14" x14ac:dyDescent="0.3">
      <c r="A231" s="3">
        <f t="shared" si="12"/>
        <v>2075</v>
      </c>
      <c r="G231" s="3">
        <f>carbondioxide!L331</f>
        <v>611.53174592242397</v>
      </c>
      <c r="H231" s="3">
        <f t="shared" si="13"/>
        <v>4.2756973745796669</v>
      </c>
      <c r="I231" s="3">
        <f t="shared" si="15"/>
        <v>3.0676929430083031</v>
      </c>
      <c r="J231" s="3">
        <f t="shared" si="14"/>
        <v>0.72524666620564382</v>
      </c>
      <c r="K231" s="3"/>
      <c r="L231" s="3"/>
      <c r="M231" s="3"/>
      <c r="N231" s="3"/>
    </row>
    <row r="232" spans="1:14" x14ac:dyDescent="0.3">
      <c r="A232" s="3">
        <f t="shared" si="12"/>
        <v>2076</v>
      </c>
      <c r="G232" s="3">
        <f>carbondioxide!L332</f>
        <v>615.93973969491958</v>
      </c>
      <c r="H232" s="3">
        <f t="shared" si="13"/>
        <v>4.3141224921247563</v>
      </c>
      <c r="I232" s="3">
        <f t="shared" si="15"/>
        <v>3.10589154491463</v>
      </c>
      <c r="J232" s="3">
        <f t="shared" si="14"/>
        <v>0.73855176105788289</v>
      </c>
      <c r="K232" s="3"/>
      <c r="L232" s="3"/>
      <c r="M232" s="3"/>
      <c r="N232" s="3"/>
    </row>
    <row r="233" spans="1:14" x14ac:dyDescent="0.3">
      <c r="A233" s="3">
        <f t="shared" si="12"/>
        <v>2077</v>
      </c>
      <c r="G233" s="3">
        <f>carbondioxide!L333</f>
        <v>620.35522909771419</v>
      </c>
      <c r="H233" s="3">
        <f t="shared" si="13"/>
        <v>4.3523382405443911</v>
      </c>
      <c r="I233" s="3">
        <f t="shared" si="15"/>
        <v>3.1441157258885943</v>
      </c>
      <c r="J233" s="3">
        <f t="shared" si="14"/>
        <v>0.75199825103018925</v>
      </c>
      <c r="K233" s="3"/>
      <c r="L233" s="3"/>
      <c r="M233" s="3"/>
      <c r="N233" s="3"/>
    </row>
    <row r="234" spans="1:14" x14ac:dyDescent="0.3">
      <c r="A234" s="3">
        <f t="shared" ref="A234:A297" si="16">1+A233</f>
        <v>2078</v>
      </c>
      <c r="G234" s="3">
        <f>carbondioxide!L334</f>
        <v>624.7775960341279</v>
      </c>
      <c r="H234" s="3">
        <f t="shared" si="13"/>
        <v>4.390341836819136</v>
      </c>
      <c r="I234" s="3">
        <f t="shared" si="15"/>
        <v>3.1823590952936498</v>
      </c>
      <c r="J234" s="3">
        <f t="shared" si="14"/>
        <v>0.76558547828738499</v>
      </c>
      <c r="K234" s="3"/>
      <c r="L234" s="3"/>
      <c r="M234" s="3"/>
      <c r="N234" s="3"/>
    </row>
    <row r="235" spans="1:14" x14ac:dyDescent="0.3">
      <c r="A235" s="3">
        <f t="shared" si="16"/>
        <v>2079</v>
      </c>
      <c r="G235" s="3">
        <f>carbondioxide!L335</f>
        <v>629.2062345434847</v>
      </c>
      <c r="H235" s="3">
        <f t="shared" si="13"/>
        <v>4.4281307045115144</v>
      </c>
      <c r="I235" s="3">
        <f t="shared" si="15"/>
        <v>3.2206153883642439</v>
      </c>
      <c r="J235" s="3">
        <f t="shared" si="14"/>
        <v>0.77931275243198062</v>
      </c>
      <c r="K235" s="3"/>
      <c r="L235" s="3"/>
      <c r="M235" s="3"/>
      <c r="N235" s="3"/>
    </row>
    <row r="236" spans="1:14" x14ac:dyDescent="0.3">
      <c r="A236" s="3">
        <f t="shared" si="16"/>
        <v>2080</v>
      </c>
      <c r="G236" s="3">
        <f>carbondioxide!L336</f>
        <v>633.6405507739812</v>
      </c>
      <c r="H236" s="3">
        <f t="shared" si="13"/>
        <v>4.4657024663612921</v>
      </c>
      <c r="I236" s="3">
        <f t="shared" si="15"/>
        <v>3.2588784680017504</v>
      </c>
      <c r="J236" s="3">
        <f t="shared" si="14"/>
        <v>0.79317935140407592</v>
      </c>
      <c r="K236" s="3"/>
      <c r="L236" s="3"/>
      <c r="M236" s="3"/>
      <c r="N236" s="3"/>
    </row>
    <row r="237" spans="1:14" x14ac:dyDescent="0.3">
      <c r="A237" s="3">
        <f t="shared" si="16"/>
        <v>2081</v>
      </c>
      <c r="G237" s="3">
        <f>carbondioxide!L337</f>
        <v>638.07996294694112</v>
      </c>
      <c r="H237" s="3">
        <f t="shared" si="13"/>
        <v>4.5030549370451931</v>
      </c>
      <c r="I237" s="3">
        <f t="shared" si="15"/>
        <v>3.2971423262928927</v>
      </c>
      <c r="J237" s="3">
        <f t="shared" si="14"/>
        <v>0.80718452238635074</v>
      </c>
      <c r="K237" s="3"/>
      <c r="L237" s="3"/>
      <c r="M237" s="3"/>
      <c r="N237" s="3"/>
    </row>
    <row r="238" spans="1:14" x14ac:dyDescent="0.3">
      <c r="A238" s="3">
        <f t="shared" si="16"/>
        <v>2082</v>
      </c>
      <c r="G238" s="3">
        <f>carbondioxide!L338</f>
        <v>642.52390131291236</v>
      </c>
      <c r="H238" s="3">
        <f t="shared" si="13"/>
        <v>4.5401861161037953</v>
      </c>
      <c r="I238" s="3">
        <f t="shared" si="15"/>
        <v>3.3354010857650409</v>
      </c>
      <c r="J238" s="3">
        <f t="shared" si="14"/>
        <v>0.82132748271253986</v>
      </c>
      <c r="K238" s="3"/>
      <c r="L238" s="3"/>
      <c r="M238" s="3"/>
      <c r="N238" s="3"/>
    </row>
    <row r="239" spans="1:14" x14ac:dyDescent="0.3">
      <c r="A239" s="3">
        <f t="shared" si="16"/>
        <v>2083</v>
      </c>
      <c r="G239" s="3">
        <f>carbondioxide!L339</f>
        <v>646.97180810004738</v>
      </c>
      <c r="H239" s="3">
        <f t="shared" si="13"/>
        <v>4.5770941810376229</v>
      </c>
      <c r="I239" s="3">
        <f t="shared" si="15"/>
        <v>3.3736490003923443</v>
      </c>
      <c r="J239" s="3">
        <f t="shared" si="14"/>
        <v>0.83560742077787808</v>
      </c>
      <c r="K239" s="3"/>
      <c r="L239" s="3"/>
      <c r="M239" s="3"/>
      <c r="N239" s="3"/>
    </row>
    <row r="240" spans="1:14" x14ac:dyDescent="0.3">
      <c r="A240" s="3">
        <f t="shared" si="16"/>
        <v>2084</v>
      </c>
      <c r="G240" s="3">
        <f>carbondioxide!L340</f>
        <v>651.42313745518879</v>
      </c>
      <c r="H240" s="3">
        <f t="shared" si="13"/>
        <v>4.6137774805738259</v>
      </c>
      <c r="I240" s="3">
        <f t="shared" si="15"/>
        <v>3.4118804563662293</v>
      </c>
      <c r="J240" s="3">
        <f t="shared" si="14"/>
        <v>0.85002349695008828</v>
      </c>
      <c r="K240" s="3"/>
      <c r="L240" s="3"/>
      <c r="M240" s="3"/>
      <c r="N240" s="3"/>
    </row>
    <row r="241" spans="1:14" x14ac:dyDescent="0.3">
      <c r="A241" s="3">
        <f t="shared" si="16"/>
        <v>2085</v>
      </c>
      <c r="G241" s="3">
        <f>carbondioxide!L341</f>
        <v>655.8773553780635</v>
      </c>
      <c r="H241" s="3">
        <f t="shared" si="13"/>
        <v>4.6502345281042015</v>
      </c>
      <c r="I241" s="3">
        <f t="shared" si="15"/>
        <v>3.4500899726433585</v>
      </c>
      <c r="J241" s="3">
        <f t="shared" si="14"/>
        <v>0.864574844479572</v>
      </c>
      <c r="K241" s="3"/>
      <c r="L241" s="3"/>
      <c r="M241" s="3"/>
      <c r="N241" s="3"/>
    </row>
    <row r="242" spans="1:14" x14ac:dyDescent="0.3">
      <c r="A242" s="3">
        <f t="shared" si="16"/>
        <v>2086</v>
      </c>
      <c r="G242" s="3">
        <f>carbondioxide!L342</f>
        <v>660.333939648978</v>
      </c>
      <c r="H242" s="3">
        <f t="shared" si="13"/>
        <v>4.6864639952948259</v>
      </c>
      <c r="I242" s="3">
        <f t="shared" si="15"/>
        <v>3.4882722012837211</v>
      </c>
      <c r="J242" s="3">
        <f t="shared" si="14"/>
        <v>0.87926057040754235</v>
      </c>
      <c r="K242" s="3"/>
      <c r="L242" s="3"/>
      <c r="M242" s="3"/>
      <c r="N242" s="3"/>
    </row>
    <row r="243" spans="1:14" x14ac:dyDescent="0.3">
      <c r="A243" s="3">
        <f t="shared" si="16"/>
        <v>2087</v>
      </c>
      <c r="G243" s="3">
        <f>carbondioxide!L343</f>
        <v>664.79237975038882</v>
      </c>
      <c r="H243" s="3">
        <f t="shared" si="13"/>
        <v>4.7224647058670826</v>
      </c>
      <c r="I243" s="3">
        <f t="shared" si="15"/>
        <v>3.5264219275910773</v>
      </c>
      <c r="J243" s="3">
        <f t="shared" si="14"/>
        <v>0.89407975647091908</v>
      </c>
      <c r="K243" s="3"/>
      <c r="L243" s="3"/>
      <c r="M243" s="3"/>
      <c r="N243" s="3"/>
    </row>
    <row r="244" spans="1:14" x14ac:dyDescent="0.3">
      <c r="A244" s="3">
        <f t="shared" si="16"/>
        <v>2088</v>
      </c>
      <c r="G244" s="3">
        <f>carbondioxide!L344</f>
        <v>669.25217678270769</v>
      </c>
      <c r="H244" s="3">
        <f t="shared" si="13"/>
        <v>4.7582356295493948</v>
      </c>
      <c r="I244" s="3">
        <f t="shared" si="15"/>
        <v>3.5645340700675643</v>
      </c>
      <c r="J244" s="3">
        <f t="shared" si="14"/>
        <v>0.9090314600028816</v>
      </c>
      <c r="K244" s="3"/>
      <c r="L244" s="3"/>
      <c r="M244" s="3"/>
      <c r="N244" s="3"/>
    </row>
    <row r="245" spans="1:14" x14ac:dyDescent="0.3">
      <c r="A245" s="3">
        <f t="shared" si="16"/>
        <v>2089</v>
      </c>
      <c r="G245" s="3">
        <f>carbondioxide!L345</f>
        <v>673.71284337469046</v>
      </c>
      <c r="H245" s="3">
        <f t="shared" si="13"/>
        <v>4.7937758761986551</v>
      </c>
      <c r="I245" s="3">
        <f t="shared" si="15"/>
        <v>3.6026036801938219</v>
      </c>
      <c r="J245" s="3">
        <f t="shared" si="14"/>
        <v>0.92411471482804897</v>
      </c>
      <c r="K245" s="3"/>
      <c r="L245" s="3"/>
      <c r="M245" s="3"/>
      <c r="N245" s="3"/>
    </row>
    <row r="246" spans="1:14" x14ac:dyDescent="0.3">
      <c r="A246" s="3">
        <f t="shared" si="16"/>
        <v>2090</v>
      </c>
      <c r="G246" s="3">
        <f>carbondioxide!L346</f>
        <v>678.1739035887415</v>
      </c>
      <c r="H246" s="3">
        <f t="shared" si="13"/>
        <v>4.8290846900899345</v>
      </c>
      <c r="I246" s="3">
        <f t="shared" si="15"/>
        <v>3.6406259420455869</v>
      </c>
      <c r="J246" s="3">
        <f t="shared" si="14"/>
        <v>0.9393285321513265</v>
      </c>
      <c r="K246" s="3"/>
      <c r="L246" s="3"/>
      <c r="M246" s="3"/>
      <c r="N246" s="3"/>
    </row>
    <row r="247" spans="1:14" x14ac:dyDescent="0.3">
      <c r="A247" s="3">
        <f t="shared" si="16"/>
        <v>2091</v>
      </c>
      <c r="G247" s="3">
        <f>carbondioxide!L347</f>
        <v>682.63489282145656</v>
      </c>
      <c r="H247" s="3">
        <f t="shared" si="13"/>
        <v>4.8641614443728116</v>
      </c>
      <c r="I247" s="3">
        <f t="shared" si="15"/>
        <v>3.6785961717572788</v>
      </c>
      <c r="J247" s="3">
        <f t="shared" si="14"/>
        <v>0.95467190143952585</v>
      </c>
      <c r="K247" s="3"/>
      <c r="L247" s="3"/>
      <c r="M247" s="3"/>
      <c r="N247" s="3"/>
    </row>
    <row r="248" spans="1:14" x14ac:dyDescent="0.3">
      <c r="A248" s="3">
        <f t="shared" si="16"/>
        <v>2092</v>
      </c>
      <c r="G248" s="3">
        <f>carbondioxide!L348</f>
        <v>687.09535769971217</v>
      </c>
      <c r="H248" s="3">
        <f t="shared" si="13"/>
        <v>4.8990056356923288</v>
      </c>
      <c r="I248" s="3">
        <f t="shared" si="15"/>
        <v>3.71650981684268</v>
      </c>
      <c r="J248" s="3">
        <f t="shared" si="14"/>
        <v>0.97014379129493067</v>
      </c>
      <c r="K248" s="3"/>
      <c r="L248" s="3"/>
      <c r="M248" s="3"/>
      <c r="N248" s="3"/>
    </row>
    <row r="249" spans="1:14" x14ac:dyDescent="0.3">
      <c r="A249" s="3">
        <f t="shared" si="16"/>
        <v>2093</v>
      </c>
      <c r="G249" s="3">
        <f>carbondioxide!L349</f>
        <v>691.55485597259906</v>
      </c>
      <c r="H249" s="3">
        <f t="shared" si="13"/>
        <v>4.9336168789724111</v>
      </c>
      <c r="I249" s="3">
        <f t="shared" si="15"/>
        <v>3.7543624553824118</v>
      </c>
      <c r="J249" s="3">
        <f t="shared" si="14"/>
        <v>0.98574315032004189</v>
      </c>
      <c r="K249" s="3"/>
      <c r="L249" s="3"/>
      <c r="M249" s="3"/>
      <c r="N249" s="3"/>
    </row>
    <row r="250" spans="1:14" x14ac:dyDescent="0.3">
      <c r="A250" s="3">
        <f t="shared" si="16"/>
        <v>2094</v>
      </c>
      <c r="G250" s="3">
        <f>carbondioxide!L350</f>
        <v>696.0129563994866</v>
      </c>
      <c r="H250" s="3">
        <f t="shared" si="13"/>
        <v>4.9679949023593064</v>
      </c>
      <c r="I250" s="3">
        <f t="shared" si="15"/>
        <v>3.7921497950875107</v>
      </c>
      <c r="J250" s="3">
        <f t="shared" si="14"/>
        <v>1.0014689079727961</v>
      </c>
      <c r="K250" s="3"/>
      <c r="L250" s="3"/>
      <c r="M250" s="3"/>
      <c r="N250" s="3"/>
    </row>
    <row r="251" spans="1:14" x14ac:dyDescent="0.3">
      <c r="A251" s="3">
        <f t="shared" si="16"/>
        <v>2095</v>
      </c>
      <c r="G251" s="3">
        <f>carbondioxide!L351</f>
        <v>700.4692386344916</v>
      </c>
      <c r="H251" s="3">
        <f t="shared" si="13"/>
        <v>5.0021395423225066</v>
      </c>
      <c r="I251" s="3">
        <f t="shared" si="15"/>
        <v>3.8298676722480058</v>
      </c>
      <c r="J251" s="3">
        <f t="shared" si="14"/>
        <v>1.0173199754116076</v>
      </c>
      <c r="K251" s="3"/>
      <c r="L251" s="3"/>
      <c r="M251" s="3"/>
      <c r="N251" s="3"/>
    </row>
    <row r="252" spans="1:14" x14ac:dyDescent="0.3">
      <c r="A252" s="3">
        <f t="shared" si="16"/>
        <v>2096</v>
      </c>
      <c r="G252" s="3">
        <f>carbondioxide!L352</f>
        <v>704.92329310761875</v>
      </c>
      <c r="H252" s="3">
        <f t="shared" si="13"/>
        <v>5.036050738910367</v>
      </c>
      <c r="I252" s="3">
        <f t="shared" si="15"/>
        <v>3.8675120505750238</v>
      </c>
      <c r="J252" s="3">
        <f t="shared" si="14"/>
        <v>1.0332952463296383</v>
      </c>
      <c r="K252" s="3"/>
      <c r="L252" s="3"/>
      <c r="M252" s="3"/>
      <c r="N252" s="3"/>
    </row>
    <row r="253" spans="1:14" x14ac:dyDescent="0.3">
      <c r="A253" s="3">
        <f t="shared" si="16"/>
        <v>2097</v>
      </c>
      <c r="G253" s="3">
        <f>carbondioxide!L353</f>
        <v>709.37472090282495</v>
      </c>
      <c r="H253" s="3">
        <f t="shared" si="13"/>
        <v>5.0697285311575939</v>
      </c>
      <c r="I253" s="3">
        <f t="shared" si="15"/>
        <v>3.9050790199445724</v>
      </c>
      <c r="J253" s="3">
        <f t="shared" si="14"/>
        <v>1.0493935977777522</v>
      </c>
      <c r="K253" s="3"/>
      <c r="L253" s="3"/>
      <c r="M253" s="3"/>
      <c r="N253" s="3"/>
    </row>
    <row r="254" spans="1:14" x14ac:dyDescent="0.3">
      <c r="A254" s="3">
        <f t="shared" si="16"/>
        <v>2098</v>
      </c>
      <c r="G254" s="3">
        <f>carbondioxide!L354</f>
        <v>713.82313363325216</v>
      </c>
      <c r="H254" s="3">
        <f t="shared" si="13"/>
        <v>5.1031730526415897</v>
      </c>
      <c r="I254" s="3">
        <f t="shared" si="15"/>
        <v>3.9425647950507843</v>
      </c>
      <c r="J254" s="3">
        <f t="shared" si="14"/>
        <v>1.0656138909756598</v>
      </c>
      <c r="K254" s="3"/>
      <c r="L254" s="3"/>
      <c r="M254" s="3"/>
      <c r="N254" s="3"/>
    </row>
    <row r="255" spans="1:14" x14ac:dyDescent="0.3">
      <c r="A255" s="3">
        <f t="shared" si="16"/>
        <v>2099</v>
      </c>
      <c r="G255" s="3">
        <f>carbondioxide!L355</f>
        <v>718.26815331386547</v>
      </c>
      <c r="H255" s="3">
        <f t="shared" si="13"/>
        <v>5.1363845271846031</v>
      </c>
      <c r="I255" s="3">
        <f t="shared" si="15"/>
        <v>3.9799657139760485</v>
      </c>
      <c r="J255" s="3">
        <f t="shared" si="14"/>
        <v>1.0819549721108066</v>
      </c>
      <c r="K255" s="3"/>
      <c r="L255" s="3"/>
      <c r="M255" s="3"/>
      <c r="N255" s="3"/>
    </row>
    <row r="256" spans="1:14" x14ac:dyDescent="0.3">
      <c r="A256" s="3">
        <f t="shared" si="16"/>
        <v>2100</v>
      </c>
      <c r="G256" s="3">
        <f>carbondioxide!L356</f>
        <v>722.70941223172122</v>
      </c>
      <c r="H256" s="3">
        <f t="shared" si="13"/>
        <v>5.1693632646985481</v>
      </c>
      <c r="I256" s="3">
        <f t="shared" si="15"/>
        <v>4.0172782366851161</v>
      </c>
      <c r="J256" s="3">
        <f t="shared" si="14"/>
        <v>1.0984156731246011</v>
      </c>
      <c r="K256" s="3"/>
      <c r="L256" s="3"/>
      <c r="M256" s="3"/>
      <c r="N256" s="3"/>
    </row>
    <row r="257" spans="1:14" x14ac:dyDescent="0.3">
      <c r="A257" s="3">
        <f t="shared" si="16"/>
        <v>2101</v>
      </c>
      <c r="G257" s="3">
        <f>carbondioxide!L357</f>
        <v>727.14655281408</v>
      </c>
      <c r="H257" s="3">
        <f t="shared" si="13"/>
        <v>5.2021096571692524</v>
      </c>
      <c r="I257" s="3">
        <f t="shared" si="15"/>
        <v>4.0544989434499206</v>
      </c>
      <c r="J257" s="3">
        <f t="shared" si="14"/>
        <v>1.1149948124856248</v>
      </c>
      <c r="K257" s="3"/>
      <c r="L257" s="3"/>
      <c r="M257" s="3"/>
      <c r="N257" s="3"/>
    </row>
    <row r="258" spans="1:14" x14ac:dyDescent="0.3">
      <c r="A258" s="3">
        <f t="shared" si="16"/>
        <v>2102</v>
      </c>
      <c r="G258" s="3">
        <f>carbondioxide!L358</f>
        <v>731.57922749457543</v>
      </c>
      <c r="H258" s="3">
        <f t="shared" si="13"/>
        <v>5.2346241747769442</v>
      </c>
      <c r="I258" s="3">
        <f t="shared" si="15"/>
        <v>4.0916245332115366</v>
      </c>
      <c r="J258" s="3">
        <f t="shared" si="14"/>
        <v>1.131691195949502</v>
      </c>
      <c r="K258" s="3"/>
      <c r="L258" s="3"/>
      <c r="M258" s="3"/>
      <c r="N258" s="3"/>
    </row>
    <row r="259" spans="1:14" x14ac:dyDescent="0.3">
      <c r="A259" s="3">
        <f t="shared" si="16"/>
        <v>2103</v>
      </c>
      <c r="G259" s="3">
        <f>carbondioxide!L359</f>
        <v>736.0070985776365</v>
      </c>
      <c r="H259" s="3">
        <f t="shared" si="13"/>
        <v>5.266907362149654</v>
      </c>
      <c r="I259" s="3">
        <f t="shared" si="15"/>
        <v>4.1286518218853834</v>
      </c>
      <c r="J259" s="3">
        <f t="shared" si="14"/>
        <v>1.1485036173051504</v>
      </c>
      <c r="K259" s="3"/>
      <c r="L259" s="3"/>
      <c r="M259" s="3"/>
      <c r="N259" s="3"/>
    </row>
    <row r="260" spans="1:14" x14ac:dyDescent="0.3">
      <c r="A260" s="3">
        <f t="shared" si="16"/>
        <v>2104</v>
      </c>
      <c r="G260" s="3">
        <f>carbondioxide!L360</f>
        <v>740.42983810135433</v>
      </c>
      <c r="H260" s="3">
        <f t="shared" si="13"/>
        <v>5.2989598347462765</v>
      </c>
      <c r="I260" s="3">
        <f t="shared" si="15"/>
        <v>4.165577740615463</v>
      </c>
      <c r="J260" s="3">
        <f t="shared" si="14"/>
        <v>1.165430859107166</v>
      </c>
      <c r="K260" s="3"/>
      <c r="L260" s="3"/>
      <c r="M260" s="3"/>
      <c r="N260" s="3"/>
    </row>
    <row r="261" spans="1:14" x14ac:dyDescent="0.3">
      <c r="A261" s="3">
        <f t="shared" si="16"/>
        <v>2105</v>
      </c>
      <c r="G261" s="3">
        <f>carbondioxide!L361</f>
        <v>744.84712769897772</v>
      </c>
      <c r="H261" s="3">
        <f t="shared" si="13"/>
        <v>5.3307822753659604</v>
      </c>
      <c r="I261" s="3">
        <f t="shared" si="15"/>
        <v>4.2023993339831502</v>
      </c>
      <c r="J261" s="3">
        <f t="shared" si="14"/>
        <v>1.1824716933941333</v>
      </c>
      <c r="K261" s="3"/>
      <c r="L261" s="3"/>
      <c r="M261" s="3"/>
      <c r="N261" s="3"/>
    </row>
    <row r="262" spans="1:14" x14ac:dyDescent="0.3">
      <c r="A262" s="3">
        <f t="shared" si="16"/>
        <v>2106</v>
      </c>
      <c r="G262" s="3">
        <f>carbondioxide!L362</f>
        <v>749.25865845921157</v>
      </c>
      <c r="H262" s="3">
        <f t="shared" si="13"/>
        <v>5.3623754307805571</v>
      </c>
      <c r="I262" s="3">
        <f t="shared" si="15"/>
        <v>4.2391137581757361</v>
      </c>
      <c r="J262" s="3">
        <f t="shared" si="14"/>
        <v>1.1996248823926789</v>
      </c>
      <c r="K262" s="3"/>
      <c r="L262" s="3"/>
      <c r="M262" s="3"/>
      <c r="N262" s="3"/>
    </row>
    <row r="263" spans="1:14" x14ac:dyDescent="0.3">
      <c r="A263" s="3">
        <f t="shared" si="16"/>
        <v>2107</v>
      </c>
      <c r="G263" s="3">
        <f>carbondioxide!L363</f>
        <v>753.66413078548737</v>
      </c>
      <c r="H263" s="3">
        <f t="shared" ref="H263:H326" si="17">H$3*LN(G263/G$3)</f>
        <v>5.3937401084868197</v>
      </c>
      <c r="I263" s="3">
        <f t="shared" si="15"/>
        <v>4.2757182791196859</v>
      </c>
      <c r="J263" s="3">
        <f t="shared" ref="J263:J326" si="18">J262+J$3*(I262-J262)</f>
        <v>1.2168891792071268</v>
      </c>
      <c r="K263" s="3"/>
      <c r="L263" s="3"/>
      <c r="M263" s="3"/>
      <c r="N263" s="3"/>
    </row>
    <row r="264" spans="1:14" x14ac:dyDescent="0.3">
      <c r="A264" s="3">
        <f t="shared" si="16"/>
        <v>2108</v>
      </c>
      <c r="G264" s="3">
        <f>carbondioxide!L364</f>
        <v>758.06325425436512</v>
      </c>
      <c r="H264" s="3">
        <f t="shared" si="17"/>
        <v>5.4248771735750951</v>
      </c>
      <c r="I264" s="3">
        <f t="shared" ref="I264:I327" si="19">I263+I$3*(I$4*H264-I263)+I$5*(J263-I263)</f>
        <v>4.3122102705832654</v>
      </c>
      <c r="J264" s="3">
        <f t="shared" si="18"/>
        <v>1.2342633284946301</v>
      </c>
      <c r="K264" s="3"/>
      <c r="L264" s="3"/>
      <c r="M264" s="3"/>
      <c r="N264" s="3"/>
    </row>
    <row r="265" spans="1:14" x14ac:dyDescent="0.3">
      <c r="A265" s="3">
        <f t="shared" si="16"/>
        <v>2109</v>
      </c>
      <c r="G265" s="3">
        <f>carbondioxide!L365</f>
        <v>762.45574747322064</v>
      </c>
      <c r="H265" s="3">
        <f t="shared" si="17"/>
        <v>5.4557875457112566</v>
      </c>
      <c r="I265" s="3">
        <f t="shared" si="19"/>
        <v>4.3485872122529781</v>
      </c>
      <c r="J265" s="3">
        <f t="shared" si="18"/>
        <v>1.2517460671256935</v>
      </c>
      <c r="K265" s="3"/>
      <c r="L265" s="3"/>
      <c r="M265" s="3"/>
      <c r="N265" s="3"/>
    </row>
    <row r="266" spans="1:14" x14ac:dyDescent="0.3">
      <c r="A266" s="3">
        <f t="shared" si="16"/>
        <v>2110</v>
      </c>
      <c r="G266" s="3">
        <f>carbondioxide!L366</f>
        <v>766.84133793736498</v>
      </c>
      <c r="H266" s="3">
        <f t="shared" si="17"/>
        <v>5.4864721962286715</v>
      </c>
      <c r="I266" s="3">
        <f t="shared" si="19"/>
        <v>4.384846687787971</v>
      </c>
      <c r="J266" s="3">
        <f t="shared" si="18"/>
        <v>1.2693361248300163</v>
      </c>
      <c r="K266" s="3"/>
      <c r="L266" s="3"/>
      <c r="M266" s="3"/>
      <c r="N266" s="3"/>
    </row>
    <row r="267" spans="1:14" x14ac:dyDescent="0.3">
      <c r="A267" s="3">
        <f t="shared" si="16"/>
        <v>2111</v>
      </c>
      <c r="G267" s="3">
        <f>carbondioxide!L367</f>
        <v>771.21976188673557</v>
      </c>
      <c r="H267" s="3">
        <f t="shared" si="17"/>
        <v>5.5169321453270346</v>
      </c>
      <c r="I267" s="3">
        <f t="shared" si="19"/>
        <v>4.4209863828563583</v>
      </c>
      <c r="J267" s="3">
        <f t="shared" si="18"/>
        <v>1.2870322248276176</v>
      </c>
      <c r="K267" s="3"/>
      <c r="L267" s="3"/>
      <c r="M267" s="3"/>
      <c r="N267" s="3"/>
    </row>
    <row r="268" spans="1:14" x14ac:dyDescent="0.3">
      <c r="A268" s="3">
        <f t="shared" si="16"/>
        <v>2112</v>
      </c>
      <c r="G268" s="3">
        <f>carbondioxide!L368</f>
        <v>775.59076416229232</v>
      </c>
      <c r="H268" s="3">
        <f t="shared" si="17"/>
        <v>5.5471684593749035</v>
      </c>
      <c r="I268" s="3">
        <f t="shared" si="19"/>
        <v>4.4570040831571678</v>
      </c>
      <c r="J268" s="3">
        <f t="shared" si="18"/>
        <v>1.3048330844452207</v>
      </c>
      <c r="K268" s="3"/>
      <c r="L268" s="3"/>
      <c r="M268" s="3"/>
      <c r="N268" s="3"/>
    </row>
    <row r="269" spans="1:14" x14ac:dyDescent="0.3">
      <c r="A269" s="3">
        <f t="shared" si="16"/>
        <v>2113</v>
      </c>
      <c r="G269" s="3">
        <f>carbondioxide!L369</f>
        <v>779.9540980622462</v>
      </c>
      <c r="H269" s="3">
        <f t="shared" si="17"/>
        <v>5.5771822483129005</v>
      </c>
      <c r="I269" s="3">
        <f t="shared" si="19"/>
        <v>4.4928976724313978</v>
      </c>
      <c r="J269" s="3">
        <f t="shared" si="18"/>
        <v>1.3227374157179046</v>
      </c>
      <c r="K269" s="3"/>
      <c r="L269" s="3"/>
      <c r="M269" s="3"/>
      <c r="N269" s="3"/>
    </row>
    <row r="270" spans="1:14" x14ac:dyDescent="0.3">
      <c r="A270" s="3">
        <f t="shared" si="16"/>
        <v>2114</v>
      </c>
      <c r="G270" s="3">
        <f>carbondioxide!L370</f>
        <v>784.30952519824041</v>
      </c>
      <c r="H270" s="3">
        <f t="shared" si="17"/>
        <v>5.606974663154471</v>
      </c>
      <c r="I270" s="3">
        <f t="shared" si="19"/>
        <v>4.5286651304654741</v>
      </c>
      <c r="J270" s="3">
        <f t="shared" si="18"/>
        <v>1.3407439259760372</v>
      </c>
      <c r="K270" s="3"/>
      <c r="L270" s="3"/>
      <c r="M270" s="3"/>
      <c r="N270" s="3"/>
    </row>
    <row r="271" spans="1:14" x14ac:dyDescent="0.3">
      <c r="A271" s="3">
        <f t="shared" si="16"/>
        <v>2115</v>
      </c>
      <c r="G271" s="3">
        <f>carbondioxide!L371</f>
        <v>788.65681535160138</v>
      </c>
      <c r="H271" s="3">
        <f t="shared" si="17"/>
        <v>5.6365468935812864</v>
      </c>
      <c r="I271" s="3">
        <f t="shared" si="19"/>
        <v>4.5643045310901869</v>
      </c>
      <c r="J271" s="3">
        <f t="shared" si="18"/>
        <v>1.3588513184175373</v>
      </c>
      <c r="K271" s="3"/>
      <c r="L271" s="3"/>
      <c r="M271" s="3"/>
      <c r="N271" s="3"/>
    </row>
    <row r="272" spans="1:14" x14ac:dyDescent="0.3">
      <c r="A272" s="3">
        <f t="shared" si="16"/>
        <v>2116</v>
      </c>
      <c r="G272" s="3">
        <f>carbondioxide!L372</f>
        <v>792.99574632976612</v>
      </c>
      <c r="H272" s="3">
        <f t="shared" si="17"/>
        <v>5.6659001656302967</v>
      </c>
      <c r="I272" s="3">
        <f t="shared" si="19"/>
        <v>4.5998140401779883</v>
      </c>
      <c r="J272" s="3">
        <f t="shared" si="18"/>
        <v>1.3770582926655179</v>
      </c>
      <c r="K272" s="3"/>
      <c r="L272" s="3"/>
      <c r="M272" s="3"/>
      <c r="N272" s="3"/>
    </row>
    <row r="273" spans="1:14" x14ac:dyDescent="0.3">
      <c r="A273" s="3">
        <f t="shared" si="16"/>
        <v>2117</v>
      </c>
      <c r="G273" s="3">
        <f>carbondioxide!L373</f>
        <v>797.32610382299129</v>
      </c>
      <c r="H273" s="3">
        <f t="shared" si="17"/>
        <v>5.6950357394695947</v>
      </c>
      <c r="I273" s="3">
        <f t="shared" si="19"/>
        <v>4.6351919136413686</v>
      </c>
      <c r="J273" s="3">
        <f t="shared" si="18"/>
        <v>1.3953635453113888</v>
      </c>
      <c r="K273" s="3"/>
      <c r="L273" s="3"/>
      <c r="M273" s="3"/>
      <c r="N273" s="3"/>
    </row>
    <row r="274" spans="1:14" x14ac:dyDescent="0.3">
      <c r="A274" s="3">
        <f t="shared" si="16"/>
        <v>2118</v>
      </c>
      <c r="G274" s="3">
        <f>carbondioxide!L374</f>
        <v>801.64768126144395</v>
      </c>
      <c r="H274" s="3">
        <f t="shared" si="17"/>
        <v>5.7239549072602589</v>
      </c>
      <c r="I274" s="3">
        <f t="shared" si="19"/>
        <v>4.6704364954348252</v>
      </c>
      <c r="J274" s="3">
        <f t="shared" si="18"/>
        <v>1.4137657704435032</v>
      </c>
      <c r="K274" s="3"/>
      <c r="L274" s="3"/>
      <c r="M274" s="3"/>
      <c r="N274" s="3"/>
    </row>
    <row r="275" spans="1:14" x14ac:dyDescent="0.3">
      <c r="A275" s="3">
        <f t="shared" si="16"/>
        <v>2119</v>
      </c>
      <c r="G275" s="3">
        <f>carbondioxide!L375</f>
        <v>805.96027967276405</v>
      </c>
      <c r="H275" s="3">
        <f t="shared" si="17"/>
        <v>5.7526589911014234</v>
      </c>
      <c r="I275" s="3">
        <f t="shared" si="19"/>
        <v>4.7055462155627943</v>
      </c>
      <c r="J275" s="3">
        <f t="shared" si="18"/>
        <v>1.4322636601614538</v>
      </c>
      <c r="K275" s="3"/>
      <c r="L275" s="3"/>
      <c r="M275" s="3"/>
      <c r="N275" s="3"/>
    </row>
    <row r="276" spans="1:14" x14ac:dyDescent="0.3">
      <c r="A276" s="3">
        <f t="shared" si="16"/>
        <v>2120</v>
      </c>
      <c r="G276" s="3">
        <f>carbondioxide!L376</f>
        <v>810.2637075401899</v>
      </c>
      <c r="H276" s="3">
        <f t="shared" si="17"/>
        <v>5.7811493410558832</v>
      </c>
      <c r="I276" s="3">
        <f t="shared" si="19"/>
        <v>4.7405195880957445</v>
      </c>
      <c r="J276" s="3">
        <f t="shared" si="18"/>
        <v>1.4508559050761334</v>
      </c>
      <c r="K276" s="3"/>
      <c r="L276" s="3"/>
      <c r="M276" s="3"/>
      <c r="N276" s="3"/>
    </row>
    <row r="277" spans="1:14" x14ac:dyDescent="0.3">
      <c r="A277" s="3">
        <f t="shared" si="16"/>
        <v>2121</v>
      </c>
      <c r="G277" s="3">
        <f>carbondioxide!L377</f>
        <v>814.55778066132905</v>
      </c>
      <c r="H277" s="3">
        <f t="shared" si="17"/>
        <v>5.8094273332535895</v>
      </c>
      <c r="I277" s="3">
        <f t="shared" si="19"/>
        <v>4.7753552091964702</v>
      </c>
      <c r="J277" s="3">
        <f t="shared" si="18"/>
        <v>1.4695411947956847</v>
      </c>
      <c r="K277" s="3"/>
      <c r="L277" s="3"/>
      <c r="M277" s="3"/>
      <c r="N277" s="3"/>
    </row>
    <row r="278" spans="1:14" x14ac:dyDescent="0.3">
      <c r="A278" s="3">
        <f t="shared" si="16"/>
        <v>2122</v>
      </c>
      <c r="G278" s="3">
        <f>carbondioxide!L378</f>
        <v>818.84232200765359</v>
      </c>
      <c r="H278" s="3">
        <f t="shared" si="17"/>
        <v>5.8374943680704847</v>
      </c>
      <c r="I278" s="3">
        <f t="shared" si="19"/>
        <v>4.8100517551584918</v>
      </c>
      <c r="J278" s="3">
        <f t="shared" si="18"/>
        <v>1.4883182183974812</v>
      </c>
      <c r="K278" s="3"/>
      <c r="L278" s="3"/>
      <c r="M278" s="3"/>
      <c r="N278" s="3"/>
    </row>
    <row r="279" spans="1:14" x14ac:dyDescent="0.3">
      <c r="A279" s="3">
        <f t="shared" si="16"/>
        <v>2123</v>
      </c>
      <c r="G279" s="3">
        <f>carbondioxide!L379</f>
        <v>823.11716158479464</v>
      </c>
      <c r="H279" s="3">
        <f t="shared" si="17"/>
        <v>5.8653518683801584</v>
      </c>
      <c r="I279" s="3">
        <f t="shared" si="19"/>
        <v>4.8446079804583189</v>
      </c>
      <c r="J279" s="3">
        <f t="shared" si="18"/>
        <v>1.5071856648862838</v>
      </c>
      <c r="K279" s="3"/>
      <c r="L279" s="3"/>
      <c r="M279" s="3"/>
      <c r="N279" s="3"/>
    </row>
    <row r="280" spans="1:14" x14ac:dyDescent="0.3">
      <c r="A280" s="3">
        <f t="shared" si="16"/>
        <v>2124</v>
      </c>
      <c r="G280" s="3">
        <f>carbondioxide!L380</f>
        <v>827.38213629370421</v>
      </c>
      <c r="H280" s="3">
        <f t="shared" si="17"/>
        <v>5.8930012778758689</v>
      </c>
      <c r="I280" s="3">
        <f t="shared" si="19"/>
        <v>4.8790227158232069</v>
      </c>
      <c r="J280" s="3">
        <f t="shared" si="18"/>
        <v>1.526142223638733</v>
      </c>
      <c r="K280" s="3"/>
      <c r="L280" s="3"/>
      <c r="M280" s="3"/>
      <c r="N280" s="3"/>
    </row>
    <row r="281" spans="1:14" x14ac:dyDescent="0.3">
      <c r="A281" s="3">
        <f t="shared" si="16"/>
        <v>2125</v>
      </c>
      <c r="G281" s="3">
        <f>carbondioxide!L381</f>
        <v>831.63708979275486</v>
      </c>
      <c r="H281" s="3">
        <f t="shared" si="17"/>
        <v>5.9204440594605909</v>
      </c>
      <c r="I281" s="3">
        <f t="shared" si="19"/>
        <v>4.9132948663159013</v>
      </c>
      <c r="J281" s="3">
        <f t="shared" si="18"/>
        <v>1.5451865848343407</v>
      </c>
      <c r="K281" s="3"/>
      <c r="L281" s="3"/>
      <c r="M281" s="3"/>
      <c r="N281" s="3"/>
    </row>
    <row r="282" spans="1:14" x14ac:dyDescent="0.3">
      <c r="A282" s="3">
        <f t="shared" si="16"/>
        <v>2126</v>
      </c>
      <c r="G282" s="3">
        <f>carbondioxide!L382</f>
        <v>835.88187236083274</v>
      </c>
      <c r="H282" s="3">
        <f t="shared" si="17"/>
        <v>5.9476816937027177</v>
      </c>
      <c r="I282" s="3">
        <f t="shared" si="19"/>
        <v>4.9474234094377625</v>
      </c>
      <c r="J282" s="3">
        <f t="shared" si="18"/>
        <v>1.5643174398731559</v>
      </c>
      <c r="K282" s="3"/>
      <c r="L282" s="3"/>
      <c r="M282" s="3"/>
      <c r="N282" s="3"/>
    </row>
    <row r="283" spans="1:14" x14ac:dyDescent="0.3">
      <c r="A283" s="3">
        <f t="shared" si="16"/>
        <v>2127</v>
      </c>
      <c r="G283" s="3">
        <f>carbondioxide!L383</f>
        <v>840.11634076148823</v>
      </c>
      <c r="H283" s="3">
        <f t="shared" si="17"/>
        <v>5.9747156773552179</v>
      </c>
      <c r="I283" s="3">
        <f t="shared" si="19"/>
        <v>4.9814073932515184</v>
      </c>
      <c r="J283" s="3">
        <f t="shared" si="18"/>
        <v>1.5835334817802829</v>
      </c>
      <c r="K283" s="3"/>
      <c r="L283" s="3"/>
      <c r="M283" s="3"/>
      <c r="N283" s="3"/>
    </row>
    <row r="284" spans="1:14" x14ac:dyDescent="0.3">
      <c r="A284" s="3">
        <f t="shared" si="16"/>
        <v>2128</v>
      </c>
      <c r="G284" s="3">
        <f>carbondioxide!L384</f>
        <v>844.34035810819353</v>
      </c>
      <c r="H284" s="3">
        <f t="shared" si="17"/>
        <v>6.0015475219360193</v>
      </c>
      <c r="I284" s="3">
        <f t="shared" si="19"/>
        <v>5.0152459345248204</v>
      </c>
      <c r="J284" s="3">
        <f t="shared" si="18"/>
        <v>1.6028334055974396</v>
      </c>
      <c r="K284" s="3"/>
      <c r="L284" s="3"/>
      <c r="M284" s="3"/>
      <c r="N284" s="3"/>
    </row>
    <row r="285" spans="1:14" x14ac:dyDescent="0.3">
      <c r="A285" s="3">
        <f t="shared" si="16"/>
        <v>2129</v>
      </c>
      <c r="G285" s="3">
        <f>carbondioxide!L385</f>
        <v>848.55379373076153</v>
      </c>
      <c r="H285" s="3">
        <f t="shared" si="17"/>
        <v>6.028178752367511</v>
      </c>
      <c r="I285" s="3">
        <f t="shared" si="19"/>
        <v>5.0489382168956514</v>
      </c>
      <c r="J285" s="3">
        <f t="shared" si="18"/>
        <v>1.6222159087617471</v>
      </c>
      <c r="K285" s="3"/>
      <c r="L285" s="3"/>
      <c r="M285" s="3"/>
      <c r="N285" s="3"/>
    </row>
    <row r="286" spans="1:14" x14ac:dyDescent="0.3">
      <c r="A286" s="3">
        <f t="shared" si="16"/>
        <v>2130</v>
      </c>
      <c r="G286" s="3">
        <f>carbondioxide!L386</f>
        <v>852.7565230429708</v>
      </c>
      <c r="H286" s="3">
        <f t="shared" si="17"/>
        <v>6.0546109056730728</v>
      </c>
      <c r="I286" s="3">
        <f t="shared" si="19"/>
        <v>5.0824834890605342</v>
      </c>
      <c r="J286" s="3">
        <f t="shared" si="18"/>
        <v>1.6416796914719478</v>
      </c>
      <c r="K286" s="3"/>
      <c r="L286" s="3"/>
      <c r="M286" s="3"/>
      <c r="N286" s="3"/>
    </row>
    <row r="287" spans="1:14" x14ac:dyDescent="0.3">
      <c r="A287" s="3">
        <f t="shared" si="16"/>
        <v>2131</v>
      </c>
      <c r="G287" s="3">
        <f>carbondioxide!L387</f>
        <v>856.94842741144123</v>
      </c>
      <c r="H287" s="3">
        <f t="shared" si="17"/>
        <v>6.0808455297286548</v>
      </c>
      <c r="I287" s="3">
        <f t="shared" si="19"/>
        <v>5.1158810629864249</v>
      </c>
      <c r="J287" s="3">
        <f t="shared" si="18"/>
        <v>1.6612234570422511</v>
      </c>
      <c r="K287" s="3"/>
      <c r="L287" s="3"/>
      <c r="M287" s="3"/>
      <c r="N287" s="3"/>
    </row>
    <row r="288" spans="1:14" x14ac:dyDescent="0.3">
      <c r="A288" s="3">
        <f t="shared" si="16"/>
        <v>2132</v>
      </c>
      <c r="G288" s="3">
        <f>carbondioxide!L388</f>
        <v>861.12939402580309</v>
      </c>
      <c r="H288" s="3">
        <f t="shared" si="17"/>
        <v>6.1068841820674464</v>
      </c>
      <c r="I288" s="3">
        <f t="shared" si="19"/>
        <v>5.1491303121470438</v>
      </c>
      <c r="J288" s="3">
        <f t="shared" si="18"/>
        <v>1.680845912244014</v>
      </c>
      <c r="K288" s="3"/>
      <c r="L288" s="3"/>
      <c r="M288" s="3"/>
      <c r="N288" s="3"/>
    </row>
    <row r="289" spans="1:14" x14ac:dyDescent="0.3">
      <c r="A289" s="3">
        <f t="shared" si="16"/>
        <v>2133</v>
      </c>
      <c r="G289" s="3">
        <f>carbondioxide!L389</f>
        <v>865.29931577019272</v>
      </c>
      <c r="H289" s="3">
        <f t="shared" si="17"/>
        <v>6.1327284287357129</v>
      </c>
      <c r="I289" s="3">
        <f t="shared" si="19"/>
        <v>5.1822306697843583</v>
      </c>
      <c r="J289" s="3">
        <f t="shared" si="18"/>
        <v>1.7005457676354632</v>
      </c>
      <c r="K289" s="3"/>
      <c r="L289" s="3"/>
      <c r="M289" s="3"/>
      <c r="N289" s="3"/>
    </row>
    <row r="290" spans="1:14" x14ac:dyDescent="0.3">
      <c r="A290" s="3">
        <f t="shared" si="16"/>
        <v>2134</v>
      </c>
      <c r="G290" s="3">
        <f>carbondioxide!L390</f>
        <v>869.45809109611571</v>
      </c>
      <c r="H290" s="3">
        <f t="shared" si="17"/>
        <v>6.1583798431980394</v>
      </c>
      <c r="I290" s="3">
        <f t="shared" si="19"/>
        <v>5.2151816271958253</v>
      </c>
      <c r="J290" s="3">
        <f t="shared" si="18"/>
        <v>1.7203217378796689</v>
      </c>
      <c r="K290" s="3"/>
      <c r="L290" s="3"/>
      <c r="M290" s="3"/>
      <c r="N290" s="3"/>
    </row>
    <row r="291" spans="1:14" x14ac:dyDescent="0.3">
      <c r="A291" s="3">
        <f t="shared" si="16"/>
        <v>2135</v>
      </c>
      <c r="G291" s="3">
        <f>carbondioxide!L391</f>
        <v>873.60562389670247</v>
      </c>
      <c r="H291" s="3">
        <f t="shared" si="17"/>
        <v>6.1838400052901257</v>
      </c>
      <c r="I291" s="3">
        <f t="shared" si="19"/>
        <v>5.2479827320479329</v>
      </c>
      <c r="J291" s="3">
        <f t="shared" si="18"/>
        <v>1.7401725420509846</v>
      </c>
      <c r="K291" s="3"/>
      <c r="L291" s="3"/>
      <c r="M291" s="3"/>
      <c r="N291" s="3"/>
    </row>
    <row r="292" spans="1:14" x14ac:dyDescent="0.3">
      <c r="A292" s="3">
        <f t="shared" si="16"/>
        <v>2136</v>
      </c>
      <c r="G292" s="3">
        <f>carbondioxide!L392</f>
        <v>877.74182338239348</v>
      </c>
      <c r="H292" s="3">
        <f t="shared" si="17"/>
        <v>6.2091105002174682</v>
      </c>
      <c r="I292" s="3">
        <f t="shared" si="19"/>
        <v>5.2806335867165179</v>
      </c>
      <c r="J292" s="3">
        <f t="shared" si="18"/>
        <v>1.7600969039301673</v>
      </c>
      <c r="K292" s="3"/>
      <c r="L292" s="3"/>
      <c r="M292" s="3"/>
      <c r="N292" s="3"/>
    </row>
    <row r="293" spans="1:14" x14ac:dyDescent="0.3">
      <c r="A293" s="3">
        <f t="shared" si="16"/>
        <v>2137</v>
      </c>
      <c r="G293" s="3">
        <f>carbondioxide!L393</f>
        <v>881.86660395807303</v>
      </c>
      <c r="H293" s="3">
        <f t="shared" si="17"/>
        <v>6.2341929175982456</v>
      </c>
      <c r="I293" s="3">
        <f t="shared" si="19"/>
        <v>5.3131338466542664</v>
      </c>
      <c r="J293" s="3">
        <f t="shared" si="18"/>
        <v>1.7800935522883938</v>
      </c>
      <c r="K293" s="3"/>
      <c r="L293" s="3"/>
      <c r="M293" s="3"/>
      <c r="N293" s="3"/>
    </row>
    <row r="294" spans="1:14" x14ac:dyDescent="0.3">
      <c r="A294" s="3">
        <f t="shared" si="16"/>
        <v>2138</v>
      </c>
      <c r="G294" s="3">
        <f>carbondioxide!L394</f>
        <v>885.97988510168148</v>
      </c>
      <c r="H294" s="3">
        <f t="shared" si="17"/>
        <v>6.2590888505487756</v>
      </c>
      <c r="I294" s="3">
        <f t="shared" si="19"/>
        <v>5.3454832187857395</v>
      </c>
      <c r="J294" s="3">
        <f t="shared" si="18"/>
        <v>1.8001612211603919</v>
      </c>
      <c r="K294" s="3"/>
      <c r="L294" s="3"/>
      <c r="M294" s="3"/>
      <c r="N294" s="3"/>
    </row>
    <row r="295" spans="1:14" x14ac:dyDescent="0.3">
      <c r="A295" s="3">
        <f t="shared" si="16"/>
        <v>2139</v>
      </c>
      <c r="G295" s="3">
        <f>carbondioxide!L395</f>
        <v>890.08159124432541</v>
      </c>
      <c r="H295" s="3">
        <f t="shared" si="17"/>
        <v>6.2837998948100271</v>
      </c>
      <c r="I295" s="3">
        <f t="shared" si="19"/>
        <v>5.3776814599302094</v>
      </c>
      <c r="J295" s="3">
        <f t="shared" si="18"/>
        <v>1.8202986501069038</v>
      </c>
      <c r="K295" s="3"/>
      <c r="L295" s="3"/>
      <c r="M295" s="3"/>
      <c r="N295" s="3"/>
    </row>
    <row r="296" spans="1:14" x14ac:dyDescent="0.3">
      <c r="A296" s="3">
        <f t="shared" si="16"/>
        <v>2140</v>
      </c>
      <c r="G296" s="3">
        <f>carbondioxide!L396</f>
        <v>894.17165165190545</v>
      </c>
      <c r="H296" s="3">
        <f t="shared" si="17"/>
        <v>6.3083276479136128</v>
      </c>
      <c r="I296" s="3">
        <f t="shared" si="19"/>
        <v>5.4097283752525422</v>
      </c>
      <c r="J296" s="3">
        <f t="shared" si="18"/>
        <v>1.8405045844667003</v>
      </c>
      <c r="K296" s="3"/>
      <c r="L296" s="3"/>
      <c r="M296" s="3"/>
      <c r="N296" s="3"/>
    </row>
    <row r="297" spans="1:14" x14ac:dyDescent="0.3">
      <c r="A297" s="3">
        <f t="shared" si="16"/>
        <v>2141</v>
      </c>
      <c r="G297" s="3">
        <f>carbondioxide!L397</f>
        <v>898.25000030827982</v>
      </c>
      <c r="H297" s="3">
        <f t="shared" si="17"/>
        <v>6.332673708385876</v>
      </c>
      <c r="I297" s="3">
        <f t="shared" si="19"/>
        <v>5.4416238167423021</v>
      </c>
      <c r="J297" s="3">
        <f t="shared" si="18"/>
        <v>1.8607777755983639</v>
      </c>
      <c r="K297" s="3"/>
      <c r="L297" s="3"/>
      <c r="M297" s="3"/>
      <c r="N297" s="3"/>
    </row>
    <row r="298" spans="1:14" x14ac:dyDescent="0.3">
      <c r="A298" s="3">
        <f t="shared" ref="A298:A361" si="20">1+A297</f>
        <v>2142</v>
      </c>
      <c r="G298" s="3">
        <f>carbondioxide!L398</f>
        <v>902.31657579997886</v>
      </c>
      <c r="H298" s="3">
        <f t="shared" si="17"/>
        <v>6.3568396749885867</v>
      </c>
      <c r="I298" s="3">
        <f t="shared" si="19"/>
        <v>5.4733676817212107</v>
      </c>
      <c r="J298" s="3">
        <f t="shared" si="18"/>
        <v>1.8811169811120614</v>
      </c>
      <c r="K298" s="3"/>
      <c r="L298" s="3"/>
      <c r="M298" s="3"/>
      <c r="N298" s="3"/>
    </row>
    <row r="299" spans="1:14" x14ac:dyDescent="0.3">
      <c r="A299" s="3">
        <f t="shared" si="20"/>
        <v>2143</v>
      </c>
      <c r="G299" s="3">
        <f>carbondioxide!L399</f>
        <v>906.37132120248373</v>
      </c>
      <c r="H299" s="3">
        <f t="shared" si="17"/>
        <v>6.3808271459949371</v>
      </c>
      <c r="I299" s="3">
        <f t="shared" si="19"/>
        <v>5.504959911379057</v>
      </c>
      <c r="J299" s="3">
        <f t="shared" si="18"/>
        <v>1.9015209650915212</v>
      </c>
      <c r="K299" s="3"/>
      <c r="L299" s="3"/>
      <c r="M299" s="3"/>
      <c r="N299" s="3"/>
    </row>
    <row r="300" spans="1:14" x14ac:dyDescent="0.3">
      <c r="A300" s="3">
        <f t="shared" si="20"/>
        <v>2144</v>
      </c>
      <c r="G300" s="3">
        <f>carbondioxide!L400</f>
        <v>910.41418396808126</v>
      </c>
      <c r="H300" s="3">
        <f t="shared" si="17"/>
        <v>6.4046377184994707</v>
      </c>
      <c r="I300" s="3">
        <f t="shared" si="19"/>
        <v>5.5364004893380834</v>
      </c>
      <c r="J300" s="3">
        <f t="shared" si="18"/>
        <v>1.9219884983064344</v>
      </c>
      <c r="K300" s="3"/>
      <c r="L300" s="3"/>
      <c r="M300" s="3"/>
      <c r="N300" s="3"/>
    </row>
    <row r="301" spans="1:14" x14ac:dyDescent="0.3">
      <c r="A301" s="3">
        <f t="shared" si="20"/>
        <v>2145</v>
      </c>
      <c r="G301" s="3">
        <f>carbondioxide!L401</f>
        <v>914.44511581530514</v>
      </c>
      <c r="H301" s="3">
        <f t="shared" si="17"/>
        <v>6.4282729877607228</v>
      </c>
      <c r="I301" s="3">
        <f t="shared" si="19"/>
        <v>5.5676894402458723</v>
      </c>
      <c r="J301" s="3">
        <f t="shared" si="18"/>
        <v>1.9425183584154941</v>
      </c>
      <c r="K301" s="3"/>
      <c r="L301" s="3"/>
      <c r="M301" s="3"/>
      <c r="N301" s="3"/>
    </row>
    <row r="302" spans="1:14" x14ac:dyDescent="0.3">
      <c r="A302" s="3">
        <f t="shared" si="20"/>
        <v>2146</v>
      </c>
      <c r="G302" s="3">
        <f>carbondioxide!L402</f>
        <v>918.4640726199699</v>
      </c>
      <c r="H302" s="3">
        <f t="shared" si="17"/>
        <v>6.4517345465752731</v>
      </c>
      <c r="I302" s="3">
        <f t="shared" si="19"/>
        <v>5.5988268283966889</v>
      </c>
      <c r="J302" s="3">
        <f t="shared" si="18"/>
        <v>1.9631093301602907</v>
      </c>
      <c r="K302" s="3"/>
      <c r="L302" s="3"/>
      <c r="M302" s="3"/>
      <c r="N302" s="3"/>
    </row>
    <row r="303" spans="1:14" x14ac:dyDescent="0.3">
      <c r="A303" s="3">
        <f t="shared" si="20"/>
        <v>2147</v>
      </c>
      <c r="G303" s="3">
        <f>carbondioxide!L403</f>
        <v>922.47101430780708</v>
      </c>
      <c r="H303" s="3">
        <f t="shared" si="17"/>
        <v>6.4750239846820827</v>
      </c>
      <c r="I303" s="3">
        <f t="shared" si="19"/>
        <v>5.6298127563812219</v>
      </c>
      <c r="J303" s="3">
        <f t="shared" si="18"/>
        <v>1.9837602055502734</v>
      </c>
      <c r="K303" s="3"/>
      <c r="L303" s="3"/>
      <c r="M303" s="3"/>
      <c r="N303" s="3"/>
    </row>
    <row r="304" spans="1:14" x14ac:dyDescent="0.3">
      <c r="A304" s="3">
        <f t="shared" si="20"/>
        <v>2148</v>
      </c>
      <c r="G304" s="3">
        <f>carbondioxide!L404</f>
        <v>926.46590474870527</v>
      </c>
      <c r="H304" s="3">
        <f t="shared" si="17"/>
        <v>6.4981428881959218</v>
      </c>
      <c r="I304" s="3">
        <f t="shared" si="19"/>
        <v>5.6606473637646175</v>
      </c>
      <c r="J304" s="3">
        <f t="shared" si="18"/>
        <v>2.0044697840389931</v>
      </c>
      <c r="K304" s="3"/>
      <c r="L304" s="3"/>
      <c r="M304" s="3"/>
      <c r="N304" s="3"/>
    </row>
    <row r="305" spans="1:14" x14ac:dyDescent="0.3">
      <c r="A305" s="3">
        <f t="shared" si="20"/>
        <v>2149</v>
      </c>
      <c r="G305" s="3">
        <f>carbondioxide!L405</f>
        <v>930.44871165256052</v>
      </c>
      <c r="H305" s="3">
        <f t="shared" si="17"/>
        <v>6.5210928390688077</v>
      </c>
      <c r="I305" s="3">
        <f t="shared" si="19"/>
        <v>5.6913308257926811</v>
      </c>
      <c r="J305" s="3">
        <f t="shared" si="18"/>
        <v>2.0252368726918348</v>
      </c>
      <c r="K305" s="3"/>
      <c r="L305" s="3"/>
      <c r="M305" s="3"/>
      <c r="N305" s="3"/>
    </row>
    <row r="306" spans="1:14" x14ac:dyDescent="0.3">
      <c r="A306" s="3">
        <f t="shared" si="20"/>
        <v>2150</v>
      </c>
      <c r="G306" s="3">
        <f>carbondioxide!L406</f>
        <v>934.41940646673766</v>
      </c>
      <c r="H306" s="3">
        <f t="shared" si="17"/>
        <v>6.5438754145783662</v>
      </c>
      <c r="I306" s="3">
        <f t="shared" si="19"/>
        <v>5.7218633521260962</v>
      </c>
      <c r="J306" s="3">
        <f t="shared" si="18"/>
        <v>2.0460602863454476</v>
      </c>
      <c r="K306" s="3"/>
      <c r="L306" s="3"/>
      <c r="M306" s="3"/>
      <c r="N306" s="3"/>
    </row>
    <row r="307" spans="1:14" x14ac:dyDescent="0.3">
      <c r="A307" s="3">
        <f t="shared" si="20"/>
        <v>2151</v>
      </c>
      <c r="G307" s="3">
        <f>carbondioxide!L407</f>
        <v>938.37796427514286</v>
      </c>
      <c r="H307" s="3">
        <f t="shared" si="17"/>
        <v>6.5664921868420727</v>
      </c>
      <c r="I307" s="3">
        <f t="shared" si="19"/>
        <v>5.7522451856024714</v>
      </c>
      <c r="J307" s="3">
        <f t="shared" si="18"/>
        <v>2.0669388477590815</v>
      </c>
      <c r="K307" s="3"/>
      <c r="L307" s="3"/>
      <c r="M307" s="3"/>
      <c r="N307" s="3"/>
    </row>
    <row r="308" spans="1:14" x14ac:dyDescent="0.3">
      <c r="A308" s="3">
        <f t="shared" si="20"/>
        <v>2152</v>
      </c>
      <c r="G308" s="3">
        <f>carbondioxide!L408</f>
        <v>942.324363698909</v>
      </c>
      <c r="H308" s="3">
        <f t="shared" si="17"/>
        <v>6.5889447223564144</v>
      </c>
      <c r="I308" s="3">
        <f t="shared" si="19"/>
        <v>5.7824766010260191</v>
      </c>
      <c r="J308" s="3">
        <f t="shared" si="18"/>
        <v>2.0878713877580322</v>
      </c>
      <c r="K308" s="3"/>
      <c r="L308" s="3"/>
      <c r="M308" s="3"/>
      <c r="N308" s="3"/>
    </row>
    <row r="309" spans="1:14" x14ac:dyDescent="0.3">
      <c r="A309" s="3">
        <f t="shared" si="20"/>
        <v>2153</v>
      </c>
      <c r="G309" s="3">
        <f>carbondioxide!L409</f>
        <v>946.25858679869111</v>
      </c>
      <c r="H309" s="3">
        <f t="shared" si="17"/>
        <v>6.6112345815599678</v>
      </c>
      <c r="I309" s="3">
        <f t="shared" si="19"/>
        <v>5.812557903984632</v>
      </c>
      <c r="J309" s="3">
        <f t="shared" si="18"/>
        <v>2.1088567453693945</v>
      </c>
      <c r="K309" s="3"/>
      <c r="L309" s="3"/>
      <c r="M309" s="3"/>
      <c r="N309" s="3"/>
    </row>
    <row r="310" spans="1:14" x14ac:dyDescent="0.3">
      <c r="A310" s="3">
        <f t="shared" si="20"/>
        <v>2154</v>
      </c>
      <c r="G310" s="3">
        <f>carbondioxide!L410</f>
        <v>950.18061897856819</v>
      </c>
      <c r="H310" s="3">
        <f t="shared" si="17"/>
        <v>6.6333633184194865</v>
      </c>
      <c r="I310" s="3">
        <f t="shared" si="19"/>
        <v>5.8424894296941217</v>
      </c>
      <c r="J310" s="3">
        <f t="shared" si="18"/>
        <v>2.1298937679503291</v>
      </c>
      <c r="K310" s="3"/>
      <c r="L310" s="3"/>
      <c r="M310" s="3"/>
      <c r="N310" s="3"/>
    </row>
    <row r="311" spans="1:14" x14ac:dyDescent="0.3">
      <c r="A311" s="3">
        <f t="shared" si="20"/>
        <v>2155</v>
      </c>
      <c r="G311" s="3">
        <f>carbondioxide!L411</f>
        <v>954.09044889154973</v>
      </c>
      <c r="H311" s="3">
        <f t="shared" si="17"/>
        <v>6.6553324800380969</v>
      </c>
      <c r="I311" s="3">
        <f t="shared" si="19"/>
        <v>5.8722715418693445</v>
      </c>
      <c r="J311" s="3">
        <f t="shared" si="18"/>
        <v>2.1509813113090339</v>
      </c>
      <c r="K311" s="3"/>
      <c r="L311" s="3"/>
      <c r="M311" s="3"/>
      <c r="N311" s="3"/>
    </row>
    <row r="312" spans="1:14" x14ac:dyDescent="0.3">
      <c r="A312" s="3">
        <f t="shared" si="20"/>
        <v>2156</v>
      </c>
      <c r="G312" s="3">
        <f>carbondioxide!L412</f>
        <v>957.98806834668028</v>
      </c>
      <c r="H312" s="3">
        <f t="shared" si="17"/>
        <v>6.6771436062847487</v>
      </c>
      <c r="I312" s="3">
        <f t="shared" si="19"/>
        <v>5.9019046316219397</v>
      </c>
      <c r="J312" s="3">
        <f t="shared" si="18"/>
        <v>2.1721182398186163</v>
      </c>
      <c r="K312" s="3"/>
      <c r="L312" s="3"/>
      <c r="M312" s="3"/>
      <c r="N312" s="3"/>
    </row>
    <row r="313" spans="1:14" x14ac:dyDescent="0.3">
      <c r="A313" s="3">
        <f t="shared" si="20"/>
        <v>2157</v>
      </c>
      <c r="G313" s="3">
        <f>carbondioxide!L413</f>
        <v>961.87347221773791</v>
      </c>
      <c r="H313" s="3">
        <f t="shared" si="17"/>
        <v>6.6987982294440691</v>
      </c>
      <c r="I313" s="3">
        <f t="shared" si="19"/>
        <v>5.9313891163843859</v>
      </c>
      <c r="J313" s="3">
        <f t="shared" si="18"/>
        <v>2.193303426524059</v>
      </c>
      <c r="K313" s="3"/>
      <c r="L313" s="3"/>
      <c r="M313" s="3"/>
      <c r="N313" s="3"/>
    </row>
    <row r="314" spans="1:14" x14ac:dyDescent="0.3">
      <c r="A314" s="3">
        <f t="shared" si="20"/>
        <v>2158</v>
      </c>
      <c r="G314" s="3">
        <f>carbondioxide!L414</f>
        <v>965.74665835351959</v>
      </c>
      <c r="H314" s="3">
        <f t="shared" si="17"/>
        <v>6.720297873885845</v>
      </c>
      <c r="I314" s="3">
        <f t="shared" si="19"/>
        <v>5.9607254388600648</v>
      </c>
      <c r="J314" s="3">
        <f t="shared" si="18"/>
        <v>2.2145357532424654</v>
      </c>
      <c r="K314" s="3"/>
      <c r="L314" s="3"/>
      <c r="M314" s="3"/>
      <c r="N314" s="3"/>
    </row>
    <row r="315" spans="1:14" x14ac:dyDescent="0.3">
      <c r="A315" s="3">
        <f t="shared" si="20"/>
        <v>2159</v>
      </c>
      <c r="G315" s="3">
        <f>carbondioxide!L415</f>
        <v>969.6076274897041</v>
      </c>
      <c r="H315" s="3">
        <f t="shared" si="17"/>
        <v>6.7416440557533237</v>
      </c>
      <c r="I315" s="3">
        <f t="shared" si="19"/>
        <v>5.9899140659990024</v>
      </c>
      <c r="J315" s="3">
        <f t="shared" si="18"/>
        <v>2.2358141106567735</v>
      </c>
      <c r="K315" s="3"/>
      <c r="L315" s="3"/>
      <c r="M315" s="3"/>
      <c r="N315" s="3"/>
    </row>
    <row r="316" spans="1:14" x14ac:dyDescent="0.3">
      <c r="A316" s="3">
        <f t="shared" si="20"/>
        <v>2160</v>
      </c>
      <c r="G316" s="3">
        <f>carbondioxide!L416</f>
        <v>973.45638316228815</v>
      </c>
      <c r="H316" s="3">
        <f t="shared" si="17"/>
        <v>6.7628382826696294</v>
      </c>
      <c r="I316" s="3">
        <f t="shared" si="19"/>
        <v>6.0189554879989693</v>
      </c>
      <c r="J316" s="3">
        <f t="shared" si="18"/>
        <v>2.2571373984031173</v>
      </c>
      <c r="K316" s="3"/>
      <c r="L316" s="3"/>
      <c r="M316" s="3"/>
      <c r="N316" s="3"/>
    </row>
    <row r="317" spans="1:14" x14ac:dyDescent="0.3">
      <c r="A317" s="3">
        <f t="shared" si="20"/>
        <v>2161</v>
      </c>
      <c r="G317" s="3">
        <f>carbondioxide!L417</f>
        <v>977.29293162258239</v>
      </c>
      <c r="H317" s="3">
        <f t="shared" si="17"/>
        <v>6.7838820534615376</v>
      </c>
      <c r="I317" s="3">
        <f t="shared" si="19"/>
        <v>6.0478502173315825</v>
      </c>
      <c r="J317" s="3">
        <f t="shared" si="18"/>
        <v>2.2785045251520217</v>
      </c>
      <c r="K317" s="3"/>
      <c r="L317" s="3"/>
      <c r="M317" s="3"/>
      <c r="N317" s="3"/>
    </row>
    <row r="318" spans="1:14" x14ac:dyDescent="0.3">
      <c r="A318" s="3">
        <f t="shared" si="20"/>
        <v>2162</v>
      </c>
      <c r="G318" s="3">
        <f>carbondioxide!L418</f>
        <v>981.11728175376209</v>
      </c>
      <c r="H318" s="3">
        <f t="shared" si="17"/>
        <v>6.8047768578999488</v>
      </c>
      <c r="I318" s="3">
        <f t="shared" si="19"/>
        <v>6.0765987877930661</v>
      </c>
      <c r="J318" s="3">
        <f t="shared" si="18"/>
        <v>2.2999144086836014</v>
      </c>
      <c r="K318" s="3"/>
      <c r="L318" s="3"/>
      <c r="M318" s="3"/>
      <c r="N318" s="3"/>
    </row>
    <row r="319" spans="1:14" x14ac:dyDescent="0.3">
      <c r="A319" s="3">
        <f t="shared" si="20"/>
        <v>2163</v>
      </c>
      <c r="G319" s="3">
        <f>carbondioxide!L419</f>
        <v>984.92944498895736</v>
      </c>
      <c r="H319" s="3">
        <f t="shared" si="17"/>
        <v>6.8255241764563621</v>
      </c>
      <c r="I319" s="3">
        <f t="shared" si="19"/>
        <v>6.1052017535793102</v>
      </c>
      <c r="J319" s="3">
        <f t="shared" si="18"/>
        <v>2.3213659759569434</v>
      </c>
      <c r="K319" s="3"/>
      <c r="L319" s="3"/>
      <c r="M319" s="3"/>
      <c r="N319" s="3"/>
    </row>
    <row r="320" spans="1:14" x14ac:dyDescent="0.3">
      <c r="A320" s="3">
        <f t="shared" si="20"/>
        <v>2164</v>
      </c>
      <c r="G320" s="3">
        <f>carbondioxide!L420</f>
        <v>988.72943523087724</v>
      </c>
      <c r="H320" s="3">
        <f t="shared" si="17"/>
        <v>6.8461254800747433</v>
      </c>
      <c r="I320" s="3">
        <f t="shared" si="19"/>
        <v>6.133659688384852</v>
      </c>
      <c r="J320" s="3">
        <f t="shared" si="18"/>
        <v>2.3428581631738385</v>
      </c>
      <c r="K320" s="3"/>
      <c r="L320" s="3"/>
      <c r="M320" s="3"/>
      <c r="N320" s="3"/>
    </row>
    <row r="321" spans="1:14" x14ac:dyDescent="0.3">
      <c r="A321" s="3">
        <f t="shared" si="20"/>
        <v>2165</v>
      </c>
      <c r="G321" s="3">
        <f>carbondioxide!L421</f>
        <v>992.51726877295016</v>
      </c>
      <c r="H321" s="3">
        <f t="shared" si="17"/>
        <v>6.8665822299581256</v>
      </c>
      <c r="I321" s="3">
        <f t="shared" si="19"/>
        <v>6.1619731845254222</v>
      </c>
      <c r="J321" s="3">
        <f t="shared" si="18"/>
        <v>2.3643899158370369</v>
      </c>
      <c r="K321" s="3"/>
      <c r="L321" s="3"/>
      <c r="M321" s="3"/>
      <c r="N321" s="3"/>
    </row>
    <row r="322" spans="1:14" x14ac:dyDescent="0.3">
      <c r="A322" s="3">
        <f t="shared" si="20"/>
        <v>2166</v>
      </c>
      <c r="G322" s="3">
        <f>carbondioxide!L422</f>
        <v>996.29296422197604</v>
      </c>
      <c r="H322" s="3">
        <f t="shared" si="17"/>
        <v>6.8868958773693958</v>
      </c>
      <c r="I322" s="3">
        <f t="shared" si="19"/>
        <v>6.1901428520836639</v>
      </c>
      <c r="J322" s="3">
        <f t="shared" si="18"/>
        <v>2.3859601888031872</v>
      </c>
      <c r="K322" s="3"/>
      <c r="L322" s="3"/>
      <c r="M322" s="3"/>
      <c r="N322" s="3"/>
    </row>
    <row r="323" spans="1:14" x14ac:dyDescent="0.3">
      <c r="A323" s="3">
        <f t="shared" si="20"/>
        <v>2167</v>
      </c>
      <c r="G323" s="3">
        <f>carbondioxide!L423</f>
        <v>1000.05654242227</v>
      </c>
      <c r="H323" s="3">
        <f t="shared" si="17"/>
        <v>6.907067863445647</v>
      </c>
      <c r="I323" s="3">
        <f t="shared" si="19"/>
        <v>6.2181693180776554</v>
      </c>
      <c r="J323" s="3">
        <f t="shared" si="18"/>
        <v>2.4075679463306203</v>
      </c>
      <c r="K323" s="3"/>
      <c r="L323" s="3"/>
      <c r="M323" s="3"/>
      <c r="N323" s="3"/>
    </row>
    <row r="324" spans="1:14" x14ac:dyDescent="0.3">
      <c r="A324" s="3">
        <f t="shared" si="20"/>
        <v>2168</v>
      </c>
      <c r="G324" s="3">
        <f>carbondioxide!L424</f>
        <v>1003.8080263812899</v>
      </c>
      <c r="H324" s="3">
        <f t="shared" si="17"/>
        <v>6.927099619025566</v>
      </c>
      <c r="I324" s="3">
        <f t="shared" si="19"/>
        <v>6.246053225651842</v>
      </c>
      <c r="J324" s="3">
        <f t="shared" si="18"/>
        <v>2.4292121621221434</v>
      </c>
      <c r="K324" s="3"/>
      <c r="L324" s="3"/>
      <c r="M324" s="3"/>
      <c r="N324" s="3"/>
    </row>
    <row r="325" spans="1:14" x14ac:dyDescent="0.3">
      <c r="A325" s="3">
        <f t="shared" si="20"/>
        <v>2169</v>
      </c>
      <c r="G325" s="3">
        <f>carbondioxide!L425</f>
        <v>1007.5474411967328</v>
      </c>
      <c r="H325" s="3">
        <f t="shared" si="17"/>
        <v>6.9469925644893378</v>
      </c>
      <c r="I325" s="3">
        <f t="shared" si="19"/>
        <v>6.2737952332899916</v>
      </c>
      <c r="J325" s="3">
        <f t="shared" si="18"/>
        <v>2.4508918193629921</v>
      </c>
      <c r="K325" s="3"/>
      <c r="L325" s="3"/>
      <c r="M325" s="3"/>
      <c r="N325" s="3"/>
    </row>
    <row r="326" spans="1:14" x14ac:dyDescent="0.3">
      <c r="A326" s="3">
        <f t="shared" si="20"/>
        <v>2170</v>
      </c>
      <c r="G326" s="3">
        <f>carbondioxide!L426</f>
        <v>1011.2748139850852</v>
      </c>
      <c r="H326" s="3">
        <f t="shared" si="17"/>
        <v>6.9667481096105206</v>
      </c>
      <c r="I326" s="3">
        <f t="shared" si="19"/>
        <v>6.3013960140497902</v>
      </c>
      <c r="J326" s="3">
        <f t="shared" si="18"/>
        <v>2.4726059107540972</v>
      </c>
      <c r="K326" s="3"/>
      <c r="L326" s="3"/>
      <c r="M326" s="3"/>
      <c r="N326" s="3"/>
    </row>
    <row r="327" spans="1:14" x14ac:dyDescent="0.3">
      <c r="A327" s="3">
        <f t="shared" si="20"/>
        <v>2171</v>
      </c>
      <c r="G327" s="3">
        <f>carbondioxide!L427</f>
        <v>1014.9901738116151</v>
      </c>
      <c r="H327" s="3">
        <f t="shared" ref="H327:H390" si="21">H$3*LN(G327/G$3)</f>
        <v>6.986367653419423</v>
      </c>
      <c r="I327" s="3">
        <f t="shared" si="19"/>
        <v>6.3288562548186791</v>
      </c>
      <c r="J327" s="3">
        <f t="shared" ref="J327:J390" si="22">J326+J$3*(I326-J326)</f>
        <v>2.4943534385408168</v>
      </c>
      <c r="K327" s="3"/>
      <c r="L327" s="3"/>
      <c r="M327" s="3"/>
      <c r="N327" s="3"/>
    </row>
    <row r="328" spans="1:14" x14ac:dyDescent="0.3">
      <c r="A328" s="3">
        <f t="shared" si="20"/>
        <v>2172</v>
      </c>
      <c r="G328" s="3">
        <f>carbondioxide!L428</f>
        <v>1018.6935516217897</v>
      </c>
      <c r="H328" s="3">
        <f t="shared" si="21"/>
        <v>7.005852584077501</v>
      </c>
      <c r="I328" s="3">
        <f t="shared" ref="I328:I391" si="23">I327+I$3*(I$4*H328-I327)+I$5*(J327-I327)</f>
        <v>6.3561766555905441</v>
      </c>
      <c r="J328" s="3">
        <f t="shared" si="22"/>
        <v>2.5161334145372751</v>
      </c>
      <c r="K328" s="3"/>
      <c r="L328" s="3"/>
      <c r="M328" s="3"/>
      <c r="N328" s="3"/>
    </row>
    <row r="329" spans="1:14" x14ac:dyDescent="0.3">
      <c r="A329" s="3">
        <f t="shared" si="20"/>
        <v>2173</v>
      </c>
      <c r="G329" s="3">
        <f>carbondioxide!L429</f>
        <v>1022.3849801741044</v>
      </c>
      <c r="H329" s="3">
        <f t="shared" si="21"/>
        <v>7.0252042787623212</v>
      </c>
      <c r="I329" s="3">
        <f t="shared" si="23"/>
        <v>6.3833579287628659</v>
      </c>
      <c r="J329" s="3">
        <f t="shared" si="22"/>
        <v>2.5379448601464576</v>
      </c>
      <c r="K329" s="3"/>
      <c r="L329" s="3"/>
      <c r="M329" s="3"/>
      <c r="N329" s="3"/>
    </row>
    <row r="330" spans="1:14" x14ac:dyDescent="0.3">
      <c r="A330" s="3">
        <f t="shared" si="20"/>
        <v>2174</v>
      </c>
      <c r="G330" s="3">
        <f>carbondioxide!L430</f>
        <v>1026.0644939743081</v>
      </c>
      <c r="H330" s="3">
        <f t="shared" si="21"/>
        <v>7.0444241035626352</v>
      </c>
      <c r="I330" s="3">
        <f t="shared" si="23"/>
        <v>6.4104007984539431</v>
      </c>
      <c r="J330" s="3">
        <f t="shared" si="22"/>
        <v>2.5597868063761986</v>
      </c>
      <c r="K330" s="3"/>
      <c r="L330" s="3"/>
      <c r="M330" s="3"/>
      <c r="N330" s="3"/>
    </row>
    <row r="331" spans="1:14" x14ac:dyDescent="0.3">
      <c r="A331" s="3">
        <f t="shared" si="20"/>
        <v>2175</v>
      </c>
      <c r="G331" s="3">
        <f>carbondioxide!L431</f>
        <v>1029.7321292110096</v>
      </c>
      <c r="H331" s="3">
        <f t="shared" si="21"/>
        <v>7.0635134133831645</v>
      </c>
      <c r="I331" s="3">
        <f t="shared" si="23"/>
        <v>6.4373059998397855</v>
      </c>
      <c r="J331" s="3">
        <f t="shared" si="22"/>
        <v>2.5816582938512003</v>
      </c>
      <c r="K331" s="3"/>
      <c r="L331" s="3"/>
      <c r="M331" s="3"/>
      <c r="N331" s="3"/>
    </row>
    <row r="332" spans="1:14" x14ac:dyDescent="0.3">
      <c r="A332" s="3">
        <f t="shared" si="20"/>
        <v>2176</v>
      </c>
      <c r="G332" s="3">
        <f>carbondioxide!L432</f>
        <v>1033.3879236926491</v>
      </c>
      <c r="H332" s="3">
        <f t="shared" si="21"/>
        <v>7.0824735518586754</v>
      </c>
      <c r="I332" s="3">
        <f t="shared" si="23"/>
        <v>6.4640742785103047</v>
      </c>
      <c r="J332" s="3">
        <f t="shared" si="22"/>
        <v>2.6035583728212153</v>
      </c>
      <c r="K332" s="3"/>
      <c r="L332" s="3"/>
      <c r="M332" s="3"/>
      <c r="N332" s="3"/>
    </row>
    <row r="333" spans="1:14" x14ac:dyDescent="0.3">
      <c r="A333" s="3">
        <f t="shared" si="20"/>
        <v>2177</v>
      </c>
      <c r="G333" s="3">
        <f>carbondioxide!L433</f>
        <v>1037.0319167858183</v>
      </c>
      <c r="H333" s="3">
        <f t="shared" si="21"/>
        <v>7.1013058512769405</v>
      </c>
      <c r="I333" s="3">
        <f t="shared" si="23"/>
        <v>6.490706389844398</v>
      </c>
      <c r="J333" s="3">
        <f t="shared" si="22"/>
        <v>2.6254861031655294</v>
      </c>
      <c r="K333" s="3"/>
      <c r="L333" s="3"/>
      <c r="M333" s="3"/>
      <c r="N333" s="3"/>
    </row>
    <row r="334" spans="1:14" x14ac:dyDescent="0.3">
      <c r="A334" s="3">
        <f t="shared" si="20"/>
        <v>2178</v>
      </c>
      <c r="G334" s="3">
        <f>carbondioxide!L434</f>
        <v>1040.6641493549155</v>
      </c>
      <c r="H334" s="3">
        <f t="shared" si="21"/>
        <v>7.1200116325102361</v>
      </c>
      <c r="I334" s="3">
        <f t="shared" si="23"/>
        <v>6.5172030984035505</v>
      </c>
      <c r="J334" s="3">
        <f t="shared" si="22"/>
        <v>2.6474405543938655</v>
      </c>
      <c r="K334" s="3"/>
      <c r="L334" s="3"/>
      <c r="M334" s="3"/>
      <c r="N334" s="3"/>
    </row>
    <row r="335" spans="1:14" x14ac:dyDescent="0.3">
      <c r="A335" s="3">
        <f t="shared" si="20"/>
        <v>2179</v>
      </c>
      <c r="G335" s="3">
        <f>carbondioxide!L435</f>
        <v>1044.2846637031155</v>
      </c>
      <c r="H335" s="3">
        <f t="shared" si="21"/>
        <v>7.1385922049549801</v>
      </c>
      <c r="I335" s="3">
        <f t="shared" si="23"/>
        <v>6.5435651773435684</v>
      </c>
      <c r="J335" s="3">
        <f t="shared" si="22"/>
        <v>2.6694208056438407</v>
      </c>
      <c r="K335" s="3"/>
      <c r="L335" s="3"/>
      <c r="M335" s="3"/>
      <c r="N335" s="3"/>
    </row>
    <row r="336" spans="1:14" x14ac:dyDescent="0.3">
      <c r="A336" s="3">
        <f t="shared" si="20"/>
        <v>2180</v>
      </c>
      <c r="G336" s="3">
        <f>carbondioxide!L436</f>
        <v>1047.8935035146424</v>
      </c>
      <c r="H336" s="3">
        <f t="shared" si="21"/>
        <v>7.1570488664791956</v>
      </c>
      <c r="I336" s="3">
        <f t="shared" si="23"/>
        <v>6.569793407844057</v>
      </c>
      <c r="J336" s="3">
        <f t="shared" si="22"/>
        <v>2.6914259456750953</v>
      </c>
      <c r="K336" s="3"/>
      <c r="L336" s="3"/>
      <c r="M336" s="3"/>
      <c r="N336" s="3"/>
    </row>
    <row r="337" spans="1:14" x14ac:dyDescent="0.3">
      <c r="A337" s="3">
        <f t="shared" si="20"/>
        <v>2181</v>
      </c>
      <c r="G337" s="3">
        <f>carbondioxide!L437</f>
        <v>1051.4907137983255</v>
      </c>
      <c r="H337" s="3">
        <f t="shared" si="21"/>
        <v>7.1753829033774306</v>
      </c>
      <c r="I337" s="3">
        <f t="shared" si="23"/>
        <v>6.5958885785552788</v>
      </c>
      <c r="J337" s="3">
        <f t="shared" si="22"/>
        <v>2.7134550728602149</v>
      </c>
      <c r="K337" s="3"/>
      <c r="L337" s="3"/>
      <c r="M337" s="3"/>
      <c r="N337" s="3"/>
    </row>
    <row r="338" spans="1:14" x14ac:dyDescent="0.3">
      <c r="A338" s="3">
        <f t="shared" si="20"/>
        <v>2182</v>
      </c>
      <c r="G338" s="3">
        <f>carbondioxide!L438</f>
        <v>1055.0763408324237</v>
      </c>
      <c r="H338" s="3">
        <f t="shared" si="21"/>
        <v>7.1935955903328272</v>
      </c>
      <c r="I338" s="3">
        <f t="shared" si="23"/>
        <v>6.6218514850620034</v>
      </c>
      <c r="J338" s="3">
        <f t="shared" si="22"/>
        <v>2.735507295172563</v>
      </c>
      <c r="K338" s="3"/>
      <c r="L338" s="3"/>
      <c r="M338" s="3"/>
      <c r="N338" s="3"/>
    </row>
    <row r="339" spans="1:14" x14ac:dyDescent="0.3">
      <c r="A339" s="3">
        <f t="shared" si="20"/>
        <v>2183</v>
      </c>
      <c r="G339" s="3">
        <f>carbondioxide!L439</f>
        <v>1058.6504321106991</v>
      </c>
      <c r="H339" s="3">
        <f t="shared" si="21"/>
        <v>7.2116881903860293</v>
      </c>
      <c r="I339" s="3">
        <f t="shared" si="23"/>
        <v>6.6476829293639845</v>
      </c>
      <c r="J339" s="3">
        <f t="shared" si="22"/>
        <v>2.7575817301711352</v>
      </c>
      <c r="K339" s="3"/>
      <c r="L339" s="3"/>
      <c r="M339" s="3"/>
      <c r="N339" s="3"/>
    </row>
    <row r="340" spans="1:14" x14ac:dyDescent="0.3">
      <c r="A340" s="3">
        <f t="shared" si="20"/>
        <v>2184</v>
      </c>
      <c r="G340" s="3">
        <f>carbondioxide!L440</f>
        <v>1062.2130362897265</v>
      </c>
      <c r="H340" s="3">
        <f t="shared" si="21"/>
        <v>7.22966195491062</v>
      </c>
      <c r="I340" s="3">
        <f t="shared" si="23"/>
        <v>6.6733837193726986</v>
      </c>
      <c r="J340" s="3">
        <f t="shared" si="22"/>
        <v>2.7796775049825504</v>
      </c>
      <c r="K340" s="3"/>
      <c r="L340" s="3"/>
      <c r="M340" s="3"/>
      <c r="N340" s="3"/>
    </row>
    <row r="341" spans="1:14" x14ac:dyDescent="0.3">
      <c r="A341" s="3">
        <f t="shared" si="20"/>
        <v>2185</v>
      </c>
      <c r="G341" s="3">
        <f>carbondioxide!L441</f>
        <v>1065.7642031374194</v>
      </c>
      <c r="H341" s="3">
        <f t="shared" si="21"/>
        <v>7.2475181235948094</v>
      </c>
      <c r="I341" s="3">
        <f t="shared" si="23"/>
        <v>6.6989546684239771</v>
      </c>
      <c r="J341" s="3">
        <f t="shared" si="22"/>
        <v>2.8017937562802864</v>
      </c>
      <c r="K341" s="3"/>
      <c r="L341" s="3"/>
      <c r="M341" s="3"/>
      <c r="N341" s="3"/>
    </row>
    <row r="342" spans="1:14" x14ac:dyDescent="0.3">
      <c r="A342" s="3">
        <f t="shared" si="20"/>
        <v>2186</v>
      </c>
      <c r="G342" s="3">
        <f>carbondioxide!L442</f>
        <v>1069.3039834827555</v>
      </c>
      <c r="H342" s="3">
        <f t="shared" si="21"/>
        <v>7.2652579244290791</v>
      </c>
      <c r="I342" s="3">
        <f t="shared" si="23"/>
        <v>6.7243965948061746</v>
      </c>
      <c r="J342" s="3">
        <f t="shared" si="22"/>
        <v>2.8239296302612624</v>
      </c>
      <c r="K342" s="3"/>
      <c r="L342" s="3"/>
      <c r="M342" s="3"/>
      <c r="N342" s="3"/>
    </row>
    <row r="343" spans="1:14" x14ac:dyDescent="0.3">
      <c r="A343" s="3">
        <f t="shared" si="20"/>
        <v>2187</v>
      </c>
      <c r="G343" s="3">
        <f>carbondioxide!L443</f>
        <v>1072.8324291666895</v>
      </c>
      <c r="H343" s="3">
        <f t="shared" si="21"/>
        <v>7.2828825736995633</v>
      </c>
      <c r="I343" s="3">
        <f t="shared" si="23"/>
        <v>6.7497103213035219</v>
      </c>
      <c r="J343" s="3">
        <f t="shared" si="22"/>
        <v>2.8460842826198776</v>
      </c>
      <c r="K343" s="3"/>
      <c r="L343" s="3"/>
      <c r="M343" s="3"/>
      <c r="N343" s="3"/>
    </row>
    <row r="344" spans="1:14" x14ac:dyDescent="0.3">
      <c r="A344" s="3">
        <f t="shared" si="20"/>
        <v>2188</v>
      </c>
      <c r="G344" s="3">
        <f>carbondioxide!L444</f>
        <v>1076.3495929942246</v>
      </c>
      <c r="H344" s="3">
        <f t="shared" si="21"/>
        <v>7.3003932759868135</v>
      </c>
      <c r="I344" s="3">
        <f t="shared" si="23"/>
        <v>6.7748966747543067</v>
      </c>
      <c r="J344" s="3">
        <f t="shared" si="22"/>
        <v>2.8682568785196008</v>
      </c>
      <c r="K344" s="3"/>
      <c r="L344" s="3"/>
      <c r="M344" s="3"/>
      <c r="N344" s="3"/>
    </row>
    <row r="345" spans="1:14" x14ac:dyDescent="0.3">
      <c r="A345" s="3">
        <f t="shared" si="20"/>
        <v>2189</v>
      </c>
      <c r="G345" s="3">
        <f>carbondioxide!L445</f>
        <v>1079.8555286876417</v>
      </c>
      <c r="H345" s="3">
        <f t="shared" si="21"/>
        <v>7.3177912241698211</v>
      </c>
      <c r="I345" s="3">
        <f t="shared" si="23"/>
        <v>6.7999564856235413</v>
      </c>
      <c r="J345" s="3">
        <f t="shared" si="22"/>
        <v>2.8904465925622138</v>
      </c>
      <c r="K345" s="3"/>
      <c r="L345" s="3"/>
      <c r="M345" s="3"/>
      <c r="N345" s="3"/>
    </row>
    <row r="346" spans="1:14" x14ac:dyDescent="0.3">
      <c r="A346" s="3">
        <f t="shared" si="20"/>
        <v>2190</v>
      </c>
      <c r="G346" s="3">
        <f>carbondioxide!L446</f>
        <v>1083.3502908408552</v>
      </c>
      <c r="H346" s="3">
        <f t="shared" si="21"/>
        <v>7.3350775994349622</v>
      </c>
      <c r="I346" s="3">
        <f t="shared" si="23"/>
        <v>6.8248905875897785</v>
      </c>
      <c r="J346" s="3">
        <f t="shared" si="22"/>
        <v>2.9126526087548021</v>
      </c>
      <c r="K346" s="3"/>
      <c r="L346" s="3"/>
      <c r="M346" s="3"/>
      <c r="N346" s="3"/>
    </row>
    <row r="347" spans="1:14" x14ac:dyDescent="0.3">
      <c r="A347" s="3">
        <f t="shared" si="20"/>
        <v>2191</v>
      </c>
      <c r="G347" s="3">
        <f>carbondioxide!L447</f>
        <v>1086.8339348748877</v>
      </c>
      <c r="H347" s="3">
        <f t="shared" si="21"/>
        <v>7.3522535712896868</v>
      </c>
      <c r="I347" s="3">
        <f t="shared" si="23"/>
        <v>6.84969981714573</v>
      </c>
      <c r="J347" s="3">
        <f t="shared" si="22"/>
        <v>2.9348741204745847</v>
      </c>
      <c r="K347" s="3"/>
      <c r="L347" s="3"/>
      <c r="M347" s="3"/>
      <c r="N347" s="3"/>
    </row>
    <row r="348" spans="1:14" x14ac:dyDescent="0.3">
      <c r="A348" s="3">
        <f t="shared" si="20"/>
        <v>2192</v>
      </c>
      <c r="G348" s="3">
        <f>carbondioxide!L448</f>
        <v>1090.3065169944393</v>
      </c>
      <c r="H348" s="3">
        <f t="shared" si="21"/>
        <v>7.3693202975807068</v>
      </c>
      <c r="I348" s="3">
        <f t="shared" si="23"/>
        <v>6.8743850132123656</v>
      </c>
      <c r="J348" s="3">
        <f t="shared" si="22"/>
        <v>2.9571103304316768</v>
      </c>
      <c r="K348" s="3"/>
      <c r="L348" s="3"/>
      <c r="M348" s="3"/>
      <c r="N348" s="3"/>
    </row>
    <row r="349" spans="1:14" x14ac:dyDescent="0.3">
      <c r="A349" s="3">
        <f t="shared" si="20"/>
        <v>2193</v>
      </c>
      <c r="G349" s="3">
        <f>carbondioxide!L449</f>
        <v>1093.7680941455437</v>
      </c>
      <c r="H349" s="3">
        <f t="shared" si="21"/>
        <v>7.3862789245165095</v>
      </c>
      <c r="I349" s="3">
        <f t="shared" si="23"/>
        <v>6.8989470167661624</v>
      </c>
      <c r="J349" s="3">
        <f t="shared" si="22"/>
        <v>2.979360450629871</v>
      </c>
      <c r="K349" s="3"/>
      <c r="L349" s="3"/>
      <c r="M349" s="3"/>
      <c r="N349" s="3"/>
    </row>
    <row r="350" spans="1:14" x14ac:dyDescent="0.3">
      <c r="A350" s="3">
        <f t="shared" si="20"/>
        <v>2194</v>
      </c>
      <c r="G350" s="3">
        <f>carbondioxide!L450</f>
        <v>1097.2187239742823</v>
      </c>
      <c r="H350" s="3">
        <f t="shared" si="21"/>
        <v>7.4031305866939245</v>
      </c>
      <c r="I350" s="3">
        <f t="shared" si="23"/>
        <v>6.9233866704791849</v>
      </c>
      <c r="J350" s="3">
        <f t="shared" si="22"/>
        <v>3.0016237023255252</v>
      </c>
      <c r="K350" s="3"/>
      <c r="L350" s="3"/>
      <c r="M350" s="3"/>
      <c r="N350" s="3"/>
    </row>
    <row r="351" spans="1:14" x14ac:dyDescent="0.3">
      <c r="A351" s="3">
        <f t="shared" si="20"/>
        <v>2195</v>
      </c>
      <c r="G351" s="3">
        <f>carbondioxide!L451</f>
        <v>1100.6584647865518</v>
      </c>
      <c r="H351" s="3">
        <f t="shared" si="21"/>
        <v>7.4198764071286307</v>
      </c>
      <c r="I351" s="3">
        <f t="shared" si="23"/>
        <v>6.9477048183716752</v>
      </c>
      <c r="J351" s="3">
        <f t="shared" si="22"/>
        <v>3.0238993159846381</v>
      </c>
      <c r="K351" s="3"/>
      <c r="L351" s="3"/>
      <c r="M351" s="3"/>
      <c r="N351" s="3"/>
    </row>
    <row r="352" spans="1:14" x14ac:dyDescent="0.3">
      <c r="A352" s="3">
        <f t="shared" si="20"/>
        <v>2196</v>
      </c>
      <c r="G352" s="3">
        <f>carbondioxide!L452</f>
        <v>1104.0873755088585</v>
      </c>
      <c r="H352" s="3">
        <f t="shared" si="21"/>
        <v>7.436517497289338</v>
      </c>
      <c r="I352" s="3">
        <f t="shared" si="23"/>
        <v>6.9719023054768563</v>
      </c>
      <c r="J352" s="3">
        <f t="shared" si="22"/>
        <v>3.0461865312381966</v>
      </c>
      <c r="K352" s="3"/>
      <c r="L352" s="3"/>
      <c r="M352" s="3"/>
      <c r="N352" s="3"/>
    </row>
    <row r="353" spans="1:14" x14ac:dyDescent="0.3">
      <c r="A353" s="3">
        <f t="shared" si="20"/>
        <v>2197</v>
      </c>
      <c r="G353" s="3">
        <f>carbondioxide!L453</f>
        <v>1107.5055156501289</v>
      </c>
      <c r="H353" s="3">
        <f t="shared" si="21"/>
        <v>7.4530549571355325</v>
      </c>
      <c r="I353" s="3">
        <f t="shared" si="23"/>
        <v>6.9959799775176172</v>
      </c>
      <c r="J353" s="3">
        <f t="shared" si="22"/>
        <v>3.068484596835872</v>
      </c>
      <c r="K353" s="3"/>
      <c r="L353" s="3"/>
      <c r="M353" s="3"/>
      <c r="N353" s="3"/>
    </row>
    <row r="354" spans="1:14" x14ac:dyDescent="0.3">
      <c r="A354" s="3">
        <f t="shared" si="20"/>
        <v>2198</v>
      </c>
      <c r="G354" s="3">
        <f>carbondioxide!L454</f>
        <v>1110.9129452645175</v>
      </c>
      <c r="H354" s="3">
        <f t="shared" si="21"/>
        <v>7.4694898751585521</v>
      </c>
      <c r="I354" s="3">
        <f t="shared" si="23"/>
        <v>7.0199386805948105</v>
      </c>
      <c r="J354" s="3">
        <f t="shared" si="22"/>
        <v>3.0907927705981444</v>
      </c>
      <c r="K354" s="3"/>
      <c r="L354" s="3"/>
      <c r="M354" s="3"/>
      <c r="N354" s="3"/>
    </row>
    <row r="355" spans="1:14" x14ac:dyDescent="0.3">
      <c r="A355" s="3">
        <f t="shared" si="20"/>
        <v>2199</v>
      </c>
      <c r="G355" s="3">
        <f>carbondioxide!L455</f>
        <v>1114.3097249151938</v>
      </c>
      <c r="H355" s="3">
        <f t="shared" si="21"/>
        <v>7.4858233284258535</v>
      </c>
      <c r="I355" s="3">
        <f t="shared" si="23"/>
        <v>7.0437792608868417</v>
      </c>
      <c r="J355" s="3">
        <f t="shared" si="22"/>
        <v>3.1131103193669256</v>
      </c>
      <c r="K355" s="3"/>
      <c r="L355" s="3"/>
      <c r="M355" s="3"/>
      <c r="N355" s="3"/>
    </row>
    <row r="356" spans="1:14" x14ac:dyDescent="0.3">
      <c r="A356" s="3">
        <f t="shared" si="20"/>
        <v>2200</v>
      </c>
      <c r="G356" s="3">
        <f>carbondioxide!L456</f>
        <v>1117.6959156390949</v>
      </c>
      <c r="H356" s="3">
        <f t="shared" si="21"/>
        <v>7.5020563826283118</v>
      </c>
      <c r="I356" s="3">
        <f t="shared" si="23"/>
        <v>7.0675025643602769</v>
      </c>
      <c r="J356" s="3">
        <f t="shared" si="22"/>
        <v>3.1354365189547586</v>
      </c>
      <c r="K356" s="3"/>
      <c r="L356" s="3"/>
      <c r="M356" s="3"/>
      <c r="N356" s="3"/>
    </row>
    <row r="357" spans="1:14" x14ac:dyDescent="0.3">
      <c r="A357" s="3">
        <f t="shared" si="20"/>
        <v>2201</v>
      </c>
      <c r="G357" s="3">
        <f>carbondioxide!L457</f>
        <v>1121.0715789126273</v>
      </c>
      <c r="H357" s="3">
        <f t="shared" si="21"/>
        <v>7.5181900921303928</v>
      </c>
      <c r="I357" s="3">
        <f t="shared" si="23"/>
        <v>7.0911094364911751</v>
      </c>
      <c r="J357" s="3">
        <f t="shared" si="22"/>
        <v>3.157770654092662</v>
      </c>
      <c r="K357" s="3"/>
      <c r="L357" s="3"/>
      <c r="M357" s="3"/>
      <c r="N357" s="3"/>
    </row>
    <row r="358" spans="1:14" x14ac:dyDescent="0.3">
      <c r="A358" s="3">
        <f t="shared" si="20"/>
        <v>2202</v>
      </c>
      <c r="G358" s="3">
        <f>carbondioxide!L458</f>
        <v>1124.4367766182968</v>
      </c>
      <c r="H358" s="3">
        <f t="shared" si="21"/>
        <v>7.5342255000230409</v>
      </c>
      <c r="I358" s="3">
        <f t="shared" si="23"/>
        <v>7.1146007219968705</v>
      </c>
      <c r="J358" s="3">
        <f t="shared" si="22"/>
        <v>3.1801120183766853</v>
      </c>
      <c r="K358" s="3"/>
      <c r="L358" s="3"/>
      <c r="M358" s="3"/>
      <c r="N358" s="3"/>
    </row>
    <row r="359" spans="1:14" x14ac:dyDescent="0.3">
      <c r="A359" s="3">
        <f t="shared" si="20"/>
        <v>2203</v>
      </c>
      <c r="G359" s="3">
        <f>carbondioxide!L459</f>
        <v>1127.7915710122561</v>
      </c>
      <c r="H359" s="3">
        <f t="shared" si="21"/>
        <v>7.5501636381791402</v>
      </c>
      <c r="I359" s="3">
        <f t="shared" si="23"/>
        <v>7.1379772645779278</v>
      </c>
      <c r="J359" s="3">
        <f t="shared" si="22"/>
        <v>3.2024599142132479</v>
      </c>
      <c r="K359" s="3"/>
      <c r="L359" s="3"/>
      <c r="M359" s="3"/>
      <c r="N359" s="3"/>
    </row>
    <row r="360" spans="1:14" x14ac:dyDescent="0.3">
      <c r="A360" s="3">
        <f t="shared" si="20"/>
        <v>2204</v>
      </c>
      <c r="G360" s="3">
        <f>carbondioxide!L460</f>
        <v>1131.136024692752</v>
      </c>
      <c r="H360" s="3">
        <f t="shared" si="21"/>
        <v>7.5660055273114368</v>
      </c>
      <c r="I360" s="3">
        <f t="shared" si="23"/>
        <v>7.1612399066700041</v>
      </c>
      <c r="J360" s="3">
        <f t="shared" si="22"/>
        <v>3.2248136527633191</v>
      </c>
      <c r="K360" s="3"/>
      <c r="L360" s="3"/>
      <c r="M360" s="3"/>
      <c r="N360" s="3"/>
    </row>
    <row r="361" spans="1:14" x14ac:dyDescent="0.3">
      <c r="A361" s="3">
        <f t="shared" si="20"/>
        <v>2205</v>
      </c>
      <c r="G361" s="3">
        <f>carbondioxide!L461</f>
        <v>1134.4702005694544</v>
      </c>
      <c r="H361" s="3">
        <f t="shared" si="21"/>
        <v>7.5817521770327385</v>
      </c>
      <c r="I361" s="3">
        <f t="shared" si="23"/>
        <v>7.1843894892053548</v>
      </c>
      <c r="J361" s="3">
        <f t="shared" si="22"/>
        <v>3.247172553885509</v>
      </c>
      <c r="K361" s="3"/>
      <c r="L361" s="3"/>
      <c r="M361" s="3"/>
      <c r="N361" s="3"/>
    </row>
    <row r="362" spans="1:14" x14ac:dyDescent="0.3">
      <c r="A362" s="3">
        <f t="shared" ref="A362:A425" si="24">1+A361</f>
        <v>2206</v>
      </c>
      <c r="G362" s="3">
        <f>carbondioxide!L462</f>
        <v>1137.7941618336527</v>
      </c>
      <c r="H362" s="3">
        <f t="shared" si="21"/>
        <v>7.5974045859183335</v>
      </c>
      <c r="I362" s="3">
        <f t="shared" si="23"/>
        <v>7.2074268513837216</v>
      </c>
      <c r="J362" s="3">
        <f t="shared" si="22"/>
        <v>3.2695359460781255</v>
      </c>
      <c r="K362" s="3"/>
      <c r="L362" s="3"/>
      <c r="M362" s="3"/>
      <c r="N362" s="3"/>
    </row>
    <row r="363" spans="1:14" x14ac:dyDescent="0.3">
      <c r="A363" s="3">
        <f t="shared" si="24"/>
        <v>2207</v>
      </c>
      <c r="G363" s="3">
        <f>carbondioxide!L463</f>
        <v>1141.1079719293052</v>
      </c>
      <c r="H363" s="3">
        <f t="shared" si="21"/>
        <v>7.6129637415704297</v>
      </c>
      <c r="I363" s="3">
        <f t="shared" si="23"/>
        <v>7.2303528304523521</v>
      </c>
      <c r="J363" s="3">
        <f t="shared" si="22"/>
        <v>3.2919031664202612</v>
      </c>
      <c r="K363" s="3"/>
      <c r="L363" s="3"/>
      <c r="M363" s="3"/>
      <c r="N363" s="3"/>
    </row>
    <row r="364" spans="1:14" x14ac:dyDescent="0.3">
      <c r="A364" s="3">
        <f t="shared" si="24"/>
        <v>2208</v>
      </c>
      <c r="G364" s="3">
        <f>carbondioxide!L464</f>
        <v>1144.4116945249236</v>
      </c>
      <c r="H364" s="3">
        <f t="shared" si="21"/>
        <v>7.6284306206845596</v>
      </c>
      <c r="I364" s="3">
        <f t="shared" si="23"/>
        <v>7.2531682614949</v>
      </c>
      <c r="J364" s="3">
        <f t="shared" si="22"/>
        <v>3.3142735605119635</v>
      </c>
      <c r="K364" s="3"/>
      <c r="L364" s="3"/>
      <c r="M364" s="3"/>
      <c r="N364" s="3"/>
    </row>
    <row r="365" spans="1:14" x14ac:dyDescent="0.3">
      <c r="A365" s="3">
        <f t="shared" si="24"/>
        <v>2209</v>
      </c>
      <c r="G365" s="3">
        <f>carbondioxide!L465</f>
        <v>1147.705393486277</v>
      </c>
      <c r="H365" s="3">
        <f t="shared" si="21"/>
        <v>7.6438061891177957</v>
      </c>
      <c r="I365" s="3">
        <f t="shared" si="23"/>
        <v>7.2758739772289696</v>
      </c>
      <c r="J365" s="3">
        <f t="shared" si="22"/>
        <v>3.3366464824135464</v>
      </c>
      <c r="K365" s="3"/>
      <c r="L365" s="3"/>
      <c r="M365" s="3"/>
      <c r="N365" s="3"/>
    </row>
    <row r="366" spans="1:14" x14ac:dyDescent="0.3">
      <c r="A366" s="3">
        <f t="shared" si="24"/>
        <v>2210</v>
      </c>
      <c r="G366" s="3">
        <f>carbondioxide!L466</f>
        <v>1150.9891328499034</v>
      </c>
      <c r="H366" s="3">
        <f t="shared" si="21"/>
        <v>7.6590914019587046</v>
      </c>
      <c r="I366" s="3">
        <f t="shared" si="23"/>
        <v>7.2984708078120564</v>
      </c>
      <c r="J366" s="3">
        <f t="shared" si="22"/>
        <v>3.3590212945840983</v>
      </c>
      <c r="K366" s="3"/>
      <c r="L366" s="3"/>
      <c r="M366" s="3"/>
      <c r="N366" s="3"/>
    </row>
    <row r="367" spans="1:14" x14ac:dyDescent="0.3">
      <c r="A367" s="3">
        <f t="shared" si="24"/>
        <v>2211</v>
      </c>
      <c r="G367" s="3">
        <f>carbondioxide!L467</f>
        <v>1154.2629767974086</v>
      </c>
      <c r="H367" s="3">
        <f t="shared" si="21"/>
        <v>7.6742872035988841</v>
      </c>
      <c r="I367" s="3">
        <f t="shared" si="23"/>
        <v>7.3209595806556633</v>
      </c>
      <c r="J367" s="3">
        <f t="shared" si="22"/>
        <v>3.3813973678192331</v>
      </c>
      <c r="K367" s="3"/>
      <c r="L367" s="3"/>
      <c r="M367" s="3"/>
      <c r="N367" s="3"/>
    </row>
    <row r="368" spans="1:14" x14ac:dyDescent="0.3">
      <c r="A368" s="3">
        <f t="shared" si="24"/>
        <v>2212</v>
      </c>
      <c r="G368" s="3">
        <f>carbondioxide!L468</f>
        <v>1157.5269896305422</v>
      </c>
      <c r="H368" s="3">
        <f t="shared" si="21"/>
        <v>7.6893945278060416</v>
      </c>
      <c r="I368" s="3">
        <f t="shared" si="23"/>
        <v>7.3433411202473531</v>
      </c>
      <c r="J368" s="3">
        <f t="shared" si="22"/>
        <v>3.4037740811881441</v>
      </c>
      <c r="K368" s="3"/>
      <c r="L368" s="3"/>
      <c r="M368" s="3"/>
      <c r="N368" s="3"/>
    </row>
    <row r="369" spans="1:14" x14ac:dyDescent="0.3">
      <c r="A369" s="3">
        <f t="shared" si="24"/>
        <v>2213</v>
      </c>
      <c r="G369" s="3">
        <f>carbondioxide!L469</f>
        <v>1160.7812357470316</v>
      </c>
      <c r="H369" s="3">
        <f t="shared" si="21"/>
        <v>7.7044142977984755</v>
      </c>
      <c r="I369" s="3">
        <f t="shared" si="23"/>
        <v>7.3656162479805172</v>
      </c>
      <c r="J369" s="3">
        <f t="shared" si="22"/>
        <v>3.4261508219700003</v>
      </c>
      <c r="K369" s="3"/>
      <c r="L369" s="3"/>
      <c r="M369" s="3"/>
      <c r="N369" s="3"/>
    </row>
    <row r="370" spans="1:14" x14ac:dyDescent="0.3">
      <c r="A370" s="3">
        <f t="shared" si="24"/>
        <v>2214</v>
      </c>
      <c r="G370" s="3">
        <f>carbondioxide!L470</f>
        <v>1164.0257796171627</v>
      </c>
      <c r="H370" s="3">
        <f t="shared" si="21"/>
        <v>7.7193474263208754</v>
      </c>
      <c r="I370" s="3">
        <f t="shared" si="23"/>
        <v>7.3877857819916528</v>
      </c>
      <c r="J370" s="3">
        <f t="shared" si="22"/>
        <v>3.4485269855897402</v>
      </c>
      <c r="K370" s="3"/>
      <c r="L370" s="3"/>
      <c r="M370" s="3"/>
      <c r="N370" s="3"/>
    </row>
    <row r="371" spans="1:14" x14ac:dyDescent="0.3">
      <c r="A371" s="3">
        <f t="shared" si="24"/>
        <v>2215</v>
      </c>
      <c r="G371" s="3">
        <f>carbondioxide!L471</f>
        <v>1167.2606857610899</v>
      </c>
      <c r="H371" s="3">
        <f t="shared" si="21"/>
        <v>7.734194815721362</v>
      </c>
      <c r="I371" s="3">
        <f t="shared" si="23"/>
        <v>7.4098505370049157</v>
      </c>
      <c r="J371" s="3">
        <f t="shared" si="22"/>
        <v>3.470901975553303</v>
      </c>
      <c r="K371" s="3"/>
      <c r="L371" s="3"/>
      <c r="M371" s="3"/>
      <c r="N371" s="3"/>
    </row>
    <row r="372" spans="1:14" x14ac:dyDescent="0.3">
      <c r="A372" s="3">
        <f t="shared" si="24"/>
        <v>2216</v>
      </c>
      <c r="G372" s="3">
        <f>carbondioxide!L472</f>
        <v>1170.4860187268628</v>
      </c>
      <c r="H372" s="3">
        <f t="shared" si="21"/>
        <v>7.7489573580296778</v>
      </c>
      <c r="I372" s="3">
        <f t="shared" si="23"/>
        <v>7.4318113241837569</v>
      </c>
      <c r="J372" s="3">
        <f t="shared" si="22"/>
        <v>3.493275203382348</v>
      </c>
      <c r="K372" s="3"/>
      <c r="L372" s="3"/>
      <c r="M372" s="3"/>
      <c r="N372" s="3"/>
    </row>
    <row r="373" spans="1:14" x14ac:dyDescent="0.3">
      <c r="A373" s="3">
        <f t="shared" si="24"/>
        <v>2217</v>
      </c>
      <c r="G373" s="3">
        <f>carbondioxide!L473</f>
        <v>1173.7018430691558</v>
      </c>
      <c r="H373" s="3">
        <f t="shared" si="21"/>
        <v>7.7636359350364392</v>
      </c>
      <c r="I373" s="3">
        <f t="shared" si="23"/>
        <v>7.4536689509894289</v>
      </c>
      <c r="J373" s="3">
        <f t="shared" si="22"/>
        <v>3.5156460885484999</v>
      </c>
      <c r="K373" s="3"/>
      <c r="L373" s="3"/>
      <c r="M373" s="3"/>
      <c r="N373" s="3"/>
    </row>
    <row r="374" spans="1:14" x14ac:dyDescent="0.3">
      <c r="A374" s="3">
        <f t="shared" si="24"/>
        <v>2218</v>
      </c>
      <c r="G374" s="3">
        <f>carbondioxide!L474</f>
        <v>1176.9082233286813</v>
      </c>
      <c r="H374" s="3">
        <f t="shared" si="21"/>
        <v>7.7782314183733625</v>
      </c>
      <c r="I374" s="3">
        <f t="shared" si="23"/>
        <v>7.4754242210461719</v>
      </c>
      <c r="J374" s="3">
        <f t="shared" si="22"/>
        <v>3.5380140584071644</v>
      </c>
      <c r="K374" s="3"/>
      <c r="L374" s="3"/>
      <c r="M374" s="3"/>
      <c r="N374" s="3"/>
    </row>
    <row r="375" spans="1:14" x14ac:dyDescent="0.3">
      <c r="A375" s="3">
        <f t="shared" si="24"/>
        <v>2219</v>
      </c>
      <c r="G375" s="3">
        <f>carbondioxide!L475</f>
        <v>1180.1052240122826</v>
      </c>
      <c r="H375" s="3">
        <f t="shared" si="21"/>
        <v>7.7927446695944242</v>
      </c>
      <c r="I375" s="3">
        <f t="shared" si="23"/>
        <v>7.4970779340128697</v>
      </c>
      <c r="J375" s="3">
        <f t="shared" si="22"/>
        <v>3.560378548130954</v>
      </c>
      <c r="K375" s="3"/>
      <c r="L375" s="3"/>
      <c r="M375" s="3"/>
      <c r="N375" s="3"/>
    </row>
    <row r="376" spans="1:14" x14ac:dyDescent="0.3">
      <c r="A376" s="3">
        <f t="shared" si="24"/>
        <v>2220</v>
      </c>
      <c r="G376" s="3">
        <f>carbondioxide!L476</f>
        <v>1183.2929095736799</v>
      </c>
      <c r="H376" s="3">
        <f t="shared" si="21"/>
        <v>7.8071765402578315</v>
      </c>
      <c r="I376" s="3">
        <f t="shared" si="23"/>
        <v>7.5186308854610004</v>
      </c>
      <c r="J376" s="3">
        <f t="shared" si="22"/>
        <v>3.5827390006427633</v>
      </c>
      <c r="K376" s="3"/>
      <c r="L376" s="3"/>
      <c r="M376" s="3"/>
      <c r="N376" s="3"/>
    </row>
    <row r="377" spans="1:14" x14ac:dyDescent="0.3">
      <c r="A377" s="3">
        <f t="shared" si="24"/>
        <v>2221</v>
      </c>
      <c r="G377" s="3">
        <f>carbondioxide!L477</f>
        <v>1186.4713443948676</v>
      </c>
      <c r="H377" s="3">
        <f t="shared" si="21"/>
        <v>7.8215278720087822</v>
      </c>
      <c r="I377" s="3">
        <f t="shared" si="23"/>
        <v>7.5400838667586871</v>
      </c>
      <c r="J377" s="3">
        <f t="shared" si="22"/>
        <v>3.605094866548531</v>
      </c>
      <c r="K377" s="3"/>
      <c r="L377" s="3"/>
      <c r="M377" s="3"/>
      <c r="N377" s="3"/>
    </row>
    <row r="378" spans="1:14" x14ac:dyDescent="0.3">
      <c r="A378" s="3">
        <f t="shared" si="24"/>
        <v>2222</v>
      </c>
      <c r="G378" s="3">
        <f>carbondioxide!L478</f>
        <v>1189.6405927681417</v>
      </c>
      <c r="H378" s="3">
        <f t="shared" si="21"/>
        <v>7.8357994966629105</v>
      </c>
      <c r="I378" s="3">
        <f t="shared" si="23"/>
        <v>7.5614376649606676</v>
      </c>
      <c r="J378" s="3">
        <f t="shared" si="22"/>
        <v>3.6274456040697247</v>
      </c>
      <c r="K378" s="3"/>
      <c r="L378" s="3"/>
      <c r="M378" s="3"/>
      <c r="N378" s="3"/>
    </row>
    <row r="379" spans="1:14" x14ac:dyDescent="0.3">
      <c r="A379" s="3">
        <f t="shared" si="24"/>
        <v>2223</v>
      </c>
      <c r="G379" s="3">
        <f>carbondioxide!L479</f>
        <v>1192.8007188787458</v>
      </c>
      <c r="H379" s="3">
        <f t="shared" si="21"/>
        <v>7.8499922362903582</v>
      </c>
      <c r="I379" s="3">
        <f t="shared" si="23"/>
        <v>7.5826930627040108</v>
      </c>
      <c r="J379" s="3">
        <f t="shared" si="22"/>
        <v>3.6497906789755854</v>
      </c>
      <c r="K379" s="3"/>
      <c r="L379" s="3"/>
      <c r="M379" s="3"/>
      <c r="N379" s="3"/>
    </row>
    <row r="380" spans="1:14" x14ac:dyDescent="0.3">
      <c r="A380" s="3">
        <f t="shared" si="24"/>
        <v>2224</v>
      </c>
      <c r="G380" s="3">
        <f>carbondioxide!L480</f>
        <v>1195.9517867881259</v>
      </c>
      <c r="H380" s="3">
        <f t="shared" si="21"/>
        <v>7.8641069033004429</v>
      </c>
      <c r="I380" s="3">
        <f t="shared" si="23"/>
        <v>7.603850838109393</v>
      </c>
      <c r="J380" s="3">
        <f t="shared" si="22"/>
        <v>3.672129564515163</v>
      </c>
      <c r="K380" s="3"/>
      <c r="L380" s="3"/>
      <c r="M380" s="3"/>
      <c r="N380" s="3"/>
    </row>
    <row r="381" spans="1:14" x14ac:dyDescent="0.3">
      <c r="A381" s="3">
        <f t="shared" si="24"/>
        <v>2225</v>
      </c>
      <c r="G381" s="3">
        <f>carbondioxide!L481</f>
        <v>1199.0938604177741</v>
      </c>
      <c r="H381" s="3">
        <f t="shared" si="21"/>
        <v>7.8781443005268113</v>
      </c>
      <c r="I381" s="3">
        <f t="shared" si="23"/>
        <v>7.6249117646877869</v>
      </c>
      <c r="J381" s="3">
        <f t="shared" si="22"/>
        <v>3.694461741349178</v>
      </c>
      <c r="K381" s="3"/>
      <c r="L381" s="3"/>
      <c r="M381" s="3"/>
      <c r="N381" s="3"/>
    </row>
    <row r="382" spans="1:14" x14ac:dyDescent="0.3">
      <c r="A382" s="3">
        <f t="shared" si="24"/>
        <v>2226</v>
      </c>
      <c r="G382" s="3">
        <f>carbondioxide!L482</f>
        <v>1202.2270035336564</v>
      </c>
      <c r="H382" s="3">
        <f t="shared" si="21"/>
        <v>7.8921052213130647</v>
      </c>
      <c r="I382" s="3">
        <f t="shared" si="23"/>
        <v>7.6458766112523726</v>
      </c>
      <c r="J382" s="3">
        <f t="shared" si="22"/>
        <v>3.7167866974817412</v>
      </c>
      <c r="K382" s="3"/>
      <c r="L382" s="3"/>
      <c r="M382" s="3"/>
      <c r="N382" s="3"/>
    </row>
    <row r="383" spans="1:14" x14ac:dyDescent="0.3">
      <c r="A383" s="3">
        <f t="shared" si="24"/>
        <v>2227</v>
      </c>
      <c r="G383" s="3">
        <f>carbondioxide!L483</f>
        <v>1205.3512797312055</v>
      </c>
      <c r="H383" s="3">
        <f t="shared" si="21"/>
        <v>7.9059904495987761</v>
      </c>
      <c r="I383" s="3">
        <f t="shared" si="23"/>
        <v>7.6667461418355316</v>
      </c>
      <c r="J383" s="3">
        <f t="shared" si="22"/>
        <v>3.7391039281919585</v>
      </c>
      <c r="K383" s="3"/>
      <c r="L383" s="3"/>
      <c r="M383" s="3"/>
      <c r="N383" s="3"/>
    </row>
    <row r="384" spans="1:14" x14ac:dyDescent="0.3">
      <c r="A384" s="3">
        <f t="shared" si="24"/>
        <v>2228</v>
      </c>
      <c r="G384" s="3">
        <f>carbondioxide!L484</f>
        <v>1208.4667524208687</v>
      </c>
      <c r="H384" s="3">
        <f t="shared" si="21"/>
        <v>7.9198007600058542</v>
      </c>
      <c r="I384" s="3">
        <f t="shared" si="23"/>
        <v>7.6875211156107506</v>
      </c>
      <c r="J384" s="3">
        <f t="shared" si="22"/>
        <v>3.761412935965454</v>
      </c>
      <c r="K384" s="3"/>
      <c r="L384" s="3"/>
      <c r="M384" s="3"/>
      <c r="N384" s="3"/>
    </row>
    <row r="385" spans="1:14" x14ac:dyDescent="0.3">
      <c r="A385" s="3">
        <f t="shared" si="24"/>
        <v>2229</v>
      </c>
      <c r="G385" s="3">
        <f>carbondioxide!L485</f>
        <v>1211.5734848141994</v>
      </c>
      <c r="H385" s="3">
        <f t="shared" si="21"/>
        <v>7.9335369179252018</v>
      </c>
      <c r="I385" s="3">
        <f t="shared" si="23"/>
        <v>7.7082022868192892</v>
      </c>
      <c r="J385" s="3">
        <f t="shared" si="22"/>
        <v>3.7837132304258394</v>
      </c>
      <c r="K385" s="3"/>
      <c r="L385" s="3"/>
      <c r="M385" s="3"/>
      <c r="N385" s="3"/>
    </row>
    <row r="386" spans="1:14" x14ac:dyDescent="0.3">
      <c r="A386" s="3">
        <f t="shared" si="24"/>
        <v>2230</v>
      </c>
      <c r="G386" s="3">
        <f>carbondioxide!L486</f>
        <v>1214.6715399104785</v>
      </c>
      <c r="H386" s="3">
        <f t="shared" si="21"/>
        <v>7.9471996796036342</v>
      </c>
      <c r="I386" s="3">
        <f t="shared" si="23"/>
        <v>7.7287904047014617</v>
      </c>
      <c r="J386" s="3">
        <f t="shared" si="22"/>
        <v>3.806004328266154</v>
      </c>
      <c r="K386" s="3"/>
      <c r="L386" s="3"/>
      <c r="M386" s="3"/>
      <c r="N386" s="3"/>
    </row>
    <row r="387" spans="1:14" x14ac:dyDescent="0.3">
      <c r="A387" s="3">
        <f t="shared" si="24"/>
        <v>2231</v>
      </c>
      <c r="G387" s="3">
        <f>carbondioxide!L487</f>
        <v>1217.7609804838535</v>
      </c>
      <c r="H387" s="3">
        <f t="shared" si="21"/>
        <v>7.9607897922309796</v>
      </c>
      <c r="I387" s="3">
        <f t="shared" si="23"/>
        <v>7.7492862134323834</v>
      </c>
      <c r="J387" s="3">
        <f t="shared" si="22"/>
        <v>3.8282857531803067</v>
      </c>
      <c r="K387" s="3"/>
      <c r="L387" s="3"/>
      <c r="M387" s="3"/>
      <c r="N387" s="3"/>
    </row>
    <row r="388" spans="1:14" x14ac:dyDescent="0.3">
      <c r="A388" s="3">
        <f t="shared" si="24"/>
        <v>2232</v>
      </c>
      <c r="G388" s="3">
        <f>carbondioxide!L488</f>
        <v>1220.841869070985</v>
      </c>
      <c r="H388" s="3">
        <f t="shared" si="21"/>
        <v>7.9743079940273418</v>
      </c>
      <c r="I388" s="3">
        <f t="shared" si="23"/>
        <v>7.7696904520620445</v>
      </c>
      <c r="J388" s="3">
        <f t="shared" si="22"/>
        <v>3.8505570357945387</v>
      </c>
      <c r="K388" s="3"/>
      <c r="L388" s="3"/>
      <c r="M388" s="3"/>
      <c r="N388" s="3"/>
    </row>
    <row r="389" spans="1:14" x14ac:dyDescent="0.3">
      <c r="A389" s="3">
        <f t="shared" si="24"/>
        <v>2233</v>
      </c>
      <c r="G389" s="3">
        <f>carbondioxide!L489</f>
        <v>1223.9142679591878</v>
      </c>
      <c r="H389" s="3">
        <f t="shared" si="21"/>
        <v>7.9877550143304861</v>
      </c>
      <c r="I389" s="3">
        <f t="shared" si="23"/>
        <v>7.7900038544595596</v>
      </c>
      <c r="J389" s="3">
        <f t="shared" si="22"/>
        <v>3.8728177135989381</v>
      </c>
      <c r="K389" s="3"/>
      <c r="L389" s="3"/>
      <c r="M389" s="3"/>
      <c r="N389" s="3"/>
    </row>
    <row r="390" spans="1:14" x14ac:dyDescent="0.3">
      <c r="A390" s="3">
        <f t="shared" si="24"/>
        <v>2234</v>
      </c>
      <c r="G390" s="3">
        <f>carbondioxide!L490</f>
        <v>1226.9782391750555</v>
      </c>
      <c r="H390" s="3">
        <f t="shared" si="21"/>
        <v>8.0011315736832884</v>
      </c>
      <c r="I390" s="3">
        <f t="shared" si="23"/>
        <v>7.8102271492614816</v>
      </c>
      <c r="J390" s="3">
        <f t="shared" si="22"/>
        <v>3.8950673308790265</v>
      </c>
      <c r="K390" s="3"/>
      <c r="L390" s="3"/>
      <c r="M390" s="3"/>
      <c r="N390" s="3"/>
    </row>
    <row r="391" spans="1:14" x14ac:dyDescent="0.3">
      <c r="A391" s="3">
        <f t="shared" si="24"/>
        <v>2235</v>
      </c>
      <c r="G391" s="3">
        <f>carbondioxide!L491</f>
        <v>1230.0338444735567</v>
      </c>
      <c r="H391" s="3">
        <f t="shared" ref="H391:H454" si="25">H$3*LN(G391/G$3)</f>
        <v>8.014438383921215</v>
      </c>
      <c r="I391" s="3">
        <f t="shared" si="23"/>
        <v>7.8303610598240203</v>
      </c>
      <c r="J391" s="3">
        <f t="shared" ref="J391:J454" si="26">J390+J$3*(I390-J390)</f>
        <v>3.9173054386474386</v>
      </c>
      <c r="K391" s="3"/>
      <c r="L391" s="3"/>
      <c r="M391" s="3"/>
      <c r="N391" s="3"/>
    </row>
    <row r="392" spans="1:14" x14ac:dyDescent="0.3">
      <c r="A392" s="3">
        <f t="shared" si="24"/>
        <v>2236</v>
      </c>
      <c r="G392" s="3">
        <f>carbondioxide!L492</f>
        <v>1233.081145327591</v>
      </c>
      <c r="H392" s="3">
        <f t="shared" si="25"/>
        <v>8.0276761482597934</v>
      </c>
      <c r="I392" s="3">
        <f t="shared" ref="I392:I455" si="27">I391+I$3*(I$4*H392-I391)+I$5*(J391-I391)</f>
        <v>7.8504063041790548</v>
      </c>
      <c r="J392" s="3">
        <f t="shared" si="26"/>
        <v>3.9395315945757217</v>
      </c>
      <c r="K392" s="3"/>
      <c r="L392" s="3"/>
      <c r="M392" s="3"/>
      <c r="N392" s="3"/>
    </row>
    <row r="393" spans="1:14" x14ac:dyDescent="0.3">
      <c r="A393" s="3">
        <f t="shared" si="24"/>
        <v>2237</v>
      </c>
      <c r="G393" s="3">
        <f>carbondioxide!L493</f>
        <v>1236.120202917999</v>
      </c>
      <c r="H393" s="3">
        <f t="shared" si="25"/>
        <v>8.0408455613820671</v>
      </c>
      <c r="I393" s="3">
        <f t="shared" si="27"/>
        <v>7.8703635949938127</v>
      </c>
      <c r="J393" s="3">
        <f t="shared" si="26"/>
        <v>3.9617453629262687</v>
      </c>
      <c r="K393" s="3"/>
      <c r="L393" s="3"/>
      <c r="M393" s="3"/>
      <c r="N393" s="3"/>
    </row>
    <row r="394" spans="1:14" x14ac:dyDescent="0.3">
      <c r="A394" s="3">
        <f t="shared" si="24"/>
        <v>2238</v>
      </c>
      <c r="G394" s="3">
        <f>carbondioxide!L494</f>
        <v>1239.1510781240061</v>
      </c>
      <c r="H394" s="3">
        <f t="shared" si="25"/>
        <v>8.0539473095259417</v>
      </c>
      <c r="I394" s="3">
        <f t="shared" si="27"/>
        <v>7.8902336395340837</v>
      </c>
      <c r="J394" s="3">
        <f t="shared" si="26"/>
        <v>3.9839463144844123</v>
      </c>
      <c r="K394" s="3"/>
      <c r="L394" s="3"/>
      <c r="M394" s="3"/>
      <c r="N394" s="3"/>
    </row>
    <row r="395" spans="1:14" x14ac:dyDescent="0.3">
      <c r="A395" s="3">
        <f t="shared" si="24"/>
        <v>2239</v>
      </c>
      <c r="G395" s="3">
        <f>carbondioxide!L495</f>
        <v>1242.1738315140979</v>
      </c>
      <c r="H395" s="3">
        <f t="shared" si="25"/>
        <v>8.066982070571445</v>
      </c>
      <c r="I395" s="3">
        <f t="shared" si="27"/>
        <v>7.9100171396308632</v>
      </c>
      <c r="J395" s="3">
        <f t="shared" si="26"/>
        <v>4.0061340264906944</v>
      </c>
      <c r="K395" s="3"/>
      <c r="L395" s="3"/>
      <c r="M395" s="3"/>
      <c r="N395" s="3"/>
    </row>
    <row r="396" spans="1:14" x14ac:dyDescent="0.3">
      <c r="A396" s="3">
        <f t="shared" si="24"/>
        <v>2240</v>
      </c>
      <c r="G396" s="3">
        <f>carbondioxide!L496</f>
        <v>1245.1885233373123</v>
      </c>
      <c r="H396" s="3">
        <f t="shared" si="25"/>
        <v>8.0799505141278321</v>
      </c>
      <c r="I396" s="3">
        <f t="shared" si="27"/>
        <v>7.929714791650297</v>
      </c>
      <c r="J396" s="3">
        <f t="shared" si="26"/>
        <v>4.0283080825733304</v>
      </c>
      <c r="K396" s="3"/>
      <c r="L396" s="3"/>
      <c r="M396" s="3"/>
      <c r="N396" s="3"/>
    </row>
    <row r="397" spans="1:14" x14ac:dyDescent="0.3">
      <c r="A397" s="3">
        <f t="shared" si="24"/>
        <v>2241</v>
      </c>
      <c r="G397" s="3">
        <f>carbondioxide!L497</f>
        <v>1248.19521351494</v>
      </c>
      <c r="H397" s="3">
        <f t="shared" si="25"/>
        <v>8.0928533016205364</v>
      </c>
      <c r="I397" s="3">
        <f t="shared" si="27"/>
        <v>7.9493272864668203</v>
      </c>
      <c r="J397" s="3">
        <f t="shared" si="26"/>
        <v>4.0504680726808875</v>
      </c>
      <c r="K397" s="3"/>
      <c r="L397" s="3"/>
      <c r="M397" s="3"/>
      <c r="N397" s="3"/>
    </row>
    <row r="398" spans="1:14" x14ac:dyDescent="0.3">
      <c r="A398" s="3">
        <f t="shared" si="24"/>
        <v>2242</v>
      </c>
      <c r="G398" s="3">
        <f>carbondioxide!L498</f>
        <v>1251.1939616326213</v>
      </c>
      <c r="H398" s="3">
        <f t="shared" si="25"/>
        <v>8.1056910863779077</v>
      </c>
      <c r="I398" s="3">
        <f t="shared" si="27"/>
        <v>7.968855309439383</v>
      </c>
      <c r="J398" s="3">
        <f t="shared" si="26"/>
        <v>4.0726135930151912</v>
      </c>
      <c r="K398" s="3"/>
      <c r="L398" s="3"/>
      <c r="M398" s="3"/>
      <c r="N398" s="3"/>
    </row>
    <row r="399" spans="1:14" x14ac:dyDescent="0.3">
      <c r="A399" s="3">
        <f t="shared" si="24"/>
        <v>2243</v>
      </c>
      <c r="G399" s="3">
        <f>carbondioxide!L499</f>
        <v>1254.1848269328302</v>
      </c>
      <c r="H399" s="3">
        <f t="shared" si="25"/>
        <v>8.1184645137177185</v>
      </c>
      <c r="I399" s="3">
        <f t="shared" si="27"/>
        <v>7.98829954039065</v>
      </c>
      <c r="J399" s="3">
        <f t="shared" si="26"/>
        <v>4.0947442459644803</v>
      </c>
      <c r="K399" s="3"/>
      <c r="L399" s="3"/>
      <c r="M399" s="3"/>
      <c r="N399" s="3"/>
    </row>
    <row r="400" spans="1:14" x14ac:dyDescent="0.3">
      <c r="A400" s="3">
        <f t="shared" si="24"/>
        <v>2244</v>
      </c>
      <c r="G400" s="3">
        <f>carbondioxide!L500</f>
        <v>1257.1678683077396</v>
      </c>
      <c r="H400" s="3">
        <f t="shared" si="25"/>
        <v>8.1311742210334454</v>
      </c>
      <c r="I400" s="3">
        <f t="shared" si="27"/>
        <v>8.0076606535890757</v>
      </c>
      <c r="J400" s="3">
        <f t="shared" si="26"/>
        <v>4.1168596400368207</v>
      </c>
      <c r="K400" s="3"/>
      <c r="L400" s="3"/>
      <c r="M400" s="3"/>
      <c r="N400" s="3"/>
    </row>
    <row r="401" spans="1:14" x14ac:dyDescent="0.3">
      <c r="A401" s="3">
        <f t="shared" si="24"/>
        <v>2245</v>
      </c>
      <c r="G401" s="3">
        <f>carbondioxide!L501</f>
        <v>1260.1431442924477</v>
      </c>
      <c r="H401" s="3">
        <f t="shared" si="25"/>
        <v>8.1438208378802379</v>
      </c>
      <c r="I401" s="3">
        <f t="shared" si="27"/>
        <v>8.0269393177337438</v>
      </c>
      <c r="J401" s="3">
        <f t="shared" si="26"/>
        <v>4.1389593897937971</v>
      </c>
      <c r="K401" s="3"/>
      <c r="L401" s="3"/>
      <c r="M401" s="3"/>
      <c r="N401" s="3"/>
    </row>
    <row r="402" spans="1:14" x14ac:dyDescent="0.3">
      <c r="A402" s="3">
        <f t="shared" si="24"/>
        <v>2246</v>
      </c>
      <c r="G402" s="3">
        <f>carbondioxide!L502</f>
        <v>1263.1107130585692</v>
      </c>
      <c r="H402" s="3">
        <f t="shared" si="25"/>
        <v>8.1564049860606005</v>
      </c>
      <c r="I402" s="3">
        <f t="shared" si="27"/>
        <v>8.046136195941882</v>
      </c>
      <c r="J402" s="3">
        <f t="shared" si="26"/>
        <v>4.161043115784496</v>
      </c>
      <c r="K402" s="3"/>
      <c r="L402" s="3"/>
      <c r="M402" s="3"/>
      <c r="N402" s="3"/>
    </row>
    <row r="403" spans="1:14" x14ac:dyDescent="0.3">
      <c r="A403" s="3">
        <f t="shared" si="24"/>
        <v>2247</v>
      </c>
      <c r="G403" s="3">
        <f>carbondioxide!L503</f>
        <v>1266.0706324081716</v>
      </c>
      <c r="H403" s="3">
        <f t="shared" si="25"/>
        <v>8.1689272797097505</v>
      </c>
      <c r="I403" s="3">
        <f t="shared" si="27"/>
        <v>8.0652519457389644</v>
      </c>
      <c r="J403" s="3">
        <f t="shared" si="26"/>
        <v>4.18311044447979</v>
      </c>
      <c r="K403" s="3"/>
      <c r="L403" s="3"/>
      <c r="M403" s="3"/>
      <c r="N403" s="3"/>
    </row>
    <row r="404" spans="1:14" x14ac:dyDescent="0.3">
      <c r="A404" s="3">
        <f t="shared" si="24"/>
        <v>2248</v>
      </c>
      <c r="G404" s="3">
        <f>carbondioxide!L504</f>
        <v>1269.0229597680536</v>
      </c>
      <c r="H404" s="3">
        <f t="shared" si="25"/>
        <v>8.1813883253806292</v>
      </c>
      <c r="I404" s="3">
        <f t="shared" si="27"/>
        <v>8.0842872190512729</v>
      </c>
      <c r="J404" s="3">
        <f t="shared" si="26"/>
        <v>4.2051610082069422</v>
      </c>
      <c r="K404" s="3"/>
      <c r="L404" s="3"/>
      <c r="M404" s="3"/>
      <c r="N404" s="3"/>
    </row>
    <row r="405" spans="1:14" x14ac:dyDescent="0.3">
      <c r="A405" s="3">
        <f t="shared" si="24"/>
        <v>2249</v>
      </c>
      <c r="G405" s="3">
        <f>carbondioxide!L505</f>
        <v>1271.9677521843523</v>
      </c>
      <c r="H405" s="3">
        <f t="shared" si="25"/>
        <v>8.1937887221285326</v>
      </c>
      <c r="I405" s="3">
        <f t="shared" si="27"/>
        <v>8.1032426622008717</v>
      </c>
      <c r="J405" s="3">
        <f t="shared" si="26"/>
        <v>4.227194445084538</v>
      </c>
      <c r="K405" s="3"/>
      <c r="L405" s="3"/>
      <c r="M405" s="3"/>
      <c r="N405" s="3"/>
    </row>
    <row r="406" spans="1:14" x14ac:dyDescent="0.3">
      <c r="A406" s="3">
        <f t="shared" si="24"/>
        <v>2250</v>
      </c>
      <c r="G406" s="3">
        <f>carbondioxide!L506</f>
        <v>1274.9050663174751</v>
      </c>
      <c r="H406" s="3">
        <f t="shared" si="25"/>
        <v>8.2061290615953695</v>
      </c>
      <c r="I406" s="3">
        <f t="shared" si="27"/>
        <v>8.1221189159028704</v>
      </c>
      <c r="J406" s="3">
        <f t="shared" si="26"/>
        <v>4.249210398957759</v>
      </c>
      <c r="K406" s="3"/>
      <c r="L406" s="3"/>
      <c r="M406" s="3"/>
      <c r="N406" s="3"/>
    </row>
    <row r="407" spans="1:14" x14ac:dyDescent="0.3">
      <c r="A407" s="3">
        <f t="shared" si="24"/>
        <v>2251</v>
      </c>
      <c r="G407" s="3">
        <f>carbondioxide!L507</f>
        <v>1277.8349584373416</v>
      </c>
      <c r="H407" s="3">
        <f t="shared" si="25"/>
        <v>8.218409928093509</v>
      </c>
      <c r="I407" s="3">
        <f t="shared" si="27"/>
        <v>8.1409166152649188</v>
      </c>
      <c r="J407" s="3">
        <f t="shared" si="26"/>
        <v>4.2712085193340075</v>
      </c>
      <c r="K407" s="3"/>
      <c r="L407" s="3"/>
      <c r="M407" s="3"/>
      <c r="N407" s="3"/>
    </row>
    <row r="408" spans="1:14" x14ac:dyDescent="0.3">
      <c r="A408" s="3">
        <f t="shared" si="24"/>
        <v>2252</v>
      </c>
      <c r="G408" s="3">
        <f>carbondioxide!L508</f>
        <v>1280.7574844189321</v>
      </c>
      <c r="H408" s="3">
        <f t="shared" si="25"/>
        <v>8.2306318986891913</v>
      </c>
      <c r="I408" s="3">
        <f t="shared" si="27"/>
        <v>8.1596363897888189</v>
      </c>
      <c r="J408" s="3">
        <f t="shared" si="26"/>
        <v>4.2931884613188949</v>
      </c>
      <c r="K408" s="3"/>
      <c r="L408" s="3"/>
      <c r="M408" s="3"/>
      <c r="N408" s="3"/>
    </row>
    <row r="409" spans="1:14" x14ac:dyDescent="0.3">
      <c r="A409" s="3">
        <f t="shared" si="24"/>
        <v>2253</v>
      </c>
      <c r="G409" s="3">
        <f>carbondioxide!L509</f>
        <v>1283.6726997381336</v>
      </c>
      <c r="H409" s="3">
        <f t="shared" si="25"/>
        <v>8.2427955432855136</v>
      </c>
      <c r="I409" s="3">
        <f t="shared" si="27"/>
        <v>8.1782788633741976</v>
      </c>
      <c r="J409" s="3">
        <f t="shared" si="26"/>
        <v>4.3151498855526036</v>
      </c>
      <c r="K409" s="3"/>
      <c r="L409" s="3"/>
      <c r="M409" s="3"/>
      <c r="N409" s="3"/>
    </row>
    <row r="410" spans="1:14" x14ac:dyDescent="0.3">
      <c r="A410" s="3">
        <f t="shared" si="24"/>
        <v>2254</v>
      </c>
      <c r="G410" s="3">
        <f>carbondioxide!L510</f>
        <v>1286.5806594678702</v>
      </c>
      <c r="H410" s="3">
        <f t="shared" si="25"/>
        <v>8.2549014247049488</v>
      </c>
      <c r="I410" s="3">
        <f t="shared" si="27"/>
        <v>8.1968446543241544</v>
      </c>
      <c r="J410" s="3">
        <f t="shared" si="26"/>
        <v>4.3370924581466301</v>
      </c>
      <c r="K410" s="3"/>
      <c r="L410" s="3"/>
      <c r="M410" s="3"/>
      <c r="N410" s="3"/>
    </row>
    <row r="411" spans="1:14" x14ac:dyDescent="0.3">
      <c r="A411" s="3">
        <f t="shared" si="24"/>
        <v>2255</v>
      </c>
      <c r="G411" s="3">
        <f>carbondioxide!L511</f>
        <v>1289.4814182745172</v>
      </c>
      <c r="H411" s="3">
        <f t="shared" si="25"/>
        <v>8.2669500987713942</v>
      </c>
      <c r="I411" s="3">
        <f t="shared" si="27"/>
        <v>8.2153343753527999</v>
      </c>
      <c r="J411" s="3">
        <f t="shared" si="26"/>
        <v>4.3590158506209189</v>
      </c>
      <c r="K411" s="3"/>
      <c r="L411" s="3"/>
      <c r="M411" s="3"/>
      <c r="N411" s="3"/>
    </row>
    <row r="412" spans="1:14" x14ac:dyDescent="0.3">
      <c r="A412" s="3">
        <f t="shared" si="24"/>
        <v>2256</v>
      </c>
      <c r="G412" s="3">
        <f>carbondioxide!L512</f>
        <v>1292.3750304145847</v>
      </c>
      <c r="H412" s="3">
        <f t="shared" si="25"/>
        <v>8.2789421143917306</v>
      </c>
      <c r="I412" s="3">
        <f t="shared" si="27"/>
        <v>8.2337486335946135</v>
      </c>
      <c r="J412" s="3">
        <f t="shared" si="26"/>
        <v>4.3809197398413957</v>
      </c>
      <c r="K412" s="3"/>
      <c r="L412" s="3"/>
      <c r="M412" s="3"/>
      <c r="N412" s="3"/>
    </row>
    <row r="413" spans="1:14" x14ac:dyDescent="0.3">
      <c r="A413" s="3">
        <f t="shared" si="24"/>
        <v>2257</v>
      </c>
      <c r="G413" s="3">
        <f>carbondioxide!L513</f>
        <v>1295.2615497316669</v>
      </c>
      <c r="H413" s="3">
        <f t="shared" si="25"/>
        <v>8.2908780136368758</v>
      </c>
      <c r="I413" s="3">
        <f t="shared" si="27"/>
        <v>8.2520880306155604</v>
      </c>
      <c r="J413" s="3">
        <f t="shared" si="26"/>
        <v>4.4028038079579144</v>
      </c>
      <c r="K413" s="3"/>
      <c r="L413" s="3"/>
      <c r="M413" s="3"/>
      <c r="N413" s="3"/>
    </row>
    <row r="414" spans="1:14" x14ac:dyDescent="0.3">
      <c r="A414" s="3">
        <f t="shared" si="24"/>
        <v>2258</v>
      </c>
      <c r="G414" s="3">
        <f>carbondioxide!L514</f>
        <v>1298.1410296536469</v>
      </c>
      <c r="H414" s="3">
        <f t="shared" si="25"/>
        <v>8.302758331822341</v>
      </c>
      <c r="I414" s="3">
        <f t="shared" si="27"/>
        <v>8.2703531624258702</v>
      </c>
      <c r="J414" s="3">
        <f t="shared" si="26"/>
        <v>4.42466774234261</v>
      </c>
      <c r="K414" s="3"/>
      <c r="L414" s="3"/>
      <c r="M414" s="3"/>
      <c r="N414" s="3"/>
    </row>
    <row r="415" spans="1:14" x14ac:dyDescent="0.3">
      <c r="A415" s="3">
        <f t="shared" si="24"/>
        <v>2259</v>
      </c>
      <c r="G415" s="3">
        <f>carbondioxide!L515</f>
        <v>1301.0135231901515</v>
      </c>
      <c r="H415" s="3">
        <f t="shared" si="25"/>
        <v>8.3145835975882356</v>
      </c>
      <c r="I415" s="3">
        <f t="shared" si="27"/>
        <v>8.2885446194944397</v>
      </c>
      <c r="J415" s="3">
        <f t="shared" si="26"/>
        <v>4.4465112355286829</v>
      </c>
      <c r="K415" s="3"/>
      <c r="L415" s="3"/>
      <c r="M415" s="3"/>
      <c r="N415" s="3"/>
    </row>
    <row r="416" spans="1:14" x14ac:dyDescent="0.3">
      <c r="A416" s="3">
        <f t="shared" si="24"/>
        <v>2260</v>
      </c>
      <c r="G416" s="3">
        <f>carbondioxide!L516</f>
        <v>1303.879082930247</v>
      </c>
      <c r="H416" s="3">
        <f t="shared" si="25"/>
        <v>8.3263543329787559</v>
      </c>
      <c r="I416" s="3">
        <f t="shared" si="27"/>
        <v>8.3066629867647706</v>
      </c>
      <c r="J416" s="3">
        <f t="shared" si="26"/>
        <v>4.4683339851496084</v>
      </c>
      <c r="K416" s="3"/>
      <c r="L416" s="3"/>
      <c r="M416" s="3"/>
      <c r="N416" s="3"/>
    </row>
    <row r="417" spans="1:14" x14ac:dyDescent="0.3">
      <c r="A417" s="3">
        <f t="shared" si="24"/>
        <v>2261</v>
      </c>
      <c r="G417" s="3">
        <f>carbondioxide!L517</f>
        <v>1306.7377610403698</v>
      </c>
      <c r="H417" s="3">
        <f t="shared" si="25"/>
        <v>8.338071053521114</v>
      </c>
      <c r="I417" s="3">
        <f t="shared" si="27"/>
        <v>8.3247088436723811</v>
      </c>
      <c r="J417" s="3">
        <f t="shared" si="26"/>
        <v>4.4901356938787824</v>
      </c>
      <c r="K417" s="3"/>
      <c r="L417" s="3"/>
      <c r="M417" s="3"/>
      <c r="N417" s="3"/>
    </row>
    <row r="418" spans="1:14" x14ac:dyDescent="0.3">
      <c r="A418" s="3">
        <f t="shared" si="24"/>
        <v>2262</v>
      </c>
      <c r="G418" s="3">
        <f>carbondioxide!L518</f>
        <v>1309.5896092624839</v>
      </c>
      <c r="H418" s="3">
        <f t="shared" si="25"/>
        <v>8.3497342683039033</v>
      </c>
      <c r="I418" s="3">
        <f t="shared" si="27"/>
        <v>8.3426827641636443</v>
      </c>
      <c r="J418" s="3">
        <f t="shared" si="26"/>
        <v>4.5119160693696099</v>
      </c>
      <c r="K418" s="3"/>
      <c r="L418" s="3"/>
      <c r="M418" s="3"/>
      <c r="N418" s="3"/>
    </row>
    <row r="419" spans="1:14" x14ac:dyDescent="0.3">
      <c r="A419" s="3">
        <f t="shared" si="24"/>
        <v>2263</v>
      </c>
      <c r="G419" s="3">
        <f>carbondioxide!L519</f>
        <v>1312.4346789124604</v>
      </c>
      <c r="H419" s="3">
        <f t="shared" si="25"/>
        <v>8.3613444800549139</v>
      </c>
      <c r="I419" s="3">
        <f t="shared" si="27"/>
        <v>8.3605853167159712</v>
      </c>
      <c r="J419" s="3">
        <f t="shared" si="26"/>
        <v>4.5336748241960398</v>
      </c>
      <c r="K419" s="3"/>
      <c r="L419" s="3"/>
      <c r="M419" s="3"/>
      <c r="N419" s="3"/>
    </row>
    <row r="420" spans="1:14" x14ac:dyDescent="0.3">
      <c r="A420" s="3">
        <f t="shared" si="24"/>
        <v>2264</v>
      </c>
      <c r="G420" s="3">
        <f>carbondioxide!L520</f>
        <v>1315.2730208786686</v>
      </c>
      <c r="H420" s="3">
        <f t="shared" si="25"/>
        <v>8.3729021852183472</v>
      </c>
      <c r="I420" s="3">
        <f t="shared" si="27"/>
        <v>8.3784170643592866</v>
      </c>
      <c r="J420" s="3">
        <f t="shared" si="26"/>
        <v>4.555411675793553</v>
      </c>
      <c r="K420" s="3"/>
      <c r="L420" s="3"/>
      <c r="M420" s="3"/>
      <c r="N420" s="3"/>
    </row>
    <row r="421" spans="1:14" x14ac:dyDescent="0.3">
      <c r="A421" s="3">
        <f t="shared" si="24"/>
        <v>2265</v>
      </c>
      <c r="G421" s="3">
        <f>carbondioxide!L521</f>
        <v>1318.1046856207754</v>
      </c>
      <c r="H421" s="3">
        <f t="shared" si="25"/>
        <v>8.3844078740314583</v>
      </c>
      <c r="I421" s="3">
        <f t="shared" si="27"/>
        <v>8.3961785646987508</v>
      </c>
      <c r="J421" s="3">
        <f t="shared" si="26"/>
        <v>4.5771263464006067</v>
      </c>
      <c r="K421" s="3"/>
      <c r="L421" s="3"/>
      <c r="M421" s="3"/>
      <c r="N421" s="3"/>
    </row>
    <row r="422" spans="1:14" x14ac:dyDescent="0.3">
      <c r="A422" s="3">
        <f t="shared" si="24"/>
        <v>2266</v>
      </c>
      <c r="G422" s="3">
        <f>carbondioxide!L522</f>
        <v>1320.929723168746</v>
      </c>
      <c r="H422" s="3">
        <f t="shared" si="25"/>
        <v>8.3958620306006093</v>
      </c>
      <c r="I422" s="3">
        <f t="shared" si="27"/>
        <v>8.4138703699386532</v>
      </c>
      <c r="J422" s="3">
        <f t="shared" si="26"/>
        <v>4.59881856300054</v>
      </c>
      <c r="K422" s="3"/>
      <c r="L422" s="3"/>
      <c r="M422" s="3"/>
      <c r="N422" s="3"/>
    </row>
    <row r="423" spans="1:14" x14ac:dyDescent="0.3">
      <c r="A423" s="3">
        <f t="shared" si="24"/>
        <v>2267</v>
      </c>
      <c r="G423" s="3">
        <f>carbondioxide!L523</f>
        <v>1323.7481831220359</v>
      </c>
      <c r="H423" s="3">
        <f t="shared" si="25"/>
        <v>8.4072651329767023</v>
      </c>
      <c r="I423" s="3">
        <f t="shared" si="27"/>
        <v>8.4314930269074377</v>
      </c>
      <c r="J423" s="3">
        <f t="shared" si="26"/>
        <v>4.6204880572639482</v>
      </c>
      <c r="K423" s="3"/>
      <c r="L423" s="3"/>
      <c r="M423" s="3"/>
      <c r="N423" s="3"/>
    </row>
    <row r="424" spans="1:14" x14ac:dyDescent="0.3">
      <c r="A424" s="3">
        <f t="shared" si="24"/>
        <v>2268</v>
      </c>
      <c r="G424" s="3">
        <f>carbondioxide!L524</f>
        <v>1326.5601146489739</v>
      </c>
      <c r="H424" s="3">
        <f t="shared" si="25"/>
        <v>8.4186176532300223</v>
      </c>
      <c r="I424" s="3">
        <f t="shared" si="27"/>
        <v>8.4490470770838062</v>
      </c>
      <c r="J424" s="3">
        <f t="shared" si="26"/>
        <v>4.6421345654915234</v>
      </c>
      <c r="K424" s="3"/>
      <c r="L424" s="3"/>
      <c r="M424" s="3"/>
      <c r="N424" s="3"/>
    </row>
    <row r="425" spans="1:14" x14ac:dyDescent="0.3">
      <c r="A425" s="3">
        <f t="shared" si="24"/>
        <v>2269</v>
      </c>
      <c r="G425" s="3">
        <f>carbondioxide!L525</f>
        <v>1329.3655664863261</v>
      </c>
      <c r="H425" s="3">
        <f t="shared" si="25"/>
        <v>8.4299200575244591</v>
      </c>
      <c r="I425" s="3">
        <f t="shared" si="27"/>
        <v>8.4665330566238293</v>
      </c>
      <c r="J425" s="3">
        <f t="shared" si="26"/>
        <v>4.6637578285573671</v>
      </c>
      <c r="K425" s="3"/>
      <c r="L425" s="3"/>
      <c r="M425" s="3"/>
      <c r="N425" s="3"/>
    </row>
    <row r="426" spans="1:14" x14ac:dyDescent="0.3">
      <c r="A426" s="3">
        <f t="shared" ref="A426:A456" si="28">1+A425</f>
        <v>2270</v>
      </c>
      <c r="G426" s="3">
        <f>carbondioxide!L526</f>
        <v>1332.1645869390331</v>
      </c>
      <c r="H426" s="3">
        <f t="shared" si="25"/>
        <v>8.4411728061911138</v>
      </c>
      <c r="I426" s="3">
        <f t="shared" si="27"/>
        <v>8.4839514963890537</v>
      </c>
      <c r="J426" s="3">
        <f t="shared" si="26"/>
        <v>4.6853575918527843</v>
      </c>
      <c r="K426" s="3"/>
      <c r="L426" s="3"/>
      <c r="M426" s="3"/>
      <c r="N426" s="3"/>
    </row>
    <row r="427" spans="1:14" x14ac:dyDescent="0.3">
      <c r="A427" s="3">
        <f t="shared" si="28"/>
        <v>2271</v>
      </c>
      <c r="G427" s="3">
        <f>carbondioxide!L527</f>
        <v>1334.9572238801211</v>
      </c>
      <c r="H427" s="3">
        <f t="shared" si="25"/>
        <v>8.4523763538012648</v>
      </c>
      <c r="I427" s="3">
        <f t="shared" si="27"/>
        <v>8.501302921975519</v>
      </c>
      <c r="J427" s="3">
        <f t="shared" si="26"/>
        <v>4.7069336052305504</v>
      </c>
      <c r="K427" s="3"/>
      <c r="L427" s="3"/>
      <c r="M427" s="3"/>
      <c r="N427" s="3"/>
    </row>
    <row r="428" spans="1:14" x14ac:dyDescent="0.3">
      <c r="A428" s="3">
        <f t="shared" si="28"/>
        <v>2272</v>
      </c>
      <c r="G428" s="3">
        <f>carbondioxide!L528</f>
        <v>1337.7435247507744</v>
      </c>
      <c r="H428" s="3">
        <f t="shared" si="25"/>
        <v>8.4635311492387348</v>
      </c>
      <c r="I428" s="3">
        <f t="shared" si="27"/>
        <v>8.5185878537436537</v>
      </c>
      <c r="J428" s="3">
        <f t="shared" si="26"/>
        <v>4.7284856229496617</v>
      </c>
      <c r="K428" s="3"/>
      <c r="L428" s="3"/>
      <c r="M428" s="3"/>
      <c r="N428" s="3"/>
    </row>
    <row r="429" spans="1:14" x14ac:dyDescent="0.3">
      <c r="A429" s="3">
        <f t="shared" si="28"/>
        <v>2273</v>
      </c>
      <c r="G429" s="3">
        <f>carbondioxide!L529</f>
        <v>1340.5235365605677</v>
      </c>
      <c r="H429" s="3">
        <f t="shared" si="25"/>
        <v>8.4746376357715842</v>
      </c>
      <c r="I429" s="3">
        <f t="shared" si="27"/>
        <v>8.5358068068490116</v>
      </c>
      <c r="J429" s="3">
        <f t="shared" si="26"/>
        <v>4.7500134036205717</v>
      </c>
      <c r="K429" s="3"/>
      <c r="L429" s="3"/>
      <c r="M429" s="3"/>
      <c r="N429" s="3"/>
    </row>
    <row r="430" spans="1:14" x14ac:dyDescent="0.3">
      <c r="A430" s="3">
        <f t="shared" si="28"/>
        <v>2274</v>
      </c>
      <c r="G430" s="3">
        <f>carbondioxide!L530</f>
        <v>1343.2973058878501</v>
      </c>
      <c r="H430" s="3">
        <f t="shared" si="25"/>
        <v>8.4856962511232013</v>
      </c>
      <c r="I430" s="3">
        <f t="shared" si="27"/>
        <v>8.5529602912738003</v>
      </c>
      <c r="J430" s="3">
        <f t="shared" si="26"/>
        <v>4.7715167101509088</v>
      </c>
      <c r="K430" s="3"/>
      <c r="L430" s="3"/>
      <c r="M430" s="3"/>
      <c r="N430" s="3"/>
    </row>
    <row r="431" spans="1:14" x14ac:dyDescent="0.3">
      <c r="A431" s="3">
        <f t="shared" si="28"/>
        <v>2275</v>
      </c>
      <c r="G431" s="3">
        <f>carbondioxide!L531</f>
        <v>1346.0648788802785</v>
      </c>
      <c r="H431" s="3">
        <f t="shared" si="25"/>
        <v>8.4967074275427237</v>
      </c>
      <c r="I431" s="3">
        <f t="shared" si="27"/>
        <v>8.5700488118591505</v>
      </c>
      <c r="J431" s="3">
        <f t="shared" si="26"/>
        <v>4.7929953096916869</v>
      </c>
      <c r="K431" s="3"/>
      <c r="L431" s="3"/>
      <c r="M431" s="3"/>
      <c r="N431" s="3"/>
    </row>
    <row r="432" spans="1:14" x14ac:dyDescent="0.3">
      <c r="A432" s="3">
        <f t="shared" si="28"/>
        <v>2276</v>
      </c>
      <c r="G432" s="3">
        <f>carbondioxide!L532</f>
        <v>1348.826301255493</v>
      </c>
      <c r="H432" s="3">
        <f t="shared" si="25"/>
        <v>8.5076715918748427</v>
      </c>
      <c r="I432" s="3">
        <f t="shared" si="27"/>
        <v>8.5870728683380904</v>
      </c>
      <c r="J432" s="3">
        <f t="shared" si="26"/>
        <v>4.8144489735839979</v>
      </c>
      <c r="K432" s="3"/>
      <c r="L432" s="3"/>
      <c r="M432" s="3"/>
      <c r="N432" s="3"/>
    </row>
    <row r="433" spans="1:14" x14ac:dyDescent="0.3">
      <c r="A433" s="3">
        <f t="shared" si="28"/>
        <v>2277</v>
      </c>
      <c r="G433" s="3">
        <f>carbondioxide!L533</f>
        <v>1351.5816183019288</v>
      </c>
      <c r="H433" s="3">
        <f t="shared" si="25"/>
        <v>8.5185891656289261</v>
      </c>
      <c r="I433" s="3">
        <f t="shared" si="27"/>
        <v>8.6040329553692025</v>
      </c>
      <c r="J433" s="3">
        <f t="shared" si="26"/>
        <v>4.8358774773062008</v>
      </c>
      <c r="K433" s="3"/>
      <c r="L433" s="3"/>
      <c r="M433" s="3"/>
      <c r="N433" s="3"/>
    </row>
    <row r="434" spans="1:14" x14ac:dyDescent="0.3">
      <c r="A434" s="3">
        <f t="shared" si="28"/>
        <v>2278</v>
      </c>
      <c r="G434" s="3">
        <f>carbondioxide!L534</f>
        <v>1354.3308748797594</v>
      </c>
      <c r="H434" s="3">
        <f t="shared" si="25"/>
        <v>8.5294605650475166</v>
      </c>
      <c r="I434" s="3">
        <f t="shared" si="27"/>
        <v>8.6209295625708808</v>
      </c>
      <c r="J434" s="3">
        <f t="shared" si="26"/>
        <v>4.8572806004215989</v>
      </c>
      <c r="K434" s="3"/>
      <c r="L434" s="3"/>
      <c r="M434" s="3"/>
      <c r="N434" s="3"/>
    </row>
    <row r="435" spans="1:14" x14ac:dyDescent="0.3">
      <c r="A435" s="3">
        <f t="shared" si="28"/>
        <v>2279</v>
      </c>
      <c r="G435" s="3">
        <f>carbondioxide!L535</f>
        <v>1357.0741154219722</v>
      </c>
      <c r="H435" s="3">
        <f t="shared" si="25"/>
        <v>8.5402862011741778</v>
      </c>
      <c r="I435" s="3">
        <f t="shared" si="27"/>
        <v>8.6377631745562145</v>
      </c>
      <c r="J435" s="3">
        <f t="shared" si="26"/>
        <v>4.8786581265266067</v>
      </c>
      <c r="K435" s="3"/>
      <c r="L435" s="3"/>
      <c r="M435" s="3"/>
      <c r="N435" s="3"/>
    </row>
    <row r="436" spans="1:14" x14ac:dyDescent="0.3">
      <c r="A436" s="3">
        <f t="shared" si="28"/>
        <v>2280</v>
      </c>
      <c r="G436" s="3">
        <f>carbondioxide!L536</f>
        <v>1359.8113839355599</v>
      </c>
      <c r="H436" s="3">
        <f t="shared" si="25"/>
        <v>8.5510664799206619</v>
      </c>
      <c r="I436" s="3">
        <f t="shared" si="27"/>
        <v>8.6545342709683926</v>
      </c>
      <c r="J436" s="3">
        <f t="shared" si="26"/>
        <v>4.900009843199415</v>
      </c>
      <c r="K436" s="3"/>
      <c r="L436" s="3"/>
      <c r="M436" s="3"/>
      <c r="N436" s="3"/>
    </row>
    <row r="437" spans="1:14" x14ac:dyDescent="0.3">
      <c r="A437" s="3">
        <f t="shared" si="28"/>
        <v>2281</v>
      </c>
      <c r="G437" s="3">
        <f>carbondioxide!L537</f>
        <v>1362.5427240028341</v>
      </c>
      <c r="H437" s="3">
        <f t="shared" si="25"/>
        <v>8.5618018021334539</v>
      </c>
      <c r="I437" s="3">
        <f t="shared" si="27"/>
        <v>8.6712433265166471</v>
      </c>
      <c r="J437" s="3">
        <f t="shared" si="26"/>
        <v>4.9213355419491425</v>
      </c>
      <c r="K437" s="3"/>
      <c r="L437" s="3"/>
      <c r="M437" s="3"/>
      <c r="N437" s="3"/>
    </row>
    <row r="438" spans="1:14" x14ac:dyDescent="0.3">
      <c r="A438" s="3">
        <f t="shared" si="28"/>
        <v>2282</v>
      </c>
      <c r="G438" s="3">
        <f>carbondioxide!L538</f>
        <v>1365.2681787828521</v>
      </c>
      <c r="H438" s="3">
        <f t="shared" si="25"/>
        <v>8.5724925636596367</v>
      </c>
      <c r="I438" s="3">
        <f t="shared" si="27"/>
        <v>8.687890811012684</v>
      </c>
      <c r="J438" s="3">
        <f t="shared" si="26"/>
        <v>4.9426350181654861</v>
      </c>
      <c r="K438" s="3"/>
      <c r="L438" s="3"/>
      <c r="M438" s="3"/>
      <c r="N438" s="3"/>
    </row>
    <row r="439" spans="1:14" x14ac:dyDescent="0.3">
      <c r="A439" s="3">
        <f t="shared" si="28"/>
        <v>2283</v>
      </c>
      <c r="G439" s="3">
        <f>carbondioxide!L539</f>
        <v>1367.9877910129503</v>
      </c>
      <c r="H439" s="3">
        <f t="shared" si="25"/>
        <v>8.5831391554121037</v>
      </c>
      <c r="I439" s="3">
        <f t="shared" si="27"/>
        <v>8.7044771894075534</v>
      </c>
      <c r="J439" s="3">
        <f t="shared" si="26"/>
        <v>4.9639080710688583</v>
      </c>
      <c r="K439" s="3"/>
      <c r="L439" s="3"/>
      <c r="M439" s="3"/>
      <c r="N439" s="3"/>
    </row>
    <row r="440" spans="1:14" x14ac:dyDescent="0.3">
      <c r="A440" s="3">
        <f t="shared" si="28"/>
        <v>2284</v>
      </c>
      <c r="G440" s="3">
        <f>carbondioxide!L540</f>
        <v>1370.7016030103846</v>
      </c>
      <c r="H440" s="3">
        <f t="shared" si="25"/>
        <v>8.5937419634341214</v>
      </c>
      <c r="I440" s="3">
        <f t="shared" si="27"/>
        <v>8.7210029218289566</v>
      </c>
      <c r="J440" s="3">
        <f t="shared" si="26"/>
        <v>4.9851545036610219</v>
      </c>
      <c r="K440" s="3"/>
      <c r="L440" s="3"/>
      <c r="M440" s="3"/>
      <c r="N440" s="3"/>
    </row>
    <row r="441" spans="1:14" x14ac:dyDescent="0.3">
      <c r="A441" s="3">
        <f t="shared" si="28"/>
        <v>2285</v>
      </c>
      <c r="G441" s="3">
        <f>carbondioxide!L541</f>
        <v>1373.4096566740695</v>
      </c>
      <c r="H441" s="3">
        <f t="shared" si="25"/>
        <v>8.6043013689632275</v>
      </c>
      <c r="I441" s="3">
        <f t="shared" si="27"/>
        <v>8.7374684636189262</v>
      </c>
      <c r="J441" s="3">
        <f t="shared" si="26"/>
        <v>5.006374122676216</v>
      </c>
      <c r="K441" s="3"/>
      <c r="L441" s="3"/>
      <c r="M441" s="3"/>
      <c r="N441" s="3"/>
    </row>
    <row r="442" spans="1:14" x14ac:dyDescent="0.3">
      <c r="A442" s="3">
        <f t="shared" si="28"/>
        <v>2286</v>
      </c>
      <c r="G442" s="3">
        <f>carbondioxide!L542</f>
        <v>1376.1119934864143</v>
      </c>
      <c r="H442" s="3">
        <f t="shared" si="25"/>
        <v>8.6148177484944721</v>
      </c>
      <c r="I442" s="3">
        <f t="shared" si="27"/>
        <v>8.7538742653718877</v>
      </c>
      <c r="J442" s="3">
        <f t="shared" si="26"/>
        <v>5.0275667385327703</v>
      </c>
      <c r="K442" s="3"/>
      <c r="L442" s="3"/>
      <c r="M442" s="3"/>
      <c r="N442" s="3"/>
    </row>
    <row r="443" spans="1:14" x14ac:dyDescent="0.3">
      <c r="A443" s="3">
        <f t="shared" si="28"/>
        <v>2287</v>
      </c>
      <c r="G443" s="3">
        <f>carbondioxide!L543</f>
        <v>1378.8086545152507</v>
      </c>
      <c r="H443" s="3">
        <f t="shared" si="25"/>
        <v>8.6252914738429975</v>
      </c>
      <c r="I443" s="3">
        <f t="shared" si="27"/>
        <v>8.7702207729730315</v>
      </c>
      <c r="J443" s="3">
        <f t="shared" si="26"/>
        <v>5.0487321652852168</v>
      </c>
      <c r="K443" s="3"/>
      <c r="L443" s="3"/>
      <c r="M443" s="3"/>
      <c r="N443" s="3"/>
    </row>
    <row r="444" spans="1:14" x14ac:dyDescent="0.3">
      <c r="A444" s="3">
        <f t="shared" si="28"/>
        <v>2288</v>
      </c>
      <c r="G444" s="3">
        <f>carbondioxide!L544</f>
        <v>1381.4996804158486</v>
      </c>
      <c r="H444" s="3">
        <f t="shared" si="25"/>
        <v>8.6357229122059689</v>
      </c>
      <c r="I444" s="3">
        <f t="shared" si="27"/>
        <v>8.7865084276370116</v>
      </c>
      <c r="J444" s="3">
        <f t="shared" si="26"/>
        <v>5.0698702205768837</v>
      </c>
      <c r="K444" s="3"/>
      <c r="L444" s="3"/>
      <c r="M444" s="3"/>
      <c r="N444" s="3"/>
    </row>
    <row r="445" spans="1:14" x14ac:dyDescent="0.3">
      <c r="A445" s="3">
        <f t="shared" si="28"/>
        <v>2289</v>
      </c>
      <c r="G445" s="3">
        <f>carbondioxide!L545</f>
        <v>1384.1851114330166</v>
      </c>
      <c r="H445" s="3">
        <f t="shared" si="25"/>
        <v>8.6461124262238442</v>
      </c>
      <c r="I445" s="3">
        <f t="shared" si="27"/>
        <v>8.8027376659469034</v>
      </c>
      <c r="J445" s="3">
        <f t="shared" si="26"/>
        <v>5.0909807255929849</v>
      </c>
      <c r="K445" s="3"/>
      <c r="L445" s="3"/>
      <c r="M445" s="3"/>
      <c r="N445" s="3"/>
    </row>
    <row r="446" spans="1:14" x14ac:dyDescent="0.3">
      <c r="A446" s="3">
        <f t="shared" si="28"/>
        <v>2290</v>
      </c>
      <c r="G446" s="3">
        <f>carbondioxide!L546</f>
        <v>1386.8649874032842</v>
      </c>
      <c r="H446" s="3">
        <f t="shared" si="25"/>
        <v>8.6564603740409947</v>
      </c>
      <c r="I446" s="3">
        <f t="shared" si="27"/>
        <v>8.8189089198934205</v>
      </c>
      <c r="J446" s="3">
        <f t="shared" si="26"/>
        <v>5.1120635050141949</v>
      </c>
      <c r="K446" s="3"/>
      <c r="L446" s="3"/>
      <c r="M446" s="3"/>
      <c r="N446" s="3"/>
    </row>
    <row r="447" spans="1:14" x14ac:dyDescent="0.3">
      <c r="A447" s="3">
        <f t="shared" si="28"/>
        <v>2291</v>
      </c>
      <c r="G447" s="3">
        <f>carbondioxide!L547</f>
        <v>1389.5393477571565</v>
      </c>
      <c r="H447" s="3">
        <f t="shared" si="25"/>
        <v>8.6667671093656473</v>
      </c>
      <c r="I447" s="3">
        <f t="shared" si="27"/>
        <v>8.83502261691436</v>
      </c>
      <c r="J447" s="3">
        <f t="shared" si="26"/>
        <v>5.1331183869707093</v>
      </c>
      <c r="K447" s="3"/>
      <c r="L447" s="3"/>
      <c r="M447" s="3"/>
      <c r="N447" s="3"/>
    </row>
    <row r="448" spans="1:14" x14ac:dyDescent="0.3">
      <c r="A448" s="3">
        <f t="shared" si="28"/>
        <v>2292</v>
      </c>
      <c r="G448" s="3">
        <f>carbondioxide!L548</f>
        <v>1392.2082315214486</v>
      </c>
      <c r="H448" s="3">
        <f t="shared" si="25"/>
        <v>8.677032981529214</v>
      </c>
      <c r="I448" s="3">
        <f t="shared" si="27"/>
        <v>8.8510791799342492</v>
      </c>
      <c r="J448" s="3">
        <f t="shared" si="26"/>
        <v>5.1541452029967889</v>
      </c>
      <c r="K448" s="3"/>
      <c r="L448" s="3"/>
      <c r="M448" s="3"/>
      <c r="N448" s="3"/>
    </row>
    <row r="449" spans="1:14" x14ac:dyDescent="0.3">
      <c r="A449" s="3">
        <f t="shared" si="28"/>
        <v>2293</v>
      </c>
      <c r="G449" s="3">
        <f>carbondioxide!L549</f>
        <v>1394.871677321684</v>
      </c>
      <c r="H449" s="3">
        <f t="shared" si="25"/>
        <v>8.6872583355449411</v>
      </c>
      <c r="I449" s="3">
        <f t="shared" si="27"/>
        <v>8.8670790274041718</v>
      </c>
      <c r="J449" s="3">
        <f t="shared" si="26"/>
        <v>5.1751437879857933</v>
      </c>
      <c r="K449" s="3"/>
      <c r="L449" s="3"/>
      <c r="M449" s="3"/>
      <c r="N449" s="3"/>
    </row>
    <row r="450" spans="1:14" x14ac:dyDescent="0.3">
      <c r="A450" s="3">
        <f t="shared" si="28"/>
        <v>2294</v>
      </c>
      <c r="G450" s="3">
        <f>carbondioxide!L550</f>
        <v>1397.5297233845638</v>
      </c>
      <c r="H450" s="3">
        <f t="shared" si="25"/>
        <v>8.697443512165913</v>
      </c>
      <c r="I450" s="3">
        <f t="shared" si="27"/>
        <v>8.8830225733417461</v>
      </c>
      <c r="J450" s="3">
        <f t="shared" si="26"/>
        <v>5.1961139801456895</v>
      </c>
      <c r="K450" s="3"/>
      <c r="L450" s="3"/>
      <c r="M450" s="3"/>
      <c r="N450" s="3"/>
    </row>
    <row r="451" spans="1:14" x14ac:dyDescent="0.3">
      <c r="A451" s="3">
        <f t="shared" si="28"/>
        <v>2295</v>
      </c>
      <c r="G451" s="3">
        <f>carbondioxide!L551</f>
        <v>1400.1824075404968</v>
      </c>
      <c r="H451" s="3">
        <f t="shared" si="25"/>
        <v>8.7075888479424215</v>
      </c>
      <c r="I451" s="3">
        <f t="shared" si="27"/>
        <v>8.8989102273712444</v>
      </c>
      <c r="J451" s="3">
        <f t="shared" si="26"/>
        <v>5.2170556209550432</v>
      </c>
      <c r="K451" s="3"/>
      <c r="L451" s="3"/>
      <c r="M451" s="3"/>
      <c r="N451" s="3"/>
    </row>
    <row r="452" spans="1:14" x14ac:dyDescent="0.3">
      <c r="A452" s="3">
        <f t="shared" si="28"/>
        <v>2296</v>
      </c>
      <c r="G452" s="3">
        <f>carbondioxide!L552</f>
        <v>1402.829767226189</v>
      </c>
      <c r="H452" s="3">
        <f t="shared" si="25"/>
        <v>8.7176946752786755</v>
      </c>
      <c r="I452" s="3">
        <f t="shared" si="27"/>
        <v>8.9147423947638238</v>
      </c>
      <c r="J452" s="3">
        <f t="shared" si="26"/>
        <v>5.2379685551194868</v>
      </c>
      <c r="K452" s="3"/>
      <c r="L452" s="3"/>
      <c r="M452" s="3"/>
      <c r="N452" s="3"/>
    </row>
    <row r="453" spans="1:14" x14ac:dyDescent="0.3">
      <c r="A453" s="3">
        <f t="shared" si="28"/>
        <v>2297</v>
      </c>
      <c r="G453" s="3">
        <f>carbondioxide!L553</f>
        <v>1405.4718394872923</v>
      </c>
      <c r="H453" s="3">
        <f t="shared" si="25"/>
        <v>8.727761322488881</v>
      </c>
      <c r="I453" s="3">
        <f t="shared" si="27"/>
        <v>8.930519476477853</v>
      </c>
      <c r="J453" s="3">
        <f t="shared" si="26"/>
        <v>5.2588526305286667</v>
      </c>
      <c r="K453" s="3"/>
      <c r="L453" s="3"/>
      <c r="M453" s="3"/>
      <c r="N453" s="3"/>
    </row>
    <row r="454" spans="1:14" x14ac:dyDescent="0.3">
      <c r="A454" s="3">
        <f t="shared" si="28"/>
        <v>2298</v>
      </c>
      <c r="G454" s="3">
        <f>carbondioxide!L554</f>
        <v>1408.1086609811055</v>
      </c>
      <c r="H454" s="3">
        <f t="shared" si="25"/>
        <v>8.7377891138526689</v>
      </c>
      <c r="I454" s="3">
        <f t="shared" si="27"/>
        <v>8.9462418691993051</v>
      </c>
      <c r="J454" s="3">
        <f t="shared" si="26"/>
        <v>5.2797076982136577</v>
      </c>
      <c r="K454" s="3"/>
      <c r="L454" s="3"/>
      <c r="M454" s="3"/>
      <c r="N454" s="3"/>
    </row>
    <row r="455" spans="1:14" x14ac:dyDescent="0.3">
      <c r="A455" s="3">
        <f t="shared" si="28"/>
        <v>2299</v>
      </c>
      <c r="G455" s="3">
        <f>carbondioxide!L555</f>
        <v>1410.7402679793254</v>
      </c>
      <c r="H455" s="3">
        <f t="shared" ref="H455:H456" si="29">H$3*LN(G455/G$3)</f>
        <v>8.747778369669895</v>
      </c>
      <c r="I455" s="3">
        <f t="shared" si="27"/>
        <v>8.9619099653822225</v>
      </c>
      <c r="J455" s="3">
        <f t="shared" ref="J455:J456" si="30">J454+J$3*(I454-J454)</f>
        <v>5.3005336123048563</v>
      </c>
      <c r="K455" s="3"/>
      <c r="L455" s="3"/>
      <c r="M455" s="3"/>
      <c r="N455" s="3"/>
    </row>
    <row r="456" spans="1:14" x14ac:dyDescent="0.3">
      <c r="A456" s="3">
        <f t="shared" si="28"/>
        <v>2300</v>
      </c>
      <c r="G456" s="3">
        <f>carbondioxide!L556</f>
        <v>1413.3666963708481</v>
      </c>
      <c r="H456" s="3">
        <f t="shared" si="29"/>
        <v>8.7577294063147999</v>
      </c>
      <c r="I456" s="3">
        <f t="shared" ref="I456" si="31">I455+I$3*(I$4*H456-I455)+I$5*(J455-I455)</f>
        <v>8.9775241532892007</v>
      </c>
      <c r="J456" s="3">
        <f t="shared" si="30"/>
        <v>5.3213302299903358</v>
      </c>
      <c r="K456" s="3"/>
      <c r="L456" s="3"/>
      <c r="M456" s="3"/>
      <c r="N456" s="3"/>
    </row>
    <row r="457" spans="1:14" x14ac:dyDescent="0.3">
      <c r="A457" s="3"/>
    </row>
    <row r="458" spans="1:14" x14ac:dyDescent="0.3">
      <c r="A458" s="3"/>
    </row>
    <row r="459" spans="1:14" x14ac:dyDescent="0.3">
      <c r="A459" s="3"/>
    </row>
    <row r="460" spans="1:14" x14ac:dyDescent="0.3">
      <c r="A460" s="3"/>
    </row>
    <row r="461" spans="1:14" x14ac:dyDescent="0.3">
      <c r="A461" s="3"/>
    </row>
    <row r="462" spans="1:14" x14ac:dyDescent="0.3">
      <c r="A462" s="3"/>
    </row>
    <row r="463" spans="1:14" x14ac:dyDescent="0.3">
      <c r="A463" s="3"/>
    </row>
    <row r="464" spans="1:14" x14ac:dyDescent="0.3">
      <c r="A464" s="3"/>
    </row>
    <row r="465" spans="1:1" x14ac:dyDescent="0.3">
      <c r="A465" s="3"/>
    </row>
    <row r="466" spans="1:1" x14ac:dyDescent="0.3">
      <c r="A466" s="3"/>
    </row>
    <row r="467" spans="1:1" x14ac:dyDescent="0.3">
      <c r="A467" s="3"/>
    </row>
    <row r="468" spans="1:1" x14ac:dyDescent="0.3">
      <c r="A468" s="3"/>
    </row>
    <row r="469" spans="1:1" x14ac:dyDescent="0.3">
      <c r="A469" s="3"/>
    </row>
    <row r="470" spans="1:1" x14ac:dyDescent="0.3">
      <c r="A470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M350"/>
  <sheetViews>
    <sheetView tabSelected="1" zoomScale="140" zoomScaleNormal="140" workbookViewId="0">
      <pane xSplit="1" ySplit="5" topLeftCell="BB6" activePane="bottomRight" state="frozen"/>
      <selection pane="topRight" activeCell="B1" sqref="B1"/>
      <selection pane="bottomLeft" activeCell="A6" sqref="A6"/>
      <selection pane="bottomRight" activeCell="BD5" sqref="BD5"/>
    </sheetView>
  </sheetViews>
  <sheetFormatPr defaultRowHeight="14.4" x14ac:dyDescent="0.3"/>
  <cols>
    <col min="5" max="7" width="9.109375"/>
    <col min="11" max="16" width="9.109375"/>
    <col min="20" max="25" width="9.109375"/>
    <col min="41" max="43" width="9.109375"/>
    <col min="50" max="56" width="9.109375"/>
    <col min="58" max="59" width="9.33203125" bestFit="1" customWidth="1"/>
    <col min="60" max="60" width="12.6640625" bestFit="1" customWidth="1"/>
    <col min="70" max="70" width="15.33203125" customWidth="1"/>
    <col min="74" max="76" width="9.33203125" bestFit="1" customWidth="1"/>
    <col min="77" max="77" width="9.33203125" customWidth="1"/>
    <col min="78" max="78" width="10.5546875" bestFit="1" customWidth="1"/>
    <col min="83" max="83" width="9" customWidth="1"/>
    <col min="86" max="88" width="9.109375"/>
  </cols>
  <sheetData>
    <row r="1" spans="1:91" x14ac:dyDescent="0.3">
      <c r="B1" t="s">
        <v>43</v>
      </c>
      <c r="AI1" t="s">
        <v>11</v>
      </c>
      <c r="AR1" s="1"/>
      <c r="AS1" s="1"/>
      <c r="AT1" s="1"/>
      <c r="BD1">
        <f>temperature!I456</f>
        <v>8.9775241532892007</v>
      </c>
      <c r="BF1">
        <v>0</v>
      </c>
      <c r="BG1">
        <v>0</v>
      </c>
      <c r="BH1">
        <v>0</v>
      </c>
      <c r="BS1" t="s">
        <v>62</v>
      </c>
      <c r="BV1" t="s">
        <v>66</v>
      </c>
      <c r="BY1" t="s">
        <v>63</v>
      </c>
      <c r="CB1" t="s">
        <v>64</v>
      </c>
      <c r="CE1" t="s">
        <v>65</v>
      </c>
      <c r="CH1" t="s">
        <v>67</v>
      </c>
      <c r="CK1" s="8"/>
      <c r="CL1" s="8"/>
      <c r="CM1" s="8"/>
    </row>
    <row r="2" spans="1:91" x14ac:dyDescent="0.3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59</v>
      </c>
      <c r="BA2" t="s">
        <v>60</v>
      </c>
      <c r="BD2" t="s">
        <v>61</v>
      </c>
      <c r="BE2" t="s">
        <v>49</v>
      </c>
      <c r="BF2">
        <v>0</v>
      </c>
      <c r="BG2">
        <v>0</v>
      </c>
      <c r="BH2">
        <v>0</v>
      </c>
      <c r="BI2" t="s">
        <v>50</v>
      </c>
      <c r="BL2" t="s">
        <v>51</v>
      </c>
      <c r="BO2" t="s">
        <v>52</v>
      </c>
      <c r="BR2" t="s">
        <v>58</v>
      </c>
      <c r="BS2" t="s">
        <v>25</v>
      </c>
      <c r="BT2" t="s">
        <v>26</v>
      </c>
      <c r="BU2" t="s">
        <v>27</v>
      </c>
      <c r="BV2" t="s">
        <v>25</v>
      </c>
      <c r="BW2" t="s">
        <v>26</v>
      </c>
      <c r="BX2" t="s">
        <v>27</v>
      </c>
      <c r="BY2" t="s">
        <v>25</v>
      </c>
      <c r="BZ2" t="s">
        <v>26</v>
      </c>
      <c r="CA2" t="s">
        <v>27</v>
      </c>
      <c r="CB2" t="s">
        <v>25</v>
      </c>
      <c r="CC2" t="s">
        <v>26</v>
      </c>
      <c r="CD2" t="s">
        <v>27</v>
      </c>
      <c r="CE2" t="s">
        <v>25</v>
      </c>
      <c r="CF2" t="s">
        <v>26</v>
      </c>
      <c r="CG2" t="s">
        <v>27</v>
      </c>
      <c r="CH2" t="s">
        <v>25</v>
      </c>
      <c r="CI2" t="s">
        <v>26</v>
      </c>
      <c r="CJ2" t="s">
        <v>27</v>
      </c>
      <c r="CK2" s="8"/>
      <c r="CL2" s="8"/>
      <c r="CM2" s="8"/>
    </row>
    <row r="3" spans="1:91" x14ac:dyDescent="0.3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O3" s="1"/>
      <c r="AP3" s="1"/>
      <c r="AQ3" s="1"/>
      <c r="BD3" s="1">
        <f>SUM(BD6:BD346)</f>
        <v>2287097.0225354438</v>
      </c>
      <c r="BE3" t="s">
        <v>54</v>
      </c>
      <c r="BI3" t="s">
        <v>53</v>
      </c>
      <c r="BL3" t="s">
        <v>55</v>
      </c>
      <c r="BO3" t="s">
        <v>56</v>
      </c>
      <c r="BS3" s="8">
        <v>-5.4631573157706024</v>
      </c>
      <c r="BT3" s="8">
        <v>-5.0493703856229946</v>
      </c>
      <c r="BU3" s="8">
        <v>-4.4329123940407529</v>
      </c>
      <c r="CB3" s="2">
        <v>59.533980818424837</v>
      </c>
      <c r="CC3" s="2">
        <v>36.435366567253155</v>
      </c>
      <c r="CD3" s="2">
        <v>31.987114373164918</v>
      </c>
      <c r="CH3" s="8">
        <f>BS3</f>
        <v>-5.4631573157706024</v>
      </c>
      <c r="CI3" s="8">
        <v>-5.0493806420737348</v>
      </c>
      <c r="CJ3" s="8">
        <v>-4.4329176292422252</v>
      </c>
    </row>
    <row r="4" spans="1:91" x14ac:dyDescent="0.3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25</v>
      </c>
      <c r="BB4" t="s">
        <v>26</v>
      </c>
      <c r="BC4" t="s">
        <v>27</v>
      </c>
      <c r="BD4" t="s">
        <v>57</v>
      </c>
      <c r="BE4" t="s">
        <v>25</v>
      </c>
      <c r="BF4" t="s">
        <v>26</v>
      </c>
      <c r="BG4" t="s">
        <v>27</v>
      </c>
      <c r="BH4" t="s">
        <v>57</v>
      </c>
      <c r="BI4" t="s">
        <v>25</v>
      </c>
      <c r="BJ4" t="s">
        <v>26</v>
      </c>
      <c r="BK4" t="s">
        <v>27</v>
      </c>
      <c r="BL4" t="s">
        <v>25</v>
      </c>
      <c r="BM4" t="s">
        <v>26</v>
      </c>
      <c r="BN4" t="s">
        <v>27</v>
      </c>
      <c r="BO4" t="s">
        <v>25</v>
      </c>
      <c r="BP4" t="s">
        <v>26</v>
      </c>
      <c r="BQ4" t="s">
        <v>27</v>
      </c>
      <c r="BS4" s="8"/>
      <c r="BT4" s="8"/>
      <c r="BU4" s="8"/>
      <c r="CH4" s="8">
        <f>CH3^2/CB3/4</f>
        <v>0.12533215252263524</v>
      </c>
      <c r="CI4" s="8">
        <f>CI3^2/CC3/4</f>
        <v>0.1749415970708533</v>
      </c>
      <c r="CJ4" s="8">
        <f>CJ3^2/CD3/4</f>
        <v>0.15358339672655971</v>
      </c>
    </row>
    <row r="5" spans="1:91" x14ac:dyDescent="0.3">
      <c r="E5">
        <v>0.95</v>
      </c>
      <c r="T5" s="13">
        <f>(T56/T6)^(1/50)</f>
        <v>0.98926538646072704</v>
      </c>
      <c r="U5" s="13">
        <f>(U55/U17)^(1/38)</f>
        <v>0.98782001842808731</v>
      </c>
      <c r="V5" s="13">
        <f>(V55/V17)^(1/38)</f>
        <v>0.9902574642687062</v>
      </c>
      <c r="AC5" s="13">
        <f>(AC54/AC6)^(1/48)</f>
        <v>0.9959495962543532</v>
      </c>
      <c r="AD5" s="13">
        <f>(AD54/AD17)^(1/37)</f>
        <v>1.0002967383076351</v>
      </c>
      <c r="AE5" s="13">
        <f>(AE54/AE17)^(1/37)</f>
        <v>1.0097937136394748</v>
      </c>
      <c r="AI5">
        <v>0.1</v>
      </c>
      <c r="AL5" s="7">
        <v>2.0621120954280189E-2</v>
      </c>
      <c r="AM5" s="7">
        <v>2.597717365323109E-2</v>
      </c>
      <c r="AN5" s="7">
        <v>2.3564574154817539E-2</v>
      </c>
      <c r="AO5">
        <v>0.99</v>
      </c>
      <c r="AP5">
        <v>0.99</v>
      </c>
      <c r="AQ5">
        <v>0.99</v>
      </c>
      <c r="AR5">
        <v>0.2</v>
      </c>
      <c r="AU5">
        <v>0.2</v>
      </c>
      <c r="BD5">
        <v>2287905.5016413741</v>
      </c>
      <c r="BI5">
        <v>0.1</v>
      </c>
      <c r="BJ5">
        <v>0.1</v>
      </c>
      <c r="BK5">
        <v>0.1</v>
      </c>
      <c r="BR5">
        <v>0.03</v>
      </c>
      <c r="BS5" s="8"/>
      <c r="BT5" s="8"/>
      <c r="BU5" s="8"/>
      <c r="BZ5" s="2"/>
      <c r="CA5" s="2"/>
      <c r="CH5" s="8"/>
    </row>
    <row r="6" spans="1:91" x14ac:dyDescent="0.3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0">I6/C6*1000</f>
        <v>697.25863279955922</v>
      </c>
      <c r="M6" s="1">
        <f t="shared" ref="M6:M56" si="1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2">AL6*AI6^$AR$5*B6^(1-$AR$5)</f>
        <v>7556.3586294233037</v>
      </c>
      <c r="AS6" s="1">
        <f t="shared" si="2"/>
        <v>832.77786225962802</v>
      </c>
      <c r="AT6" s="1">
        <f t="shared" si="2"/>
        <v>261.95185555434682</v>
      </c>
      <c r="AU6" s="1">
        <f t="shared" ref="AU6:AW7" si="3">$AU$5*AR6</f>
        <v>1511.2717258846608</v>
      </c>
      <c r="AV6" s="1">
        <f t="shared" si="3"/>
        <v>166.55557245192563</v>
      </c>
      <c r="AW6" s="1">
        <f t="shared" si="3"/>
        <v>52.390371110869367</v>
      </c>
      <c r="AX6" s="1">
        <f>(AR6-AU6)/B6*1000</f>
        <v>8010.7750775140103</v>
      </c>
      <c r="AY6" s="1">
        <f t="shared" ref="AY6:AY69" si="4">(AS6-AV6)/C6*1000</f>
        <v>557.80690607462418</v>
      </c>
      <c r="AZ6" s="1">
        <f t="shared" ref="AZ6:AZ69" si="5">(AT6-AW6)/D6*1000</f>
        <v>196.44160149862614</v>
      </c>
      <c r="BA6" s="1">
        <f>LN(AX6)*B6</f>
        <v>6782.92947075142</v>
      </c>
      <c r="BB6" s="1">
        <f>LN(AY6)*C6</f>
        <v>7553.1483741713555</v>
      </c>
      <c r="BC6" s="1">
        <f>LN(AZ6)*D6</f>
        <v>5633.0286454781999</v>
      </c>
      <c r="BD6" s="1">
        <f t="shared" ref="BD6:BD69" si="6">SUM(BA6:BC6)*BR6</f>
        <v>0</v>
      </c>
      <c r="BE6">
        <v>0</v>
      </c>
      <c r="BF6">
        <v>0</v>
      </c>
      <c r="BG6">
        <v>0</v>
      </c>
      <c r="BH6">
        <f t="shared" ref="BH6:BH69" si="7">(BE6*Z6+BF6*AA6+BG6*AB6)/(Z6+AA6+AB6)</f>
        <v>0</v>
      </c>
      <c r="BI6">
        <f>BI$5*BE6^2</f>
        <v>0</v>
      </c>
      <c r="BJ6">
        <f t="shared" ref="BJ6:BJ69" si="8">BJ$5*BF6^2</f>
        <v>0</v>
      </c>
      <c r="BK6">
        <f t="shared" ref="BK6:BK69" si="9">BK$5*BG6^2</f>
        <v>0</v>
      </c>
      <c r="BL6">
        <f t="shared" ref="BL6:BL69" si="10">BI6*AR6</f>
        <v>0</v>
      </c>
      <c r="BM6">
        <f t="shared" ref="BM6:BM69" si="11">BJ6*AS6</f>
        <v>0</v>
      </c>
      <c r="BN6">
        <f t="shared" ref="BN6:BN69" si="12">BK6*AT6</f>
        <v>0</v>
      </c>
      <c r="BO6">
        <f>2*BI$5*BE6*AR6/Z6*1000</f>
        <v>0</v>
      </c>
      <c r="BP6">
        <f>2*BJ$5*BF6*AS6/AA6*1000</f>
        <v>0</v>
      </c>
      <c r="BQ6">
        <f>2*BK$5*BG6*AT6/AB6*1000</f>
        <v>0</v>
      </c>
      <c r="BR6" s="13">
        <v>0</v>
      </c>
      <c r="BS6" s="8">
        <f>BS$3*temperature!$I116</f>
        <v>-1.3050526002419365</v>
      </c>
      <c r="BT6" s="8">
        <f>BT$3*temperature!$I116</f>
        <v>-1.2062061497514123</v>
      </c>
      <c r="BU6" s="8">
        <f>BU$3*temperature!$I116</f>
        <v>-1.0589451322932601</v>
      </c>
      <c r="BV6" s="8">
        <f>BS6*(1-BY6)</f>
        <v>-1.2907484812666508</v>
      </c>
      <c r="BW6" s="8">
        <f t="shared" ref="BW6:BW69" si="13">BT6*(1-BZ6)</f>
        <v>-1.1862402016524329</v>
      </c>
      <c r="BX6" s="8">
        <f t="shared" ref="BX6:BX69" si="14">BU6*(1-CA6)</f>
        <v>-1.0414167491430073</v>
      </c>
      <c r="BY6" s="15">
        <f>-BS6/CB$3/2</f>
        <v>1.0960568924680768E-2</v>
      </c>
      <c r="BZ6" s="15">
        <f t="shared" ref="BZ6:BZ69" si="15">-BT6/CC$3/2</f>
        <v>1.655268305761343E-2</v>
      </c>
      <c r="CA6" s="15">
        <f t="shared" ref="CA6:CA69" si="16">-BU6/CD$3/2</f>
        <v>1.6552683057613433E-2</v>
      </c>
      <c r="CB6" s="8">
        <f>CB$3*BY6^2</f>
        <v>7.1520594876428008E-3</v>
      </c>
      <c r="CC6" s="8">
        <f t="shared" ref="CC6:CC69" si="17">CC$3*BZ6^2</f>
        <v>9.9829740494896627E-3</v>
      </c>
      <c r="CD6" s="8">
        <f t="shared" ref="CD6:CD69" si="18">CD$3*CA6^2</f>
        <v>8.7641915751264319E-3</v>
      </c>
      <c r="CE6" s="8">
        <f>BV6-CB6</f>
        <v>-1.2979005407542936</v>
      </c>
      <c r="CF6" s="8">
        <f t="shared" ref="CF6:CF69" si="19">BW6-CC6</f>
        <v>-1.1962231757019226</v>
      </c>
      <c r="CG6" s="8">
        <f t="shared" ref="CG6:CG69" si="20">BX6-CD6</f>
        <v>-1.0501809407181337</v>
      </c>
      <c r="CH6" s="8">
        <f>CH$3*temperature!$I116+CH$4*temperature!$I116^2</f>
        <v>-1.2979005407542936</v>
      </c>
      <c r="CI6" s="8">
        <f>CI$3*temperature!$I116+CI$4*temperature!$I116^2</f>
        <v>-1.1962255852328258</v>
      </c>
      <c r="CJ6" s="8">
        <f>CJ$3*temperature!$I116+CJ$4*temperature!$I116^2</f>
        <v>-1.0501821706153118</v>
      </c>
      <c r="CK6" s="13"/>
      <c r="CL6" s="13"/>
      <c r="CM6" s="13"/>
    </row>
    <row r="7" spans="1:91" x14ac:dyDescent="0.3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21">C7/C6-1</f>
        <v>4.4742751822579585E-3</v>
      </c>
      <c r="G7" s="7">
        <f t="shared" ref="G7:G56" si="22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23">H7/B7*1000</f>
        <v>10374.543560290858</v>
      </c>
      <c r="L7" s="1">
        <f t="shared" si="0"/>
        <v>716.13031193663812</v>
      </c>
      <c r="M7" s="1">
        <f t="shared" si="1"/>
        <v>249.32942065068096</v>
      </c>
      <c r="N7" s="7">
        <f>K7/K6-1</f>
        <v>3.6058904046237572E-2</v>
      </c>
      <c r="O7" s="7">
        <f t="shared" ref="O7:O56" si="24">L7/L6-1</f>
        <v>2.7065536731051054E-2</v>
      </c>
      <c r="P7" s="7">
        <f t="shared" ref="P7:P56" si="25">M7/M6-1</f>
        <v>1.5383374150363061E-2</v>
      </c>
      <c r="Q7" s="1">
        <v>1869.6711979999998</v>
      </c>
      <c r="R7" s="1"/>
      <c r="S7" s="1"/>
      <c r="T7" s="1">
        <f t="shared" ref="T7:T56" si="26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C54" si="27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L38" si="28">(1+AL$5)*AL6</f>
        <v>5.6121102369488263</v>
      </c>
      <c r="AM7" s="10">
        <f t="shared" ref="AM7:AM38" si="29">(1+AM$5)*AM6</f>
        <v>0.66934006151772185</v>
      </c>
      <c r="AN7" s="10">
        <f t="shared" ref="AN7:AN38" si="30">(1+AN$5)*AN6</f>
        <v>0.28975039091570642</v>
      </c>
      <c r="AO7" s="7">
        <f>AL7/AL6-1</f>
        <v>2.0621120954280148E-2</v>
      </c>
      <c r="AP7" s="7">
        <f t="shared" ref="AP7:AP56" si="31">AM7/AM6-1</f>
        <v>2.5977173653231045E-2</v>
      </c>
      <c r="AQ7" s="7">
        <f t="shared" ref="AQ7:AQ56" si="32">AN7/AN6-1</f>
        <v>2.3564574154817608E-2</v>
      </c>
      <c r="AR7" s="1">
        <f t="shared" si="2"/>
        <v>7798.6168086266016</v>
      </c>
      <c r="AS7" s="1">
        <f t="shared" si="2"/>
        <v>857.46800770244613</v>
      </c>
      <c r="AT7" s="1">
        <f t="shared" si="2"/>
        <v>273.22466945726796</v>
      </c>
      <c r="AU7" s="1">
        <f t="shared" si="3"/>
        <v>1559.7233617253205</v>
      </c>
      <c r="AV7" s="1">
        <f t="shared" si="3"/>
        <v>171.49360154048924</v>
      </c>
      <c r="AW7" s="1">
        <f t="shared" si="3"/>
        <v>54.644933891453597</v>
      </c>
      <c r="AX7" s="1">
        <f t="shared" ref="AX7:AX70" si="33">(AR7-AU7)/B7*1000</f>
        <v>8153.2164565423827</v>
      </c>
      <c r="AY7" s="1">
        <f t="shared" si="4"/>
        <v>571.78640028164352</v>
      </c>
      <c r="AZ7" s="1">
        <f t="shared" si="5"/>
        <v>200.12572423162729</v>
      </c>
      <c r="BA7" s="1">
        <f t="shared" ref="BA7:BA70" si="34">LN(AX7)*B7</f>
        <v>6891.5772663348662</v>
      </c>
      <c r="BB7" s="1">
        <f t="shared" ref="BB7:BB70" si="35">LN(AY7)*C7</f>
        <v>7616.6390780397314</v>
      </c>
      <c r="BC7" s="1">
        <f t="shared" ref="BC7:BC70" si="36">LN(AZ7)*D7</f>
        <v>5787.5726573781021</v>
      </c>
      <c r="BD7" s="1">
        <f t="shared" si="6"/>
        <v>0</v>
      </c>
      <c r="BE7">
        <v>0</v>
      </c>
      <c r="BF7">
        <v>0</v>
      </c>
      <c r="BG7">
        <v>0</v>
      </c>
      <c r="BH7">
        <f t="shared" si="7"/>
        <v>0</v>
      </c>
      <c r="BI7">
        <f t="shared" ref="BI7:BI70" si="37">BI$5*BE7^2</f>
        <v>0</v>
      </c>
      <c r="BJ7">
        <f t="shared" si="8"/>
        <v>0</v>
      </c>
      <c r="BK7">
        <f t="shared" si="9"/>
        <v>0</v>
      </c>
      <c r="BL7">
        <f t="shared" si="10"/>
        <v>0</v>
      </c>
      <c r="BM7">
        <f t="shared" si="11"/>
        <v>0</v>
      </c>
      <c r="BN7">
        <f t="shared" si="12"/>
        <v>0</v>
      </c>
      <c r="BO7">
        <f t="shared" ref="BO7:BO70" si="38">2*BI$5*BE7*AR7/Z7*1000</f>
        <v>0</v>
      </c>
      <c r="BP7">
        <f t="shared" ref="BP7:BP70" si="39">2*BJ$5*BF7*AS7/AA7*1000</f>
        <v>0</v>
      </c>
      <c r="BQ7">
        <f t="shared" ref="BQ7:BQ70" si="40">2*BK$5*BG7*AT7/AB7*1000</f>
        <v>0</v>
      </c>
      <c r="BR7" s="13">
        <v>0</v>
      </c>
      <c r="BS7" s="8">
        <f>BS$3*temperature!$I117</f>
        <v>-1.3409430977285086</v>
      </c>
      <c r="BT7" s="8">
        <f>BT$3*temperature!$I117</f>
        <v>-1.2393782523761765</v>
      </c>
      <c r="BU7" s="8">
        <f>BU$3*temperature!$I117</f>
        <v>-1.0880673819266797</v>
      </c>
      <c r="BV7" s="8">
        <f t="shared" ref="BV7:BV70" si="41">BS7*(1-BY7)</f>
        <v>-1.3258413997853633</v>
      </c>
      <c r="BW7" s="8">
        <f t="shared" si="13"/>
        <v>-1.2182990291216536</v>
      </c>
      <c r="BX7" s="8">
        <f t="shared" si="14"/>
        <v>-1.0695616390547003</v>
      </c>
      <c r="BY7" s="15">
        <f t="shared" ref="BY7:BY70" si="42">-BS7/CB$3/2</f>
        <v>1.1261997596114954E-2</v>
      </c>
      <c r="BZ7" s="15">
        <f t="shared" si="15"/>
        <v>1.7007901513609126E-2</v>
      </c>
      <c r="CA7" s="15">
        <f t="shared" si="16"/>
        <v>1.7007901513609126E-2</v>
      </c>
      <c r="CB7" s="8">
        <f t="shared" ref="CB7:CB70" si="43">CB$3*BY7^2</f>
        <v>7.5508489715727005E-3</v>
      </c>
      <c r="CC7" s="8">
        <f t="shared" si="17"/>
        <v>1.0539611627261504E-2</v>
      </c>
      <c r="CD7" s="8">
        <f t="shared" si="18"/>
        <v>9.2528714359897471E-3</v>
      </c>
      <c r="CE7" s="8">
        <f t="shared" ref="CE7:CE70" si="44">BV7-CB7</f>
        <v>-1.3333922487569361</v>
      </c>
      <c r="CF7" s="8">
        <f t="shared" si="19"/>
        <v>-1.2288386407489151</v>
      </c>
      <c r="CG7" s="8">
        <f t="shared" si="20"/>
        <v>-1.0788145104906901</v>
      </c>
      <c r="CH7" s="8">
        <f>CH$3*temperature!$I117+CH$4*temperature!$I117^2</f>
        <v>-1.3333922487569358</v>
      </c>
      <c r="CI7" s="8">
        <f>CI$3*temperature!$I117+CI$4*temperature!$I117^2</f>
        <v>-1.2288411153987833</v>
      </c>
      <c r="CJ7" s="8">
        <f>CJ$3*temperature!$I117+CJ$4*temperature!$I117^2</f>
        <v>-1.0788157736265505</v>
      </c>
      <c r="CK7" s="13"/>
      <c r="CL7" s="13"/>
      <c r="CM7" s="13"/>
    </row>
    <row r="8" spans="1:91" x14ac:dyDescent="0.3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45">B8/B7-1</f>
        <v>1.2011608277962216E-2</v>
      </c>
      <c r="F8" s="7">
        <f t="shared" si="21"/>
        <v>1.4934227690272417E-2</v>
      </c>
      <c r="G8" s="7">
        <f t="shared" si="22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23"/>
        <v>10853.231541603849</v>
      </c>
      <c r="L8" s="1">
        <f t="shared" si="0"/>
        <v>729.97411757378313</v>
      </c>
      <c r="M8" s="1">
        <f t="shared" si="1"/>
        <v>252.72333136908375</v>
      </c>
      <c r="N8" s="7">
        <f t="shared" ref="N8:N56" si="46">K8/K7-1</f>
        <v>4.6140630528093363E-2</v>
      </c>
      <c r="O8" s="7">
        <f t="shared" si="24"/>
        <v>1.9331405760087295E-2</v>
      </c>
      <c r="P8" s="7">
        <f t="shared" si="25"/>
        <v>1.3612154993765335E-2</v>
      </c>
      <c r="Q8" s="1">
        <v>1971.492958</v>
      </c>
      <c r="R8" s="1"/>
      <c r="S8" s="1"/>
      <c r="T8" s="1">
        <f t="shared" si="26"/>
        <v>234.56978602809116</v>
      </c>
      <c r="U8" s="1"/>
      <c r="V8" s="1"/>
      <c r="W8" s="7">
        <f t="shared" ref="W8:W56" si="47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27"/>
        <v>2.8012025142140393</v>
      </c>
      <c r="AD8" s="8"/>
      <c r="AE8" s="8"/>
      <c r="AF8" s="7">
        <f t="shared" ref="AF8:AF54" si="48">AC8/AC7-1</f>
        <v>-8.1868518598653406E-3</v>
      </c>
      <c r="AG8" s="7"/>
      <c r="AH8" s="7"/>
      <c r="AI8" s="1">
        <f t="shared" ref="AI8:AI56" si="49">(1-$AI$5)*AI7+AU7</f>
        <v>15161.168894687262</v>
      </c>
      <c r="AJ8" s="1">
        <f t="shared" ref="AJ8:AJ56" si="50">(1-$AI$5)*AJ7+AV7</f>
        <v>1670.4937536078194</v>
      </c>
      <c r="AK8" s="1">
        <f t="shared" ref="AK8:AK56" si="51">(1-$AI$5)*AK7+AW7</f>
        <v>526.15827388927767</v>
      </c>
      <c r="AL8" s="10">
        <f t="shared" si="28"/>
        <v>5.7278382409537016</v>
      </c>
      <c r="AM8" s="10">
        <f t="shared" si="29"/>
        <v>0.68672762452883207</v>
      </c>
      <c r="AN8" s="10">
        <f t="shared" si="30"/>
        <v>0.296578235488827</v>
      </c>
      <c r="AO8" s="7">
        <f t="shared" ref="AO8:AO56" si="52">AL8/AL7-1</f>
        <v>2.0621120954280148E-2</v>
      </c>
      <c r="AP8" s="7">
        <f t="shared" si="31"/>
        <v>2.5977173653231045E-2</v>
      </c>
      <c r="AQ8" s="7">
        <f t="shared" si="32"/>
        <v>2.3564574154817608E-2</v>
      </c>
      <c r="AR8" s="1">
        <f t="shared" ref="AR8:AR56" si="53">AL8*AI8^$AR$5*B8^(1-$AR$5)</f>
        <v>8040.9720755346516</v>
      </c>
      <c r="AS8" s="1">
        <f t="shared" ref="AS8:AS56" si="54">AM8*AJ8^$AR$5*C8^(1-$AR$5)</f>
        <v>890.76486958931548</v>
      </c>
      <c r="AT8" s="1">
        <f t="shared" ref="AT8:AT56" si="55">AN8*AK8^$AR$5*D8^(1-$AR$5)</f>
        <v>285.29465243098974</v>
      </c>
      <c r="AU8" s="1">
        <f t="shared" ref="AU8:AU56" si="56">$AU$5*AR8</f>
        <v>1608.1944151069304</v>
      </c>
      <c r="AV8" s="1">
        <f t="shared" ref="AV8:AV56" si="57">$AU$5*AS8</f>
        <v>178.15297391786311</v>
      </c>
      <c r="AW8" s="1">
        <f t="shared" ref="AW8:AW56" si="58">$AU$5*AT8</f>
        <v>57.058930486197951</v>
      </c>
      <c r="AX8" s="1">
        <f t="shared" si="33"/>
        <v>8306.8133222963606</v>
      </c>
      <c r="AY8" s="1">
        <f t="shared" si="4"/>
        <v>585.24953603652284</v>
      </c>
      <c r="AZ8" s="1">
        <f t="shared" si="5"/>
        <v>204.04209614316704</v>
      </c>
      <c r="BA8" s="1">
        <f t="shared" si="34"/>
        <v>6988.8092070671009</v>
      </c>
      <c r="BB8" s="1">
        <f t="shared" si="35"/>
        <v>7758.7251631226291</v>
      </c>
      <c r="BC8" s="1">
        <f t="shared" si="36"/>
        <v>5948.9295176931428</v>
      </c>
      <c r="BD8" s="1">
        <f t="shared" si="6"/>
        <v>0</v>
      </c>
      <c r="BE8">
        <v>0</v>
      </c>
      <c r="BF8">
        <v>0</v>
      </c>
      <c r="BG8">
        <v>0</v>
      </c>
      <c r="BH8">
        <f t="shared" si="7"/>
        <v>0</v>
      </c>
      <c r="BI8">
        <f t="shared" si="37"/>
        <v>0</v>
      </c>
      <c r="BJ8">
        <f t="shared" si="8"/>
        <v>0</v>
      </c>
      <c r="BK8">
        <f t="shared" si="9"/>
        <v>0</v>
      </c>
      <c r="BL8">
        <f t="shared" si="10"/>
        <v>0</v>
      </c>
      <c r="BM8">
        <f t="shared" si="11"/>
        <v>0</v>
      </c>
      <c r="BN8">
        <f t="shared" si="12"/>
        <v>0</v>
      </c>
      <c r="BO8">
        <f t="shared" si="38"/>
        <v>0</v>
      </c>
      <c r="BP8">
        <f t="shared" si="39"/>
        <v>0</v>
      </c>
      <c r="BQ8">
        <f t="shared" si="40"/>
        <v>0</v>
      </c>
      <c r="BR8" s="13">
        <v>0</v>
      </c>
      <c r="BS8" s="8">
        <f>BS$3*temperature!$I118</f>
        <v>-1.3780451916914387</v>
      </c>
      <c r="BT8" s="8">
        <f>BT$3*temperature!$I118</f>
        <v>-1.2736701835201354</v>
      </c>
      <c r="BU8" s="8">
        <f>BU$3*temperature!$I118</f>
        <v>-1.1181727445707972</v>
      </c>
      <c r="BV8" s="8">
        <f t="shared" si="41"/>
        <v>-1.3620962451886358</v>
      </c>
      <c r="BW8" s="8">
        <f t="shared" si="13"/>
        <v>-1.2514083553950655</v>
      </c>
      <c r="BX8" s="8">
        <f t="shared" si="14"/>
        <v>-1.0986287764573446</v>
      </c>
      <c r="BY8" s="15">
        <f t="shared" si="42"/>
        <v>1.1573601939154682E-2</v>
      </c>
      <c r="BZ8" s="15">
        <f t="shared" si="15"/>
        <v>1.7478487298449003E-2</v>
      </c>
      <c r="CA8" s="15">
        <f t="shared" si="16"/>
        <v>1.7478487298449003E-2</v>
      </c>
      <c r="CB8" s="8">
        <f t="shared" si="43"/>
        <v>7.9744732514014111E-3</v>
      </c>
      <c r="CC8" s="8">
        <f t="shared" si="17"/>
        <v>1.1130914062534948E-2</v>
      </c>
      <c r="CD8" s="8">
        <f t="shared" si="18"/>
        <v>9.7719840567262687E-3</v>
      </c>
      <c r="CE8" s="8">
        <f t="shared" si="44"/>
        <v>-1.3700707184400371</v>
      </c>
      <c r="CF8" s="8">
        <f t="shared" si="19"/>
        <v>-1.2625392694576003</v>
      </c>
      <c r="CG8" s="8">
        <f t="shared" si="20"/>
        <v>-1.1084007605140709</v>
      </c>
      <c r="CH8" s="8">
        <f>CH$3*temperature!$I118+CH$4*temperature!$I118^2</f>
        <v>-1.3700707184400374</v>
      </c>
      <c r="CI8" s="8">
        <f>CI$3*temperature!$I118+CI$4*temperature!$I118^2</f>
        <v>-1.2625418113602418</v>
      </c>
      <c r="CJ8" s="8">
        <f>CJ$3*temperature!$I118+CJ$4*temperature!$I118^2</f>
        <v>-1.1084020579777734</v>
      </c>
      <c r="CK8" s="13"/>
      <c r="CL8" s="13"/>
      <c r="CM8" s="13"/>
    </row>
    <row r="9" spans="1:91" x14ac:dyDescent="0.3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45"/>
        <v>1.1472857576961815E-2</v>
      </c>
      <c r="F9" s="7">
        <f t="shared" si="21"/>
        <v>2.4002005327018905E-2</v>
      </c>
      <c r="G9" s="7">
        <f t="shared" si="22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23"/>
        <v>11284.699176235443</v>
      </c>
      <c r="L9" s="1">
        <f t="shared" si="0"/>
        <v>726.36697701802041</v>
      </c>
      <c r="M9" s="1">
        <f t="shared" si="1"/>
        <v>262.88992584406049</v>
      </c>
      <c r="N9" s="7">
        <f t="shared" si="46"/>
        <v>3.9754761794000393E-2</v>
      </c>
      <c r="O9" s="7">
        <f t="shared" si="24"/>
        <v>-4.9414636340145979E-3</v>
      </c>
      <c r="P9" s="7">
        <f t="shared" si="25"/>
        <v>4.0228159465534929E-2</v>
      </c>
      <c r="Q9" s="1">
        <v>2097.4392969999994</v>
      </c>
      <c r="R9" s="1"/>
      <c r="S9" s="1"/>
      <c r="T9" s="1">
        <f t="shared" si="26"/>
        <v>237.29090404547492</v>
      </c>
      <c r="U9" s="1"/>
      <c r="V9" s="1"/>
      <c r="W9" s="7">
        <f t="shared" si="47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27"/>
        <v>2.7826587622513963</v>
      </c>
      <c r="AD9" s="8"/>
      <c r="AE9" s="8"/>
      <c r="AF9" s="7">
        <f t="shared" si="48"/>
        <v>-6.6199255029035786E-3</v>
      </c>
      <c r="AG9" s="7"/>
      <c r="AH9" s="7"/>
      <c r="AI9" s="1">
        <f t="shared" si="49"/>
        <v>15253.246420325468</v>
      </c>
      <c r="AJ9" s="1">
        <f t="shared" si="50"/>
        <v>1681.5973521649007</v>
      </c>
      <c r="AK9" s="1">
        <f t="shared" si="51"/>
        <v>530.60137698654785</v>
      </c>
      <c r="AL9" s="10">
        <f t="shared" si="28"/>
        <v>5.8459526861269593</v>
      </c>
      <c r="AM9" s="10">
        <f t="shared" si="29"/>
        <v>0.70456686728368834</v>
      </c>
      <c r="AN9" s="10">
        <f t="shared" si="30"/>
        <v>0.3035669753117084</v>
      </c>
      <c r="AO9" s="7">
        <f t="shared" si="52"/>
        <v>2.0621120954280148E-2</v>
      </c>
      <c r="AP9" s="7">
        <f t="shared" si="31"/>
        <v>2.5977173653231045E-2</v>
      </c>
      <c r="AQ9" s="7">
        <f t="shared" si="32"/>
        <v>2.3564574154817608E-2</v>
      </c>
      <c r="AR9" s="1">
        <f t="shared" si="53"/>
        <v>8292.059544327125</v>
      </c>
      <c r="AS9" s="1">
        <f t="shared" si="54"/>
        <v>932.64605335154022</v>
      </c>
      <c r="AT9" s="1">
        <f t="shared" si="55"/>
        <v>298.20656550399173</v>
      </c>
      <c r="AU9" s="1">
        <f t="shared" si="56"/>
        <v>1658.4119088654252</v>
      </c>
      <c r="AV9" s="1">
        <f t="shared" si="57"/>
        <v>186.52921067030806</v>
      </c>
      <c r="AW9" s="1">
        <f t="shared" si="58"/>
        <v>59.641313100798349</v>
      </c>
      <c r="AX9" s="1">
        <f t="shared" si="33"/>
        <v>8469.0378868422667</v>
      </c>
      <c r="AY9" s="1">
        <f t="shared" si="4"/>
        <v>598.40339243214942</v>
      </c>
      <c r="AZ9" s="1">
        <f t="shared" si="5"/>
        <v>208.19530628042756</v>
      </c>
      <c r="BA9" s="1">
        <f t="shared" si="34"/>
        <v>7084.1401665527183</v>
      </c>
      <c r="BB9" s="1">
        <f t="shared" si="35"/>
        <v>7972.6634990587372</v>
      </c>
      <c r="BC9" s="1">
        <f t="shared" si="36"/>
        <v>6117.212933657921</v>
      </c>
      <c r="BD9" s="1">
        <f t="shared" si="6"/>
        <v>0</v>
      </c>
      <c r="BE9">
        <v>0</v>
      </c>
      <c r="BF9">
        <v>0</v>
      </c>
      <c r="BG9">
        <v>0</v>
      </c>
      <c r="BH9">
        <f t="shared" si="7"/>
        <v>0</v>
      </c>
      <c r="BI9">
        <f t="shared" si="37"/>
        <v>0</v>
      </c>
      <c r="BJ9">
        <f t="shared" si="8"/>
        <v>0</v>
      </c>
      <c r="BK9">
        <f t="shared" si="9"/>
        <v>0</v>
      </c>
      <c r="BL9">
        <f t="shared" si="10"/>
        <v>0</v>
      </c>
      <c r="BM9">
        <f t="shared" si="11"/>
        <v>0</v>
      </c>
      <c r="BN9">
        <f t="shared" si="12"/>
        <v>0</v>
      </c>
      <c r="BO9">
        <f t="shared" si="38"/>
        <v>0</v>
      </c>
      <c r="BP9">
        <f t="shared" si="39"/>
        <v>0</v>
      </c>
      <c r="BQ9">
        <f t="shared" si="40"/>
        <v>0</v>
      </c>
      <c r="BR9" s="13">
        <v>0</v>
      </c>
      <c r="BS9" s="8">
        <f>BS$3*temperature!$I119</f>
        <v>-1.4164215397812501</v>
      </c>
      <c r="BT9" s="8">
        <f>BT$3*temperature!$I119</f>
        <v>-1.3091398550585469</v>
      </c>
      <c r="BU9" s="8">
        <f>BU$3*temperature!$I119</f>
        <v>-1.1493120618652599</v>
      </c>
      <c r="BV9" s="8">
        <f t="shared" si="41"/>
        <v>-1.3995719191883047</v>
      </c>
      <c r="BW9" s="8">
        <f t="shared" si="13"/>
        <v>-1.2856208497407431</v>
      </c>
      <c r="BX9" s="8">
        <f t="shared" si="14"/>
        <v>-1.1286644004329249</v>
      </c>
      <c r="BY9" s="15">
        <f t="shared" si="42"/>
        <v>1.1895908188142609E-2</v>
      </c>
      <c r="BZ9" s="15">
        <f t="shared" si="15"/>
        <v>1.7965235132767356E-2</v>
      </c>
      <c r="CA9" s="15">
        <f t="shared" si="16"/>
        <v>1.7965235132767352E-2</v>
      </c>
      <c r="CB9" s="8">
        <f t="shared" si="43"/>
        <v>8.4248102964726672E-3</v>
      </c>
      <c r="CC9" s="8">
        <f t="shared" si="17"/>
        <v>1.1759502658901886E-2</v>
      </c>
      <c r="CD9" s="8">
        <f t="shared" si="18"/>
        <v>1.0323830716167525E-2</v>
      </c>
      <c r="CE9" s="8">
        <f t="shared" si="44"/>
        <v>-1.4079967294847773</v>
      </c>
      <c r="CF9" s="8">
        <f t="shared" si="19"/>
        <v>-1.297380352399645</v>
      </c>
      <c r="CG9" s="8">
        <f t="shared" si="20"/>
        <v>-1.1389882311490924</v>
      </c>
      <c r="CH9" s="8">
        <f>CH$3*temperature!$I119+CH$4*temperature!$I119^2</f>
        <v>-1.4079967294847775</v>
      </c>
      <c r="CI9" s="8">
        <f>CI$3*temperature!$I119+CI$4*temperature!$I119^2</f>
        <v>-1.2973829637958516</v>
      </c>
      <c r="CJ9" s="8">
        <f>CJ$3*temperature!$I119+CJ$4*temperature!$I119^2</f>
        <v>-1.138989564084405</v>
      </c>
      <c r="CK9" s="13"/>
      <c r="CL9" s="13"/>
      <c r="CM9" s="13"/>
    </row>
    <row r="10" spans="1:91" x14ac:dyDescent="0.3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45"/>
        <v>1.1221189204017934E-2</v>
      </c>
      <c r="F10" s="7">
        <f t="shared" si="21"/>
        <v>2.3075207768730399E-2</v>
      </c>
      <c r="G10" s="7">
        <f t="shared" si="22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23"/>
        <v>11870.775933907267</v>
      </c>
      <c r="L10" s="1">
        <f t="shared" si="0"/>
        <v>779.29728031109732</v>
      </c>
      <c r="M10" s="1">
        <f t="shared" si="1"/>
        <v>272.17348556962401</v>
      </c>
      <c r="N10" s="7">
        <f t="shared" si="46"/>
        <v>5.1935523359457392E-2</v>
      </c>
      <c r="O10" s="7">
        <f t="shared" si="24"/>
        <v>7.2869919706941344E-2</v>
      </c>
      <c r="P10" s="7">
        <f t="shared" si="25"/>
        <v>3.5313486037005015E-2</v>
      </c>
      <c r="Q10" s="1">
        <v>2194.1947959999998</v>
      </c>
      <c r="R10" s="1"/>
      <c r="S10" s="1"/>
      <c r="T10" s="1">
        <f t="shared" si="26"/>
        <v>233.36277932201324</v>
      </c>
      <c r="U10" s="1"/>
      <c r="V10" s="1"/>
      <c r="W10" s="7">
        <f t="shared" si="47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27"/>
        <v>2.7947889818749663</v>
      </c>
      <c r="AD10" s="8"/>
      <c r="AE10" s="8"/>
      <c r="AF10" s="7">
        <f t="shared" si="48"/>
        <v>4.359219243165624E-3</v>
      </c>
      <c r="AG10" s="7"/>
      <c r="AH10" s="7"/>
      <c r="AI10" s="1">
        <f t="shared" si="49"/>
        <v>15386.333687158345</v>
      </c>
      <c r="AJ10" s="1">
        <f t="shared" si="50"/>
        <v>1699.9668276187188</v>
      </c>
      <c r="AK10" s="1">
        <f t="shared" si="51"/>
        <v>537.18255238869142</v>
      </c>
      <c r="AL10" s="10">
        <f t="shared" si="28"/>
        <v>5.9665027835605819</v>
      </c>
      <c r="AM10" s="10">
        <f t="shared" si="29"/>
        <v>0.72286952314542974</v>
      </c>
      <c r="AN10" s="10">
        <f t="shared" si="30"/>
        <v>0.31072040181239485</v>
      </c>
      <c r="AO10" s="7">
        <f t="shared" si="52"/>
        <v>2.0621120954280148E-2</v>
      </c>
      <c r="AP10" s="7">
        <f t="shared" si="31"/>
        <v>2.5977173653231045E-2</v>
      </c>
      <c r="AQ10" s="7">
        <f t="shared" si="32"/>
        <v>2.3564574154817608E-2</v>
      </c>
      <c r="AR10" s="1">
        <f t="shared" si="53"/>
        <v>8553.7876507887431</v>
      </c>
      <c r="AS10" s="1">
        <f t="shared" si="54"/>
        <v>976.61702321789789</v>
      </c>
      <c r="AT10" s="1">
        <f t="shared" si="55"/>
        <v>312.01186130975947</v>
      </c>
      <c r="AU10" s="1">
        <f t="shared" si="56"/>
        <v>1710.7575301577488</v>
      </c>
      <c r="AV10" s="1">
        <f t="shared" si="57"/>
        <v>195.32340464357958</v>
      </c>
      <c r="AW10" s="1">
        <f t="shared" si="58"/>
        <v>62.402372261951896</v>
      </c>
      <c r="AX10" s="1">
        <f t="shared" si="33"/>
        <v>8639.4076572490994</v>
      </c>
      <c r="AY10" s="1">
        <f t="shared" si="4"/>
        <v>612.48283186490301</v>
      </c>
      <c r="AZ10" s="1">
        <f t="shared" si="5"/>
        <v>212.58856373957593</v>
      </c>
      <c r="BA10" s="1">
        <f t="shared" si="34"/>
        <v>7179.4084230486624</v>
      </c>
      <c r="BB10" s="1">
        <f t="shared" si="35"/>
        <v>8186.2998848025645</v>
      </c>
      <c r="BC10" s="1">
        <f t="shared" si="36"/>
        <v>6292.6563697956881</v>
      </c>
      <c r="BD10" s="1">
        <f t="shared" si="6"/>
        <v>0</v>
      </c>
      <c r="BE10">
        <v>0</v>
      </c>
      <c r="BF10">
        <v>0</v>
      </c>
      <c r="BG10">
        <v>0</v>
      </c>
      <c r="BH10">
        <f t="shared" si="7"/>
        <v>0</v>
      </c>
      <c r="BI10">
        <f t="shared" si="37"/>
        <v>0</v>
      </c>
      <c r="BJ10">
        <f t="shared" si="8"/>
        <v>0</v>
      </c>
      <c r="BK10">
        <f t="shared" si="9"/>
        <v>0</v>
      </c>
      <c r="BL10">
        <f t="shared" si="10"/>
        <v>0</v>
      </c>
      <c r="BM10">
        <f t="shared" si="11"/>
        <v>0</v>
      </c>
      <c r="BN10">
        <f t="shared" si="12"/>
        <v>0</v>
      </c>
      <c r="BO10">
        <f t="shared" si="38"/>
        <v>0</v>
      </c>
      <c r="BP10">
        <f t="shared" si="39"/>
        <v>0</v>
      </c>
      <c r="BQ10">
        <f t="shared" si="40"/>
        <v>0</v>
      </c>
      <c r="BR10" s="13">
        <v>0</v>
      </c>
      <c r="BS10" s="8">
        <f>BS$3*temperature!$I120</f>
        <v>-1.4561862127989191</v>
      </c>
      <c r="BT10" s="8">
        <f>BT$3*temperature!$I120</f>
        <v>-1.3458926979155126</v>
      </c>
      <c r="BU10" s="8">
        <f>BU$3*temperature!$I120</f>
        <v>-1.181577893082705</v>
      </c>
      <c r="BV10" s="8">
        <f t="shared" si="41"/>
        <v>-1.4383772383510909</v>
      </c>
      <c r="BW10" s="8">
        <f t="shared" si="13"/>
        <v>-1.3210346091275389</v>
      </c>
      <c r="BX10" s="8">
        <f t="shared" si="14"/>
        <v>-1.1597546316729008</v>
      </c>
      <c r="BY10" s="15">
        <f t="shared" si="42"/>
        <v>1.222987437410075E-2</v>
      </c>
      <c r="BZ10" s="15">
        <f t="shared" si="15"/>
        <v>1.8469591837799077E-2</v>
      </c>
      <c r="CA10" s="15">
        <f t="shared" si="16"/>
        <v>1.8469591837799084E-2</v>
      </c>
      <c r="CB10" s="8">
        <f t="shared" si="43"/>
        <v>8.9044872239141606E-3</v>
      </c>
      <c r="CC10" s="8">
        <f t="shared" si="17"/>
        <v>1.2429044393986864E-2</v>
      </c>
      <c r="CD10" s="8">
        <f t="shared" si="18"/>
        <v>1.0911630704902083E-2</v>
      </c>
      <c r="CE10" s="8">
        <f t="shared" si="44"/>
        <v>-1.447281725575005</v>
      </c>
      <c r="CF10" s="8">
        <f t="shared" si="19"/>
        <v>-1.3334636535215258</v>
      </c>
      <c r="CG10" s="8">
        <f t="shared" si="20"/>
        <v>-1.1706662623778028</v>
      </c>
      <c r="CH10" s="8">
        <f>CH$3*temperature!$I120+CH$4*temperature!$I120^2</f>
        <v>-1.447281725575005</v>
      </c>
      <c r="CI10" s="8">
        <f>CI$3*temperature!$I120+CI$4*temperature!$I120^2</f>
        <v>-1.3334663368513475</v>
      </c>
      <c r="CJ10" s="8">
        <f>CJ$3*temperature!$I120+CJ$4*temperature!$I120^2</f>
        <v>-1.1706676320302001</v>
      </c>
      <c r="CK10" s="13"/>
      <c r="CL10" s="13"/>
      <c r="CM10" s="13"/>
    </row>
    <row r="11" spans="1:91" x14ac:dyDescent="0.3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45"/>
        <v>1.0843849345893997E-2</v>
      </c>
      <c r="F11" s="7">
        <f t="shared" si="21"/>
        <v>2.3218792043280922E-2</v>
      </c>
      <c r="G11" s="7">
        <f t="shared" si="22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23"/>
        <v>12399.656778314171</v>
      </c>
      <c r="L11" s="1">
        <f t="shared" si="0"/>
        <v>830.23461070803955</v>
      </c>
      <c r="M11" s="1">
        <f t="shared" si="1"/>
        <v>291.52074910797808</v>
      </c>
      <c r="N11" s="7">
        <f t="shared" si="46"/>
        <v>4.4553182315254292E-2</v>
      </c>
      <c r="O11" s="7">
        <f t="shared" si="24"/>
        <v>6.5363156890022589E-2</v>
      </c>
      <c r="P11" s="7">
        <f t="shared" si="25"/>
        <v>7.1084306753329551E-2</v>
      </c>
      <c r="Q11" s="1">
        <v>2371.6535028912936</v>
      </c>
      <c r="R11" s="1"/>
      <c r="S11" s="1"/>
      <c r="T11" s="1">
        <f t="shared" si="26"/>
        <v>238.88727562627687</v>
      </c>
      <c r="U11" s="1"/>
      <c r="V11" s="1"/>
      <c r="W11" s="7">
        <f t="shared" si="47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27"/>
        <v>2.697524745164531</v>
      </c>
      <c r="AD11" s="8"/>
      <c r="AE11" s="8"/>
      <c r="AF11" s="7">
        <f t="shared" si="48"/>
        <v>-3.4801996623438303E-2</v>
      </c>
      <c r="AG11" s="7"/>
      <c r="AH11" s="7"/>
      <c r="AI11" s="1">
        <f t="shared" si="49"/>
        <v>15558.457848600259</v>
      </c>
      <c r="AJ11" s="1">
        <f t="shared" si="50"/>
        <v>1725.2935495004265</v>
      </c>
      <c r="AK11" s="1">
        <f t="shared" si="51"/>
        <v>545.86666941177418</v>
      </c>
      <c r="AL11" s="10">
        <f t="shared" si="28"/>
        <v>6.0895387591344337</v>
      </c>
      <c r="AM11" s="10">
        <f t="shared" si="29"/>
        <v>0.74164763027680691</v>
      </c>
      <c r="AN11" s="10">
        <f t="shared" si="30"/>
        <v>0.31804239576231774</v>
      </c>
      <c r="AO11" s="7">
        <f t="shared" si="52"/>
        <v>2.0621120954280148E-2</v>
      </c>
      <c r="AP11" s="7">
        <f t="shared" si="31"/>
        <v>2.5977173653231045E-2</v>
      </c>
      <c r="AQ11" s="7">
        <f t="shared" si="32"/>
        <v>2.3564574154817608E-2</v>
      </c>
      <c r="AR11" s="1">
        <f t="shared" si="53"/>
        <v>8825.4438169729783</v>
      </c>
      <c r="AS11" s="1">
        <f t="shared" si="54"/>
        <v>1023.5788535981193</v>
      </c>
      <c r="AT11" s="1">
        <f t="shared" si="55"/>
        <v>326.75739099029039</v>
      </c>
      <c r="AU11" s="1">
        <f t="shared" si="56"/>
        <v>1765.0887633945958</v>
      </c>
      <c r="AV11" s="1">
        <f t="shared" si="57"/>
        <v>204.71577071962386</v>
      </c>
      <c r="AW11" s="1">
        <f t="shared" si="58"/>
        <v>65.351478198058075</v>
      </c>
      <c r="AX11" s="1">
        <f t="shared" si="33"/>
        <v>8818.1601927874581</v>
      </c>
      <c r="AY11" s="1">
        <f t="shared" si="4"/>
        <v>627.3680926477366</v>
      </c>
      <c r="AZ11" s="1">
        <f t="shared" si="5"/>
        <v>217.2258707000897</v>
      </c>
      <c r="BA11" s="1">
        <f t="shared" si="34"/>
        <v>7273.6577635780595</v>
      </c>
      <c r="BB11" s="1">
        <f t="shared" si="35"/>
        <v>8407.7178793630119</v>
      </c>
      <c r="BC11" s="1">
        <f t="shared" si="36"/>
        <v>6475.328763842509</v>
      </c>
      <c r="BD11" s="1">
        <f t="shared" si="6"/>
        <v>0</v>
      </c>
      <c r="BE11">
        <v>0</v>
      </c>
      <c r="BF11">
        <v>0</v>
      </c>
      <c r="BG11">
        <v>0</v>
      </c>
      <c r="BH11">
        <f t="shared" si="7"/>
        <v>0</v>
      </c>
      <c r="BI11">
        <f t="shared" si="37"/>
        <v>0</v>
      </c>
      <c r="BJ11">
        <f t="shared" si="8"/>
        <v>0</v>
      </c>
      <c r="BK11">
        <f t="shared" si="9"/>
        <v>0</v>
      </c>
      <c r="BL11">
        <f t="shared" si="10"/>
        <v>0</v>
      </c>
      <c r="BM11">
        <f t="shared" si="11"/>
        <v>0</v>
      </c>
      <c r="BN11">
        <f t="shared" si="12"/>
        <v>0</v>
      </c>
      <c r="BO11">
        <f t="shared" si="38"/>
        <v>0</v>
      </c>
      <c r="BP11">
        <f t="shared" si="39"/>
        <v>0</v>
      </c>
      <c r="BQ11">
        <f t="shared" si="40"/>
        <v>0</v>
      </c>
      <c r="BR11" s="13">
        <v>0</v>
      </c>
      <c r="BS11" s="8">
        <f>BS$3*temperature!$I121</f>
        <v>-1.4974632185094956</v>
      </c>
      <c r="BT11" s="8">
        <f>BT$3*temperature!$I121</f>
        <v>-1.3840433273400978</v>
      </c>
      <c r="BU11" s="8">
        <f>BU$3*temperature!$I121</f>
        <v>-1.2150708605422178</v>
      </c>
      <c r="BV11" s="8">
        <f t="shared" si="41"/>
        <v>-1.4786303094719833</v>
      </c>
      <c r="BW11" s="8">
        <f t="shared" si="13"/>
        <v>-1.3577560121237291</v>
      </c>
      <c r="BX11" s="8">
        <f t="shared" si="14"/>
        <v>-1.1919928613998911</v>
      </c>
      <c r="BY11" s="15">
        <f t="shared" si="42"/>
        <v>1.2576541984288528E-2</v>
      </c>
      <c r="BZ11" s="15">
        <f t="shared" si="15"/>
        <v>1.8993130270631448E-2</v>
      </c>
      <c r="CA11" s="15">
        <f t="shared" si="16"/>
        <v>1.8993130270631448E-2</v>
      </c>
      <c r="CB11" s="8">
        <f t="shared" si="43"/>
        <v>9.4164545187562492E-3</v>
      </c>
      <c r="CC11" s="8">
        <f t="shared" si="17"/>
        <v>1.3143657608184341E-2</v>
      </c>
      <c r="CD11" s="8">
        <f t="shared" si="18"/>
        <v>1.15389995711633E-2</v>
      </c>
      <c r="CE11" s="8">
        <f t="shared" si="44"/>
        <v>-1.4880467639907395</v>
      </c>
      <c r="CF11" s="8">
        <f t="shared" si="19"/>
        <v>-1.3708996697319134</v>
      </c>
      <c r="CG11" s="8">
        <f t="shared" si="20"/>
        <v>-1.2035318609710544</v>
      </c>
      <c r="CH11" s="8">
        <f>CH$3*temperature!$I121+CH$4*temperature!$I121^2</f>
        <v>-1.4880467639907393</v>
      </c>
      <c r="CI11" s="8">
        <f>CI$3*temperature!$I121+CI$4*temperature!$I121^2</f>
        <v>-1.3709024276514794</v>
      </c>
      <c r="CJ11" s="8">
        <f>CJ$3*temperature!$I121+CJ$4*temperature!$I121^2</f>
        <v>-1.2035332686963054</v>
      </c>
      <c r="CK11" s="13"/>
      <c r="CL11" s="13"/>
      <c r="CM11" s="13"/>
    </row>
    <row r="12" spans="1:91" x14ac:dyDescent="0.3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45"/>
        <v>9.8726777694839729E-3</v>
      </c>
      <c r="F12" s="7">
        <f t="shared" si="21"/>
        <v>2.472733384280823E-2</v>
      </c>
      <c r="G12" s="7">
        <f t="shared" si="22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23"/>
        <v>12996.075816765251</v>
      </c>
      <c r="L12" s="1">
        <f t="shared" si="0"/>
        <v>854.85668859617681</v>
      </c>
      <c r="M12" s="1">
        <f t="shared" si="1"/>
        <v>291.12409350119117</v>
      </c>
      <c r="N12" s="7">
        <f t="shared" si="46"/>
        <v>4.8099640910558072E-2</v>
      </c>
      <c r="O12" s="7">
        <f t="shared" si="24"/>
        <v>2.9656771195239795E-2</v>
      </c>
      <c r="P12" s="7">
        <f t="shared" si="25"/>
        <v>-1.3606427947260302E-3</v>
      </c>
      <c r="Q12" s="1">
        <v>2485.4318011903943</v>
      </c>
      <c r="R12" s="1"/>
      <c r="S12" s="1"/>
      <c r="T12" s="1">
        <f t="shared" si="26"/>
        <v>236.5235749850483</v>
      </c>
      <c r="U12" s="1"/>
      <c r="V12" s="1"/>
      <c r="W12" s="7">
        <f t="shared" si="47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27"/>
        <v>2.6878367624889457</v>
      </c>
      <c r="AD12" s="8"/>
      <c r="AE12" s="8"/>
      <c r="AF12" s="7">
        <f t="shared" si="48"/>
        <v>-3.5914342187042259E-3</v>
      </c>
      <c r="AG12" s="7"/>
      <c r="AH12" s="7"/>
      <c r="AI12" s="1">
        <f t="shared" si="49"/>
        <v>15767.700827134828</v>
      </c>
      <c r="AJ12" s="1">
        <f t="shared" si="50"/>
        <v>1757.4799652700076</v>
      </c>
      <c r="AK12" s="1">
        <f t="shared" si="51"/>
        <v>556.63148066865483</v>
      </c>
      <c r="AL12" s="10">
        <f t="shared" si="28"/>
        <v>6.2151118744423215</v>
      </c>
      <c r="AM12" s="10">
        <f t="shared" si="29"/>
        <v>0.76091353955801477</v>
      </c>
      <c r="AN12" s="10">
        <f t="shared" si="30"/>
        <v>0.32553692938163475</v>
      </c>
      <c r="AO12" s="7">
        <f t="shared" si="52"/>
        <v>2.0621120954280148E-2</v>
      </c>
      <c r="AP12" s="7">
        <f t="shared" si="31"/>
        <v>2.5977173653231045E-2</v>
      </c>
      <c r="AQ12" s="7">
        <f t="shared" si="32"/>
        <v>2.3564574154817608E-2</v>
      </c>
      <c r="AR12" s="1">
        <f t="shared" si="53"/>
        <v>9102.7951347293456</v>
      </c>
      <c r="AS12" s="1">
        <f t="shared" si="54"/>
        <v>1074.8581088250889</v>
      </c>
      <c r="AT12" s="1">
        <f t="shared" si="55"/>
        <v>342.49754863160757</v>
      </c>
      <c r="AU12" s="1">
        <f t="shared" si="56"/>
        <v>1820.5590269458692</v>
      </c>
      <c r="AV12" s="1">
        <f t="shared" si="57"/>
        <v>214.9716217650178</v>
      </c>
      <c r="AW12" s="1">
        <f t="shared" si="58"/>
        <v>68.49950972632152</v>
      </c>
      <c r="AX12" s="1">
        <f t="shared" si="33"/>
        <v>9006.3656668569765</v>
      </c>
      <c r="AY12" s="1">
        <f t="shared" si="4"/>
        <v>642.90075877824529</v>
      </c>
      <c r="AZ12" s="1">
        <f t="shared" si="5"/>
        <v>222.10988621313717</v>
      </c>
      <c r="BA12" s="1">
        <f t="shared" si="34"/>
        <v>7362.5438274669214</v>
      </c>
      <c r="BB12" s="1">
        <f t="shared" si="35"/>
        <v>8648.3297303691324</v>
      </c>
      <c r="BC12" s="1">
        <f t="shared" si="36"/>
        <v>6665.4331489365359</v>
      </c>
      <c r="BD12" s="1">
        <f t="shared" si="6"/>
        <v>0</v>
      </c>
      <c r="BE12">
        <v>0</v>
      </c>
      <c r="BF12">
        <v>0</v>
      </c>
      <c r="BG12">
        <v>0</v>
      </c>
      <c r="BH12">
        <f t="shared" si="7"/>
        <v>0</v>
      </c>
      <c r="BI12">
        <f t="shared" si="37"/>
        <v>0</v>
      </c>
      <c r="BJ12">
        <f t="shared" si="8"/>
        <v>0</v>
      </c>
      <c r="BK12">
        <f t="shared" si="9"/>
        <v>0</v>
      </c>
      <c r="BL12">
        <f t="shared" si="10"/>
        <v>0</v>
      </c>
      <c r="BM12">
        <f t="shared" si="11"/>
        <v>0</v>
      </c>
      <c r="BN12">
        <f t="shared" si="12"/>
        <v>0</v>
      </c>
      <c r="BO12">
        <f t="shared" si="38"/>
        <v>0</v>
      </c>
      <c r="BP12">
        <f t="shared" si="39"/>
        <v>0</v>
      </c>
      <c r="BQ12">
        <f t="shared" si="40"/>
        <v>0</v>
      </c>
      <c r="BR12" s="13">
        <v>0</v>
      </c>
      <c r="BS12" s="8">
        <f>BS$3*temperature!$I122</f>
        <v>-1.5403272478121699</v>
      </c>
      <c r="BT12" s="8">
        <f>BT$3*temperature!$I122</f>
        <v>-1.4236607770416849</v>
      </c>
      <c r="BU12" s="8">
        <f>BU$3*temperature!$I122</f>
        <v>-1.2498515698960997</v>
      </c>
      <c r="BV12" s="8">
        <f t="shared" si="41"/>
        <v>-1.5204007453531043</v>
      </c>
      <c r="BW12" s="8">
        <f t="shared" si="13"/>
        <v>-1.3958470043389208</v>
      </c>
      <c r="BX12" s="8">
        <f t="shared" si="14"/>
        <v>-1.2254334725249554</v>
      </c>
      <c r="BY12" s="15">
        <f t="shared" si="42"/>
        <v>1.2936538315068146E-2</v>
      </c>
      <c r="BZ12" s="15">
        <f t="shared" si="15"/>
        <v>1.9536797776054514E-2</v>
      </c>
      <c r="CA12" s="15">
        <f t="shared" si="16"/>
        <v>1.9536797776054517E-2</v>
      </c>
      <c r="CB12" s="8">
        <f t="shared" si="43"/>
        <v>9.9632512295328018E-3</v>
      </c>
      <c r="CC12" s="8">
        <f t="shared" si="17"/>
        <v>1.3906886351382014E-2</v>
      </c>
      <c r="CD12" s="8">
        <f t="shared" si="18"/>
        <v>1.2209048685572184E-2</v>
      </c>
      <c r="CE12" s="8">
        <f>BV12-CB12</f>
        <v>-1.5303639965826372</v>
      </c>
      <c r="CF12" s="8">
        <f t="shared" si="19"/>
        <v>-1.4097538906903029</v>
      </c>
      <c r="CG12" s="8">
        <f t="shared" si="20"/>
        <v>-1.2376425212105275</v>
      </c>
      <c r="CH12" s="8">
        <f>CH$3*temperature!$I122+CH$4*temperature!$I122^2</f>
        <v>-1.530363996582637</v>
      </c>
      <c r="CI12" s="8">
        <f>CI$3*temperature!$I122+CI$4*temperature!$I122^2</f>
        <v>-1.4097567259815686</v>
      </c>
      <c r="CJ12" s="8">
        <f>CJ$3*temperature!$I122+CJ$4*temperature!$I122^2</f>
        <v>-1.2376439684286258</v>
      </c>
      <c r="CK12" s="13"/>
      <c r="CL12" s="13"/>
      <c r="CM12" s="13"/>
    </row>
    <row r="13" spans="1:91" x14ac:dyDescent="0.3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45"/>
        <v>9.0378292223478596E-3</v>
      </c>
      <c r="F13" s="7">
        <f t="shared" si="21"/>
        <v>2.3427753268803642E-2</v>
      </c>
      <c r="G13" s="7">
        <f t="shared" si="22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23"/>
        <v>13450.202697696455</v>
      </c>
      <c r="L13" s="1">
        <f t="shared" si="0"/>
        <v>867.65435758493743</v>
      </c>
      <c r="M13" s="1">
        <f t="shared" si="1"/>
        <v>297.73298924832733</v>
      </c>
      <c r="N13" s="7">
        <f t="shared" si="46"/>
        <v>3.4943385013603168E-2</v>
      </c>
      <c r="O13" s="7">
        <f t="shared" si="24"/>
        <v>1.4970543202716957E-2</v>
      </c>
      <c r="P13" s="7">
        <f t="shared" si="25"/>
        <v>2.2701301248050587E-2</v>
      </c>
      <c r="Q13" s="1">
        <v>2609.7598050683955</v>
      </c>
      <c r="R13" s="1"/>
      <c r="S13" s="1"/>
      <c r="T13" s="1">
        <f t="shared" si="26"/>
        <v>237.82038632290613</v>
      </c>
      <c r="U13" s="1"/>
      <c r="V13" s="1"/>
      <c r="W13" s="7">
        <f t="shared" si="47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27"/>
        <v>2.6711978739811997</v>
      </c>
      <c r="AD13" s="8"/>
      <c r="AE13" s="8"/>
      <c r="AF13" s="7">
        <f t="shared" si="48"/>
        <v>-6.1904386233404551E-3</v>
      </c>
      <c r="AG13" s="7"/>
      <c r="AH13" s="7"/>
      <c r="AI13" s="1">
        <f t="shared" si="49"/>
        <v>16011.489771367214</v>
      </c>
      <c r="AJ13" s="1">
        <f t="shared" si="50"/>
        <v>1796.7035905080247</v>
      </c>
      <c r="AK13" s="1">
        <f t="shared" si="51"/>
        <v>569.46784232811092</v>
      </c>
      <c r="AL13" s="10">
        <f t="shared" si="28"/>
        <v>6.3432744481495797</v>
      </c>
      <c r="AM13" s="10">
        <f t="shared" si="29"/>
        <v>0.78067992271020803</v>
      </c>
      <c r="AN13" s="10">
        <f t="shared" si="30"/>
        <v>0.33320806849417989</v>
      </c>
      <c r="AO13" s="7">
        <f t="shared" si="52"/>
        <v>2.0621120954280148E-2</v>
      </c>
      <c r="AP13" s="7">
        <f t="shared" si="31"/>
        <v>2.5977173653231045E-2</v>
      </c>
      <c r="AQ13" s="7">
        <f t="shared" si="32"/>
        <v>2.3564574154817608E-2</v>
      </c>
      <c r="AR13" s="1">
        <f t="shared" si="53"/>
        <v>9386.3761279839782</v>
      </c>
      <c r="AS13" s="1">
        <f t="shared" si="54"/>
        <v>1128.3706942022791</v>
      </c>
      <c r="AT13" s="1">
        <f t="shared" si="55"/>
        <v>359.2685772943359</v>
      </c>
      <c r="AU13" s="1">
        <f t="shared" si="56"/>
        <v>1877.2752255967957</v>
      </c>
      <c r="AV13" s="1">
        <f t="shared" si="57"/>
        <v>225.67413884045584</v>
      </c>
      <c r="AW13" s="1">
        <f t="shared" si="58"/>
        <v>71.853715458867185</v>
      </c>
      <c r="AX13" s="1">
        <f t="shared" si="33"/>
        <v>9203.760559634231</v>
      </c>
      <c r="AY13" s="1">
        <f t="shared" si="4"/>
        <v>659.45840740084213</v>
      </c>
      <c r="AZ13" s="1">
        <f t="shared" si="5"/>
        <v>227.24632364823489</v>
      </c>
      <c r="BA13" s="1">
        <f t="shared" si="34"/>
        <v>7446.7738057733495</v>
      </c>
      <c r="BB13" s="1">
        <f t="shared" si="35"/>
        <v>8885.7483924056814</v>
      </c>
      <c r="BC13" s="1">
        <f t="shared" si="36"/>
        <v>6862.698357477846</v>
      </c>
      <c r="BD13" s="1">
        <f t="shared" si="6"/>
        <v>0</v>
      </c>
      <c r="BE13">
        <v>0</v>
      </c>
      <c r="BF13">
        <v>0</v>
      </c>
      <c r="BG13">
        <v>0</v>
      </c>
      <c r="BH13">
        <f t="shared" si="7"/>
        <v>0</v>
      </c>
      <c r="BI13">
        <f t="shared" si="37"/>
        <v>0</v>
      </c>
      <c r="BJ13">
        <f t="shared" si="8"/>
        <v>0</v>
      </c>
      <c r="BK13">
        <f t="shared" si="9"/>
        <v>0</v>
      </c>
      <c r="BL13">
        <f t="shared" si="10"/>
        <v>0</v>
      </c>
      <c r="BM13">
        <f t="shared" si="11"/>
        <v>0</v>
      </c>
      <c r="BN13">
        <f t="shared" si="12"/>
        <v>0</v>
      </c>
      <c r="BO13">
        <f t="shared" si="38"/>
        <v>0</v>
      </c>
      <c r="BP13">
        <f t="shared" si="39"/>
        <v>0</v>
      </c>
      <c r="BQ13">
        <f t="shared" si="40"/>
        <v>0</v>
      </c>
      <c r="BR13" s="13">
        <v>0</v>
      </c>
      <c r="BS13" s="8">
        <f>BS$3*temperature!$I123</f>
        <v>-1.5848792103691751</v>
      </c>
      <c r="BT13" s="8">
        <f>BT$3*temperature!$I123</f>
        <v>-1.464838313648096</v>
      </c>
      <c r="BU13" s="8">
        <f>BU$3*temperature!$I123</f>
        <v>-1.2860019012123287</v>
      </c>
      <c r="BV13" s="8">
        <f t="shared" si="41"/>
        <v>-1.5637833414475135</v>
      </c>
      <c r="BW13" s="8">
        <f t="shared" si="13"/>
        <v>-1.4353923180771344</v>
      </c>
      <c r="BX13" s="8">
        <f t="shared" si="14"/>
        <v>-1.2601508527146694</v>
      </c>
      <c r="BY13" s="15">
        <f t="shared" si="42"/>
        <v>1.3310710862784098E-2</v>
      </c>
      <c r="BZ13" s="15">
        <f t="shared" si="15"/>
        <v>2.0101874245511804E-2</v>
      </c>
      <c r="CA13" s="15">
        <f t="shared" si="16"/>
        <v>2.0101874245511804E-2</v>
      </c>
      <c r="CB13" s="8">
        <f t="shared" si="43"/>
        <v>1.054793446083083E-2</v>
      </c>
      <c r="CC13" s="8">
        <f t="shared" si="17"/>
        <v>1.4722997785480803E-2</v>
      </c>
      <c r="CD13" s="8">
        <f t="shared" si="18"/>
        <v>1.2925524248829662E-2</v>
      </c>
      <c r="CE13" s="8">
        <f t="shared" si="44"/>
        <v>-1.5743312759083443</v>
      </c>
      <c r="CF13" s="8">
        <f t="shared" si="19"/>
        <v>-1.4501153158626152</v>
      </c>
      <c r="CG13" s="8">
        <f t="shared" si="20"/>
        <v>-1.2730763769634992</v>
      </c>
      <c r="CH13" s="8">
        <f>CH$3*temperature!$I123+CH$4*temperature!$I123^2</f>
        <v>-1.5743312759083443</v>
      </c>
      <c r="CI13" s="8">
        <f>CI$3*temperature!$I123+CI$4*temperature!$I123^2</f>
        <v>-1.4501182314796472</v>
      </c>
      <c r="CJ13" s="8">
        <f>CJ$3*temperature!$I123+CJ$4*temperature!$I123^2</f>
        <v>-1.2730778651822894</v>
      </c>
      <c r="CK13" s="13"/>
      <c r="CL13" s="13"/>
      <c r="CM13" s="13"/>
    </row>
    <row r="14" spans="1:91" x14ac:dyDescent="0.3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45"/>
        <v>8.2734628686111922E-3</v>
      </c>
      <c r="F14" s="7">
        <f t="shared" si="21"/>
        <v>2.3486244164987902E-2</v>
      </c>
      <c r="G14" s="7">
        <f t="shared" si="22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23"/>
        <v>14147.198057643967</v>
      </c>
      <c r="L14" s="1">
        <f t="shared" si="0"/>
        <v>928.89338556550786</v>
      </c>
      <c r="M14" s="1">
        <f t="shared" si="1"/>
        <v>306.35141038049125</v>
      </c>
      <c r="N14" s="7">
        <f t="shared" si="46"/>
        <v>5.1820435395139697E-2</v>
      </c>
      <c r="O14" s="7">
        <f t="shared" si="24"/>
        <v>7.0579980893573202E-2</v>
      </c>
      <c r="P14" s="7">
        <f t="shared" si="25"/>
        <v>2.8946812894071527E-2</v>
      </c>
      <c r="Q14" s="1">
        <v>2771.6413588603582</v>
      </c>
      <c r="R14" s="1"/>
      <c r="S14" s="1"/>
      <c r="T14" s="1">
        <f t="shared" si="26"/>
        <v>238.15825215926691</v>
      </c>
      <c r="U14" s="1"/>
      <c r="V14" s="1"/>
      <c r="W14" s="7">
        <f t="shared" si="47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27"/>
        <v>2.6506134106401222</v>
      </c>
      <c r="AD14" s="8"/>
      <c r="AE14" s="8"/>
      <c r="AF14" s="7">
        <f t="shared" si="48"/>
        <v>-7.7060795613759225E-3</v>
      </c>
      <c r="AG14" s="7"/>
      <c r="AH14" s="7"/>
      <c r="AI14" s="1">
        <f t="shared" si="49"/>
        <v>16287.616019827288</v>
      </c>
      <c r="AJ14" s="1">
        <f t="shared" si="50"/>
        <v>1842.7073702976782</v>
      </c>
      <c r="AK14" s="1">
        <f t="shared" si="51"/>
        <v>584.37477355416706</v>
      </c>
      <c r="AL14" s="10">
        <f t="shared" si="28"/>
        <v>6.4740798777910671</v>
      </c>
      <c r="AM14" s="10">
        <f t="shared" si="29"/>
        <v>0.80095978063004214</v>
      </c>
      <c r="AN14" s="10">
        <f t="shared" si="30"/>
        <v>0.34105997473319455</v>
      </c>
      <c r="AO14" s="7">
        <f t="shared" si="52"/>
        <v>2.0621120954280148E-2</v>
      </c>
      <c r="AP14" s="7">
        <f t="shared" si="31"/>
        <v>2.5977173653231045E-2</v>
      </c>
      <c r="AQ14" s="7">
        <f t="shared" si="32"/>
        <v>2.3564574154817608E-2</v>
      </c>
      <c r="AR14" s="1">
        <f t="shared" si="53"/>
        <v>9676.3224057587577</v>
      </c>
      <c r="AS14" s="1">
        <f t="shared" si="54"/>
        <v>1185.3622500003498</v>
      </c>
      <c r="AT14" s="1">
        <f t="shared" si="55"/>
        <v>377.08070893414532</v>
      </c>
      <c r="AU14" s="1">
        <f t="shared" si="56"/>
        <v>1935.2644811517516</v>
      </c>
      <c r="AV14" s="1">
        <f t="shared" si="57"/>
        <v>237.07245000006998</v>
      </c>
      <c r="AW14" s="1">
        <f t="shared" si="58"/>
        <v>75.416141786829073</v>
      </c>
      <c r="AX14" s="1">
        <f t="shared" si="33"/>
        <v>9410.2107911620969</v>
      </c>
      <c r="AY14" s="1">
        <f t="shared" si="4"/>
        <v>676.869107751211</v>
      </c>
      <c r="AZ14" s="1">
        <f t="shared" si="5"/>
        <v>232.64446139990392</v>
      </c>
      <c r="BA14" s="1">
        <f t="shared" si="34"/>
        <v>7526.6328254188866</v>
      </c>
      <c r="BB14" s="1">
        <f t="shared" si="35"/>
        <v>9130.9497737573547</v>
      </c>
      <c r="BC14" s="1">
        <f t="shared" si="36"/>
        <v>7066.2524228381508</v>
      </c>
      <c r="BD14" s="1">
        <f t="shared" si="6"/>
        <v>0</v>
      </c>
      <c r="BE14">
        <v>0</v>
      </c>
      <c r="BF14">
        <v>0</v>
      </c>
      <c r="BG14">
        <v>0</v>
      </c>
      <c r="BH14">
        <f t="shared" si="7"/>
        <v>0</v>
      </c>
      <c r="BI14">
        <f t="shared" si="37"/>
        <v>0</v>
      </c>
      <c r="BJ14">
        <f t="shared" si="8"/>
        <v>0</v>
      </c>
      <c r="BK14">
        <f t="shared" si="9"/>
        <v>0</v>
      </c>
      <c r="BL14">
        <f t="shared" si="10"/>
        <v>0</v>
      </c>
      <c r="BM14">
        <f t="shared" si="11"/>
        <v>0</v>
      </c>
      <c r="BN14">
        <f t="shared" si="12"/>
        <v>0</v>
      </c>
      <c r="BO14">
        <f t="shared" si="38"/>
        <v>0</v>
      </c>
      <c r="BP14">
        <f t="shared" si="39"/>
        <v>0</v>
      </c>
      <c r="BQ14">
        <f t="shared" si="40"/>
        <v>0</v>
      </c>
      <c r="BR14" s="13">
        <v>0</v>
      </c>
      <c r="BS14" s="8">
        <f>BS$3*temperature!$I124</f>
        <v>-1.6311373425569458</v>
      </c>
      <c r="BT14" s="8">
        <f>BT$3*temperature!$I124</f>
        <v>-1.5075927922879293</v>
      </c>
      <c r="BU14" s="8">
        <f>BU$3*temperature!$I124</f>
        <v>-1.3235366518424083</v>
      </c>
      <c r="BV14" s="8">
        <f t="shared" si="41"/>
        <v>-1.6087920450167188</v>
      </c>
      <c r="BW14" s="8">
        <f t="shared" si="13"/>
        <v>-1.4764028216427423</v>
      </c>
      <c r="BX14" s="8">
        <f t="shared" si="14"/>
        <v>-1.296154543404396</v>
      </c>
      <c r="BY14" s="15">
        <f t="shared" si="42"/>
        <v>1.3699212786826899E-2</v>
      </c>
      <c r="BZ14" s="15">
        <f t="shared" si="15"/>
        <v>2.0688590980760181E-2</v>
      </c>
      <c r="CA14" s="15">
        <f t="shared" si="16"/>
        <v>2.0688590980760185E-2</v>
      </c>
      <c r="CB14" s="8">
        <f t="shared" si="43"/>
        <v>1.117264877011348E-2</v>
      </c>
      <c r="CC14" s="8">
        <f t="shared" si="17"/>
        <v>1.5594985322593556E-2</v>
      </c>
      <c r="CD14" s="8">
        <f t="shared" si="18"/>
        <v>1.3691054219006191E-2</v>
      </c>
      <c r="CE14" s="8">
        <f t="shared" si="44"/>
        <v>-1.6199646937868324</v>
      </c>
      <c r="CF14" s="8">
        <f t="shared" si="19"/>
        <v>-1.4919978069653359</v>
      </c>
      <c r="CG14" s="8">
        <f t="shared" si="20"/>
        <v>-1.3098455976234022</v>
      </c>
      <c r="CH14" s="8">
        <f>CH$3*temperature!$I124+CH$4*temperature!$I124^2</f>
        <v>-1.6199646937868324</v>
      </c>
      <c r="CI14" s="8">
        <f>CI$3*temperature!$I124+CI$4*temperature!$I124^2</f>
        <v>-1.4920008058842764</v>
      </c>
      <c r="CJ14" s="8">
        <f>CJ$3*temperature!$I124+CJ$4*temperature!$I124^2</f>
        <v>-1.309847128361997</v>
      </c>
      <c r="CK14" s="13"/>
      <c r="CL14" s="13"/>
      <c r="CM14" s="13"/>
    </row>
    <row r="15" spans="1:91" x14ac:dyDescent="0.3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45"/>
        <v>1.0355828525681954E-2</v>
      </c>
      <c r="F15" s="7">
        <f t="shared" si="21"/>
        <v>2.4178628693027893E-2</v>
      </c>
      <c r="G15" s="7">
        <f t="shared" si="22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23"/>
        <v>14860.457675322026</v>
      </c>
      <c r="L15" s="1">
        <f t="shared" si="0"/>
        <v>960.92249773698404</v>
      </c>
      <c r="M15" s="1">
        <f t="shared" si="1"/>
        <v>318.45456157543998</v>
      </c>
      <c r="N15" s="7">
        <f t="shared" si="46"/>
        <v>5.041702355277855E-2</v>
      </c>
      <c r="O15" s="7">
        <f t="shared" si="24"/>
        <v>3.4480934700570565E-2</v>
      </c>
      <c r="P15" s="7">
        <f t="shared" si="25"/>
        <v>3.9507411374135604E-2</v>
      </c>
      <c r="Q15" s="1">
        <v>2952.370692419564</v>
      </c>
      <c r="R15" s="1"/>
      <c r="S15" s="1"/>
      <c r="T15" s="1">
        <f t="shared" si="26"/>
        <v>239.03603915056789</v>
      </c>
      <c r="U15" s="1"/>
      <c r="V15" s="1"/>
      <c r="W15" s="7">
        <f t="shared" si="47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27"/>
        <v>2.6411173167387387</v>
      </c>
      <c r="AD15" s="8"/>
      <c r="AE15" s="8"/>
      <c r="AF15" s="7">
        <f t="shared" si="48"/>
        <v>-3.5826023754592651E-3</v>
      </c>
      <c r="AG15" s="7"/>
      <c r="AH15" s="7"/>
      <c r="AI15" s="1">
        <f t="shared" si="49"/>
        <v>16594.118898996312</v>
      </c>
      <c r="AJ15" s="1">
        <f t="shared" si="50"/>
        <v>1895.5090832679803</v>
      </c>
      <c r="AK15" s="1">
        <f t="shared" si="51"/>
        <v>601.35343798557938</v>
      </c>
      <c r="AL15" s="10">
        <f t="shared" si="28"/>
        <v>6.6075826620186682</v>
      </c>
      <c r="AM15" s="10">
        <f t="shared" si="29"/>
        <v>0.82176645194072262</v>
      </c>
      <c r="AN15" s="10">
        <f t="shared" si="30"/>
        <v>0.34909690779903513</v>
      </c>
      <c r="AO15" s="7">
        <f t="shared" si="52"/>
        <v>2.0621120954280148E-2</v>
      </c>
      <c r="AP15" s="7">
        <f t="shared" si="31"/>
        <v>2.5977173653231045E-2</v>
      </c>
      <c r="AQ15" s="7">
        <f t="shared" si="32"/>
        <v>2.3564574154817608E-2</v>
      </c>
      <c r="AR15" s="1">
        <f t="shared" si="53"/>
        <v>9994.7905533313224</v>
      </c>
      <c r="AS15" s="1">
        <f t="shared" si="54"/>
        <v>1246.6463148570547</v>
      </c>
      <c r="AT15" s="1">
        <f t="shared" si="55"/>
        <v>395.93208496619508</v>
      </c>
      <c r="AU15" s="1">
        <f t="shared" si="56"/>
        <v>1998.9581106662645</v>
      </c>
      <c r="AV15" s="1">
        <f t="shared" si="57"/>
        <v>249.32926297141094</v>
      </c>
      <c r="AW15" s="1">
        <f t="shared" si="58"/>
        <v>79.186416993239021</v>
      </c>
      <c r="AX15" s="1">
        <f t="shared" si="33"/>
        <v>9620.2945246347899</v>
      </c>
      <c r="AY15" s="1">
        <f t="shared" si="4"/>
        <v>695.05816500897242</v>
      </c>
      <c r="AZ15" s="1">
        <f t="shared" si="5"/>
        <v>238.31411447628528</v>
      </c>
      <c r="BA15" s="1">
        <f t="shared" si="34"/>
        <v>7622.9285694037726</v>
      </c>
      <c r="BB15" s="1">
        <f t="shared" si="35"/>
        <v>9389.7729151404055</v>
      </c>
      <c r="BC15" s="1">
        <f t="shared" si="36"/>
        <v>7275.0025811118694</v>
      </c>
      <c r="BD15" s="1">
        <f t="shared" si="6"/>
        <v>0</v>
      </c>
      <c r="BE15">
        <v>0</v>
      </c>
      <c r="BF15">
        <v>0</v>
      </c>
      <c r="BG15">
        <v>0</v>
      </c>
      <c r="BH15">
        <f t="shared" si="7"/>
        <v>0</v>
      </c>
      <c r="BI15">
        <f t="shared" si="37"/>
        <v>0</v>
      </c>
      <c r="BJ15">
        <f t="shared" si="8"/>
        <v>0</v>
      </c>
      <c r="BK15">
        <f t="shared" si="9"/>
        <v>0</v>
      </c>
      <c r="BL15">
        <f t="shared" si="10"/>
        <v>0</v>
      </c>
      <c r="BM15">
        <f t="shared" si="11"/>
        <v>0</v>
      </c>
      <c r="BN15">
        <f t="shared" si="12"/>
        <v>0</v>
      </c>
      <c r="BO15">
        <f t="shared" si="38"/>
        <v>0</v>
      </c>
      <c r="BP15">
        <f t="shared" si="39"/>
        <v>0</v>
      </c>
      <c r="BQ15">
        <f t="shared" si="40"/>
        <v>0</v>
      </c>
      <c r="BR15" s="13">
        <v>0</v>
      </c>
      <c r="BS15" s="8">
        <f>BS$3*temperature!$I125</f>
        <v>-1.6792139692274086</v>
      </c>
      <c r="BT15" s="8">
        <f>BT$3*temperature!$I125</f>
        <v>-1.5520280301767813</v>
      </c>
      <c r="BU15" s="8">
        <f>BU$3*temperature!$I125</f>
        <v>-1.3625469643618648</v>
      </c>
      <c r="BV15" s="8">
        <f t="shared" si="41"/>
        <v>-1.6555320356855499</v>
      </c>
      <c r="BW15" s="8">
        <f t="shared" si="13"/>
        <v>-1.5189723588140653</v>
      </c>
      <c r="BX15" s="8">
        <f t="shared" si="14"/>
        <v>-1.3335269313505527</v>
      </c>
      <c r="BY15" s="15">
        <f t="shared" si="42"/>
        <v>1.4102987454752212E-2</v>
      </c>
      <c r="BZ15" s="15">
        <f t="shared" si="15"/>
        <v>2.1298372658225023E-2</v>
      </c>
      <c r="CA15" s="15">
        <f t="shared" si="16"/>
        <v>2.1298372658225026E-2</v>
      </c>
      <c r="CB15" s="8">
        <f t="shared" si="43"/>
        <v>1.1840966770929407E-2</v>
      </c>
      <c r="CC15" s="8">
        <f t="shared" si="17"/>
        <v>1.6527835681357999E-2</v>
      </c>
      <c r="CD15" s="8">
        <f t="shared" si="18"/>
        <v>1.4510016505656125E-2</v>
      </c>
      <c r="CE15" s="8">
        <f t="shared" si="44"/>
        <v>-1.6673730024564792</v>
      </c>
      <c r="CF15" s="8">
        <f t="shared" si="19"/>
        <v>-1.5355001944954234</v>
      </c>
      <c r="CG15" s="8">
        <f t="shared" si="20"/>
        <v>-1.3480369478562089</v>
      </c>
      <c r="CH15" s="8">
        <f>CH$3*temperature!$I125+CH$4*temperature!$I125^2</f>
        <v>-1.6673730024564792</v>
      </c>
      <c r="CI15" s="8">
        <f>CI$3*temperature!$I125+CI$4*temperature!$I125^2</f>
        <v>-1.5355032798830339</v>
      </c>
      <c r="CJ15" s="8">
        <f>CJ$3*temperature!$I125+CJ$4*temperature!$I125^2</f>
        <v>-1.3480385227310188</v>
      </c>
      <c r="CK15" s="13"/>
      <c r="CL15" s="13"/>
      <c r="CM15" s="13"/>
    </row>
    <row r="16" spans="1:91" x14ac:dyDescent="0.3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45"/>
        <v>9.0723766240810022E-3</v>
      </c>
      <c r="F16" s="7">
        <f t="shared" si="21"/>
        <v>2.4041911671104588E-2</v>
      </c>
      <c r="G16" s="7">
        <f t="shared" si="22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23"/>
        <v>15268.913327934199</v>
      </c>
      <c r="L16" s="1">
        <f t="shared" si="0"/>
        <v>1020.2942153499797</v>
      </c>
      <c r="M16" s="1">
        <f t="shared" si="1"/>
        <v>332.42707462745153</v>
      </c>
      <c r="N16" s="7">
        <f t="shared" si="46"/>
        <v>2.7486074893270152E-2</v>
      </c>
      <c r="O16" s="7">
        <f t="shared" si="24"/>
        <v>6.1786166681307542E-2</v>
      </c>
      <c r="P16" s="7">
        <f t="shared" si="25"/>
        <v>4.3876002224265687E-2</v>
      </c>
      <c r="Q16" s="1">
        <v>3224.0732506673107</v>
      </c>
      <c r="R16" s="1"/>
      <c r="S16" s="1"/>
      <c r="T16" s="1">
        <f t="shared" si="26"/>
        <v>251.76719217015059</v>
      </c>
      <c r="U16" s="1"/>
      <c r="V16" s="1"/>
      <c r="W16" s="7">
        <f t="shared" si="47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27"/>
        <v>2.6237360585832352</v>
      </c>
      <c r="AD16" s="8"/>
      <c r="AE16" s="8"/>
      <c r="AF16" s="7">
        <f t="shared" si="48"/>
        <v>-6.5810246464045319E-3</v>
      </c>
      <c r="AG16" s="7"/>
      <c r="AH16" s="7"/>
      <c r="AI16" s="1">
        <f t="shared" si="49"/>
        <v>16933.665119762947</v>
      </c>
      <c r="AJ16" s="1">
        <f t="shared" si="50"/>
        <v>1955.2874379125933</v>
      </c>
      <c r="AK16" s="1">
        <f t="shared" si="51"/>
        <v>620.40451118026056</v>
      </c>
      <c r="AL16" s="10">
        <f t="shared" si="28"/>
        <v>6.7438384233075599</v>
      </c>
      <c r="AM16" s="10">
        <f t="shared" si="29"/>
        <v>0.84311362176518634</v>
      </c>
      <c r="AN16" s="10">
        <f t="shared" si="30"/>
        <v>0.35732322777008302</v>
      </c>
      <c r="AO16" s="7">
        <f t="shared" si="52"/>
        <v>2.0621120954280148E-2</v>
      </c>
      <c r="AP16" s="7">
        <f t="shared" si="31"/>
        <v>2.5977173653231045E-2</v>
      </c>
      <c r="AQ16" s="7">
        <f t="shared" si="32"/>
        <v>2.3564574154817608E-2</v>
      </c>
      <c r="AR16" s="1">
        <f t="shared" si="53"/>
        <v>10316.573033869898</v>
      </c>
      <c r="AS16" s="1">
        <f t="shared" si="54"/>
        <v>1311.6926635051279</v>
      </c>
      <c r="AT16" s="1">
        <f t="shared" si="55"/>
        <v>415.83491446550767</v>
      </c>
      <c r="AU16" s="1">
        <f t="shared" si="56"/>
        <v>2063.3146067739794</v>
      </c>
      <c r="AV16" s="1">
        <f t="shared" si="57"/>
        <v>262.3385327010256</v>
      </c>
      <c r="AW16" s="1">
        <f t="shared" si="58"/>
        <v>83.166982893101533</v>
      </c>
      <c r="AX16" s="1">
        <f t="shared" si="33"/>
        <v>9840.7411877697832</v>
      </c>
      <c r="AY16" s="1">
        <f t="shared" si="4"/>
        <v>714.15461937161808</v>
      </c>
      <c r="AZ16" s="1">
        <f t="shared" si="5"/>
        <v>244.26151506043368</v>
      </c>
      <c r="BA16" s="1">
        <f t="shared" si="34"/>
        <v>7711.0879689737385</v>
      </c>
      <c r="BB16" s="1">
        <f t="shared" si="35"/>
        <v>9655.3466287042884</v>
      </c>
      <c r="BC16" s="1">
        <f t="shared" si="36"/>
        <v>7488.2362842626053</v>
      </c>
      <c r="BD16" s="1">
        <f t="shared" si="6"/>
        <v>0</v>
      </c>
      <c r="BE16">
        <v>0</v>
      </c>
      <c r="BF16">
        <v>0</v>
      </c>
      <c r="BG16">
        <v>0</v>
      </c>
      <c r="BH16">
        <f t="shared" si="7"/>
        <v>0</v>
      </c>
      <c r="BI16">
        <f t="shared" si="37"/>
        <v>0</v>
      </c>
      <c r="BJ16">
        <f t="shared" si="8"/>
        <v>0</v>
      </c>
      <c r="BK16">
        <f t="shared" si="9"/>
        <v>0</v>
      </c>
      <c r="BL16">
        <f t="shared" si="10"/>
        <v>0</v>
      </c>
      <c r="BM16">
        <f t="shared" si="11"/>
        <v>0</v>
      </c>
      <c r="BN16">
        <f t="shared" si="12"/>
        <v>0</v>
      </c>
      <c r="BO16">
        <f t="shared" si="38"/>
        <v>0</v>
      </c>
      <c r="BP16">
        <f t="shared" si="39"/>
        <v>0</v>
      </c>
      <c r="BQ16">
        <f t="shared" si="40"/>
        <v>0</v>
      </c>
      <c r="BR16" s="13">
        <v>0</v>
      </c>
      <c r="BS16" s="8">
        <f>BS$3*temperature!$I126</f>
        <v>-1.7292673618887509</v>
      </c>
      <c r="BT16" s="8">
        <f>BT$3*temperature!$I126</f>
        <v>-1.5982903111245688</v>
      </c>
      <c r="BU16" s="8">
        <f>BU$3*temperature!$I126</f>
        <v>-1.4031612633592119</v>
      </c>
      <c r="BV16" s="8">
        <f t="shared" si="41"/>
        <v>-1.704152582331055</v>
      </c>
      <c r="BW16" s="8">
        <f t="shared" si="13"/>
        <v>-1.5632346473655743</v>
      </c>
      <c r="BX16" s="8">
        <f t="shared" si="14"/>
        <v>-1.3723854092446006</v>
      </c>
      <c r="BY16" s="15">
        <f t="shared" si="42"/>
        <v>1.4523364120088957E-2</v>
      </c>
      <c r="BZ16" s="15">
        <f t="shared" si="15"/>
        <v>2.1933226720450463E-2</v>
      </c>
      <c r="CA16" s="15">
        <f t="shared" si="16"/>
        <v>2.1933226720450467E-2</v>
      </c>
      <c r="CB16" s="8">
        <f t="shared" si="43"/>
        <v>1.2557389778847985E-2</v>
      </c>
      <c r="CC16" s="8">
        <f t="shared" si="17"/>
        <v>1.752783187949724E-2</v>
      </c>
      <c r="CD16" s="8">
        <f t="shared" si="18"/>
        <v>1.5387927057305651E-2</v>
      </c>
      <c r="CE16" s="8">
        <f t="shared" si="44"/>
        <v>-1.7167099721099031</v>
      </c>
      <c r="CF16" s="8">
        <f t="shared" si="19"/>
        <v>-1.5807624792450714</v>
      </c>
      <c r="CG16" s="8">
        <f t="shared" si="20"/>
        <v>-1.3877733363019062</v>
      </c>
      <c r="CH16" s="8">
        <f>CH$3*temperature!$I126+CH$4*temperature!$I126^2</f>
        <v>-1.7167099721099028</v>
      </c>
      <c r="CI16" s="8">
        <f>CI$3*temperature!$I126+CI$4*temperature!$I126^2</f>
        <v>-1.5807656545397255</v>
      </c>
      <c r="CJ16" s="8">
        <f>CJ$3*temperature!$I126+CJ$4*temperature!$I126^2</f>
        <v>-1.3877749570679809</v>
      </c>
      <c r="CK16" s="13"/>
      <c r="CL16" s="13"/>
      <c r="CM16" s="13"/>
    </row>
    <row r="17" spans="1:91" x14ac:dyDescent="0.3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45"/>
        <v>1.0031704437992728E-2</v>
      </c>
      <c r="F17" s="7">
        <f t="shared" si="21"/>
        <v>2.4254629006525308E-2</v>
      </c>
      <c r="G17" s="7">
        <f t="shared" si="22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23"/>
        <v>15683.819679483244</v>
      </c>
      <c r="L17" s="1">
        <f t="shared" si="0"/>
        <v>1056.3156192060862</v>
      </c>
      <c r="M17" s="1">
        <f t="shared" si="1"/>
        <v>335.79402433817955</v>
      </c>
      <c r="N17" s="7">
        <f t="shared" si="46"/>
        <v>2.7173273083552107E-2</v>
      </c>
      <c r="O17" s="7">
        <f t="shared" si="24"/>
        <v>3.5304918242382133E-2</v>
      </c>
      <c r="P17" s="7">
        <f t="shared" si="25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6"/>
        <v>254.42178021340607</v>
      </c>
      <c r="U17" s="1">
        <f t="shared" ref="U17:U55" si="59">R17/I17*1000</f>
        <v>966.56782143777843</v>
      </c>
      <c r="V17" s="1">
        <f t="shared" ref="V17:V55" si="60">S17/J17*1000</f>
        <v>962.73501234469597</v>
      </c>
      <c r="W17" s="7">
        <f t="shared" si="47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27"/>
        <v>2.5476228902565792</v>
      </c>
      <c r="AD17" s="8">
        <f t="shared" ref="AD17:AD54" si="61">AA17/R17</f>
        <v>2.8423613876819047</v>
      </c>
      <c r="AE17" s="8">
        <f t="shared" ref="AE17:AE54" si="62">AB17/S17</f>
        <v>1.605279812372872</v>
      </c>
      <c r="AF17" s="7">
        <f t="shared" si="48"/>
        <v>-2.9009460794526598E-2</v>
      </c>
      <c r="AG17" s="7"/>
      <c r="AH17" s="7"/>
      <c r="AI17" s="1">
        <f t="shared" si="49"/>
        <v>17303.613214560632</v>
      </c>
      <c r="AJ17" s="1">
        <f t="shared" si="50"/>
        <v>2022.0972268223595</v>
      </c>
      <c r="AK17" s="1">
        <f t="shared" si="51"/>
        <v>641.53104295533603</v>
      </c>
      <c r="AL17" s="10">
        <f t="shared" si="28"/>
        <v>6.8829039311307074</v>
      </c>
      <c r="AM17" s="10">
        <f t="shared" si="29"/>
        <v>0.86501533072718517</v>
      </c>
      <c r="AN17" s="10">
        <f t="shared" si="30"/>
        <v>0.36574339746810991</v>
      </c>
      <c r="AO17" s="7">
        <f t="shared" si="52"/>
        <v>2.0621120954280148E-2</v>
      </c>
      <c r="AP17" s="7">
        <f t="shared" si="31"/>
        <v>2.5977173653231045E-2</v>
      </c>
      <c r="AQ17" s="7">
        <f t="shared" si="32"/>
        <v>2.3564574154817608E-2</v>
      </c>
      <c r="AR17" s="1">
        <f t="shared" si="53"/>
        <v>10659.704849185897</v>
      </c>
      <c r="AS17" s="1">
        <f t="shared" si="54"/>
        <v>1381.0659597903455</v>
      </c>
      <c r="AT17" s="1">
        <f t="shared" si="55"/>
        <v>436.81561405106328</v>
      </c>
      <c r="AU17" s="1">
        <f t="shared" si="56"/>
        <v>2131.9409698371796</v>
      </c>
      <c r="AV17" s="1">
        <f t="shared" si="57"/>
        <v>276.2131919580691</v>
      </c>
      <c r="AW17" s="1">
        <f t="shared" si="58"/>
        <v>87.363122810212658</v>
      </c>
      <c r="AX17" s="1">
        <f t="shared" si="33"/>
        <v>10067.056975995762</v>
      </c>
      <c r="AY17" s="1">
        <f t="shared" si="4"/>
        <v>734.11930678781118</v>
      </c>
      <c r="AZ17" s="1">
        <f t="shared" si="5"/>
        <v>250.49005384518912</v>
      </c>
      <c r="BA17" s="1">
        <f t="shared" si="34"/>
        <v>7807.7040643897099</v>
      </c>
      <c r="BB17" s="1">
        <f t="shared" si="35"/>
        <v>9931.0295591611593</v>
      </c>
      <c r="BC17" s="1">
        <f t="shared" si="36"/>
        <v>7705.5858109130268</v>
      </c>
      <c r="BD17" s="1">
        <f t="shared" si="6"/>
        <v>0</v>
      </c>
      <c r="BE17">
        <v>0</v>
      </c>
      <c r="BF17">
        <v>0</v>
      </c>
      <c r="BG17">
        <v>0</v>
      </c>
      <c r="BH17">
        <f t="shared" si="7"/>
        <v>0</v>
      </c>
      <c r="BI17">
        <f t="shared" si="37"/>
        <v>0</v>
      </c>
      <c r="BJ17">
        <f t="shared" si="8"/>
        <v>0</v>
      </c>
      <c r="BK17">
        <f t="shared" si="9"/>
        <v>0</v>
      </c>
      <c r="BL17">
        <f t="shared" si="10"/>
        <v>0</v>
      </c>
      <c r="BM17">
        <f t="shared" si="11"/>
        <v>0</v>
      </c>
      <c r="BN17">
        <f t="shared" si="12"/>
        <v>0</v>
      </c>
      <c r="BO17">
        <f t="shared" si="38"/>
        <v>0</v>
      </c>
      <c r="BP17">
        <f t="shared" si="39"/>
        <v>0</v>
      </c>
      <c r="BQ17">
        <f t="shared" si="40"/>
        <v>0</v>
      </c>
      <c r="BR17" s="13">
        <v>0</v>
      </c>
      <c r="BS17" s="8">
        <f>BS$3*temperature!$I127</f>
        <v>-1.7815218929196597</v>
      </c>
      <c r="BT17" s="8">
        <f>BT$3*temperature!$I127</f>
        <v>-1.6465870132423022</v>
      </c>
      <c r="BU17" s="8">
        <f>BU$3*temperature!$I127</f>
        <v>-1.4455616089584542</v>
      </c>
      <c r="BV17" s="8">
        <f t="shared" si="41"/>
        <v>-1.754866357615948</v>
      </c>
      <c r="BW17" s="8">
        <f t="shared" si="13"/>
        <v>-1.6093807347330173</v>
      </c>
      <c r="BX17" s="8">
        <f t="shared" si="14"/>
        <v>-1.4128977002839094</v>
      </c>
      <c r="BY17" s="15">
        <f t="shared" si="42"/>
        <v>1.4962227188815052E-2</v>
      </c>
      <c r="BZ17" s="15">
        <f t="shared" si="15"/>
        <v>2.259599900282323E-2</v>
      </c>
      <c r="CA17" s="15">
        <f t="shared" si="16"/>
        <v>2.259599900282323E-2</v>
      </c>
      <c r="CB17" s="8">
        <f t="shared" si="43"/>
        <v>1.3327767651855895E-2</v>
      </c>
      <c r="CC17" s="8">
        <f t="shared" si="17"/>
        <v>1.8603139254642371E-2</v>
      </c>
      <c r="CD17" s="8">
        <f t="shared" si="18"/>
        <v>1.6331954337272386E-2</v>
      </c>
      <c r="CE17" s="8">
        <f t="shared" si="44"/>
        <v>-1.768194125267804</v>
      </c>
      <c r="CF17" s="8">
        <f t="shared" si="19"/>
        <v>-1.6279838739876598</v>
      </c>
      <c r="CG17" s="8">
        <f t="shared" si="20"/>
        <v>-1.4292296546211818</v>
      </c>
      <c r="CH17" s="8">
        <f>CH$3*temperature!$I127+CH$4*temperature!$I127^2</f>
        <v>-1.7681941252678037</v>
      </c>
      <c r="CI17" s="8">
        <f>CI$3*temperature!$I127+CI$4*temperature!$I127^2</f>
        <v>-1.6279871430157922</v>
      </c>
      <c r="CJ17" s="8">
        <f>CJ$3*temperature!$I127+CJ$4*temperature!$I127^2</f>
        <v>-1.4292313232316489</v>
      </c>
      <c r="CK17" s="13"/>
      <c r="CL17" s="13"/>
      <c r="CM17" s="13"/>
    </row>
    <row r="18" spans="1:91" x14ac:dyDescent="0.3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45"/>
        <v>9.3029654959206898E-3</v>
      </c>
      <c r="F18" s="7">
        <f t="shared" si="21"/>
        <v>2.268243707841977E-2</v>
      </c>
      <c r="G18" s="7">
        <f t="shared" si="22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23"/>
        <v>16384.195990758039</v>
      </c>
      <c r="L18" s="1">
        <f t="shared" si="0"/>
        <v>1095.1045930105074</v>
      </c>
      <c r="M18" s="1">
        <f t="shared" si="1"/>
        <v>338.40809822518537</v>
      </c>
      <c r="N18" s="7">
        <f t="shared" si="46"/>
        <v>4.4655978300425891E-2</v>
      </c>
      <c r="O18" s="7">
        <f t="shared" si="24"/>
        <v>3.6721007527631189E-2</v>
      </c>
      <c r="P18" s="7">
        <f t="shared" si="25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6"/>
        <v>253.30737992558272</v>
      </c>
      <c r="U18" s="1">
        <f t="shared" si="59"/>
        <v>960.46139471253696</v>
      </c>
      <c r="V18" s="1">
        <f t="shared" si="60"/>
        <v>962.13777894225257</v>
      </c>
      <c r="W18" s="7">
        <f t="shared" si="47"/>
        <v>-4.3801292754440668E-3</v>
      </c>
      <c r="X18" s="7">
        <f t="shared" ref="X18:X55" si="63">U18/U17-1</f>
        <v>-6.3176391659285347E-3</v>
      </c>
      <c r="Y18" s="7">
        <f t="shared" ref="Y18:Y55" si="64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27"/>
        <v>2.5416490259019571</v>
      </c>
      <c r="AD18" s="8">
        <f t="shared" si="61"/>
        <v>2.83461239009165</v>
      </c>
      <c r="AE18" s="8">
        <f t="shared" si="62"/>
        <v>1.6520463245264814</v>
      </c>
      <c r="AF18" s="7">
        <f t="shared" si="48"/>
        <v>-2.3448777986213587E-3</v>
      </c>
      <c r="AG18" s="7">
        <f t="shared" ref="AG18:AG54" si="65">AD18/AD17-1</f>
        <v>-2.7262534679217687E-3</v>
      </c>
      <c r="AH18" s="7">
        <f t="shared" ref="AH18:AH54" si="66">AE18/AE17-1</f>
        <v>2.9132934827406087E-2</v>
      </c>
      <c r="AI18" s="1">
        <f t="shared" si="49"/>
        <v>17705.192862941749</v>
      </c>
      <c r="AJ18" s="1">
        <f t="shared" si="50"/>
        <v>2096.1006960981927</v>
      </c>
      <c r="AK18" s="1">
        <f t="shared" si="51"/>
        <v>664.7410614700151</v>
      </c>
      <c r="AL18" s="10">
        <f t="shared" si="28"/>
        <v>7.0248371256112438</v>
      </c>
      <c r="AM18" s="10">
        <f t="shared" si="29"/>
        <v>0.8874859841861924</v>
      </c>
      <c r="AN18" s="10">
        <f t="shared" si="30"/>
        <v>0.3743619848793821</v>
      </c>
      <c r="AO18" s="7">
        <f t="shared" si="52"/>
        <v>2.0621120954280148E-2</v>
      </c>
      <c r="AP18" s="7">
        <f t="shared" si="31"/>
        <v>2.5977173653231045E-2</v>
      </c>
      <c r="AQ18" s="7">
        <f t="shared" si="32"/>
        <v>2.3564574154817608E-2</v>
      </c>
      <c r="AR18" s="1">
        <f t="shared" si="53"/>
        <v>11010.822038053806</v>
      </c>
      <c r="AS18" s="1">
        <f t="shared" si="54"/>
        <v>1453.0038981016521</v>
      </c>
      <c r="AT18" s="1">
        <f t="shared" si="55"/>
        <v>458.92765558057278</v>
      </c>
      <c r="AU18" s="1">
        <f t="shared" si="56"/>
        <v>2202.1644076107614</v>
      </c>
      <c r="AV18" s="1">
        <f t="shared" si="57"/>
        <v>290.60077962033046</v>
      </c>
      <c r="AW18" s="1">
        <f t="shared" si="58"/>
        <v>91.785531116114555</v>
      </c>
      <c r="AX18" s="1">
        <f t="shared" si="33"/>
        <v>10302.806441029463</v>
      </c>
      <c r="AY18" s="1">
        <f t="shared" si="4"/>
        <v>755.22821483405141</v>
      </c>
      <c r="AZ18" s="1">
        <f t="shared" si="5"/>
        <v>256.99917708172438</v>
      </c>
      <c r="BA18" s="1">
        <f t="shared" si="34"/>
        <v>7900.1297946753139</v>
      </c>
      <c r="BB18" s="1">
        <f t="shared" si="35"/>
        <v>10199.921737204215</v>
      </c>
      <c r="BC18" s="1">
        <f t="shared" si="36"/>
        <v>7927.2565389515876</v>
      </c>
      <c r="BD18" s="1">
        <f t="shared" si="6"/>
        <v>0</v>
      </c>
      <c r="BE18">
        <v>0</v>
      </c>
      <c r="BF18">
        <v>0</v>
      </c>
      <c r="BG18">
        <v>0</v>
      </c>
      <c r="BH18">
        <f t="shared" si="7"/>
        <v>0</v>
      </c>
      <c r="BI18">
        <f t="shared" si="37"/>
        <v>0</v>
      </c>
      <c r="BJ18">
        <f t="shared" si="8"/>
        <v>0</v>
      </c>
      <c r="BK18">
        <f t="shared" si="9"/>
        <v>0</v>
      </c>
      <c r="BL18">
        <f t="shared" si="10"/>
        <v>0</v>
      </c>
      <c r="BM18">
        <f t="shared" si="11"/>
        <v>0</v>
      </c>
      <c r="BN18">
        <f t="shared" si="12"/>
        <v>0</v>
      </c>
      <c r="BO18">
        <f t="shared" si="38"/>
        <v>0</v>
      </c>
      <c r="BP18">
        <f t="shared" si="39"/>
        <v>0</v>
      </c>
      <c r="BQ18">
        <f t="shared" si="40"/>
        <v>0</v>
      </c>
      <c r="BR18" s="13">
        <v>0</v>
      </c>
      <c r="BS18" s="8">
        <f>BS$3*temperature!$I128</f>
        <v>-1.8360186010516253</v>
      </c>
      <c r="BT18" s="8">
        <f>BT$3*temperature!$I128</f>
        <v>-1.6969560669323978</v>
      </c>
      <c r="BU18" s="8">
        <f>BU$3*temperature!$I128</f>
        <v>-1.4897813007867018</v>
      </c>
      <c r="BV18" s="8">
        <f t="shared" si="41"/>
        <v>-1.8077073386678044</v>
      </c>
      <c r="BW18" s="8">
        <f t="shared" si="13"/>
        <v>-1.6574386946042872</v>
      </c>
      <c r="BX18" s="8">
        <f t="shared" si="14"/>
        <v>-1.4550884507490052</v>
      </c>
      <c r="BY18" s="15">
        <f t="shared" si="42"/>
        <v>1.5419921327379188E-2</v>
      </c>
      <c r="BZ18" s="15">
        <f t="shared" si="15"/>
        <v>2.3287210021616239E-2</v>
      </c>
      <c r="CA18" s="15">
        <f t="shared" si="16"/>
        <v>2.3287210021616239E-2</v>
      </c>
      <c r="CB18" s="8">
        <f t="shared" si="43"/>
        <v>1.4155631191910429E-2</v>
      </c>
      <c r="CC18" s="8">
        <f t="shared" si="17"/>
        <v>1.9758686164055305E-2</v>
      </c>
      <c r="CD18" s="8">
        <f t="shared" si="18"/>
        <v>1.7346425018848279E-2</v>
      </c>
      <c r="CE18" s="8">
        <f t="shared" si="44"/>
        <v>-1.8218629698597149</v>
      </c>
      <c r="CF18" s="8">
        <f t="shared" si="19"/>
        <v>-1.6771973807683425</v>
      </c>
      <c r="CG18" s="8">
        <f t="shared" si="20"/>
        <v>-1.4724348757678534</v>
      </c>
      <c r="CH18" s="8">
        <f>CH$3*temperature!$I128+CH$4*temperature!$I128^2</f>
        <v>-1.8218629698597149</v>
      </c>
      <c r="CI18" s="8">
        <f>CI$3*temperature!$I128+CI$4*temperature!$I128^2</f>
        <v>-1.6772007474134123</v>
      </c>
      <c r="CJ18" s="8">
        <f>CJ$3*temperature!$I128+CJ$4*temperature!$I128^2</f>
        <v>-1.4724365942049475</v>
      </c>
      <c r="CK18" s="13"/>
      <c r="CL18" s="13"/>
      <c r="CM18" s="13"/>
    </row>
    <row r="19" spans="1:91" x14ac:dyDescent="0.3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45"/>
        <v>8.234003750892116E-3</v>
      </c>
      <c r="F19" s="7">
        <f t="shared" si="21"/>
        <v>2.1618595678227326E-2</v>
      </c>
      <c r="G19" s="7">
        <f t="shared" si="22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23"/>
        <v>17285.569341438746</v>
      </c>
      <c r="L19" s="1">
        <f t="shared" si="0"/>
        <v>1159.7824956716206</v>
      </c>
      <c r="M19" s="1">
        <f t="shared" si="1"/>
        <v>347.52943617096099</v>
      </c>
      <c r="N19" s="7">
        <f t="shared" si="46"/>
        <v>5.5014805193318805E-2</v>
      </c>
      <c r="O19" s="7">
        <f t="shared" si="24"/>
        <v>5.906093634701115E-2</v>
      </c>
      <c r="P19" s="7">
        <f t="shared" si="25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6"/>
        <v>251.13148147524893</v>
      </c>
      <c r="U19" s="1">
        <f t="shared" si="59"/>
        <v>934.74464407668324</v>
      </c>
      <c r="V19" s="1">
        <f t="shared" si="60"/>
        <v>953.358521329567</v>
      </c>
      <c r="W19" s="7">
        <f t="shared" si="47"/>
        <v>-8.5899528508527334E-3</v>
      </c>
      <c r="X19" s="7">
        <f t="shared" si="63"/>
        <v>-2.6775413126886471E-2</v>
      </c>
      <c r="Y19" s="7">
        <f t="shared" si="64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27"/>
        <v>2.5535858110607683</v>
      </c>
      <c r="AD19" s="8">
        <f t="shared" si="61"/>
        <v>2.8535309635613215</v>
      </c>
      <c r="AE19" s="8">
        <f t="shared" si="62"/>
        <v>1.6872467626084724</v>
      </c>
      <c r="AF19" s="7">
        <f t="shared" si="48"/>
        <v>4.69647265895623E-3</v>
      </c>
      <c r="AG19" s="7">
        <f t="shared" si="65"/>
        <v>6.6741306627322583E-3</v>
      </c>
      <c r="AH19" s="7">
        <f t="shared" si="66"/>
        <v>2.1307173751365927E-2</v>
      </c>
      <c r="AI19" s="1">
        <f t="shared" si="49"/>
        <v>18136.837984258334</v>
      </c>
      <c r="AJ19" s="1">
        <f t="shared" si="50"/>
        <v>2177.0914061087037</v>
      </c>
      <c r="AK19" s="1">
        <f t="shared" si="51"/>
        <v>690.05248643912819</v>
      </c>
      <c r="AL19" s="10">
        <f t="shared" si="28"/>
        <v>7.1696971416625912</v>
      </c>
      <c r="AM19" s="10">
        <f t="shared" si="29"/>
        <v>0.91054036171220576</v>
      </c>
      <c r="AN19" s="10">
        <f t="shared" si="30"/>
        <v>0.38318366563281703</v>
      </c>
      <c r="AO19" s="7">
        <f t="shared" si="52"/>
        <v>2.0621120954280148E-2</v>
      </c>
      <c r="AP19" s="7">
        <f t="shared" si="31"/>
        <v>2.5977173653231045E-2</v>
      </c>
      <c r="AQ19" s="7">
        <f t="shared" si="32"/>
        <v>2.3564574154817608E-2</v>
      </c>
      <c r="AR19" s="1">
        <f t="shared" si="53"/>
        <v>11366.468416722841</v>
      </c>
      <c r="AS19" s="1">
        <f t="shared" si="54"/>
        <v>1528.0178012114277</v>
      </c>
      <c r="AT19" s="1">
        <f t="shared" si="55"/>
        <v>482.28840869984691</v>
      </c>
      <c r="AU19" s="1">
        <f t="shared" si="56"/>
        <v>2273.2936833445683</v>
      </c>
      <c r="AV19" s="1">
        <f t="shared" si="57"/>
        <v>305.60356024228554</v>
      </c>
      <c r="AW19" s="1">
        <f t="shared" si="58"/>
        <v>96.457681739969388</v>
      </c>
      <c r="AX19" s="1">
        <f t="shared" si="33"/>
        <v>10548.725871560928</v>
      </c>
      <c r="AY19" s="1">
        <f t="shared" si="4"/>
        <v>777.41166240042207</v>
      </c>
      <c r="AZ19" s="1">
        <f t="shared" si="5"/>
        <v>263.78041476882242</v>
      </c>
      <c r="BA19" s="1">
        <f t="shared" si="34"/>
        <v>7985.5133859449979</v>
      </c>
      <c r="BB19" s="1">
        <f t="shared" si="35"/>
        <v>10465.951224502836</v>
      </c>
      <c r="BC19" s="1">
        <f t="shared" si="36"/>
        <v>8154.7049081546484</v>
      </c>
      <c r="BD19" s="1">
        <f t="shared" si="6"/>
        <v>0</v>
      </c>
      <c r="BE19">
        <v>0</v>
      </c>
      <c r="BF19">
        <v>0</v>
      </c>
      <c r="BG19">
        <v>0</v>
      </c>
      <c r="BH19">
        <f t="shared" si="7"/>
        <v>0</v>
      </c>
      <c r="BI19">
        <f t="shared" si="37"/>
        <v>0</v>
      </c>
      <c r="BJ19">
        <f t="shared" si="8"/>
        <v>0</v>
      </c>
      <c r="BK19">
        <f t="shared" si="9"/>
        <v>0</v>
      </c>
      <c r="BL19">
        <f t="shared" si="10"/>
        <v>0</v>
      </c>
      <c r="BM19">
        <f t="shared" si="11"/>
        <v>0</v>
      </c>
      <c r="BN19">
        <f t="shared" si="12"/>
        <v>0</v>
      </c>
      <c r="BO19">
        <f t="shared" si="38"/>
        <v>0</v>
      </c>
      <c r="BP19">
        <f t="shared" si="39"/>
        <v>0</v>
      </c>
      <c r="BQ19">
        <f t="shared" si="40"/>
        <v>0</v>
      </c>
      <c r="BR19" s="13">
        <v>0</v>
      </c>
      <c r="BS19" s="8">
        <f>BS$3*temperature!$I129</f>
        <v>-1.8928147627821093</v>
      </c>
      <c r="BT19" s="8">
        <f>BT$3*temperature!$I129</f>
        <v>-1.7494504104928681</v>
      </c>
      <c r="BU19" s="8">
        <f>BU$3*temperature!$I129</f>
        <v>-1.535866814111059</v>
      </c>
      <c r="BV19" s="8">
        <f t="shared" si="41"/>
        <v>-1.8627248235830738</v>
      </c>
      <c r="BW19" s="8">
        <f t="shared" si="13"/>
        <v>-1.7074503288808938</v>
      </c>
      <c r="BX19" s="8">
        <f t="shared" si="14"/>
        <v>-1.4989943591098256</v>
      </c>
      <c r="BY19" s="15">
        <f t="shared" si="42"/>
        <v>1.5896927576160947E-2</v>
      </c>
      <c r="BZ19" s="15">
        <f t="shared" si="15"/>
        <v>2.4007586245409336E-2</v>
      </c>
      <c r="CA19" s="15">
        <f t="shared" si="16"/>
        <v>2.400758624540934E-2</v>
      </c>
      <c r="CB19" s="8">
        <f t="shared" si="43"/>
        <v>1.5044969599517725E-2</v>
      </c>
      <c r="CC19" s="8">
        <f t="shared" si="17"/>
        <v>2.1000040805987146E-2</v>
      </c>
      <c r="CD19" s="8">
        <f t="shared" si="18"/>
        <v>1.8436227500616662E-2</v>
      </c>
      <c r="CE19" s="8">
        <f t="shared" si="44"/>
        <v>-1.8777697931825914</v>
      </c>
      <c r="CF19" s="8">
        <f t="shared" si="19"/>
        <v>-1.7284503696868809</v>
      </c>
      <c r="CG19" s="8">
        <f t="shared" si="20"/>
        <v>-1.5174305866104423</v>
      </c>
      <c r="CH19" s="8">
        <f>CH$3*temperature!$I129+CH$4*temperature!$I129^2</f>
        <v>-1.8777697931825916</v>
      </c>
      <c r="CI19" s="8">
        <f>CI$3*temperature!$I129+CI$4*temperature!$I129^2</f>
        <v>-1.7284538379172572</v>
      </c>
      <c r="CJ19" s="8">
        <f>CJ$3*temperature!$I129+CJ$4*temperature!$I129^2</f>
        <v>-1.5174323568997383</v>
      </c>
      <c r="CK19" s="13"/>
      <c r="CL19" s="13"/>
      <c r="CM19" s="13"/>
    </row>
    <row r="20" spans="1:91" x14ac:dyDescent="0.3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45"/>
        <v>9.4078969561326442E-3</v>
      </c>
      <c r="F20" s="7">
        <f t="shared" si="21"/>
        <v>2.0288190996412991E-2</v>
      </c>
      <c r="G20" s="7">
        <f t="shared" si="22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23"/>
        <v>17349.570095876647</v>
      </c>
      <c r="L20" s="1">
        <f t="shared" si="0"/>
        <v>1205.9742283933499</v>
      </c>
      <c r="M20" s="1">
        <f t="shared" si="1"/>
        <v>359.18800643393951</v>
      </c>
      <c r="N20" s="7">
        <f t="shared" si="46"/>
        <v>3.702554030689198E-3</v>
      </c>
      <c r="O20" s="7">
        <f t="shared" si="24"/>
        <v>3.9827927127819018E-2</v>
      </c>
      <c r="P20" s="7">
        <f t="shared" si="25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6"/>
        <v>244.90376906154114</v>
      </c>
      <c r="U20" s="1">
        <f t="shared" si="59"/>
        <v>922.20792846727261</v>
      </c>
      <c r="V20" s="1">
        <f t="shared" si="60"/>
        <v>933.54702847794022</v>
      </c>
      <c r="W20" s="7">
        <f t="shared" si="47"/>
        <v>-2.4798612970081124E-2</v>
      </c>
      <c r="X20" s="7">
        <f t="shared" si="63"/>
        <v>-1.3411914889112975E-2</v>
      </c>
      <c r="Y20" s="7">
        <f t="shared" si="64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27"/>
        <v>2.5209714956491069</v>
      </c>
      <c r="AD20" s="8">
        <f t="shared" si="61"/>
        <v>2.8281856834735843</v>
      </c>
      <c r="AE20" s="8">
        <f t="shared" si="62"/>
        <v>1.6578699567928139</v>
      </c>
      <c r="AF20" s="7">
        <f t="shared" si="48"/>
        <v>-1.2771967666171058E-2</v>
      </c>
      <c r="AG20" s="7">
        <f t="shared" si="65"/>
        <v>-8.8820764208933367E-3</v>
      </c>
      <c r="AH20" s="7">
        <f t="shared" si="66"/>
        <v>-1.7411090343561919E-2</v>
      </c>
      <c r="AI20" s="1">
        <f t="shared" si="49"/>
        <v>18596.447869177071</v>
      </c>
      <c r="AJ20" s="1">
        <f t="shared" si="50"/>
        <v>2264.9858257401193</v>
      </c>
      <c r="AK20" s="1">
        <f t="shared" si="51"/>
        <v>717.50491953518485</v>
      </c>
      <c r="AL20" s="10">
        <f t="shared" si="28"/>
        <v>7.3175443336263726</v>
      </c>
      <c r="AM20" s="10">
        <f t="shared" si="29"/>
        <v>0.9341936268066795</v>
      </c>
      <c r="AN20" s="10">
        <f t="shared" si="30"/>
        <v>0.39221322553653637</v>
      </c>
      <c r="AO20" s="7">
        <f t="shared" si="52"/>
        <v>2.0621120954280148E-2</v>
      </c>
      <c r="AP20" s="7">
        <f t="shared" si="31"/>
        <v>2.5977173653231045E-2</v>
      </c>
      <c r="AQ20" s="7">
        <f t="shared" si="32"/>
        <v>2.3564574154817608E-2</v>
      </c>
      <c r="AR20" s="1">
        <f t="shared" si="53"/>
        <v>11746.734262470169</v>
      </c>
      <c r="AS20" s="1">
        <f t="shared" si="54"/>
        <v>1605.7656572216438</v>
      </c>
      <c r="AT20" s="1">
        <f t="shared" si="55"/>
        <v>507.05898804871407</v>
      </c>
      <c r="AU20" s="1">
        <f t="shared" si="56"/>
        <v>2349.346852494034</v>
      </c>
      <c r="AV20" s="1">
        <f t="shared" si="57"/>
        <v>321.15313144432878</v>
      </c>
      <c r="AW20" s="1">
        <f t="shared" si="58"/>
        <v>101.41179760974282</v>
      </c>
      <c r="AX20" s="1">
        <f t="shared" si="33"/>
        <v>10800.028538452954</v>
      </c>
      <c r="AY20" s="1">
        <f t="shared" si="4"/>
        <v>800.7223355119728</v>
      </c>
      <c r="AZ20" s="1">
        <f t="shared" si="5"/>
        <v>270.82227317787715</v>
      </c>
      <c r="BA20" s="1">
        <f t="shared" si="34"/>
        <v>8081.1262575445453</v>
      </c>
      <c r="BB20" s="1">
        <f t="shared" si="35"/>
        <v>10725.684738209791</v>
      </c>
      <c r="BC20" s="1">
        <f t="shared" si="36"/>
        <v>8390.0693075037125</v>
      </c>
      <c r="BD20" s="1">
        <f t="shared" si="6"/>
        <v>0</v>
      </c>
      <c r="BE20">
        <v>0</v>
      </c>
      <c r="BF20">
        <v>0</v>
      </c>
      <c r="BG20">
        <v>0</v>
      </c>
      <c r="BH20">
        <f t="shared" si="7"/>
        <v>0</v>
      </c>
      <c r="BI20">
        <f t="shared" si="37"/>
        <v>0</v>
      </c>
      <c r="BJ20">
        <f t="shared" si="8"/>
        <v>0</v>
      </c>
      <c r="BK20">
        <f t="shared" si="9"/>
        <v>0</v>
      </c>
      <c r="BL20">
        <f t="shared" si="10"/>
        <v>0</v>
      </c>
      <c r="BM20">
        <f t="shared" si="11"/>
        <v>0</v>
      </c>
      <c r="BN20">
        <f t="shared" si="12"/>
        <v>0</v>
      </c>
      <c r="BO20">
        <f t="shared" si="38"/>
        <v>0</v>
      </c>
      <c r="BP20">
        <f t="shared" si="39"/>
        <v>0</v>
      </c>
      <c r="BQ20">
        <f t="shared" si="40"/>
        <v>0</v>
      </c>
      <c r="BR20" s="13">
        <v>0</v>
      </c>
      <c r="BS20" s="8">
        <f>BS$3*temperature!$I130</f>
        <v>-1.9520596409385575</v>
      </c>
      <c r="BT20" s="8">
        <f>BT$3*temperature!$I130</f>
        <v>-1.8042080013825634</v>
      </c>
      <c r="BU20" s="8">
        <f>BU$3*temperature!$I130</f>
        <v>-1.5839392637007903</v>
      </c>
      <c r="BV20" s="8">
        <f t="shared" si="41"/>
        <v>-1.9200566000751969</v>
      </c>
      <c r="BW20" s="8">
        <f t="shared" si="13"/>
        <v>-1.7595375778499167</v>
      </c>
      <c r="BX20" s="8">
        <f t="shared" si="14"/>
        <v>-1.5447224784380693</v>
      </c>
      <c r="BY20" s="15">
        <f t="shared" si="42"/>
        <v>1.6394499528699629E-2</v>
      </c>
      <c r="BZ20" s="15">
        <f t="shared" si="15"/>
        <v>2.4759020854810378E-2</v>
      </c>
      <c r="CA20" s="15">
        <f t="shared" si="16"/>
        <v>2.4759020854810382E-2</v>
      </c>
      <c r="CB20" s="8">
        <f t="shared" si="43"/>
        <v>1.6001520431680374E-2</v>
      </c>
      <c r="CC20" s="8">
        <f t="shared" si="17"/>
        <v>2.2335211766323318E-2</v>
      </c>
      <c r="CD20" s="8">
        <f t="shared" si="18"/>
        <v>1.9608392631360431E-2</v>
      </c>
      <c r="CE20" s="8">
        <f t="shared" si="44"/>
        <v>-1.9360581205068772</v>
      </c>
      <c r="CF20" s="8">
        <f t="shared" si="19"/>
        <v>-1.7818727896162401</v>
      </c>
      <c r="CG20" s="8">
        <f t="shared" si="20"/>
        <v>-1.5643308710694297</v>
      </c>
      <c r="CH20" s="8">
        <f>CH$3*temperature!$I130+CH$4*temperature!$I130^2</f>
        <v>-1.9360581205068772</v>
      </c>
      <c r="CI20" s="8">
        <f>CI$3*temperature!$I130+CI$4*temperature!$I130^2</f>
        <v>-1.7818763636479809</v>
      </c>
      <c r="CJ20" s="8">
        <f>CJ$3*temperature!$I130+CJ$4*temperature!$I130^2</f>
        <v>-1.5643326953629311</v>
      </c>
      <c r="CK20" s="13"/>
      <c r="CL20" s="13"/>
      <c r="CM20" s="13"/>
    </row>
    <row r="21" spans="1:91" x14ac:dyDescent="0.3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45"/>
        <v>8.8105353141860743E-3</v>
      </c>
      <c r="F21" s="7">
        <f t="shared" si="21"/>
        <v>1.8518710548682371E-2</v>
      </c>
      <c r="G21" s="7">
        <f t="shared" si="22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23"/>
        <v>17228.237350138545</v>
      </c>
      <c r="L21" s="1">
        <f t="shared" si="0"/>
        <v>1244.8236972192326</v>
      </c>
      <c r="M21" s="1">
        <f t="shared" si="1"/>
        <v>366.79990767294532</v>
      </c>
      <c r="N21" s="7">
        <f t="shared" si="46"/>
        <v>-6.9934151144723788E-3</v>
      </c>
      <c r="O21" s="7">
        <f t="shared" si="24"/>
        <v>3.2214178305982166E-2</v>
      </c>
      <c r="P21" s="7">
        <f t="shared" si="25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6"/>
        <v>239.41517390052832</v>
      </c>
      <c r="U21" s="1">
        <f t="shared" si="59"/>
        <v>931.35755780438399</v>
      </c>
      <c r="V21" s="1">
        <f t="shared" si="60"/>
        <v>928.01965757292055</v>
      </c>
      <c r="W21" s="7">
        <f t="shared" si="47"/>
        <v>-2.2411231897511597E-2</v>
      </c>
      <c r="X21" s="7">
        <f t="shared" si="63"/>
        <v>9.9214385982544506E-3</v>
      </c>
      <c r="Y21" s="7">
        <f t="shared" si="64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27"/>
        <v>2.4988921333566081</v>
      </c>
      <c r="AD21" s="8">
        <f t="shared" si="61"/>
        <v>2.8289948800713747</v>
      </c>
      <c r="AE21" s="8">
        <f t="shared" si="62"/>
        <v>1.6524296755249401</v>
      </c>
      <c r="AF21" s="7">
        <f t="shared" si="48"/>
        <v>-8.7582752643594608E-3</v>
      </c>
      <c r="AG21" s="7">
        <f t="shared" si="65"/>
        <v>2.8611862457217363E-4</v>
      </c>
      <c r="AH21" s="7">
        <f t="shared" si="66"/>
        <v>-3.2814885423209095E-3</v>
      </c>
      <c r="AI21" s="1">
        <f t="shared" si="49"/>
        <v>19086.149934753397</v>
      </c>
      <c r="AJ21" s="1">
        <f t="shared" si="50"/>
        <v>2359.6403746104361</v>
      </c>
      <c r="AK21" s="1">
        <f t="shared" si="51"/>
        <v>747.16622519140924</v>
      </c>
      <c r="AL21" s="10">
        <f t="shared" si="28"/>
        <v>7.468440300418389</v>
      </c>
      <c r="AM21" s="10">
        <f t="shared" si="29"/>
        <v>0.95846133687597834</v>
      </c>
      <c r="AN21" s="10">
        <f t="shared" si="30"/>
        <v>0.40145556317419229</v>
      </c>
      <c r="AO21" s="7">
        <f t="shared" si="52"/>
        <v>2.0621120954280148E-2</v>
      </c>
      <c r="AP21" s="7">
        <f t="shared" si="31"/>
        <v>2.5977173653231045E-2</v>
      </c>
      <c r="AQ21" s="7">
        <f t="shared" si="32"/>
        <v>2.3564574154817608E-2</v>
      </c>
      <c r="AR21" s="1">
        <f t="shared" si="53"/>
        <v>12136.320857069124</v>
      </c>
      <c r="AS21" s="1">
        <f t="shared" si="54"/>
        <v>1685.5868679662808</v>
      </c>
      <c r="AT21" s="1">
        <f t="shared" si="55"/>
        <v>533.38429875367615</v>
      </c>
      <c r="AU21" s="1">
        <f t="shared" si="56"/>
        <v>2427.2641714138249</v>
      </c>
      <c r="AV21" s="1">
        <f t="shared" si="57"/>
        <v>337.11737359325616</v>
      </c>
      <c r="AW21" s="1">
        <f t="shared" si="58"/>
        <v>106.67685975073523</v>
      </c>
      <c r="AX21" s="1">
        <f t="shared" si="33"/>
        <v>11060.765873512411</v>
      </c>
      <c r="AY21" s="1">
        <f t="shared" si="4"/>
        <v>825.24310643571471</v>
      </c>
      <c r="AZ21" s="1">
        <f t="shared" si="5"/>
        <v>278.11927514525422</v>
      </c>
      <c r="BA21" s="1">
        <f t="shared" si="34"/>
        <v>8173.265452053075</v>
      </c>
      <c r="BB21" s="1">
        <f t="shared" si="35"/>
        <v>10973.599015689641</v>
      </c>
      <c r="BC21" s="1">
        <f t="shared" si="36"/>
        <v>8634.895334933286</v>
      </c>
      <c r="BD21" s="1">
        <f t="shared" si="6"/>
        <v>0</v>
      </c>
      <c r="BE21">
        <v>0</v>
      </c>
      <c r="BF21">
        <v>0</v>
      </c>
      <c r="BG21">
        <v>0</v>
      </c>
      <c r="BH21">
        <f t="shared" si="7"/>
        <v>0</v>
      </c>
      <c r="BI21">
        <f t="shared" si="37"/>
        <v>0</v>
      </c>
      <c r="BJ21">
        <f t="shared" si="8"/>
        <v>0</v>
      </c>
      <c r="BK21">
        <f t="shared" si="9"/>
        <v>0</v>
      </c>
      <c r="BL21">
        <f t="shared" si="10"/>
        <v>0</v>
      </c>
      <c r="BM21">
        <f t="shared" si="11"/>
        <v>0</v>
      </c>
      <c r="BN21">
        <f t="shared" si="12"/>
        <v>0</v>
      </c>
      <c r="BO21">
        <f t="shared" si="38"/>
        <v>0</v>
      </c>
      <c r="BP21">
        <f t="shared" si="39"/>
        <v>0</v>
      </c>
      <c r="BQ21">
        <f t="shared" si="40"/>
        <v>0</v>
      </c>
      <c r="BR21" s="13">
        <v>0</v>
      </c>
      <c r="BS21" s="8">
        <f>BS$3*temperature!$I131</f>
        <v>-2.0135751386961096</v>
      </c>
      <c r="BT21" s="8">
        <f>BT$3*temperature!$I131</f>
        <v>-1.8610642320712139</v>
      </c>
      <c r="BU21" s="8">
        <f>BU$3*temperature!$I131</f>
        <v>-1.6338541383187792</v>
      </c>
      <c r="BV21" s="8">
        <f t="shared" si="41"/>
        <v>-1.9795232847512088</v>
      </c>
      <c r="BW21" s="8">
        <f t="shared" si="13"/>
        <v>-1.8135340381660461</v>
      </c>
      <c r="BX21" s="8">
        <f t="shared" si="14"/>
        <v>-1.5921267209256535</v>
      </c>
      <c r="BY21" s="15">
        <f t="shared" si="42"/>
        <v>1.6911141427258126E-2</v>
      </c>
      <c r="BZ21" s="15">
        <f t="shared" si="15"/>
        <v>2.5539254952135899E-2</v>
      </c>
      <c r="CA21" s="15">
        <f t="shared" si="16"/>
        <v>2.5539254952135902E-2</v>
      </c>
      <c r="CB21" s="8">
        <f t="shared" si="43"/>
        <v>1.7025926972450405E-2</v>
      </c>
      <c r="CC21" s="8">
        <f t="shared" si="17"/>
        <v>2.3765096952583869E-2</v>
      </c>
      <c r="CD21" s="8">
        <f t="shared" si="18"/>
        <v>2.0863708696562809E-2</v>
      </c>
      <c r="CE21" s="8">
        <f t="shared" si="44"/>
        <v>-1.9965492117236592</v>
      </c>
      <c r="CF21" s="8">
        <f t="shared" si="19"/>
        <v>-1.8372991351186299</v>
      </c>
      <c r="CG21" s="8">
        <f t="shared" si="20"/>
        <v>-1.6129904296222164</v>
      </c>
      <c r="CH21" s="8">
        <f>CH$3*temperature!$I131+CH$4*temperature!$I131^2</f>
        <v>-1.9965492117236592</v>
      </c>
      <c r="CI21" s="8">
        <f>CI$3*temperature!$I131+CI$4*temperature!$I131^2</f>
        <v>-1.8373028188297884</v>
      </c>
      <c r="CJ21" s="8">
        <f>CJ$3*temperature!$I131+CJ$4*temperature!$I131^2</f>
        <v>-1.6129923098993986</v>
      </c>
      <c r="CK21" s="13"/>
      <c r="CL21" s="13"/>
      <c r="CM21" s="13"/>
    </row>
    <row r="22" spans="1:91" x14ac:dyDescent="0.3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45"/>
        <v>6.9846288060895212E-3</v>
      </c>
      <c r="F22" s="7">
        <f t="shared" si="21"/>
        <v>1.7251625849825869E-2</v>
      </c>
      <c r="G22" s="7">
        <f t="shared" si="22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23"/>
        <v>17932.758017666725</v>
      </c>
      <c r="L22" s="1">
        <f t="shared" si="0"/>
        <v>1298.187201914672</v>
      </c>
      <c r="M22" s="1">
        <f t="shared" si="1"/>
        <v>378.36243498398869</v>
      </c>
      <c r="N22" s="7">
        <f t="shared" si="46"/>
        <v>4.0893369020279735E-2</v>
      </c>
      <c r="O22" s="7">
        <f t="shared" si="24"/>
        <v>4.2868323293207E-2</v>
      </c>
      <c r="P22" s="7">
        <f t="shared" si="25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6"/>
        <v>243.05387961291987</v>
      </c>
      <c r="U22" s="1">
        <f t="shared" si="59"/>
        <v>918.92731212169167</v>
      </c>
      <c r="V22" s="1">
        <f t="shared" si="60"/>
        <v>912.48467178528426</v>
      </c>
      <c r="W22" s="7">
        <f t="shared" si="47"/>
        <v>1.519830866653149E-2</v>
      </c>
      <c r="X22" s="7">
        <f t="shared" si="63"/>
        <v>-1.3346373343440576E-2</v>
      </c>
      <c r="Y22" s="7">
        <f t="shared" si="64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27"/>
        <v>2.4636134916384531</v>
      </c>
      <c r="AD22" s="8">
        <f t="shared" si="61"/>
        <v>2.8412829323529851</v>
      </c>
      <c r="AE22" s="8">
        <f t="shared" si="62"/>
        <v>1.7017794034614855</v>
      </c>
      <c r="AF22" s="7">
        <f t="shared" si="48"/>
        <v>-1.411771290454511E-2</v>
      </c>
      <c r="AG22" s="7">
        <f t="shared" si="65"/>
        <v>4.3436106470791103E-3</v>
      </c>
      <c r="AH22" s="7">
        <f t="shared" si="66"/>
        <v>2.9864948970290017E-2</v>
      </c>
      <c r="AI22" s="1">
        <f t="shared" si="49"/>
        <v>19604.799112691886</v>
      </c>
      <c r="AJ22" s="1">
        <f t="shared" si="50"/>
        <v>2460.7937107426487</v>
      </c>
      <c r="AK22" s="1">
        <f t="shared" si="51"/>
        <v>779.12646242300366</v>
      </c>
      <c r="AL22" s="10">
        <f t="shared" si="28"/>
        <v>7.6224479111931371</v>
      </c>
      <c r="AM22" s="10">
        <f t="shared" si="29"/>
        <v>0.98335945346391362</v>
      </c>
      <c r="AN22" s="10">
        <f t="shared" si="30"/>
        <v>0.41091569256247462</v>
      </c>
      <c r="AO22" s="7">
        <f t="shared" si="52"/>
        <v>2.0621120954280148E-2</v>
      </c>
      <c r="AP22" s="7">
        <f t="shared" si="31"/>
        <v>2.5977173653231045E-2</v>
      </c>
      <c r="AQ22" s="7">
        <f t="shared" si="32"/>
        <v>2.3564574154817608E-2</v>
      </c>
      <c r="AR22" s="1">
        <f t="shared" si="53"/>
        <v>12522.720493719629</v>
      </c>
      <c r="AS22" s="1">
        <f t="shared" si="54"/>
        <v>1767.9803332996653</v>
      </c>
      <c r="AT22" s="1">
        <f t="shared" si="55"/>
        <v>561.37624208675288</v>
      </c>
      <c r="AU22" s="1">
        <f t="shared" si="56"/>
        <v>2504.544098743926</v>
      </c>
      <c r="AV22" s="1">
        <f t="shared" si="57"/>
        <v>353.59606665993306</v>
      </c>
      <c r="AW22" s="1">
        <f t="shared" si="58"/>
        <v>112.27524841735058</v>
      </c>
      <c r="AX22" s="1">
        <f t="shared" si="33"/>
        <v>11333.759580913693</v>
      </c>
      <c r="AY22" s="1">
        <f t="shared" si="4"/>
        <v>850.90250680214922</v>
      </c>
      <c r="AZ22" s="1">
        <f t="shared" si="5"/>
        <v>285.67311948812511</v>
      </c>
      <c r="BA22" s="1">
        <f t="shared" si="34"/>
        <v>8251.9041504393062</v>
      </c>
      <c r="BB22" s="1">
        <f t="shared" si="35"/>
        <v>11213.807750142341</v>
      </c>
      <c r="BC22" s="1">
        <f t="shared" si="36"/>
        <v>8889.8737075618519</v>
      </c>
      <c r="BD22" s="1">
        <f t="shared" si="6"/>
        <v>0</v>
      </c>
      <c r="BE22">
        <v>0</v>
      </c>
      <c r="BF22">
        <v>0</v>
      </c>
      <c r="BG22">
        <v>0</v>
      </c>
      <c r="BH22">
        <f t="shared" si="7"/>
        <v>0</v>
      </c>
      <c r="BI22">
        <f t="shared" si="37"/>
        <v>0</v>
      </c>
      <c r="BJ22">
        <f t="shared" si="8"/>
        <v>0</v>
      </c>
      <c r="BK22">
        <f t="shared" si="9"/>
        <v>0</v>
      </c>
      <c r="BL22">
        <f t="shared" si="10"/>
        <v>0</v>
      </c>
      <c r="BM22">
        <f t="shared" si="11"/>
        <v>0</v>
      </c>
      <c r="BN22">
        <f t="shared" si="12"/>
        <v>0</v>
      </c>
      <c r="BO22">
        <f t="shared" si="38"/>
        <v>0</v>
      </c>
      <c r="BP22">
        <f t="shared" si="39"/>
        <v>0</v>
      </c>
      <c r="BQ22">
        <f t="shared" si="40"/>
        <v>0</v>
      </c>
      <c r="BR22" s="13">
        <v>0</v>
      </c>
      <c r="BS22" s="8">
        <f>BS$3*temperature!$I132</f>
        <v>-2.0771559547901006</v>
      </c>
      <c r="BT22" s="8">
        <f>BT$3*temperature!$I132</f>
        <v>-1.9198293510898403</v>
      </c>
      <c r="BU22" s="8">
        <f>BU$3*temperature!$I132</f>
        <v>-1.6854448525148837</v>
      </c>
      <c r="BV22" s="8">
        <f t="shared" si="41"/>
        <v>-2.0409197011312097</v>
      </c>
      <c r="BW22" s="8">
        <f t="shared" si="13"/>
        <v>-1.8692501325371351</v>
      </c>
      <c r="BX22" s="8">
        <f t="shared" si="14"/>
        <v>-1.6410406540346967</v>
      </c>
      <c r="BY22" s="15">
        <f t="shared" si="42"/>
        <v>1.7445129035846812E-2</v>
      </c>
      <c r="BZ22" s="15">
        <f t="shared" si="15"/>
        <v>2.6345684591181202E-2</v>
      </c>
      <c r="CA22" s="15">
        <f t="shared" si="16"/>
        <v>2.6345684591181206E-2</v>
      </c>
      <c r="CB22" s="8">
        <f t="shared" si="43"/>
        <v>1.8118126829445445E-2</v>
      </c>
      <c r="CC22" s="8">
        <f t="shared" si="17"/>
        <v>2.5289609276352508E-2</v>
      </c>
      <c r="CD22" s="8">
        <f t="shared" si="18"/>
        <v>2.2202099240093524E-2</v>
      </c>
      <c r="CE22" s="8">
        <f t="shared" si="44"/>
        <v>-2.0590378279606552</v>
      </c>
      <c r="CF22" s="8">
        <f t="shared" si="19"/>
        <v>-1.8945397418134877</v>
      </c>
      <c r="CG22" s="8">
        <f t="shared" si="20"/>
        <v>-1.6632427532747902</v>
      </c>
      <c r="CH22" s="8">
        <f>CH$3*temperature!$I132+CH$4*temperature!$I132^2</f>
        <v>-2.0590378279606552</v>
      </c>
      <c r="CI22" s="8">
        <f>CI$3*temperature!$I132+CI$4*temperature!$I132^2</f>
        <v>-1.8945435386970426</v>
      </c>
      <c r="CJ22" s="8">
        <f>CJ$3*temperature!$I132+CJ$4*temperature!$I132^2</f>
        <v>-1.6632446913185743</v>
      </c>
      <c r="CK22" s="13"/>
      <c r="CL22" s="13"/>
      <c r="CM22" s="13"/>
    </row>
    <row r="23" spans="1:91" x14ac:dyDescent="0.3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45"/>
        <v>7.3482904106083602E-3</v>
      </c>
      <c r="F23" s="7">
        <f t="shared" si="21"/>
        <v>1.6168595294302479E-2</v>
      </c>
      <c r="G23" s="7">
        <f t="shared" si="22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23"/>
        <v>18501.185325325401</v>
      </c>
      <c r="L23" s="1">
        <f t="shared" si="0"/>
        <v>1336.9446331800771</v>
      </c>
      <c r="M23" s="1">
        <f t="shared" si="1"/>
        <v>389.70954969738369</v>
      </c>
      <c r="N23" s="7">
        <f t="shared" si="46"/>
        <v>3.1697706905913892E-2</v>
      </c>
      <c r="O23" s="7">
        <f t="shared" si="24"/>
        <v>2.9855040327190441E-2</v>
      </c>
      <c r="P23" s="7">
        <f t="shared" si="25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6"/>
        <v>239.50476052364905</v>
      </c>
      <c r="U23" s="1">
        <f t="shared" si="59"/>
        <v>930.19975001883006</v>
      </c>
      <c r="V23" s="1">
        <f t="shared" si="60"/>
        <v>900.51487180944673</v>
      </c>
      <c r="W23" s="7">
        <f t="shared" si="47"/>
        <v>-1.4602190653870806E-2</v>
      </c>
      <c r="X23" s="7">
        <f t="shared" si="63"/>
        <v>1.2266952726774027E-2</v>
      </c>
      <c r="Y23" s="7">
        <f t="shared" si="64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27"/>
        <v>2.4545082380311687</v>
      </c>
      <c r="AD23" s="8">
        <f t="shared" si="61"/>
        <v>2.8172710428917731</v>
      </c>
      <c r="AE23" s="8">
        <f t="shared" si="62"/>
        <v>1.7962150035071196</v>
      </c>
      <c r="AF23" s="7">
        <f t="shared" si="48"/>
        <v>-3.6958937098646727E-3</v>
      </c>
      <c r="AG23" s="7">
        <f t="shared" si="65"/>
        <v>-8.4510729951581265E-3</v>
      </c>
      <c r="AH23" s="7">
        <f t="shared" si="66"/>
        <v>5.5492268770880981E-2</v>
      </c>
      <c r="AI23" s="1">
        <f t="shared" si="49"/>
        <v>20148.863300166624</v>
      </c>
      <c r="AJ23" s="1">
        <f t="shared" si="50"/>
        <v>2568.3104063283172</v>
      </c>
      <c r="AK23" s="1">
        <f t="shared" si="51"/>
        <v>813.48906459805391</v>
      </c>
      <c r="AL23" s="10">
        <f t="shared" si="28"/>
        <v>7.7796313315375505</v>
      </c>
      <c r="AM23" s="10">
        <f t="shared" si="29"/>
        <v>1.008904352750092</v>
      </c>
      <c r="AN23" s="10">
        <f t="shared" si="30"/>
        <v>0.4205987458712413</v>
      </c>
      <c r="AO23" s="7">
        <f t="shared" si="52"/>
        <v>2.0621120954280148E-2</v>
      </c>
      <c r="AP23" s="7">
        <f t="shared" si="31"/>
        <v>2.5977173653231045E-2</v>
      </c>
      <c r="AQ23" s="7">
        <f t="shared" si="32"/>
        <v>2.3564574154817608E-2</v>
      </c>
      <c r="AR23" s="1">
        <f t="shared" si="53"/>
        <v>12926.608401519468</v>
      </c>
      <c r="AS23" s="1">
        <f t="shared" si="54"/>
        <v>1853.1142854562922</v>
      </c>
      <c r="AT23" s="1">
        <f t="shared" si="55"/>
        <v>591.08301482606362</v>
      </c>
      <c r="AU23" s="1">
        <f t="shared" si="56"/>
        <v>2585.321680303894</v>
      </c>
      <c r="AV23" s="1">
        <f t="shared" si="57"/>
        <v>370.62285709125848</v>
      </c>
      <c r="AW23" s="1">
        <f t="shared" si="58"/>
        <v>118.21660296521273</v>
      </c>
      <c r="AX23" s="1">
        <f t="shared" si="33"/>
        <v>11613.957899168139</v>
      </c>
      <c r="AY23" s="1">
        <f t="shared" si="4"/>
        <v>877.6852675140758</v>
      </c>
      <c r="AZ23" s="1">
        <f t="shared" si="5"/>
        <v>293.49503826299298</v>
      </c>
      <c r="BA23" s="1">
        <f t="shared" si="34"/>
        <v>8334.2871659708962</v>
      </c>
      <c r="BB23" s="1">
        <f t="shared" si="35"/>
        <v>11447.465093134968</v>
      </c>
      <c r="BC23" s="1">
        <f t="shared" si="36"/>
        <v>9154.366335279552</v>
      </c>
      <c r="BD23" s="1">
        <f t="shared" si="6"/>
        <v>0</v>
      </c>
      <c r="BE23">
        <v>0</v>
      </c>
      <c r="BF23">
        <v>0</v>
      </c>
      <c r="BG23">
        <v>0</v>
      </c>
      <c r="BH23">
        <f t="shared" si="7"/>
        <v>0</v>
      </c>
      <c r="BI23">
        <f t="shared" si="37"/>
        <v>0</v>
      </c>
      <c r="BJ23">
        <f t="shared" si="8"/>
        <v>0</v>
      </c>
      <c r="BK23">
        <f t="shared" si="9"/>
        <v>0</v>
      </c>
      <c r="BL23">
        <f t="shared" si="10"/>
        <v>0</v>
      </c>
      <c r="BM23">
        <f t="shared" si="11"/>
        <v>0</v>
      </c>
      <c r="BN23">
        <f t="shared" si="12"/>
        <v>0</v>
      </c>
      <c r="BO23">
        <f t="shared" si="38"/>
        <v>0</v>
      </c>
      <c r="BP23">
        <f t="shared" si="39"/>
        <v>0</v>
      </c>
      <c r="BQ23">
        <f t="shared" si="40"/>
        <v>0</v>
      </c>
      <c r="BR23" s="13">
        <v>0</v>
      </c>
      <c r="BS23" s="8">
        <f>BS$3*temperature!$I133</f>
        <v>-2.1430120097241585</v>
      </c>
      <c r="BT23" s="8">
        <f>BT$3*temperature!$I133</f>
        <v>-1.9806973792789733</v>
      </c>
      <c r="BU23" s="8">
        <f>BU$3*temperature!$I133</f>
        <v>-1.7388817398798295</v>
      </c>
      <c r="BV23" s="8">
        <f t="shared" si="41"/>
        <v>-2.1044415965694525</v>
      </c>
      <c r="BW23" s="8">
        <f t="shared" si="13"/>
        <v>-1.9268600986653539</v>
      </c>
      <c r="BX23" s="8">
        <f t="shared" si="14"/>
        <v>-1.6916172434639822</v>
      </c>
      <c r="BY23" s="15">
        <f t="shared" si="42"/>
        <v>1.7998225385433404E-2</v>
      </c>
      <c r="BZ23" s="15">
        <f t="shared" si="15"/>
        <v>2.7180972306439691E-2</v>
      </c>
      <c r="CA23" s="15">
        <f t="shared" si="16"/>
        <v>2.7180972306439694E-2</v>
      </c>
      <c r="CB23" s="8">
        <f t="shared" si="43"/>
        <v>1.9285206577353001E-2</v>
      </c>
      <c r="CC23" s="8">
        <f t="shared" si="17"/>
        <v>2.6918640306809721E-2</v>
      </c>
      <c r="CD23" s="8">
        <f t="shared" si="18"/>
        <v>2.3632248207923659E-2</v>
      </c>
      <c r="CE23" s="8">
        <f t="shared" si="44"/>
        <v>-2.1237268031468055</v>
      </c>
      <c r="CF23" s="8">
        <f t="shared" si="19"/>
        <v>-1.9537787389721637</v>
      </c>
      <c r="CG23" s="8">
        <f t="shared" si="20"/>
        <v>-1.7152494916719059</v>
      </c>
      <c r="CH23" s="8">
        <f>CH$3*temperature!$I133+CH$4*temperature!$I133^2</f>
        <v>-2.1237268031468055</v>
      </c>
      <c r="CI23" s="8">
        <f>CI$3*temperature!$I133+CI$4*temperature!$I133^2</f>
        <v>-1.95378265287501</v>
      </c>
      <c r="CJ23" s="8">
        <f>CJ$3*temperature!$I133+CJ$4*temperature!$I133^2</f>
        <v>-1.7152514894458637</v>
      </c>
      <c r="CK23" s="13"/>
      <c r="CL23" s="13"/>
      <c r="CM23" s="13"/>
    </row>
    <row r="24" spans="1:91" x14ac:dyDescent="0.3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45"/>
        <v>7.2592798295529892E-3</v>
      </c>
      <c r="F24" s="7">
        <f t="shared" si="21"/>
        <v>1.6032358762138932E-2</v>
      </c>
      <c r="G24" s="7">
        <f t="shared" si="22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23"/>
        <v>19135.326643346936</v>
      </c>
      <c r="L24" s="1">
        <f t="shared" si="0"/>
        <v>1358.3805478897186</v>
      </c>
      <c r="M24" s="1">
        <f t="shared" si="1"/>
        <v>399.88145910666537</v>
      </c>
      <c r="N24" s="7">
        <f t="shared" si="46"/>
        <v>3.4275712981129303E-2</v>
      </c>
      <c r="O24" s="7">
        <f t="shared" si="24"/>
        <v>1.6033509673959889E-2</v>
      </c>
      <c r="P24" s="7">
        <f t="shared" si="25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6"/>
        <v>236.96599895979352</v>
      </c>
      <c r="U24" s="1">
        <f t="shared" si="59"/>
        <v>953.04866684438355</v>
      </c>
      <c r="V24" s="1">
        <f t="shared" si="60"/>
        <v>887.72358916796884</v>
      </c>
      <c r="W24" s="7">
        <f t="shared" si="47"/>
        <v>-1.0600046355257464E-2</v>
      </c>
      <c r="X24" s="7">
        <f t="shared" si="63"/>
        <v>2.4563451909217271E-2</v>
      </c>
      <c r="Y24" s="7">
        <f t="shared" si="64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27"/>
        <v>2.4498286870526638</v>
      </c>
      <c r="AD24" s="8">
        <f t="shared" si="61"/>
        <v>2.81064944312521</v>
      </c>
      <c r="AE24" s="8">
        <f t="shared" si="62"/>
        <v>1.831713986286849</v>
      </c>
      <c r="AF24" s="7">
        <f t="shared" si="48"/>
        <v>-1.9065126390688247E-3</v>
      </c>
      <c r="AG24" s="7">
        <f t="shared" si="65"/>
        <v>-2.3503595024234603E-3</v>
      </c>
      <c r="AH24" s="7">
        <f t="shared" si="66"/>
        <v>1.9763214710052823E-2</v>
      </c>
      <c r="AI24" s="1">
        <f t="shared" si="49"/>
        <v>20719.298650453857</v>
      </c>
      <c r="AJ24" s="1">
        <f t="shared" si="50"/>
        <v>2682.1022227867443</v>
      </c>
      <c r="AK24" s="1">
        <f t="shared" si="51"/>
        <v>850.35676110346128</v>
      </c>
      <c r="AL24" s="10">
        <f t="shared" si="28"/>
        <v>7.9400560502048938</v>
      </c>
      <c r="AM24" s="10">
        <f t="shared" si="29"/>
        <v>1.0351128363209818</v>
      </c>
      <c r="AN24" s="10">
        <f t="shared" si="30"/>
        <v>0.43050997620774745</v>
      </c>
      <c r="AO24" s="7">
        <f t="shared" si="52"/>
        <v>2.0621120954280148E-2</v>
      </c>
      <c r="AP24" s="7">
        <f t="shared" si="31"/>
        <v>2.5977173653231045E-2</v>
      </c>
      <c r="AQ24" s="7">
        <f t="shared" si="32"/>
        <v>2.3564574154817608E-2</v>
      </c>
      <c r="AR24" s="1">
        <f t="shared" si="53"/>
        <v>13344.031722777712</v>
      </c>
      <c r="AS24" s="1">
        <f t="shared" si="54"/>
        <v>1942.3679221830037</v>
      </c>
      <c r="AT24" s="1">
        <f t="shared" si="55"/>
        <v>622.57783732422467</v>
      </c>
      <c r="AU24" s="1">
        <f t="shared" si="56"/>
        <v>2668.8063445555426</v>
      </c>
      <c r="AV24" s="1">
        <f t="shared" si="57"/>
        <v>388.47358443660073</v>
      </c>
      <c r="AW24" s="1">
        <f t="shared" si="58"/>
        <v>124.51556746484493</v>
      </c>
      <c r="AX24" s="1">
        <f t="shared" si="33"/>
        <v>11902.589160915466</v>
      </c>
      <c r="AY24" s="1">
        <f t="shared" si="4"/>
        <v>905.44184602891505</v>
      </c>
      <c r="AZ24" s="1">
        <f t="shared" si="5"/>
        <v>301.59274486401569</v>
      </c>
      <c r="BA24" s="1">
        <f t="shared" si="34"/>
        <v>8416.8050422860342</v>
      </c>
      <c r="BB24" s="1">
        <f t="shared" si="35"/>
        <v>11684.427968746882</v>
      </c>
      <c r="BC24" s="1">
        <f t="shared" si="36"/>
        <v>9428.198081344417</v>
      </c>
      <c r="BD24" s="1">
        <f t="shared" si="6"/>
        <v>0</v>
      </c>
      <c r="BE24">
        <v>0</v>
      </c>
      <c r="BF24">
        <v>0</v>
      </c>
      <c r="BG24">
        <v>0</v>
      </c>
      <c r="BH24">
        <f t="shared" si="7"/>
        <v>0</v>
      </c>
      <c r="BI24">
        <f t="shared" si="37"/>
        <v>0</v>
      </c>
      <c r="BJ24">
        <f t="shared" si="8"/>
        <v>0</v>
      </c>
      <c r="BK24">
        <f t="shared" si="9"/>
        <v>0</v>
      </c>
      <c r="BL24">
        <f t="shared" si="10"/>
        <v>0</v>
      </c>
      <c r="BM24">
        <f t="shared" si="11"/>
        <v>0</v>
      </c>
      <c r="BN24">
        <f t="shared" si="12"/>
        <v>0</v>
      </c>
      <c r="BO24">
        <f t="shared" si="38"/>
        <v>0</v>
      </c>
      <c r="BP24">
        <f t="shared" si="39"/>
        <v>0</v>
      </c>
      <c r="BQ24">
        <f t="shared" si="40"/>
        <v>0</v>
      </c>
      <c r="BR24" s="13">
        <v>0</v>
      </c>
      <c r="BS24" s="8">
        <f>BS$3*temperature!$I134</f>
        <v>-2.2111858094529921</v>
      </c>
      <c r="BT24" s="8">
        <f>BT$3*temperature!$I134</f>
        <v>-2.043707603134775</v>
      </c>
      <c r="BU24" s="8">
        <f>BU$3*temperature!$I134</f>
        <v>-1.7941992905742619</v>
      </c>
      <c r="BV24" s="8">
        <f t="shared" si="41"/>
        <v>-2.1701223477399374</v>
      </c>
      <c r="BW24" s="8">
        <f t="shared" si="13"/>
        <v>-1.9863904802316559</v>
      </c>
      <c r="BX24" s="8">
        <f t="shared" si="14"/>
        <v>-1.7438797922796949</v>
      </c>
      <c r="BY24" s="15">
        <f t="shared" si="42"/>
        <v>1.8570787465035973E-2</v>
      </c>
      <c r="BZ24" s="15">
        <f t="shared" si="15"/>
        <v>2.8045657223764404E-2</v>
      </c>
      <c r="CA24" s="15">
        <f t="shared" si="16"/>
        <v>2.8045657223764404E-2</v>
      </c>
      <c r="CB24" s="8">
        <f t="shared" si="43"/>
        <v>2.0531730856527524E-2</v>
      </c>
      <c r="CC24" s="8">
        <f t="shared" si="17"/>
        <v>2.8658561451559518E-2</v>
      </c>
      <c r="CD24" s="8">
        <f t="shared" si="18"/>
        <v>2.5159749147283507E-2</v>
      </c>
      <c r="CE24" s="8">
        <f t="shared" si="44"/>
        <v>-2.1906540785964648</v>
      </c>
      <c r="CF24" s="8">
        <f t="shared" si="19"/>
        <v>-2.0150490416832154</v>
      </c>
      <c r="CG24" s="8">
        <f t="shared" si="20"/>
        <v>-1.7690395414269784</v>
      </c>
      <c r="CH24" s="8">
        <f>CH$3*temperature!$I134+CH$4*temperature!$I134^2</f>
        <v>-2.1906540785964648</v>
      </c>
      <c r="CI24" s="8">
        <f>CI$3*temperature!$I134+CI$4*temperature!$I134^2</f>
        <v>-2.0150530765061649</v>
      </c>
      <c r="CJ24" s="8">
        <f>CJ$3*temperature!$I134+CJ$4*temperature!$I134^2</f>
        <v>-1.7690416009222014</v>
      </c>
      <c r="CK24" s="13"/>
      <c r="CL24" s="13"/>
      <c r="CM24" s="13"/>
    </row>
    <row r="25" spans="1:91" x14ac:dyDescent="0.3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45"/>
        <v>7.1710102906858975E-3</v>
      </c>
      <c r="F25" s="7">
        <f t="shared" si="21"/>
        <v>1.6106980972057983E-2</v>
      </c>
      <c r="G25" s="7">
        <f t="shared" si="22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23"/>
        <v>19732.332022041093</v>
      </c>
      <c r="L25" s="1">
        <f t="shared" si="0"/>
        <v>1405.6528949882536</v>
      </c>
      <c r="M25" s="1">
        <f t="shared" si="1"/>
        <v>401.96717409141297</v>
      </c>
      <c r="N25" s="7">
        <f t="shared" si="46"/>
        <v>3.1199121385352857E-2</v>
      </c>
      <c r="O25" s="7">
        <f t="shared" si="24"/>
        <v>3.4800518287731563E-2</v>
      </c>
      <c r="P25" s="7">
        <f t="shared" si="25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6"/>
        <v>233.53220678226603</v>
      </c>
      <c r="U25" s="1">
        <f t="shared" si="59"/>
        <v>937.57902753538292</v>
      </c>
      <c r="V25" s="1">
        <f t="shared" si="60"/>
        <v>902.67990564339846</v>
      </c>
      <c r="W25" s="7">
        <f t="shared" si="47"/>
        <v>-1.449065348024936E-2</v>
      </c>
      <c r="X25" s="7">
        <f t="shared" si="63"/>
        <v>-1.6231741197668126E-2</v>
      </c>
      <c r="Y25" s="7">
        <f t="shared" si="64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27"/>
        <v>2.4496385895153021</v>
      </c>
      <c r="AD25" s="8">
        <f t="shared" si="61"/>
        <v>2.7832867863149318</v>
      </c>
      <c r="AE25" s="8">
        <f t="shared" si="62"/>
        <v>1.8505048501277181</v>
      </c>
      <c r="AF25" s="7">
        <f t="shared" si="48"/>
        <v>-7.7596257389900281E-5</v>
      </c>
      <c r="AG25" s="7">
        <f t="shared" si="65"/>
        <v>-9.73535026831851E-3</v>
      </c>
      <c r="AH25" s="7">
        <f t="shared" si="66"/>
        <v>1.0258623333963213E-2</v>
      </c>
      <c r="AI25" s="1">
        <f t="shared" si="49"/>
        <v>21316.175129964013</v>
      </c>
      <c r="AJ25" s="1">
        <f t="shared" si="50"/>
        <v>2802.3655849446704</v>
      </c>
      <c r="AK25" s="1">
        <f t="shared" si="51"/>
        <v>889.8366524579601</v>
      </c>
      <c r="AL25" s="10">
        <f t="shared" si="28"/>
        <v>8.1037889063999327</v>
      </c>
      <c r="AM25" s="10">
        <f t="shared" si="29"/>
        <v>1.0620021422207806</v>
      </c>
      <c r="AN25" s="10">
        <f t="shared" si="30"/>
        <v>0.44065476046648366</v>
      </c>
      <c r="AO25" s="7">
        <f t="shared" si="52"/>
        <v>2.0621120954280148E-2</v>
      </c>
      <c r="AP25" s="7">
        <f t="shared" si="31"/>
        <v>2.5977173653231045E-2</v>
      </c>
      <c r="AQ25" s="7">
        <f t="shared" si="32"/>
        <v>2.3564574154817608E-2</v>
      </c>
      <c r="AR25" s="1">
        <f t="shared" si="53"/>
        <v>13775.299073981647</v>
      </c>
      <c r="AS25" s="1">
        <f t="shared" si="54"/>
        <v>2036.2478405779661</v>
      </c>
      <c r="AT25" s="1">
        <f t="shared" si="55"/>
        <v>655.92537283621471</v>
      </c>
      <c r="AU25" s="1">
        <f t="shared" si="56"/>
        <v>2755.0598147963296</v>
      </c>
      <c r="AV25" s="1">
        <f t="shared" si="57"/>
        <v>407.24956811559326</v>
      </c>
      <c r="AW25" s="1">
        <f t="shared" si="58"/>
        <v>131.18507456724294</v>
      </c>
      <c r="AX25" s="1">
        <f t="shared" si="33"/>
        <v>12199.785570344071</v>
      </c>
      <c r="AY25" s="1">
        <f t="shared" si="4"/>
        <v>934.15784753260596</v>
      </c>
      <c r="AZ25" s="1">
        <f t="shared" si="5"/>
        <v>309.97526124020698</v>
      </c>
      <c r="BA25" s="1">
        <f t="shared" si="34"/>
        <v>8499.4399536325072</v>
      </c>
      <c r="BB25" s="1">
        <f t="shared" si="35"/>
        <v>11927.074864243787</v>
      </c>
      <c r="BC25" s="1">
        <f t="shared" si="36"/>
        <v>9710.9968361482097</v>
      </c>
      <c r="BD25" s="1">
        <f t="shared" si="6"/>
        <v>0</v>
      </c>
      <c r="BE25">
        <v>0</v>
      </c>
      <c r="BF25">
        <v>0</v>
      </c>
      <c r="BG25">
        <v>0</v>
      </c>
      <c r="BH25">
        <f t="shared" si="7"/>
        <v>0</v>
      </c>
      <c r="BI25">
        <f t="shared" si="37"/>
        <v>0</v>
      </c>
      <c r="BJ25">
        <f t="shared" si="8"/>
        <v>0</v>
      </c>
      <c r="BK25">
        <f t="shared" si="9"/>
        <v>0</v>
      </c>
      <c r="BL25">
        <f t="shared" si="10"/>
        <v>0</v>
      </c>
      <c r="BM25">
        <f t="shared" si="11"/>
        <v>0</v>
      </c>
      <c r="BN25">
        <f t="shared" si="12"/>
        <v>0</v>
      </c>
      <c r="BO25">
        <f t="shared" si="38"/>
        <v>0</v>
      </c>
      <c r="BP25">
        <f t="shared" si="39"/>
        <v>0</v>
      </c>
      <c r="BQ25">
        <f t="shared" si="40"/>
        <v>0</v>
      </c>
      <c r="BR25" s="13">
        <v>0</v>
      </c>
      <c r="BS25" s="8">
        <f>BS$3*temperature!$I135</f>
        <v>-2.2815801484738913</v>
      </c>
      <c r="BT25" s="8">
        <f>BT$3*temperature!$I135</f>
        <v>-2.1087701796308895</v>
      </c>
      <c r="BU25" s="8">
        <f>BU$3*temperature!$I135</f>
        <v>-1.8513186301574813</v>
      </c>
      <c r="BV25" s="8">
        <f t="shared" si="41"/>
        <v>-2.2378605122061019</v>
      </c>
      <c r="BW25" s="8">
        <f t="shared" si="13"/>
        <v>-2.0477455202207486</v>
      </c>
      <c r="BX25" s="8">
        <f t="shared" si="14"/>
        <v>-1.797744234068106</v>
      </c>
      <c r="BY25" s="15">
        <f t="shared" si="42"/>
        <v>1.916199888793408E-2</v>
      </c>
      <c r="BZ25" s="15">
        <f t="shared" si="15"/>
        <v>2.8938506433556499E-2</v>
      </c>
      <c r="CA25" s="15">
        <f t="shared" si="16"/>
        <v>2.8938506433556502E-2</v>
      </c>
      <c r="CB25" s="8">
        <f t="shared" si="43"/>
        <v>2.1859818133894589E-2</v>
      </c>
      <c r="CC25" s="8">
        <f t="shared" si="17"/>
        <v>3.0512329705070299E-2</v>
      </c>
      <c r="CD25" s="8">
        <f t="shared" si="18"/>
        <v>2.6787198044687641E-2</v>
      </c>
      <c r="CE25" s="8">
        <f t="shared" si="44"/>
        <v>-2.2597203303399964</v>
      </c>
      <c r="CF25" s="8">
        <f t="shared" si="19"/>
        <v>-2.0782578499258189</v>
      </c>
      <c r="CG25" s="8">
        <f t="shared" si="20"/>
        <v>-1.8245314321127937</v>
      </c>
      <c r="CH25" s="8">
        <f>CH$3*temperature!$I135+CH$4*temperature!$I135^2</f>
        <v>-2.2597203303399969</v>
      </c>
      <c r="CI25" s="8">
        <f>CI$3*temperature!$I135+CI$4*temperature!$I135^2</f>
        <v>-2.0782620093751798</v>
      </c>
      <c r="CJ25" s="8">
        <f>CJ$3*temperature!$I135+CJ$4*temperature!$I135^2</f>
        <v>-1.8245335552210933</v>
      </c>
      <c r="CK25" s="13"/>
      <c r="CL25" s="13"/>
      <c r="CM25" s="13"/>
    </row>
    <row r="26" spans="1:91" x14ac:dyDescent="0.3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45"/>
        <v>6.9399655695143725E-3</v>
      </c>
      <c r="F26" s="7">
        <f t="shared" si="21"/>
        <v>1.5668442836691332E-2</v>
      </c>
      <c r="G26" s="7">
        <f t="shared" si="22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23"/>
        <v>20124.351959751704</v>
      </c>
      <c r="L26" s="1">
        <f t="shared" si="0"/>
        <v>1449.8121240919959</v>
      </c>
      <c r="M26" s="1">
        <f t="shared" si="1"/>
        <v>417.06319180806776</v>
      </c>
      <c r="N26" s="7">
        <f t="shared" si="46"/>
        <v>1.9866883309723526E-2</v>
      </c>
      <c r="O26" s="7">
        <f t="shared" si="24"/>
        <v>3.1415457728710017E-2</v>
      </c>
      <c r="P26" s="7">
        <f t="shared" si="25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6"/>
        <v>221.55623080971907</v>
      </c>
      <c r="U26" s="1">
        <f t="shared" si="59"/>
        <v>902.87289581321522</v>
      </c>
      <c r="V26" s="1">
        <f t="shared" si="60"/>
        <v>880.94465297742408</v>
      </c>
      <c r="W26" s="7">
        <f t="shared" si="47"/>
        <v>-5.1281902986994754E-2</v>
      </c>
      <c r="X26" s="7">
        <f t="shared" si="63"/>
        <v>-3.7016753471331154E-2</v>
      </c>
      <c r="Y26" s="7">
        <f t="shared" si="64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27"/>
        <v>2.4457874406053151</v>
      </c>
      <c r="AD26" s="8">
        <f t="shared" si="61"/>
        <v>2.8182464047647726</v>
      </c>
      <c r="AE26" s="8">
        <f t="shared" si="62"/>
        <v>1.871783504022132</v>
      </c>
      <c r="AF26" s="7">
        <f t="shared" si="48"/>
        <v>-1.5721294261408225E-3</v>
      </c>
      <c r="AG26" s="7">
        <f t="shared" si="65"/>
        <v>1.2560552014162951E-2</v>
      </c>
      <c r="AH26" s="7">
        <f t="shared" si="66"/>
        <v>1.1498837137846607E-2</v>
      </c>
      <c r="AI26" s="1">
        <f t="shared" si="49"/>
        <v>21939.617431763942</v>
      </c>
      <c r="AJ26" s="1">
        <f t="shared" si="50"/>
        <v>2929.3785945657969</v>
      </c>
      <c r="AK26" s="1">
        <f t="shared" si="51"/>
        <v>932.03806177940703</v>
      </c>
      <c r="AL26" s="10">
        <f t="shared" si="28"/>
        <v>8.2708981176267589</v>
      </c>
      <c r="AM26" s="10">
        <f t="shared" si="29"/>
        <v>1.0895899562893532</v>
      </c>
      <c r="AN26" s="10">
        <f t="shared" si="30"/>
        <v>0.45103860224616948</v>
      </c>
      <c r="AO26" s="7">
        <f t="shared" si="52"/>
        <v>2.0621120954280148E-2</v>
      </c>
      <c r="AP26" s="7">
        <f t="shared" si="31"/>
        <v>2.5977173653231045E-2</v>
      </c>
      <c r="AQ26" s="7">
        <f t="shared" si="32"/>
        <v>2.3564574154817608E-2</v>
      </c>
      <c r="AR26" s="1">
        <f t="shared" si="53"/>
        <v>14219.109702597792</v>
      </c>
      <c r="AS26" s="1">
        <f t="shared" si="54"/>
        <v>2134.1259420488577</v>
      </c>
      <c r="AT26" s="1">
        <f t="shared" si="55"/>
        <v>691.18551481508996</v>
      </c>
      <c r="AU26" s="1">
        <f t="shared" si="56"/>
        <v>2843.8219405195587</v>
      </c>
      <c r="AV26" s="1">
        <f t="shared" si="57"/>
        <v>426.82518840977156</v>
      </c>
      <c r="AW26" s="1">
        <f t="shared" si="58"/>
        <v>138.237102963018</v>
      </c>
      <c r="AX26" s="1">
        <f t="shared" si="33"/>
        <v>12506.045006961838</v>
      </c>
      <c r="AY26" s="1">
        <f t="shared" si="4"/>
        <v>963.95712074945845</v>
      </c>
      <c r="AZ26" s="1">
        <f t="shared" si="5"/>
        <v>318.65217182326199</v>
      </c>
      <c r="BA26" s="1">
        <f t="shared" si="34"/>
        <v>8580.9777537492519</v>
      </c>
      <c r="BB26" s="1">
        <f t="shared" si="35"/>
        <v>12169.569734725135</v>
      </c>
      <c r="BC26" s="1">
        <f t="shared" si="36"/>
        <v>10002.28555956844</v>
      </c>
      <c r="BD26" s="1">
        <f t="shared" si="6"/>
        <v>0</v>
      </c>
      <c r="BE26">
        <v>0</v>
      </c>
      <c r="BF26">
        <v>0</v>
      </c>
      <c r="BG26">
        <v>0</v>
      </c>
      <c r="BH26">
        <f t="shared" si="7"/>
        <v>0</v>
      </c>
      <c r="BI26">
        <f t="shared" si="37"/>
        <v>0</v>
      </c>
      <c r="BJ26">
        <f t="shared" si="8"/>
        <v>0</v>
      </c>
      <c r="BK26">
        <f t="shared" si="9"/>
        <v>0</v>
      </c>
      <c r="BL26">
        <f t="shared" si="10"/>
        <v>0</v>
      </c>
      <c r="BM26">
        <f t="shared" si="11"/>
        <v>0</v>
      </c>
      <c r="BN26">
        <f t="shared" si="12"/>
        <v>0</v>
      </c>
      <c r="BO26">
        <f t="shared" si="38"/>
        <v>0</v>
      </c>
      <c r="BP26">
        <f t="shared" si="39"/>
        <v>0</v>
      </c>
      <c r="BQ26">
        <f t="shared" si="40"/>
        <v>0</v>
      </c>
      <c r="BR26" s="13">
        <v>0</v>
      </c>
      <c r="BS26" s="8">
        <f>BS$3*temperature!$I136</f>
        <v>-2.3543989006158097</v>
      </c>
      <c r="BT26" s="8">
        <f>BT$3*temperature!$I136</f>
        <v>-2.176073540916498</v>
      </c>
      <c r="BU26" s="8">
        <f>BU$3*temperature!$I136</f>
        <v>-1.9104051858304547</v>
      </c>
      <c r="BV26" s="8">
        <f t="shared" si="41"/>
        <v>-2.3078440246691856</v>
      </c>
      <c r="BW26" s="8">
        <f t="shared" si="13"/>
        <v>-2.1110914026589294</v>
      </c>
      <c r="BX26" s="8">
        <f t="shared" si="14"/>
        <v>-1.8533564640940903</v>
      </c>
      <c r="BY26" s="15">
        <f t="shared" si="42"/>
        <v>1.9773571901705925E-2</v>
      </c>
      <c r="BZ26" s="15">
        <f t="shared" si="15"/>
        <v>2.9862105777086891E-2</v>
      </c>
      <c r="CA26" s="15">
        <f t="shared" si="16"/>
        <v>2.9862105777086895E-2</v>
      </c>
      <c r="CB26" s="8">
        <f t="shared" si="43"/>
        <v>2.3277437973312051E-2</v>
      </c>
      <c r="CC26" s="8">
        <f t="shared" si="17"/>
        <v>3.2491069128784245E-2</v>
      </c>
      <c r="CD26" s="8">
        <f t="shared" si="18"/>
        <v>2.8524360868182191E-2</v>
      </c>
      <c r="CE26" s="8">
        <f t="shared" si="44"/>
        <v>-2.3311214626424976</v>
      </c>
      <c r="CF26" s="8">
        <f t="shared" si="19"/>
        <v>-2.1435824717877137</v>
      </c>
      <c r="CG26" s="8">
        <f t="shared" si="20"/>
        <v>-1.8818808249622725</v>
      </c>
      <c r="CH26" s="8">
        <f>CH$3*temperature!$I136+CH$4*temperature!$I136^2</f>
        <v>-2.3311214626424976</v>
      </c>
      <c r="CI26" s="8">
        <f>CI$3*temperature!$I136+CI$4*temperature!$I136^2</f>
        <v>-2.1435867599073504</v>
      </c>
      <c r="CJ26" s="8">
        <f>CJ$3*temperature!$I136+CJ$4*temperature!$I136^2</f>
        <v>-1.8818830137477596</v>
      </c>
      <c r="CK26" s="13"/>
      <c r="CL26" s="13"/>
      <c r="CM26" s="13"/>
    </row>
    <row r="27" spans="1:91" x14ac:dyDescent="0.3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45"/>
        <v>6.9168601659503892E-3</v>
      </c>
      <c r="F27" s="7">
        <f t="shared" si="21"/>
        <v>1.5817996879959884E-2</v>
      </c>
      <c r="G27" s="7">
        <f t="shared" si="22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23"/>
        <v>20292.933909060386</v>
      </c>
      <c r="L27" s="1">
        <f t="shared" si="0"/>
        <v>1454.6029384071733</v>
      </c>
      <c r="M27" s="1">
        <f t="shared" si="1"/>
        <v>427.88781278464347</v>
      </c>
      <c r="N27" s="7">
        <f t="shared" si="46"/>
        <v>8.3770125689435204E-3</v>
      </c>
      <c r="O27" s="7">
        <f t="shared" si="24"/>
        <v>3.3044380272222451E-3</v>
      </c>
      <c r="P27" s="7">
        <f t="shared" si="25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6"/>
        <v>212.36445626954927</v>
      </c>
      <c r="U27" s="1">
        <f t="shared" si="59"/>
        <v>899.9089338975441</v>
      </c>
      <c r="V27" s="1">
        <f t="shared" si="60"/>
        <v>881.70150629598425</v>
      </c>
      <c r="W27" s="7">
        <f t="shared" si="47"/>
        <v>-4.1487321329563676E-2</v>
      </c>
      <c r="X27" s="7">
        <f t="shared" si="63"/>
        <v>-3.2828119322393379E-3</v>
      </c>
      <c r="Y27" s="7">
        <f t="shared" si="64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27"/>
        <v>2.4149199480729333</v>
      </c>
      <c r="AD27" s="8">
        <f t="shared" si="61"/>
        <v>2.735183012324311</v>
      </c>
      <c r="AE27" s="8">
        <f t="shared" si="62"/>
        <v>1.8350201755581217</v>
      </c>
      <c r="AF27" s="7">
        <f t="shared" si="48"/>
        <v>-1.2620676686745269E-2</v>
      </c>
      <c r="AG27" s="7">
        <f t="shared" si="65"/>
        <v>-2.9473431528211025E-2</v>
      </c>
      <c r="AH27" s="7">
        <f t="shared" si="66"/>
        <v>-1.9640801612479497E-2</v>
      </c>
      <c r="AI27" s="1">
        <f t="shared" si="49"/>
        <v>22589.477629107107</v>
      </c>
      <c r="AJ27" s="1">
        <f t="shared" si="50"/>
        <v>3063.265923518989</v>
      </c>
      <c r="AK27" s="1">
        <f t="shared" si="51"/>
        <v>977.0713585644844</v>
      </c>
      <c r="AL27" s="10">
        <f t="shared" si="28"/>
        <v>8.4414533081108676</v>
      </c>
      <c r="AM27" s="10">
        <f t="shared" si="29"/>
        <v>1.1178944237946982</v>
      </c>
      <c r="AN27" s="10">
        <f t="shared" si="30"/>
        <v>0.4616671348354846</v>
      </c>
      <c r="AO27" s="7">
        <f t="shared" si="52"/>
        <v>2.0621120954280148E-2</v>
      </c>
      <c r="AP27" s="7">
        <f t="shared" si="31"/>
        <v>2.5977173653231045E-2</v>
      </c>
      <c r="AQ27" s="7">
        <f t="shared" si="32"/>
        <v>2.3564574154817608E-2</v>
      </c>
      <c r="AR27" s="1">
        <f t="shared" si="53"/>
        <v>14678.013210257626</v>
      </c>
      <c r="AS27" s="1">
        <f t="shared" si="54"/>
        <v>2237.1355800170063</v>
      </c>
      <c r="AT27" s="1">
        <f t="shared" si="55"/>
        <v>728.41369484042536</v>
      </c>
      <c r="AU27" s="1">
        <f t="shared" si="56"/>
        <v>2935.6026420515254</v>
      </c>
      <c r="AV27" s="1">
        <f t="shared" si="57"/>
        <v>447.4271160034013</v>
      </c>
      <c r="AW27" s="1">
        <f t="shared" si="58"/>
        <v>145.68273896808509</v>
      </c>
      <c r="AX27" s="1">
        <f t="shared" si="33"/>
        <v>12820.980621077606</v>
      </c>
      <c r="AY27" s="1">
        <f t="shared" si="4"/>
        <v>994.75028667606784</v>
      </c>
      <c r="AZ27" s="1">
        <f t="shared" si="5"/>
        <v>327.63344695755029</v>
      </c>
      <c r="BA27" s="1">
        <f t="shared" si="34"/>
        <v>8663.1097221816781</v>
      </c>
      <c r="BB27" s="1">
        <f t="shared" si="35"/>
        <v>12418.642196786283</v>
      </c>
      <c r="BC27" s="1">
        <f t="shared" si="36"/>
        <v>10301.502485677411</v>
      </c>
      <c r="BD27" s="1">
        <f t="shared" si="6"/>
        <v>0</v>
      </c>
      <c r="BE27">
        <v>0</v>
      </c>
      <c r="BF27">
        <v>0</v>
      </c>
      <c r="BG27">
        <v>0</v>
      </c>
      <c r="BH27">
        <f t="shared" si="7"/>
        <v>0</v>
      </c>
      <c r="BI27">
        <f t="shared" si="37"/>
        <v>0</v>
      </c>
      <c r="BJ27">
        <f t="shared" si="8"/>
        <v>0</v>
      </c>
      <c r="BK27">
        <f t="shared" si="9"/>
        <v>0</v>
      </c>
      <c r="BL27">
        <f t="shared" si="10"/>
        <v>0</v>
      </c>
      <c r="BM27">
        <f t="shared" si="11"/>
        <v>0</v>
      </c>
      <c r="BN27">
        <f t="shared" si="12"/>
        <v>0</v>
      </c>
      <c r="BO27">
        <f t="shared" si="38"/>
        <v>0</v>
      </c>
      <c r="BP27">
        <f t="shared" si="39"/>
        <v>0</v>
      </c>
      <c r="BQ27">
        <f t="shared" si="40"/>
        <v>0</v>
      </c>
      <c r="BR27" s="13">
        <v>0</v>
      </c>
      <c r="BS27" s="8">
        <f>BS$3*temperature!$I137</f>
        <v>-2.4293815838572126</v>
      </c>
      <c r="BT27" s="8">
        <f>BT$3*temperature!$I137</f>
        <v>-2.2453769342309706</v>
      </c>
      <c r="BU27" s="8">
        <f>BU$3*temperature!$I137</f>
        <v>-1.9712475974007246</v>
      </c>
      <c r="BV27" s="8">
        <f t="shared" si="41"/>
        <v>-2.3798141368391388</v>
      </c>
      <c r="BW27" s="8">
        <f t="shared" si="13"/>
        <v>-2.176189794759348</v>
      </c>
      <c r="BX27" s="8">
        <f t="shared" si="14"/>
        <v>-1.9105072466937838</v>
      </c>
      <c r="BY27" s="15">
        <f t="shared" si="42"/>
        <v>2.0403318831195619E-2</v>
      </c>
      <c r="BZ27" s="15">
        <f t="shared" si="15"/>
        <v>3.0813151420974554E-2</v>
      </c>
      <c r="CA27" s="15">
        <f t="shared" si="16"/>
        <v>3.0813151420974558E-2</v>
      </c>
      <c r="CB27" s="8">
        <f t="shared" si="43"/>
        <v>2.4783723509036851E-2</v>
      </c>
      <c r="CC27" s="8">
        <f t="shared" si="17"/>
        <v>3.4593569735811264E-2</v>
      </c>
      <c r="CD27" s="8">
        <f t="shared" si="18"/>
        <v>3.0370175353470412E-2</v>
      </c>
      <c r="CE27" s="8">
        <f t="shared" si="44"/>
        <v>-2.4045978603481757</v>
      </c>
      <c r="CF27" s="8">
        <f t="shared" si="19"/>
        <v>-2.2107833644951591</v>
      </c>
      <c r="CG27" s="8">
        <f t="shared" si="20"/>
        <v>-1.9408774220472542</v>
      </c>
      <c r="CH27" s="8">
        <f>CH$3*temperature!$I137+CH$4*temperature!$I137^2</f>
        <v>-2.4045978603481757</v>
      </c>
      <c r="CI27" s="8">
        <f>CI$3*temperature!$I137+CI$4*temperature!$I137^2</f>
        <v>-2.2107877848448281</v>
      </c>
      <c r="CJ27" s="8">
        <f>CJ$3*temperature!$I137+CJ$4*temperature!$I137^2</f>
        <v>-1.9408796783269355</v>
      </c>
      <c r="CK27" s="13"/>
      <c r="CL27" s="13"/>
      <c r="CM27" s="13"/>
    </row>
    <row r="28" spans="1:91" x14ac:dyDescent="0.3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45"/>
        <v>6.1984829573309419E-3</v>
      </c>
      <c r="F28" s="7">
        <f t="shared" si="21"/>
        <v>1.6820629902325246E-2</v>
      </c>
      <c r="G28" s="7">
        <f t="shared" si="22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23"/>
        <v>20237.139804597737</v>
      </c>
      <c r="L28" s="1">
        <f t="shared" si="0"/>
        <v>1436.3355887459484</v>
      </c>
      <c r="M28" s="1">
        <f t="shared" si="1"/>
        <v>433.3540066629966</v>
      </c>
      <c r="N28" s="7">
        <f t="shared" si="46"/>
        <v>-2.7494350847778737E-3</v>
      </c>
      <c r="O28" s="7">
        <f t="shared" si="24"/>
        <v>-1.2558306585870205E-2</v>
      </c>
      <c r="P28" s="7">
        <f t="shared" si="25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6"/>
        <v>206.37847509359841</v>
      </c>
      <c r="U28" s="1">
        <f t="shared" si="59"/>
        <v>927.07388067722479</v>
      </c>
      <c r="V28" s="1">
        <f t="shared" si="60"/>
        <v>889.61113157263264</v>
      </c>
      <c r="W28" s="7">
        <f t="shared" si="47"/>
        <v>-2.8187302532176051E-2</v>
      </c>
      <c r="X28" s="7">
        <f t="shared" si="63"/>
        <v>3.0186328589969724E-2</v>
      </c>
      <c r="Y28" s="7">
        <f t="shared" si="64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27"/>
        <v>2.3856263347113855</v>
      </c>
      <c r="AD28" s="8">
        <f t="shared" si="61"/>
        <v>2.7388918519516774</v>
      </c>
      <c r="AE28" s="8">
        <f t="shared" si="62"/>
        <v>1.8382081108631489</v>
      </c>
      <c r="AF28" s="7">
        <f t="shared" si="48"/>
        <v>-1.2130262696667726E-2</v>
      </c>
      <c r="AG28" s="7">
        <f t="shared" si="65"/>
        <v>1.3559749423182055E-3</v>
      </c>
      <c r="AH28" s="7">
        <f t="shared" si="66"/>
        <v>1.7372753430668908E-3</v>
      </c>
      <c r="AI28" s="1">
        <f t="shared" si="49"/>
        <v>23266.132508247923</v>
      </c>
      <c r="AJ28" s="1">
        <f t="shared" si="50"/>
        <v>3204.3664471704915</v>
      </c>
      <c r="AK28" s="1">
        <f t="shared" si="51"/>
        <v>1025.0469616761211</v>
      </c>
      <c r="AL28" s="10">
        <f t="shared" si="28"/>
        <v>8.6155255378073292</v>
      </c>
      <c r="AM28" s="10">
        <f t="shared" si="29"/>
        <v>1.1469341613675916</v>
      </c>
      <c r="AN28" s="10">
        <f t="shared" si="30"/>
        <v>0.47254612426915754</v>
      </c>
      <c r="AO28" s="7">
        <f t="shared" si="52"/>
        <v>2.0621120954280148E-2</v>
      </c>
      <c r="AP28" s="7">
        <f t="shared" si="31"/>
        <v>2.5977173653231045E-2</v>
      </c>
      <c r="AQ28" s="7">
        <f t="shared" si="32"/>
        <v>2.3564574154817608E-2</v>
      </c>
      <c r="AR28" s="1">
        <f t="shared" si="53"/>
        <v>15144.061131962364</v>
      </c>
      <c r="AS28" s="1">
        <f t="shared" si="54"/>
        <v>2347.129099409734</v>
      </c>
      <c r="AT28" s="1">
        <f t="shared" si="55"/>
        <v>767.66952063484507</v>
      </c>
      <c r="AU28" s="1">
        <f t="shared" si="56"/>
        <v>3028.8122263924729</v>
      </c>
      <c r="AV28" s="1">
        <f t="shared" si="57"/>
        <v>469.42581988194684</v>
      </c>
      <c r="AW28" s="1">
        <f t="shared" si="58"/>
        <v>153.53390412696902</v>
      </c>
      <c r="AX28" s="1">
        <f t="shared" si="33"/>
        <v>13146.576271941067</v>
      </c>
      <c r="AY28" s="1">
        <f t="shared" si="4"/>
        <v>1026.3946907756449</v>
      </c>
      <c r="AZ28" s="1">
        <f t="shared" si="5"/>
        <v>336.92839263457734</v>
      </c>
      <c r="BA28" s="1">
        <f t="shared" si="34"/>
        <v>8739.918923901685</v>
      </c>
      <c r="BB28" s="1">
        <f t="shared" si="35"/>
        <v>12684.821407807538</v>
      </c>
      <c r="BC28" s="1">
        <f t="shared" si="36"/>
        <v>10608.158256665278</v>
      </c>
      <c r="BD28" s="1">
        <f t="shared" si="6"/>
        <v>0</v>
      </c>
      <c r="BE28">
        <v>0</v>
      </c>
      <c r="BF28">
        <v>0</v>
      </c>
      <c r="BG28">
        <v>0</v>
      </c>
      <c r="BH28">
        <f t="shared" si="7"/>
        <v>0</v>
      </c>
      <c r="BI28">
        <f t="shared" si="37"/>
        <v>0</v>
      </c>
      <c r="BJ28">
        <f t="shared" si="8"/>
        <v>0</v>
      </c>
      <c r="BK28">
        <f t="shared" si="9"/>
        <v>0</v>
      </c>
      <c r="BL28">
        <f t="shared" si="10"/>
        <v>0</v>
      </c>
      <c r="BM28">
        <f t="shared" si="11"/>
        <v>0</v>
      </c>
      <c r="BN28">
        <f t="shared" si="12"/>
        <v>0</v>
      </c>
      <c r="BO28">
        <f t="shared" si="38"/>
        <v>0</v>
      </c>
      <c r="BP28">
        <f t="shared" si="39"/>
        <v>0</v>
      </c>
      <c r="BQ28">
        <f t="shared" si="40"/>
        <v>0</v>
      </c>
      <c r="BR28" s="13">
        <v>0</v>
      </c>
      <c r="BS28" s="8">
        <f>BS$3*temperature!$I138</f>
        <v>-2.5061497614044876</v>
      </c>
      <c r="BT28" s="8">
        <f>BT$3*temperature!$I138</f>
        <v>-2.3163305860957042</v>
      </c>
      <c r="BU28" s="8">
        <f>BU$3*temperature!$I138</f>
        <v>-2.0335387938732969</v>
      </c>
      <c r="BV28" s="8">
        <f t="shared" si="41"/>
        <v>-2.4534001674730503</v>
      </c>
      <c r="BW28" s="8">
        <f t="shared" si="13"/>
        <v>-2.2427017483814065</v>
      </c>
      <c r="BX28" s="8">
        <f t="shared" si="14"/>
        <v>-1.9688990145867837</v>
      </c>
      <c r="BY28" s="15">
        <f t="shared" si="42"/>
        <v>2.1048061350442012E-2</v>
      </c>
      <c r="BZ28" s="15">
        <f t="shared" si="15"/>
        <v>3.1786843448112057E-2</v>
      </c>
      <c r="CA28" s="15">
        <f t="shared" si="16"/>
        <v>3.1786843448112063E-2</v>
      </c>
      <c r="CB28" s="8">
        <f t="shared" si="43"/>
        <v>2.6374796965718636E-2</v>
      </c>
      <c r="CC28" s="8">
        <f t="shared" si="17"/>
        <v>3.6814418857148895E-2</v>
      </c>
      <c r="CD28" s="8">
        <f t="shared" si="18"/>
        <v>3.2319889643256557E-2</v>
      </c>
      <c r="CE28" s="8">
        <f t="shared" si="44"/>
        <v>-2.4797749644387688</v>
      </c>
      <c r="CF28" s="8">
        <f t="shared" si="19"/>
        <v>-2.2795161672385555</v>
      </c>
      <c r="CG28" s="8">
        <f t="shared" si="20"/>
        <v>-2.0012189042300403</v>
      </c>
      <c r="CH28" s="8">
        <f>CH$3*temperature!$I138+CH$4*temperature!$I138^2</f>
        <v>-2.4797749644387692</v>
      </c>
      <c r="CI28" s="8">
        <f>CI$3*temperature!$I138+CI$4*temperature!$I138^2</f>
        <v>-2.2795207226895289</v>
      </c>
      <c r="CJ28" s="8">
        <f>CJ$3*temperature!$I138+CJ$4*temperature!$I138^2</f>
        <v>-2.0012212294695</v>
      </c>
      <c r="CK28" s="13"/>
      <c r="CL28" s="13"/>
      <c r="CM28" s="13"/>
    </row>
    <row r="29" spans="1:91" x14ac:dyDescent="0.3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45"/>
        <v>5.666316603642807E-3</v>
      </c>
      <c r="F29" s="7">
        <f t="shared" si="21"/>
        <v>1.6624795407551574E-2</v>
      </c>
      <c r="G29" s="7">
        <f t="shared" si="22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23"/>
        <v>20622.14124085362</v>
      </c>
      <c r="L29" s="1">
        <f t="shared" si="0"/>
        <v>1421.1857477326455</v>
      </c>
      <c r="M29" s="1">
        <f t="shared" si="1"/>
        <v>440.35839097389959</v>
      </c>
      <c r="N29" s="7">
        <f t="shared" si="46"/>
        <v>1.9024498519717437E-2</v>
      </c>
      <c r="O29" s="7">
        <f t="shared" si="24"/>
        <v>-1.0547563627891443E-2</v>
      </c>
      <c r="P29" s="7">
        <f t="shared" si="25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6"/>
        <v>202.10092770770731</v>
      </c>
      <c r="U29" s="1">
        <f t="shared" si="59"/>
        <v>939.74627918148394</v>
      </c>
      <c r="V29" s="1">
        <f t="shared" si="60"/>
        <v>883.6069313906263</v>
      </c>
      <c r="W29" s="7">
        <f t="shared" si="47"/>
        <v>-2.0726712821921511E-2</v>
      </c>
      <c r="X29" s="7">
        <f t="shared" si="63"/>
        <v>1.3669243377886886E-2</v>
      </c>
      <c r="Y29" s="7">
        <f t="shared" si="64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27"/>
        <v>2.3750849615876435</v>
      </c>
      <c r="AD29" s="8">
        <f t="shared" si="61"/>
        <v>2.7443910675908154</v>
      </c>
      <c r="AE29" s="8">
        <f t="shared" si="62"/>
        <v>1.8865369423268037</v>
      </c>
      <c r="AF29" s="7">
        <f t="shared" si="48"/>
        <v>-4.4187025312232286E-3</v>
      </c>
      <c r="AG29" s="7">
        <f t="shared" si="65"/>
        <v>2.0078250388817498E-3</v>
      </c>
      <c r="AH29" s="7">
        <f t="shared" si="66"/>
        <v>2.6291273103436374E-2</v>
      </c>
      <c r="AI29" s="1">
        <f t="shared" si="49"/>
        <v>23968.331483815607</v>
      </c>
      <c r="AJ29" s="1">
        <f t="shared" si="50"/>
        <v>3353.3556223353889</v>
      </c>
      <c r="AK29" s="1">
        <f t="shared" si="51"/>
        <v>1076.076169635478</v>
      </c>
      <c r="AL29" s="10">
        <f t="shared" si="28"/>
        <v>8.7931873320071432</v>
      </c>
      <c r="AM29" s="10">
        <f t="shared" si="29"/>
        <v>1.1767282692462604</v>
      </c>
      <c r="AN29" s="10">
        <f t="shared" si="30"/>
        <v>0.48368147245606974</v>
      </c>
      <c r="AO29" s="7">
        <f t="shared" si="52"/>
        <v>2.0621120954280148E-2</v>
      </c>
      <c r="AP29" s="7">
        <f t="shared" si="31"/>
        <v>2.5977173653231045E-2</v>
      </c>
      <c r="AQ29" s="7">
        <f t="shared" si="32"/>
        <v>2.3564574154817608E-2</v>
      </c>
      <c r="AR29" s="1">
        <f t="shared" si="53"/>
        <v>15618.982920650913</v>
      </c>
      <c r="AS29" s="1">
        <f t="shared" si="54"/>
        <v>2462.3553193478451</v>
      </c>
      <c r="AT29" s="1">
        <f t="shared" si="55"/>
        <v>808.99433513658573</v>
      </c>
      <c r="AU29" s="1">
        <f t="shared" si="56"/>
        <v>3123.796584130183</v>
      </c>
      <c r="AV29" s="1">
        <f t="shared" si="57"/>
        <v>492.47106386956904</v>
      </c>
      <c r="AW29" s="1">
        <f t="shared" si="58"/>
        <v>161.79886702731716</v>
      </c>
      <c r="AX29" s="1">
        <f t="shared" si="33"/>
        <v>13482.460513789827</v>
      </c>
      <c r="AY29" s="1">
        <f t="shared" si="4"/>
        <v>1059.1743215529059</v>
      </c>
      <c r="AZ29" s="1">
        <f t="shared" si="5"/>
        <v>346.54823016795763</v>
      </c>
      <c r="BA29" s="1">
        <f t="shared" si="34"/>
        <v>8812.8229477314489</v>
      </c>
      <c r="BB29" s="1">
        <f t="shared" si="35"/>
        <v>12954.172006335704</v>
      </c>
      <c r="BC29" s="1">
        <f t="shared" si="36"/>
        <v>10921.462028073447</v>
      </c>
      <c r="BD29" s="1">
        <f t="shared" si="6"/>
        <v>0</v>
      </c>
      <c r="BE29">
        <v>0</v>
      </c>
      <c r="BF29">
        <v>0</v>
      </c>
      <c r="BG29">
        <v>0</v>
      </c>
      <c r="BH29">
        <f t="shared" si="7"/>
        <v>0</v>
      </c>
      <c r="BI29">
        <f t="shared" si="37"/>
        <v>0</v>
      </c>
      <c r="BJ29">
        <f t="shared" si="8"/>
        <v>0</v>
      </c>
      <c r="BK29">
        <f t="shared" si="9"/>
        <v>0</v>
      </c>
      <c r="BL29">
        <f t="shared" si="10"/>
        <v>0</v>
      </c>
      <c r="BM29">
        <f t="shared" si="11"/>
        <v>0</v>
      </c>
      <c r="BN29">
        <f t="shared" si="12"/>
        <v>0</v>
      </c>
      <c r="BO29">
        <f t="shared" si="38"/>
        <v>0</v>
      </c>
      <c r="BP29">
        <f t="shared" si="39"/>
        <v>0</v>
      </c>
      <c r="BQ29">
        <f t="shared" si="40"/>
        <v>0</v>
      </c>
      <c r="BR29" s="13">
        <v>0</v>
      </c>
      <c r="BS29" s="8">
        <f>BS$3*temperature!$I139</f>
        <v>-2.5845239434026861</v>
      </c>
      <c r="BT29" s="8">
        <f>BT$3*temperature!$I139</f>
        <v>-2.3887686014603244</v>
      </c>
      <c r="BU29" s="8">
        <f>BU$3*temperature!$I139</f>
        <v>-2.0971331336792729</v>
      </c>
      <c r="BV29" s="8">
        <f t="shared" si="41"/>
        <v>-2.5284235120003693</v>
      </c>
      <c r="BW29" s="8">
        <f t="shared" si="13"/>
        <v>-2.3104626041707119</v>
      </c>
      <c r="BX29" s="8">
        <f t="shared" si="14"/>
        <v>-2.028387211038857</v>
      </c>
      <c r="BY29" s="15">
        <f t="shared" si="42"/>
        <v>2.1706292002254421E-2</v>
      </c>
      <c r="BZ29" s="15">
        <f t="shared" si="15"/>
        <v>3.278090529226714E-2</v>
      </c>
      <c r="CA29" s="15">
        <f t="shared" si="16"/>
        <v>3.2780905292267147E-2</v>
      </c>
      <c r="CB29" s="8">
        <f t="shared" si="43"/>
        <v>2.8050215701158392E-2</v>
      </c>
      <c r="CC29" s="8">
        <f t="shared" si="17"/>
        <v>3.9152998644806161E-2</v>
      </c>
      <c r="CD29" s="8">
        <f t="shared" si="18"/>
        <v>3.4372961320207826E-2</v>
      </c>
      <c r="CE29" s="8">
        <f t="shared" si="44"/>
        <v>-2.5564737277015275</v>
      </c>
      <c r="CF29" s="8">
        <f t="shared" si="19"/>
        <v>-2.349615602815518</v>
      </c>
      <c r="CG29" s="8">
        <f t="shared" si="20"/>
        <v>-2.0627601723590647</v>
      </c>
      <c r="CH29" s="8">
        <f>CH$3*temperature!$I139+CH$4*temperature!$I139^2</f>
        <v>-2.5564737277015279</v>
      </c>
      <c r="CI29" s="8">
        <f>CI$3*temperature!$I139+CI$4*temperature!$I139^2</f>
        <v>-2.3496202959046086</v>
      </c>
      <c r="CJ29" s="8">
        <f>CJ$3*temperature!$I139+CJ$4*temperature!$I139^2</f>
        <v>-2.0627625678531687</v>
      </c>
      <c r="CK29" s="13"/>
      <c r="CL29" s="13"/>
      <c r="CM29" s="13"/>
    </row>
    <row r="30" spans="1:91" x14ac:dyDescent="0.3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45"/>
        <v>5.2636035724735741E-3</v>
      </c>
      <c r="F30" s="7">
        <f t="shared" si="21"/>
        <v>1.5904845060938921E-2</v>
      </c>
      <c r="G30" s="7">
        <f t="shared" si="22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23"/>
        <v>21351.694434927398</v>
      </c>
      <c r="L30" s="1">
        <f t="shared" si="0"/>
        <v>1457.3086030603524</v>
      </c>
      <c r="M30" s="1">
        <f t="shared" si="1"/>
        <v>452.38859579981255</v>
      </c>
      <c r="N30" s="7">
        <f t="shared" si="46"/>
        <v>3.5377179583490292E-2</v>
      </c>
      <c r="O30" s="7">
        <f t="shared" si="24"/>
        <v>2.5417406123961817E-2</v>
      </c>
      <c r="P30" s="7">
        <f t="shared" si="25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6"/>
        <v>201.70557911853126</v>
      </c>
      <c r="U30" s="1">
        <f t="shared" si="59"/>
        <v>941.66348339372075</v>
      </c>
      <c r="V30" s="1">
        <f t="shared" si="60"/>
        <v>872.71451539045961</v>
      </c>
      <c r="W30" s="7">
        <f t="shared" si="47"/>
        <v>-1.9561938367143039E-3</v>
      </c>
      <c r="X30" s="7">
        <f t="shared" si="63"/>
        <v>2.040129612331798E-3</v>
      </c>
      <c r="Y30" s="7">
        <f t="shared" si="64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27"/>
        <v>2.3409095494429892</v>
      </c>
      <c r="AD30" s="8">
        <f t="shared" si="61"/>
        <v>2.7203543668669528</v>
      </c>
      <c r="AE30" s="8">
        <f t="shared" si="62"/>
        <v>1.9115173214066605</v>
      </c>
      <c r="AF30" s="7">
        <f t="shared" si="48"/>
        <v>-1.4389132472048205E-2</v>
      </c>
      <c r="AG30" s="7">
        <f t="shared" si="65"/>
        <v>-8.7584823488597863E-3</v>
      </c>
      <c r="AH30" s="7">
        <f t="shared" si="66"/>
        <v>1.3241394069414048E-2</v>
      </c>
      <c r="AI30" s="1">
        <f t="shared" si="49"/>
        <v>24695.294919564229</v>
      </c>
      <c r="AJ30" s="1">
        <f t="shared" si="50"/>
        <v>3510.4911239714193</v>
      </c>
      <c r="AK30" s="1">
        <f t="shared" si="51"/>
        <v>1130.2674196992473</v>
      </c>
      <c r="AL30" s="10">
        <f t="shared" si="28"/>
        <v>8.974512711554107</v>
      </c>
      <c r="AM30" s="10">
        <f t="shared" si="29"/>
        <v>1.2072963438391364</v>
      </c>
      <c r="AN30" s="10">
        <f t="shared" si="30"/>
        <v>0.49507922038107216</v>
      </c>
      <c r="AO30" s="7">
        <f t="shared" si="52"/>
        <v>2.0621120954280148E-2</v>
      </c>
      <c r="AP30" s="7">
        <f t="shared" si="31"/>
        <v>2.5977173653231045E-2</v>
      </c>
      <c r="AQ30" s="7">
        <f t="shared" si="32"/>
        <v>2.3564574154817608E-2</v>
      </c>
      <c r="AR30" s="1">
        <f t="shared" si="53"/>
        <v>16104.103440851959</v>
      </c>
      <c r="AS30" s="1">
        <f t="shared" si="54"/>
        <v>2581.9539914058173</v>
      </c>
      <c r="AT30" s="1">
        <f t="shared" si="55"/>
        <v>852.46594137172281</v>
      </c>
      <c r="AU30" s="1">
        <f t="shared" si="56"/>
        <v>3220.8206881703918</v>
      </c>
      <c r="AV30" s="1">
        <f t="shared" si="57"/>
        <v>516.39079828116348</v>
      </c>
      <c r="AW30" s="1">
        <f t="shared" si="58"/>
        <v>170.49318827434456</v>
      </c>
      <c r="AX30" s="1">
        <f t="shared" si="33"/>
        <v>13828.433949861441</v>
      </c>
      <c r="AY30" s="1">
        <f t="shared" si="4"/>
        <v>1093.231630855614</v>
      </c>
      <c r="AZ30" s="1">
        <f t="shared" si="5"/>
        <v>356.49989237713265</v>
      </c>
      <c r="BA30" s="1">
        <f t="shared" si="34"/>
        <v>8882.8156755241689</v>
      </c>
      <c r="BB30" s="1">
        <f t="shared" si="35"/>
        <v>13220.00300777645</v>
      </c>
      <c r="BC30" s="1">
        <f t="shared" si="36"/>
        <v>11241.236587963382</v>
      </c>
      <c r="BD30" s="1">
        <f t="shared" si="6"/>
        <v>0</v>
      </c>
      <c r="BE30">
        <v>0</v>
      </c>
      <c r="BF30">
        <v>0</v>
      </c>
      <c r="BG30">
        <v>0</v>
      </c>
      <c r="BH30">
        <f t="shared" si="7"/>
        <v>0</v>
      </c>
      <c r="BI30">
        <f t="shared" si="37"/>
        <v>0</v>
      </c>
      <c r="BJ30">
        <f t="shared" si="8"/>
        <v>0</v>
      </c>
      <c r="BK30">
        <f t="shared" si="9"/>
        <v>0</v>
      </c>
      <c r="BL30">
        <f t="shared" si="10"/>
        <v>0</v>
      </c>
      <c r="BM30">
        <f t="shared" si="11"/>
        <v>0</v>
      </c>
      <c r="BN30">
        <f t="shared" si="12"/>
        <v>0</v>
      </c>
      <c r="BO30">
        <f t="shared" si="38"/>
        <v>0</v>
      </c>
      <c r="BP30">
        <f t="shared" si="39"/>
        <v>0</v>
      </c>
      <c r="BQ30">
        <f t="shared" si="40"/>
        <v>0</v>
      </c>
      <c r="BR30" s="13">
        <v>0</v>
      </c>
      <c r="BS30" s="8">
        <f>BS$3*temperature!$I140</f>
        <v>-2.6643638878879652</v>
      </c>
      <c r="BT30" s="8">
        <f>BT$3*temperature!$I140</f>
        <v>-2.4625613604771659</v>
      </c>
      <c r="BU30" s="8">
        <f>BU$3*temperature!$I140</f>
        <v>-2.1619168217540503</v>
      </c>
      <c r="BV30" s="8">
        <f t="shared" si="41"/>
        <v>-2.6047438622362917</v>
      </c>
      <c r="BW30" s="8">
        <f t="shared" si="13"/>
        <v>-2.3793426498471835</v>
      </c>
      <c r="BX30" s="8">
        <f t="shared" si="14"/>
        <v>-2.0888579598377</v>
      </c>
      <c r="BY30" s="15">
        <f t="shared" si="42"/>
        <v>2.2376832955401719E-2</v>
      </c>
      <c r="BZ30" s="15">
        <f t="shared" si="15"/>
        <v>3.3793558189290057E-2</v>
      </c>
      <c r="CA30" s="15">
        <f t="shared" si="16"/>
        <v>3.3793558189290064E-2</v>
      </c>
      <c r="CB30" s="8">
        <f t="shared" si="43"/>
        <v>2.981001282583684E-2</v>
      </c>
      <c r="CC30" s="8">
        <f t="shared" si="17"/>
        <v>4.16093553149912E-2</v>
      </c>
      <c r="CD30" s="8">
        <f t="shared" si="18"/>
        <v>3.652943095817527E-2</v>
      </c>
      <c r="CE30" s="8">
        <f t="shared" si="44"/>
        <v>-2.6345538750621285</v>
      </c>
      <c r="CF30" s="8">
        <f t="shared" si="19"/>
        <v>-2.4209520051621745</v>
      </c>
      <c r="CG30" s="8">
        <f t="shared" si="20"/>
        <v>-2.1253873907958751</v>
      </c>
      <c r="CH30" s="8">
        <f>CH$3*temperature!$I140+CH$4*temperature!$I140^2</f>
        <v>-2.6345538750621285</v>
      </c>
      <c r="CI30" s="8">
        <f>CI$3*temperature!$I140+CI$4*temperature!$I140^2</f>
        <v>-2.4209568381627178</v>
      </c>
      <c r="CJ30" s="8">
        <f>CJ$3*temperature!$I140+CJ$4*temperature!$I140^2</f>
        <v>-2.1253898577050014</v>
      </c>
      <c r="CK30" s="13"/>
      <c r="CL30" s="13"/>
      <c r="CM30" s="13"/>
    </row>
    <row r="31" spans="1:91" x14ac:dyDescent="0.3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45"/>
        <v>5.4244692212248591E-3</v>
      </c>
      <c r="F31" s="7">
        <f t="shared" si="21"/>
        <v>1.6064507173073395E-2</v>
      </c>
      <c r="G31" s="7">
        <f t="shared" si="22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23"/>
        <v>21972.725966800524</v>
      </c>
      <c r="L31" s="1">
        <f t="shared" si="0"/>
        <v>1475.8527077734223</v>
      </c>
      <c r="M31" s="1">
        <f t="shared" si="1"/>
        <v>458.08177067860311</v>
      </c>
      <c r="N31" s="7">
        <f t="shared" si="46"/>
        <v>2.9085819571173399E-2</v>
      </c>
      <c r="O31" s="7">
        <f t="shared" si="24"/>
        <v>1.272489895011053E-2</v>
      </c>
      <c r="P31" s="7">
        <f t="shared" si="25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6"/>
        <v>199.08113068127511</v>
      </c>
      <c r="U31" s="1">
        <f t="shared" si="59"/>
        <v>947.36627196858285</v>
      </c>
      <c r="V31" s="1">
        <f t="shared" si="60"/>
        <v>874.98272398389327</v>
      </c>
      <c r="W31" s="7">
        <f t="shared" si="47"/>
        <v>-1.3011283320596201E-2</v>
      </c>
      <c r="X31" s="7">
        <f t="shared" si="63"/>
        <v>6.0560791359451915E-3</v>
      </c>
      <c r="Y31" s="7">
        <f t="shared" si="64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27"/>
        <v>2.3139111537652339</v>
      </c>
      <c r="AD31" s="8">
        <f t="shared" si="61"/>
        <v>2.8188005878676665</v>
      </c>
      <c r="AE31" s="8">
        <f t="shared" si="62"/>
        <v>1.9431513150416031</v>
      </c>
      <c r="AF31" s="7">
        <f t="shared" si="48"/>
        <v>-1.1533292981858012E-2</v>
      </c>
      <c r="AG31" s="7">
        <f t="shared" si="65"/>
        <v>3.6188748862926667E-2</v>
      </c>
      <c r="AH31" s="7">
        <f t="shared" si="66"/>
        <v>1.6549153534043626E-2</v>
      </c>
      <c r="AI31" s="1">
        <f t="shared" si="49"/>
        <v>25446.586115778198</v>
      </c>
      <c r="AJ31" s="1">
        <f t="shared" si="50"/>
        <v>3675.8328098554407</v>
      </c>
      <c r="AK31" s="1">
        <f t="shared" si="51"/>
        <v>1187.7338660036671</v>
      </c>
      <c r="AL31" s="10">
        <f t="shared" si="28"/>
        <v>9.1595772236847885</v>
      </c>
      <c r="AM31" s="10">
        <f t="shared" si="29"/>
        <v>1.2386584906139566</v>
      </c>
      <c r="AN31" s="10">
        <f t="shared" si="30"/>
        <v>0.50674555138225119</v>
      </c>
      <c r="AO31" s="7">
        <f t="shared" si="52"/>
        <v>2.0621120954280148E-2</v>
      </c>
      <c r="AP31" s="7">
        <f t="shared" si="31"/>
        <v>2.5977173653231045E-2</v>
      </c>
      <c r="AQ31" s="7">
        <f t="shared" si="32"/>
        <v>2.3564574154817608E-2</v>
      </c>
      <c r="AR31" s="1">
        <f t="shared" si="53"/>
        <v>16606.714721536202</v>
      </c>
      <c r="AS31" s="1">
        <f t="shared" si="54"/>
        <v>2707.8262661865601</v>
      </c>
      <c r="AT31" s="1">
        <f t="shared" si="55"/>
        <v>898.1602512070865</v>
      </c>
      <c r="AU31" s="1">
        <f t="shared" si="56"/>
        <v>3321.3429443072405</v>
      </c>
      <c r="AV31" s="1">
        <f t="shared" si="57"/>
        <v>541.56525323731205</v>
      </c>
      <c r="AW31" s="1">
        <f t="shared" si="58"/>
        <v>179.63205024141732</v>
      </c>
      <c r="AX31" s="1">
        <f t="shared" si="33"/>
        <v>14183.085562019443</v>
      </c>
      <c r="AY31" s="1">
        <f t="shared" si="4"/>
        <v>1128.4003319523842</v>
      </c>
      <c r="AZ31" s="1">
        <f t="shared" si="5"/>
        <v>366.79106280276091</v>
      </c>
      <c r="BA31" s="1">
        <f t="shared" si="34"/>
        <v>8954.7206059395467</v>
      </c>
      <c r="BB31" s="1">
        <f t="shared" si="35"/>
        <v>13493.161071516239</v>
      </c>
      <c r="BC31" s="1">
        <f t="shared" si="36"/>
        <v>11567.238878995622</v>
      </c>
      <c r="BD31" s="1">
        <f t="shared" si="6"/>
        <v>0</v>
      </c>
      <c r="BE31">
        <v>0</v>
      </c>
      <c r="BF31">
        <v>0</v>
      </c>
      <c r="BG31">
        <v>0</v>
      </c>
      <c r="BH31">
        <f t="shared" si="7"/>
        <v>0</v>
      </c>
      <c r="BI31">
        <f t="shared" si="37"/>
        <v>0</v>
      </c>
      <c r="BJ31">
        <f t="shared" si="8"/>
        <v>0</v>
      </c>
      <c r="BK31">
        <f t="shared" si="9"/>
        <v>0</v>
      </c>
      <c r="BL31">
        <f t="shared" si="10"/>
        <v>0</v>
      </c>
      <c r="BM31">
        <f t="shared" si="11"/>
        <v>0</v>
      </c>
      <c r="BN31">
        <f t="shared" si="12"/>
        <v>0</v>
      </c>
      <c r="BO31">
        <f t="shared" si="38"/>
        <v>0</v>
      </c>
      <c r="BP31">
        <f t="shared" si="39"/>
        <v>0</v>
      </c>
      <c r="BQ31">
        <f t="shared" si="40"/>
        <v>0</v>
      </c>
      <c r="BR31" s="13">
        <v>0</v>
      </c>
      <c r="BS31" s="8">
        <f>BS$3*temperature!$I141</f>
        <v>-2.7458032040859082</v>
      </c>
      <c r="BT31" s="8">
        <f>BT$3*temperature!$I141</f>
        <v>-2.5378323526282083</v>
      </c>
      <c r="BU31" s="8">
        <f>BU$3*temperature!$I141</f>
        <v>-2.2279982712290489</v>
      </c>
      <c r="BV31" s="8">
        <f t="shared" si="41"/>
        <v>-2.6824827681607242</v>
      </c>
      <c r="BW31" s="8">
        <f t="shared" si="13"/>
        <v>-2.4494485423794732</v>
      </c>
      <c r="BX31" s="8">
        <f t="shared" si="14"/>
        <v>-2.1504048966174882</v>
      </c>
      <c r="BY31" s="15">
        <f t="shared" si="42"/>
        <v>2.306080633563248E-2</v>
      </c>
      <c r="BZ31" s="15">
        <f t="shared" si="15"/>
        <v>3.482649677674883E-2</v>
      </c>
      <c r="CA31" s="15">
        <f t="shared" si="16"/>
        <v>3.4826496776748837E-2</v>
      </c>
      <c r="CB31" s="8">
        <f t="shared" si="43"/>
        <v>3.1660217962592135E-2</v>
      </c>
      <c r="CC31" s="8">
        <f t="shared" si="17"/>
        <v>4.4191905124367596E-2</v>
      </c>
      <c r="CD31" s="8">
        <f t="shared" si="18"/>
        <v>3.8796687305780224E-2</v>
      </c>
      <c r="CE31" s="8">
        <f t="shared" si="44"/>
        <v>-2.7141429861233162</v>
      </c>
      <c r="CF31" s="8">
        <f t="shared" si="19"/>
        <v>-2.4936404475038407</v>
      </c>
      <c r="CG31" s="8">
        <f t="shared" si="20"/>
        <v>-2.1892015839232686</v>
      </c>
      <c r="CH31" s="8">
        <f>CH$3*temperature!$I141+CH$4*temperature!$I141^2</f>
        <v>-2.7141429861233162</v>
      </c>
      <c r="CI31" s="8">
        <f>CI$3*temperature!$I141+CI$4*temperature!$I141^2</f>
        <v>-2.4936454229058169</v>
      </c>
      <c r="CJ31" s="8">
        <f>CJ$3*temperature!$I141+CJ$4*temperature!$I141^2</f>
        <v>-2.1892041235183792</v>
      </c>
      <c r="CK31" s="13"/>
      <c r="CL31" s="13"/>
      <c r="CM31" s="13"/>
    </row>
    <row r="32" spans="1:91" x14ac:dyDescent="0.3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45"/>
        <v>5.6829898394004097E-3</v>
      </c>
      <c r="F32" s="7">
        <f t="shared" si="21"/>
        <v>1.659902638740296E-2</v>
      </c>
      <c r="G32" s="7">
        <f t="shared" si="22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23"/>
        <v>22509.556794976885</v>
      </c>
      <c r="L32" s="1">
        <f t="shared" si="0"/>
        <v>1512.5139657455427</v>
      </c>
      <c r="M32" s="1">
        <f t="shared" si="1"/>
        <v>463.59221716490123</v>
      </c>
      <c r="N32" s="7">
        <f t="shared" si="46"/>
        <v>2.4431689949962587E-2</v>
      </c>
      <c r="O32" s="7">
        <f t="shared" si="24"/>
        <v>2.4840729551819818E-2</v>
      </c>
      <c r="P32" s="7">
        <f t="shared" si="25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6"/>
        <v>195.25370142171693</v>
      </c>
      <c r="U32" s="1">
        <f t="shared" si="59"/>
        <v>932.00882127495822</v>
      </c>
      <c r="V32" s="1">
        <f t="shared" si="60"/>
        <v>880.29203924593799</v>
      </c>
      <c r="W32" s="7">
        <f t="shared" si="47"/>
        <v>-1.9225474792414321E-2</v>
      </c>
      <c r="X32" s="7">
        <f t="shared" si="63"/>
        <v>-1.621067917238872E-2</v>
      </c>
      <c r="Y32" s="7">
        <f t="shared" si="64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27"/>
        <v>2.2895410329228123</v>
      </c>
      <c r="AD32" s="8">
        <f t="shared" si="61"/>
        <v>2.8253717061001042</v>
      </c>
      <c r="AE32" s="8">
        <f t="shared" si="62"/>
        <v>1.9502411781325806</v>
      </c>
      <c r="AF32" s="7">
        <f t="shared" si="48"/>
        <v>-1.0532003704103454E-2</v>
      </c>
      <c r="AG32" s="7">
        <f t="shared" si="65"/>
        <v>2.3311752738808256E-3</v>
      </c>
      <c r="AH32" s="7">
        <f t="shared" si="66"/>
        <v>3.6486417892915846E-3</v>
      </c>
      <c r="AI32" s="1">
        <f t="shared" si="49"/>
        <v>26223.270448507621</v>
      </c>
      <c r="AJ32" s="1">
        <f t="shared" si="50"/>
        <v>3849.8147821072084</v>
      </c>
      <c r="AK32" s="1">
        <f t="shared" si="51"/>
        <v>1248.5925296447178</v>
      </c>
      <c r="AL32" s="10">
        <f t="shared" si="28"/>
        <v>9.3484579735044626</v>
      </c>
      <c r="AM32" s="10">
        <f t="shared" si="29"/>
        <v>1.2708353373216845</v>
      </c>
      <c r="AN32" s="10">
        <f t="shared" si="30"/>
        <v>0.51868679450542221</v>
      </c>
      <c r="AO32" s="7">
        <f t="shared" si="52"/>
        <v>2.0621120954280148E-2</v>
      </c>
      <c r="AP32" s="7">
        <f t="shared" si="31"/>
        <v>2.5977173653231045E-2</v>
      </c>
      <c r="AQ32" s="7">
        <f t="shared" si="32"/>
        <v>2.3564574154817608E-2</v>
      </c>
      <c r="AR32" s="1">
        <f t="shared" si="53"/>
        <v>17128.86655162213</v>
      </c>
      <c r="AS32" s="1">
        <f t="shared" si="54"/>
        <v>2841.1558926250655</v>
      </c>
      <c r="AT32" s="1">
        <f t="shared" si="55"/>
        <v>946.69792193630326</v>
      </c>
      <c r="AU32" s="1">
        <f t="shared" si="56"/>
        <v>3425.7733103244263</v>
      </c>
      <c r="AV32" s="1">
        <f t="shared" si="57"/>
        <v>568.23117852501309</v>
      </c>
      <c r="AW32" s="1">
        <f t="shared" si="58"/>
        <v>189.33958438726066</v>
      </c>
      <c r="AX32" s="1">
        <f t="shared" si="33"/>
        <v>14546.366280651047</v>
      </c>
      <c r="AY32" s="1">
        <f t="shared" si="4"/>
        <v>1164.6294905810041</v>
      </c>
      <c r="AZ32" s="1">
        <f t="shared" si="5"/>
        <v>377.37558834951579</v>
      </c>
      <c r="BA32" s="1">
        <f t="shared" si="34"/>
        <v>9029.4351557850496</v>
      </c>
      <c r="BB32" s="1">
        <f t="shared" si="35"/>
        <v>13778.809804701408</v>
      </c>
      <c r="BC32" s="1">
        <f t="shared" si="36"/>
        <v>11907.472657715849</v>
      </c>
      <c r="BD32" s="1">
        <f t="shared" si="6"/>
        <v>0</v>
      </c>
      <c r="BE32">
        <v>0</v>
      </c>
      <c r="BF32">
        <v>0</v>
      </c>
      <c r="BG32">
        <v>0</v>
      </c>
      <c r="BH32">
        <f t="shared" si="7"/>
        <v>0</v>
      </c>
      <c r="BI32">
        <f t="shared" si="37"/>
        <v>0</v>
      </c>
      <c r="BJ32">
        <f t="shared" si="8"/>
        <v>0</v>
      </c>
      <c r="BK32">
        <f t="shared" si="9"/>
        <v>0</v>
      </c>
      <c r="BL32">
        <f t="shared" si="10"/>
        <v>0</v>
      </c>
      <c r="BM32">
        <f t="shared" si="11"/>
        <v>0</v>
      </c>
      <c r="BN32">
        <f t="shared" si="12"/>
        <v>0</v>
      </c>
      <c r="BO32">
        <f t="shared" si="38"/>
        <v>0</v>
      </c>
      <c r="BP32">
        <f t="shared" si="39"/>
        <v>0</v>
      </c>
      <c r="BQ32">
        <f t="shared" si="40"/>
        <v>0</v>
      </c>
      <c r="BR32" s="13">
        <v>0</v>
      </c>
      <c r="BS32" s="8">
        <f>BS$3*temperature!$I142</f>
        <v>-2.8289167097914163</v>
      </c>
      <c r="BT32" s="8">
        <f>BT$3*temperature!$I142</f>
        <v>-2.6146507289072933</v>
      </c>
      <c r="BU32" s="8">
        <f>BU$3*temperature!$I142</f>
        <v>-2.295438190722225</v>
      </c>
      <c r="BV32" s="8">
        <f t="shared" si="41"/>
        <v>-2.7617049288814091</v>
      </c>
      <c r="BW32" s="8">
        <f t="shared" si="13"/>
        <v>-2.5208353089147884</v>
      </c>
      <c r="BX32" s="8">
        <f t="shared" si="14"/>
        <v>-2.2130763304750483</v>
      </c>
      <c r="BY32" s="15">
        <f t="shared" si="42"/>
        <v>2.3758840505050779E-2</v>
      </c>
      <c r="BZ32" s="15">
        <f t="shared" si="15"/>
        <v>3.588067000892E-2</v>
      </c>
      <c r="CA32" s="15">
        <f t="shared" si="16"/>
        <v>3.5880670008920007E-2</v>
      </c>
      <c r="CB32" s="8">
        <f t="shared" si="43"/>
        <v>3.3605890455003638E-2</v>
      </c>
      <c r="CC32" s="8">
        <f t="shared" si="17"/>
        <v>4.6907709996252371E-2</v>
      </c>
      <c r="CD32" s="8">
        <f t="shared" si="18"/>
        <v>4.1180930123588269E-2</v>
      </c>
      <c r="CE32" s="8">
        <f t="shared" si="44"/>
        <v>-2.7953108193364127</v>
      </c>
      <c r="CF32" s="8">
        <f t="shared" si="19"/>
        <v>-2.5677430189110408</v>
      </c>
      <c r="CG32" s="8">
        <f t="shared" si="20"/>
        <v>-2.2542572605986364</v>
      </c>
      <c r="CH32" s="8">
        <f>CH$3*temperature!$I142+CH$4*temperature!$I142^2</f>
        <v>-2.7953108193364127</v>
      </c>
      <c r="CI32" s="8">
        <f>CI$3*temperature!$I142+CI$4*temperature!$I142^2</f>
        <v>-2.5677481393162038</v>
      </c>
      <c r="CJ32" s="8">
        <f>CJ$3*temperature!$I142+CJ$4*temperature!$I142^2</f>
        <v>-2.2542598742077447</v>
      </c>
      <c r="CK32" s="13"/>
      <c r="CL32" s="13"/>
      <c r="CM32" s="13"/>
    </row>
    <row r="33" spans="1:91" x14ac:dyDescent="0.3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45"/>
        <v>5.6025935173917851E-3</v>
      </c>
      <c r="F33" s="7">
        <f t="shared" si="21"/>
        <v>1.7099851299727353E-2</v>
      </c>
      <c r="G33" s="7">
        <f t="shared" si="22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23"/>
        <v>23071.639145062869</v>
      </c>
      <c r="L33" s="1">
        <f t="shared" si="0"/>
        <v>1548.4183338076225</v>
      </c>
      <c r="M33" s="1">
        <f t="shared" si="1"/>
        <v>470.12163331276088</v>
      </c>
      <c r="N33" s="7">
        <f t="shared" si="46"/>
        <v>2.4970831509726343E-2</v>
      </c>
      <c r="O33" s="7">
        <f t="shared" si="24"/>
        <v>2.3738205977081428E-2</v>
      </c>
      <c r="P33" s="7">
        <f t="shared" si="25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6"/>
        <v>195.30292964894775</v>
      </c>
      <c r="U33" s="1">
        <f t="shared" si="59"/>
        <v>932.08276797894018</v>
      </c>
      <c r="V33" s="1">
        <f t="shared" si="60"/>
        <v>880.90253472291624</v>
      </c>
      <c r="W33" s="7">
        <f t="shared" si="47"/>
        <v>2.521244251574295E-4</v>
      </c>
      <c r="X33" s="7">
        <f t="shared" si="63"/>
        <v>7.9341206106642304E-5</v>
      </c>
      <c r="Y33" s="7">
        <f t="shared" si="64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27"/>
        <v>2.2887742285086174</v>
      </c>
      <c r="AD33" s="8">
        <f t="shared" si="61"/>
        <v>2.8495451502593916</v>
      </c>
      <c r="AE33" s="8">
        <f t="shared" si="62"/>
        <v>1.9390383149350143</v>
      </c>
      <c r="AF33" s="7">
        <f t="shared" si="48"/>
        <v>-3.3491621384740267E-4</v>
      </c>
      <c r="AG33" s="7">
        <f t="shared" si="65"/>
        <v>8.5558456280623307E-3</v>
      </c>
      <c r="AH33" s="7">
        <f t="shared" si="66"/>
        <v>-5.7443475828427015E-3</v>
      </c>
      <c r="AI33" s="1">
        <f t="shared" si="49"/>
        <v>27026.716713981288</v>
      </c>
      <c r="AJ33" s="1">
        <f t="shared" si="50"/>
        <v>4033.0644824215005</v>
      </c>
      <c r="AK33" s="1">
        <f t="shared" si="51"/>
        <v>1313.0728610675067</v>
      </c>
      <c r="AL33" s="10">
        <f t="shared" si="28"/>
        <v>9.5412336561121034</v>
      </c>
      <c r="AM33" s="10">
        <f t="shared" si="29"/>
        <v>1.3038480475639525</v>
      </c>
      <c r="AN33" s="10">
        <f t="shared" si="30"/>
        <v>0.53090942793766982</v>
      </c>
      <c r="AO33" s="7">
        <f t="shared" si="52"/>
        <v>2.0621120954280148E-2</v>
      </c>
      <c r="AP33" s="7">
        <f t="shared" si="31"/>
        <v>2.5977173653231045E-2</v>
      </c>
      <c r="AQ33" s="7">
        <f t="shared" si="32"/>
        <v>2.3564574154817608E-2</v>
      </c>
      <c r="AR33" s="1">
        <f t="shared" si="53"/>
        <v>17666.70561109337</v>
      </c>
      <c r="AS33" s="1">
        <f t="shared" si="54"/>
        <v>2982.3780962531046</v>
      </c>
      <c r="AT33" s="1">
        <f t="shared" si="55"/>
        <v>997.71591982171071</v>
      </c>
      <c r="AU33" s="1">
        <f t="shared" si="56"/>
        <v>3533.3411222186742</v>
      </c>
      <c r="AV33" s="1">
        <f t="shared" si="57"/>
        <v>596.47561925062098</v>
      </c>
      <c r="AW33" s="1">
        <f t="shared" si="58"/>
        <v>199.54318396434215</v>
      </c>
      <c r="AX33" s="1">
        <f t="shared" si="33"/>
        <v>14919.527889566187</v>
      </c>
      <c r="AY33" s="1">
        <f t="shared" si="4"/>
        <v>1201.9650215488925</v>
      </c>
      <c r="AZ33" s="1">
        <f t="shared" si="5"/>
        <v>388.31665226311657</v>
      </c>
      <c r="BA33" s="1">
        <f t="shared" si="34"/>
        <v>9104.0184256511711</v>
      </c>
      <c r="BB33" s="1">
        <f t="shared" si="35"/>
        <v>14077.061598343145</v>
      </c>
      <c r="BC33" s="1">
        <f t="shared" si="36"/>
        <v>12254.336884598775</v>
      </c>
      <c r="BD33" s="1">
        <f t="shared" si="6"/>
        <v>0</v>
      </c>
      <c r="BE33">
        <v>0</v>
      </c>
      <c r="BF33">
        <v>0</v>
      </c>
      <c r="BG33">
        <v>0</v>
      </c>
      <c r="BH33">
        <f t="shared" si="7"/>
        <v>0</v>
      </c>
      <c r="BI33">
        <f t="shared" si="37"/>
        <v>0</v>
      </c>
      <c r="BJ33">
        <f t="shared" si="8"/>
        <v>0</v>
      </c>
      <c r="BK33">
        <f t="shared" si="9"/>
        <v>0</v>
      </c>
      <c r="BL33">
        <f t="shared" si="10"/>
        <v>0</v>
      </c>
      <c r="BM33">
        <f t="shared" si="11"/>
        <v>0</v>
      </c>
      <c r="BN33">
        <f t="shared" si="12"/>
        <v>0</v>
      </c>
      <c r="BO33">
        <f t="shared" si="38"/>
        <v>0</v>
      </c>
      <c r="BP33">
        <f t="shared" si="39"/>
        <v>0</v>
      </c>
      <c r="BQ33">
        <f t="shared" si="40"/>
        <v>0</v>
      </c>
      <c r="BR33" s="13">
        <v>0</v>
      </c>
      <c r="BS33" s="8">
        <f>BS$3*temperature!$I143</f>
        <v>-2.9137809286818426</v>
      </c>
      <c r="BT33" s="8">
        <f>BT$3*temperature!$I143</f>
        <v>-2.6930872169848663</v>
      </c>
      <c r="BU33" s="8">
        <f>BU$3*temperature!$I143</f>
        <v>-2.3642986730378239</v>
      </c>
      <c r="BV33" s="8">
        <f t="shared" si="41"/>
        <v>-2.8424761109656846</v>
      </c>
      <c r="BW33" s="8">
        <f t="shared" si="13"/>
        <v>-2.5935586621547664</v>
      </c>
      <c r="BX33" s="8">
        <f t="shared" si="14"/>
        <v>-2.2769211723649594</v>
      </c>
      <c r="BY33" s="15">
        <f t="shared" si="42"/>
        <v>2.4471578152725115E-2</v>
      </c>
      <c r="BZ33" s="15">
        <f t="shared" si="15"/>
        <v>3.6957048476703398E-2</v>
      </c>
      <c r="CA33" s="15">
        <f t="shared" si="16"/>
        <v>3.6957048476703398E-2</v>
      </c>
      <c r="CB33" s="8">
        <f t="shared" si="43"/>
        <v>3.5652408858078841E-2</v>
      </c>
      <c r="CC33" s="8">
        <f t="shared" si="17"/>
        <v>4.9764277415049976E-2</v>
      </c>
      <c r="CD33" s="8">
        <f t="shared" si="18"/>
        <v>4.3688750336432186E-2</v>
      </c>
      <c r="CE33" s="8">
        <f t="shared" si="44"/>
        <v>-2.8781285198237634</v>
      </c>
      <c r="CF33" s="8">
        <f t="shared" si="19"/>
        <v>-2.6433229395698166</v>
      </c>
      <c r="CG33" s="8">
        <f t="shared" si="20"/>
        <v>-2.3206099227013914</v>
      </c>
      <c r="CH33" s="8">
        <f>CH$3*temperature!$I143+CH$4*temperature!$I143^2</f>
        <v>-2.8781285198237638</v>
      </c>
      <c r="CI33" s="8">
        <f>CI$3*temperature!$I143+CI$4*temperature!$I143^2</f>
        <v>-2.6433282076930857</v>
      </c>
      <c r="CJ33" s="8">
        <f>CJ$3*temperature!$I143+CJ$4*temperature!$I143^2</f>
        <v>-2.3206126117102746</v>
      </c>
      <c r="CK33" s="13"/>
      <c r="CL33" s="13"/>
      <c r="CM33" s="13"/>
    </row>
    <row r="34" spans="1:91" x14ac:dyDescent="0.3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45"/>
        <v>5.8100825047127103E-3</v>
      </c>
      <c r="F34" s="7">
        <f t="shared" si="21"/>
        <v>1.6909754969087532E-2</v>
      </c>
      <c r="G34" s="7">
        <f t="shared" si="22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23"/>
        <v>24000.715913458287</v>
      </c>
      <c r="L34" s="1">
        <f t="shared" si="0"/>
        <v>1573.2339947487048</v>
      </c>
      <c r="M34" s="1">
        <f t="shared" si="1"/>
        <v>493.67244906660113</v>
      </c>
      <c r="N34" s="7">
        <f t="shared" si="46"/>
        <v>4.0269213754335009E-2</v>
      </c>
      <c r="O34" s="7">
        <f t="shared" si="24"/>
        <v>1.6026457708014696E-2</v>
      </c>
      <c r="P34" s="7">
        <f t="shared" si="25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6"/>
        <v>192.35179252239072</v>
      </c>
      <c r="U34" s="1">
        <f t="shared" si="59"/>
        <v>930.71902837306368</v>
      </c>
      <c r="V34" s="1">
        <f t="shared" si="60"/>
        <v>854.64270394924336</v>
      </c>
      <c r="W34" s="7">
        <f t="shared" si="47"/>
        <v>-1.51105625085175E-2</v>
      </c>
      <c r="X34" s="7">
        <f t="shared" si="63"/>
        <v>-1.4631099862875141E-3</v>
      </c>
      <c r="Y34" s="7">
        <f t="shared" si="64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27"/>
        <v>2.293792180198313</v>
      </c>
      <c r="AD34" s="8">
        <f t="shared" si="61"/>
        <v>2.8876122898394789</v>
      </c>
      <c r="AE34" s="8">
        <f t="shared" si="62"/>
        <v>1.9885137845060206</v>
      </c>
      <c r="AF34" s="7">
        <f t="shared" si="48"/>
        <v>2.1924188184192506E-3</v>
      </c>
      <c r="AG34" s="7">
        <f t="shared" si="65"/>
        <v>1.3359023132734738E-2</v>
      </c>
      <c r="AH34" s="7">
        <f t="shared" si="66"/>
        <v>2.5515467739823494E-2</v>
      </c>
      <c r="AI34" s="1">
        <f t="shared" si="49"/>
        <v>27857.386164801832</v>
      </c>
      <c r="AJ34" s="1">
        <f t="shared" si="50"/>
        <v>4226.2336534299711</v>
      </c>
      <c r="AK34" s="1">
        <f t="shared" si="51"/>
        <v>1381.3087589250983</v>
      </c>
      <c r="AL34" s="10">
        <f t="shared" si="28"/>
        <v>9.737984589387839</v>
      </c>
      <c r="AM34" s="10">
        <f t="shared" si="29"/>
        <v>1.3377183347129475</v>
      </c>
      <c r="AN34" s="10">
        <f t="shared" si="30"/>
        <v>0.54342008252179885</v>
      </c>
      <c r="AO34" s="7">
        <f t="shared" si="52"/>
        <v>2.0621120954280148E-2</v>
      </c>
      <c r="AP34" s="7">
        <f t="shared" si="31"/>
        <v>2.5977173653231045E-2</v>
      </c>
      <c r="AQ34" s="7">
        <f t="shared" si="32"/>
        <v>2.3564574154817608E-2</v>
      </c>
      <c r="AR34" s="1">
        <f t="shared" si="53"/>
        <v>18224.781346912463</v>
      </c>
      <c r="AS34" s="1">
        <f t="shared" si="54"/>
        <v>3130.3290962038368</v>
      </c>
      <c r="AT34" s="1">
        <f t="shared" si="55"/>
        <v>1051.2386818989658</v>
      </c>
      <c r="AU34" s="1">
        <f t="shared" si="56"/>
        <v>3644.9562693824928</v>
      </c>
      <c r="AV34" s="1">
        <f t="shared" si="57"/>
        <v>626.06581924076738</v>
      </c>
      <c r="AW34" s="1">
        <f t="shared" si="58"/>
        <v>210.24773637979317</v>
      </c>
      <c r="AX34" s="1">
        <f t="shared" si="33"/>
        <v>15301.917288624121</v>
      </c>
      <c r="AY34" s="1">
        <f t="shared" si="4"/>
        <v>1240.614100417941</v>
      </c>
      <c r="AZ34" s="1">
        <f t="shared" si="5"/>
        <v>399.62895765129014</v>
      </c>
      <c r="BA34" s="1">
        <f t="shared" si="34"/>
        <v>9181.026468661581</v>
      </c>
      <c r="BB34" s="1">
        <f t="shared" si="35"/>
        <v>14378.986426043739</v>
      </c>
      <c r="BC34" s="1">
        <f t="shared" si="36"/>
        <v>12606.661424003931</v>
      </c>
      <c r="BD34" s="1">
        <f t="shared" si="6"/>
        <v>0</v>
      </c>
      <c r="BE34">
        <v>0</v>
      </c>
      <c r="BF34">
        <v>0</v>
      </c>
      <c r="BG34">
        <v>0</v>
      </c>
      <c r="BH34">
        <f t="shared" si="7"/>
        <v>0</v>
      </c>
      <c r="BI34">
        <f t="shared" si="37"/>
        <v>0</v>
      </c>
      <c r="BJ34">
        <f t="shared" si="8"/>
        <v>0</v>
      </c>
      <c r="BK34">
        <f t="shared" si="9"/>
        <v>0</v>
      </c>
      <c r="BL34">
        <f t="shared" si="10"/>
        <v>0</v>
      </c>
      <c r="BM34">
        <f t="shared" si="11"/>
        <v>0</v>
      </c>
      <c r="BN34">
        <f t="shared" si="12"/>
        <v>0</v>
      </c>
      <c r="BO34">
        <f t="shared" si="38"/>
        <v>0</v>
      </c>
      <c r="BP34">
        <f t="shared" si="39"/>
        <v>0</v>
      </c>
      <c r="BQ34">
        <f t="shared" si="40"/>
        <v>0</v>
      </c>
      <c r="BR34" s="13">
        <v>0</v>
      </c>
      <c r="BS34" s="8">
        <f>BS$3*temperature!$I144</f>
        <v>-3.0004344124495161</v>
      </c>
      <c r="BT34" s="8">
        <f>BT$3*temperature!$I144</f>
        <v>-2.7731774485958947</v>
      </c>
      <c r="BU34" s="8">
        <f>BU$3*temperature!$I144</f>
        <v>-2.4346109997708765</v>
      </c>
      <c r="BV34" s="8">
        <f t="shared" si="41"/>
        <v>-2.9248254363685389</v>
      </c>
      <c r="BW34" s="8">
        <f t="shared" si="13"/>
        <v>-2.667641071636361</v>
      </c>
      <c r="BX34" s="8">
        <f t="shared" si="14"/>
        <v>-2.3419591486058025</v>
      </c>
      <c r="BY34" s="15">
        <f t="shared" si="42"/>
        <v>2.5199343057544444E-2</v>
      </c>
      <c r="BZ34" s="15">
        <f t="shared" si="15"/>
        <v>3.8056121151918511E-2</v>
      </c>
      <c r="CA34" s="15">
        <f t="shared" si="16"/>
        <v>3.8056121151918518E-2</v>
      </c>
      <c r="CB34" s="8">
        <f t="shared" si="43"/>
        <v>3.7804488040488575E-2</v>
      </c>
      <c r="CC34" s="8">
        <f t="shared" si="17"/>
        <v>5.2768188479766817E-2</v>
      </c>
      <c r="CD34" s="8">
        <f t="shared" si="18"/>
        <v>4.6325925582536974E-2</v>
      </c>
      <c r="CE34" s="8">
        <f t="shared" si="44"/>
        <v>-2.9626299244090273</v>
      </c>
      <c r="CF34" s="8">
        <f t="shared" si="19"/>
        <v>-2.7204092601161278</v>
      </c>
      <c r="CG34" s="8">
        <f t="shared" si="20"/>
        <v>-2.3882850741883392</v>
      </c>
      <c r="CH34" s="8">
        <f>CH$3*temperature!$I144+CH$4*temperature!$I144^2</f>
        <v>-2.9626299244090277</v>
      </c>
      <c r="CI34" s="8">
        <f>CI$3*temperature!$I144+CI$4*temperature!$I144^2</f>
        <v>-2.7204146787180634</v>
      </c>
      <c r="CJ34" s="8">
        <f>CJ$3*temperature!$I144+CJ$4*temperature!$I144^2</f>
        <v>-2.3882878400060696</v>
      </c>
      <c r="CK34" s="13"/>
      <c r="CL34" s="13"/>
      <c r="CM34" s="13"/>
    </row>
    <row r="35" spans="1:91" x14ac:dyDescent="0.3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45"/>
        <v>6.1326994822132885E-3</v>
      </c>
      <c r="F35" s="7">
        <f t="shared" si="21"/>
        <v>1.6217519828473526E-2</v>
      </c>
      <c r="G35" s="7">
        <f t="shared" si="22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23"/>
        <v>24787.920685637644</v>
      </c>
      <c r="L35" s="1">
        <f t="shared" si="0"/>
        <v>1573.1307333909833</v>
      </c>
      <c r="M35" s="1">
        <f t="shared" si="1"/>
        <v>510.22591761261259</v>
      </c>
      <c r="N35" s="7">
        <f t="shared" si="46"/>
        <v>3.2799220449000632E-2</v>
      </c>
      <c r="O35" s="7">
        <f t="shared" si="24"/>
        <v>-6.5636363100640693E-5</v>
      </c>
      <c r="P35" s="7">
        <f t="shared" si="25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6"/>
        <v>187.91117978496482</v>
      </c>
      <c r="U35" s="1">
        <f t="shared" si="59"/>
        <v>927.55947584821479</v>
      </c>
      <c r="V35" s="1">
        <f t="shared" si="60"/>
        <v>838.68873584744733</v>
      </c>
      <c r="W35" s="7">
        <f t="shared" si="47"/>
        <v>-2.3085892152052589E-2</v>
      </c>
      <c r="X35" s="7">
        <f t="shared" si="63"/>
        <v>-3.394743664338673E-3</v>
      </c>
      <c r="Y35" s="7">
        <f t="shared" si="64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27"/>
        <v>2.3093853587707547</v>
      </c>
      <c r="AD35" s="8">
        <f t="shared" si="61"/>
        <v>2.8609420451927874</v>
      </c>
      <c r="AE35" s="8">
        <f t="shared" si="62"/>
        <v>1.9721805144674187</v>
      </c>
      <c r="AF35" s="7">
        <f t="shared" si="48"/>
        <v>6.7979909893551849E-3</v>
      </c>
      <c r="AG35" s="7">
        <f t="shared" si="65"/>
        <v>-9.2360891870889583E-3</v>
      </c>
      <c r="AH35" s="7">
        <f t="shared" si="66"/>
        <v>-8.2138078025238981E-3</v>
      </c>
      <c r="AI35" s="1">
        <f t="shared" si="49"/>
        <v>28716.603817704141</v>
      </c>
      <c r="AJ35" s="1">
        <f t="shared" si="50"/>
        <v>4429.6761073277412</v>
      </c>
      <c r="AK35" s="1">
        <f t="shared" si="51"/>
        <v>1453.4256194123818</v>
      </c>
      <c r="AL35" s="10">
        <f t="shared" si="28"/>
        <v>9.938792747456521</v>
      </c>
      <c r="AM35" s="10">
        <f t="shared" si="29"/>
        <v>1.3724684761928969</v>
      </c>
      <c r="AN35" s="10">
        <f t="shared" si="30"/>
        <v>0.55622554535360091</v>
      </c>
      <c r="AO35" s="7">
        <f t="shared" si="52"/>
        <v>2.0621120954280148E-2</v>
      </c>
      <c r="AP35" s="7">
        <f t="shared" si="31"/>
        <v>2.5977173653231045E-2</v>
      </c>
      <c r="AQ35" s="7">
        <f t="shared" si="32"/>
        <v>2.3564574154817608E-2</v>
      </c>
      <c r="AR35" s="1">
        <f t="shared" si="53"/>
        <v>18805.705535227633</v>
      </c>
      <c r="AS35" s="1">
        <f t="shared" si="54"/>
        <v>3283.9817317822931</v>
      </c>
      <c r="AT35" s="1">
        <f t="shared" si="55"/>
        <v>1107.2037703407129</v>
      </c>
      <c r="AU35" s="1">
        <f t="shared" si="56"/>
        <v>3761.141107045527</v>
      </c>
      <c r="AV35" s="1">
        <f t="shared" si="57"/>
        <v>656.79634635645868</v>
      </c>
      <c r="AW35" s="1">
        <f t="shared" si="58"/>
        <v>221.44075406814261</v>
      </c>
      <c r="AX35" s="1">
        <f t="shared" si="33"/>
        <v>15693.43060257555</v>
      </c>
      <c r="AY35" s="1">
        <f t="shared" si="4"/>
        <v>1280.7393981202749</v>
      </c>
      <c r="AZ35" s="1">
        <f t="shared" si="5"/>
        <v>411.33433628859729</v>
      </c>
      <c r="BA35" s="1">
        <f t="shared" si="34"/>
        <v>9261.5504264746851</v>
      </c>
      <c r="BB35" s="1">
        <f t="shared" si="35"/>
        <v>14677.473106284231</v>
      </c>
      <c r="BC35" s="1">
        <f t="shared" si="36"/>
        <v>12962.126080898199</v>
      </c>
      <c r="BD35" s="1">
        <f t="shared" si="6"/>
        <v>0</v>
      </c>
      <c r="BE35">
        <v>0</v>
      </c>
      <c r="BF35">
        <v>0</v>
      </c>
      <c r="BG35">
        <v>0</v>
      </c>
      <c r="BH35">
        <f t="shared" si="7"/>
        <v>0</v>
      </c>
      <c r="BI35">
        <f t="shared" si="37"/>
        <v>0</v>
      </c>
      <c r="BJ35">
        <f t="shared" si="8"/>
        <v>0</v>
      </c>
      <c r="BK35">
        <f t="shared" si="9"/>
        <v>0</v>
      </c>
      <c r="BL35">
        <f t="shared" si="10"/>
        <v>0</v>
      </c>
      <c r="BM35">
        <f t="shared" si="11"/>
        <v>0</v>
      </c>
      <c r="BN35">
        <f t="shared" si="12"/>
        <v>0</v>
      </c>
      <c r="BO35">
        <f t="shared" si="38"/>
        <v>0</v>
      </c>
      <c r="BP35">
        <f t="shared" si="39"/>
        <v>0</v>
      </c>
      <c r="BQ35">
        <f t="shared" si="40"/>
        <v>0</v>
      </c>
      <c r="BR35" s="13">
        <v>0</v>
      </c>
      <c r="BS35" s="8">
        <f>BS$3*temperature!$I145</f>
        <v>-3.0889953441578215</v>
      </c>
      <c r="BT35" s="8">
        <f>BT$3*temperature!$I145</f>
        <v>-2.855030655458568</v>
      </c>
      <c r="BU35" s="8">
        <f>BU$3*temperature!$I145</f>
        <v>-2.5064710669639387</v>
      </c>
      <c r="BV35" s="8">
        <f t="shared" si="41"/>
        <v>-3.0088571432089304</v>
      </c>
      <c r="BW35" s="8">
        <f t="shared" si="13"/>
        <v>-2.7431723044719996</v>
      </c>
      <c r="BX35" s="8">
        <f t="shared" si="14"/>
        <v>-2.4082690669923834</v>
      </c>
      <c r="BY35" s="15">
        <f t="shared" si="42"/>
        <v>2.5943127787633392E-2</v>
      </c>
      <c r="BZ35" s="15">
        <f t="shared" si="15"/>
        <v>3.9179387013833021E-2</v>
      </c>
      <c r="CA35" s="15">
        <f t="shared" si="16"/>
        <v>3.9179387013833028E-2</v>
      </c>
      <c r="CB35" s="8">
        <f t="shared" si="43"/>
        <v>4.0069100474445479E-2</v>
      </c>
      <c r="CC35" s="8">
        <f t="shared" si="17"/>
        <v>5.59291754932843E-2</v>
      </c>
      <c r="CD35" s="8">
        <f t="shared" si="18"/>
        <v>4.9100999985777577E-2</v>
      </c>
      <c r="CE35" s="8">
        <f t="shared" si="44"/>
        <v>-3.0489262436833759</v>
      </c>
      <c r="CF35" s="8">
        <f t="shared" si="19"/>
        <v>-2.7991014799652838</v>
      </c>
      <c r="CG35" s="8">
        <f t="shared" si="20"/>
        <v>-2.4573700669781608</v>
      </c>
      <c r="CH35" s="8">
        <f>CH$3*temperature!$I145+CH$4*temperature!$I145^2</f>
        <v>-3.0489262436833759</v>
      </c>
      <c r="CI35" s="8">
        <f>CI$3*temperature!$I145+CI$4*temperature!$I145^2</f>
        <v>-2.7991070519887837</v>
      </c>
      <c r="CJ35" s="8">
        <f>CJ$3*temperature!$I145+CJ$4*temperature!$I145^2</f>
        <v>-2.4573729111068827</v>
      </c>
      <c r="CK35" s="13"/>
      <c r="CL35" s="13"/>
      <c r="CM35" s="13"/>
    </row>
    <row r="36" spans="1:91" x14ac:dyDescent="0.3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45"/>
        <v>6.7135178745578727E-3</v>
      </c>
      <c r="F36" s="7">
        <f t="shared" si="21"/>
        <v>1.6330021206645062E-2</v>
      </c>
      <c r="G36" s="7">
        <f t="shared" si="22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23"/>
        <v>25494.583209308556</v>
      </c>
      <c r="L36" s="1">
        <f t="shared" si="0"/>
        <v>1578.844569513195</v>
      </c>
      <c r="M36" s="1">
        <f t="shared" si="1"/>
        <v>524.4093877674519</v>
      </c>
      <c r="N36" s="7">
        <f t="shared" si="46"/>
        <v>2.8508342132963049E-2</v>
      </c>
      <c r="O36" s="7">
        <f t="shared" si="24"/>
        <v>3.6321432166639411E-3</v>
      </c>
      <c r="P36" s="7">
        <f t="shared" si="25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6"/>
        <v>180.71486919793657</v>
      </c>
      <c r="U36" s="1">
        <f t="shared" si="59"/>
        <v>931.01927467261214</v>
      </c>
      <c r="V36" s="1">
        <f t="shared" si="60"/>
        <v>844.47815420020129</v>
      </c>
      <c r="W36" s="7">
        <f t="shared" si="47"/>
        <v>-3.8296340831148634E-2</v>
      </c>
      <c r="X36" s="7">
        <f t="shared" si="63"/>
        <v>3.7300021340771483E-3</v>
      </c>
      <c r="Y36" s="7">
        <f t="shared" si="64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27"/>
        <v>2.2835509596639398</v>
      </c>
      <c r="AD36" s="8">
        <f t="shared" si="61"/>
        <v>2.7475569888912075</v>
      </c>
      <c r="AE36" s="8">
        <f t="shared" si="62"/>
        <v>1.9497480298762651</v>
      </c>
      <c r="AF36" s="7">
        <f t="shared" si="48"/>
        <v>-1.1186699096666142E-2</v>
      </c>
      <c r="AG36" s="7">
        <f t="shared" si="65"/>
        <v>-3.9632070314776113E-2</v>
      </c>
      <c r="AH36" s="7">
        <f t="shared" si="66"/>
        <v>-1.137445808159776E-2</v>
      </c>
      <c r="AI36" s="1">
        <f t="shared" si="49"/>
        <v>29606.084542979253</v>
      </c>
      <c r="AJ36" s="1">
        <f t="shared" si="50"/>
        <v>4643.5048429514254</v>
      </c>
      <c r="AK36" s="1">
        <f t="shared" si="51"/>
        <v>1529.5238115392863</v>
      </c>
      <c r="AL36" s="10">
        <f t="shared" si="28"/>
        <v>10.143741794841343</v>
      </c>
      <c r="AM36" s="10">
        <f t="shared" si="29"/>
        <v>1.4081213281325451</v>
      </c>
      <c r="AN36" s="10">
        <f t="shared" si="30"/>
        <v>0.56933276346388972</v>
      </c>
      <c r="AO36" s="7">
        <f t="shared" si="52"/>
        <v>2.0621120954280148E-2</v>
      </c>
      <c r="AP36" s="7">
        <f t="shared" si="31"/>
        <v>2.5977173653231045E-2</v>
      </c>
      <c r="AQ36" s="7">
        <f t="shared" si="32"/>
        <v>2.3564574154817608E-2</v>
      </c>
      <c r="AR36" s="1">
        <f t="shared" si="53"/>
        <v>19414.601595393222</v>
      </c>
      <c r="AS36" s="1">
        <f t="shared" si="54"/>
        <v>3445.5695493833528</v>
      </c>
      <c r="AT36" s="1">
        <f t="shared" si="55"/>
        <v>1165.5922721539505</v>
      </c>
      <c r="AU36" s="1">
        <f t="shared" si="56"/>
        <v>3882.9203190786448</v>
      </c>
      <c r="AV36" s="1">
        <f t="shared" si="57"/>
        <v>689.11390987667062</v>
      </c>
      <c r="AW36" s="1">
        <f t="shared" si="58"/>
        <v>233.11845443079011</v>
      </c>
      <c r="AX36" s="1">
        <f t="shared" si="33"/>
        <v>16093.512525674098</v>
      </c>
      <c r="AY36" s="1">
        <f t="shared" si="4"/>
        <v>1322.1669691918191</v>
      </c>
      <c r="AZ36" s="1">
        <f t="shared" si="5"/>
        <v>423.44801748664457</v>
      </c>
      <c r="BA36" s="1">
        <f t="shared" si="34"/>
        <v>9348.0232244314229</v>
      </c>
      <c r="BB36" s="1">
        <f t="shared" si="35"/>
        <v>14983.52509894968</v>
      </c>
      <c r="BC36" s="1">
        <f t="shared" si="36"/>
        <v>13319.234216581222</v>
      </c>
      <c r="BD36" s="1">
        <f t="shared" si="6"/>
        <v>0</v>
      </c>
      <c r="BE36">
        <v>0</v>
      </c>
      <c r="BF36">
        <v>0</v>
      </c>
      <c r="BG36">
        <v>0</v>
      </c>
      <c r="BH36">
        <f t="shared" si="7"/>
        <v>0</v>
      </c>
      <c r="BI36">
        <f t="shared" si="37"/>
        <v>0</v>
      </c>
      <c r="BJ36">
        <f t="shared" si="8"/>
        <v>0</v>
      </c>
      <c r="BK36">
        <f t="shared" si="9"/>
        <v>0</v>
      </c>
      <c r="BL36">
        <f t="shared" si="10"/>
        <v>0</v>
      </c>
      <c r="BM36">
        <f t="shared" si="11"/>
        <v>0</v>
      </c>
      <c r="BN36">
        <f t="shared" si="12"/>
        <v>0</v>
      </c>
      <c r="BO36">
        <f t="shared" si="38"/>
        <v>0</v>
      </c>
      <c r="BP36">
        <f t="shared" si="39"/>
        <v>0</v>
      </c>
      <c r="BQ36">
        <f t="shared" si="40"/>
        <v>0</v>
      </c>
      <c r="BR36" s="13">
        <v>0</v>
      </c>
      <c r="BS36" s="8">
        <f>BS$3*temperature!$I146</f>
        <v>-3.1794512426773793</v>
      </c>
      <c r="BT36" s="8">
        <f>BT$3*temperature!$I146</f>
        <v>-2.9386353017811406</v>
      </c>
      <c r="BU36" s="8">
        <f>BU$3*temperature!$I146</f>
        <v>-2.5798687471852118</v>
      </c>
      <c r="BV36" s="8">
        <f t="shared" si="41"/>
        <v>-3.0945509045377686</v>
      </c>
      <c r="BW36" s="8">
        <f t="shared" si="13"/>
        <v>-2.820129873532812</v>
      </c>
      <c r="BX36" s="8">
        <f t="shared" si="14"/>
        <v>-2.4758311857619359</v>
      </c>
      <c r="BY36" s="15">
        <f t="shared" si="42"/>
        <v>2.6702827519417188E-2</v>
      </c>
      <c r="BZ36" s="15">
        <f t="shared" si="15"/>
        <v>4.0326687757579534E-2</v>
      </c>
      <c r="CA36" s="15">
        <f t="shared" si="16"/>
        <v>4.0326687757579527E-2</v>
      </c>
      <c r="CB36" s="8">
        <f t="shared" si="43"/>
        <v>4.2450169069805352E-2</v>
      </c>
      <c r="CC36" s="8">
        <f t="shared" si="17"/>
        <v>5.9252714124164281E-2</v>
      </c>
      <c r="CD36" s="8">
        <f t="shared" si="18"/>
        <v>5.2018780711637957E-2</v>
      </c>
      <c r="CE36" s="8">
        <f t="shared" si="44"/>
        <v>-3.137001073607574</v>
      </c>
      <c r="CF36" s="8">
        <f t="shared" si="19"/>
        <v>-2.8793825876569761</v>
      </c>
      <c r="CG36" s="8">
        <f t="shared" si="20"/>
        <v>-2.5278499664735739</v>
      </c>
      <c r="CH36" s="8">
        <f>CH$3*temperature!$I146+CH$4*temperature!$I146^2</f>
        <v>-3.137001073607574</v>
      </c>
      <c r="CI36" s="8">
        <f>CI$3*temperature!$I146+CI$4*temperature!$I146^2</f>
        <v>-2.8793883159992615</v>
      </c>
      <c r="CJ36" s="8">
        <f>CJ$3*temperature!$I146+CJ$4*temperature!$I146^2</f>
        <v>-2.5278528903921167</v>
      </c>
      <c r="CK36" s="13"/>
      <c r="CL36" s="13"/>
      <c r="CM36" s="13"/>
    </row>
    <row r="37" spans="1:91" x14ac:dyDescent="0.3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45"/>
        <v>6.4419132733040119E-3</v>
      </c>
      <c r="F37" s="7">
        <f t="shared" si="21"/>
        <v>1.4658561960459116E-2</v>
      </c>
      <c r="G37" s="7">
        <f t="shared" si="22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23"/>
        <v>25684.596648354625</v>
      </c>
      <c r="L37" s="1">
        <f t="shared" si="0"/>
        <v>1611.2686812955199</v>
      </c>
      <c r="M37" s="1">
        <f t="shared" si="1"/>
        <v>529.3692355980869</v>
      </c>
      <c r="N37" s="7">
        <f t="shared" si="46"/>
        <v>7.4530906226657478E-3</v>
      </c>
      <c r="O37" s="7">
        <f t="shared" si="24"/>
        <v>2.0536607851349364E-2</v>
      </c>
      <c r="P37" s="7">
        <f t="shared" si="25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6"/>
        <v>179.22403290080703</v>
      </c>
      <c r="U37" s="1">
        <f t="shared" si="59"/>
        <v>898.86196704348333</v>
      </c>
      <c r="V37" s="1">
        <f t="shared" si="60"/>
        <v>853.87683090177541</v>
      </c>
      <c r="W37" s="7">
        <f t="shared" si="47"/>
        <v>-8.2496603834885107E-3</v>
      </c>
      <c r="X37" s="7">
        <f t="shared" si="63"/>
        <v>-3.4539894612210631E-2</v>
      </c>
      <c r="Y37" s="7">
        <f t="shared" si="64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27"/>
        <v>2.4940307832691997</v>
      </c>
      <c r="AD37" s="8">
        <f t="shared" si="61"/>
        <v>2.770157627257464</v>
      </c>
      <c r="AE37" s="8">
        <f t="shared" si="62"/>
        <v>1.9972197592887198</v>
      </c>
      <c r="AF37" s="7">
        <f t="shared" si="48"/>
        <v>9.2172159642207152E-2</v>
      </c>
      <c r="AG37" s="7">
        <f t="shared" si="65"/>
        <v>8.2257214163834469E-3</v>
      </c>
      <c r="AH37" s="7">
        <f t="shared" si="66"/>
        <v>2.4347622710749528E-2</v>
      </c>
      <c r="AI37" s="1">
        <f t="shared" si="49"/>
        <v>30528.396407759974</v>
      </c>
      <c r="AJ37" s="1">
        <f t="shared" si="50"/>
        <v>4868.2682685329537</v>
      </c>
      <c r="AK37" s="1">
        <f t="shared" si="51"/>
        <v>1609.6898848161477</v>
      </c>
      <c r="AL37" s="10">
        <f t="shared" si="28"/>
        <v>10.352917121321754</v>
      </c>
      <c r="AM37" s="10">
        <f t="shared" si="29"/>
        <v>1.4447003403982626</v>
      </c>
      <c r="AN37" s="10">
        <f t="shared" si="30"/>
        <v>0.58274884758730183</v>
      </c>
      <c r="AO37" s="7">
        <f t="shared" si="52"/>
        <v>2.0621120954280148E-2</v>
      </c>
      <c r="AP37" s="7">
        <f t="shared" si="31"/>
        <v>2.5977173653231045E-2</v>
      </c>
      <c r="AQ37" s="7">
        <f t="shared" si="32"/>
        <v>2.3564574154817608E-2</v>
      </c>
      <c r="AR37" s="1">
        <f t="shared" si="53"/>
        <v>20039.579743064602</v>
      </c>
      <c r="AS37" s="1">
        <f t="shared" si="54"/>
        <v>3610.4420492919689</v>
      </c>
      <c r="AT37" s="1">
        <f t="shared" si="55"/>
        <v>1226.6138409998002</v>
      </c>
      <c r="AU37" s="1">
        <f t="shared" si="56"/>
        <v>4007.9159486129206</v>
      </c>
      <c r="AV37" s="1">
        <f t="shared" si="57"/>
        <v>722.08840985839379</v>
      </c>
      <c r="AW37" s="1">
        <f t="shared" si="58"/>
        <v>245.32276819996005</v>
      </c>
      <c r="AX37" s="1">
        <f t="shared" si="33"/>
        <v>16505.255606744406</v>
      </c>
      <c r="AY37" s="1">
        <f t="shared" si="4"/>
        <v>1365.4183553997777</v>
      </c>
      <c r="AZ37" s="1">
        <f t="shared" si="5"/>
        <v>435.96372504002647</v>
      </c>
      <c r="BA37" s="1">
        <f t="shared" si="34"/>
        <v>9432.7801190311056</v>
      </c>
      <c r="BB37" s="1">
        <f t="shared" si="35"/>
        <v>15271.25305797914</v>
      </c>
      <c r="BC37" s="1">
        <f t="shared" si="36"/>
        <v>13679.703352035778</v>
      </c>
      <c r="BD37" s="1">
        <f t="shared" si="6"/>
        <v>0</v>
      </c>
      <c r="BE37">
        <v>0</v>
      </c>
      <c r="BF37">
        <v>0</v>
      </c>
      <c r="BG37">
        <v>0</v>
      </c>
      <c r="BH37">
        <f t="shared" si="7"/>
        <v>0</v>
      </c>
      <c r="BI37">
        <f t="shared" si="37"/>
        <v>0</v>
      </c>
      <c r="BJ37">
        <f t="shared" si="8"/>
        <v>0</v>
      </c>
      <c r="BK37">
        <f t="shared" si="9"/>
        <v>0</v>
      </c>
      <c r="BL37">
        <f t="shared" si="10"/>
        <v>0</v>
      </c>
      <c r="BM37">
        <f t="shared" si="11"/>
        <v>0</v>
      </c>
      <c r="BN37">
        <f t="shared" si="12"/>
        <v>0</v>
      </c>
      <c r="BO37">
        <f t="shared" si="38"/>
        <v>0</v>
      </c>
      <c r="BP37">
        <f t="shared" si="39"/>
        <v>0</v>
      </c>
      <c r="BQ37">
        <f t="shared" si="40"/>
        <v>0</v>
      </c>
      <c r="BR37" s="13">
        <v>0</v>
      </c>
      <c r="BS37" s="8">
        <f>BS$3*temperature!$I147</f>
        <v>-3.2717193986416735</v>
      </c>
      <c r="BT37" s="8">
        <f>BT$3*temperature!$I147</f>
        <v>-3.0239149427164729</v>
      </c>
      <c r="BU37" s="8">
        <f>BU$3*temperature!$I147</f>
        <v>-2.6547369284416238</v>
      </c>
      <c r="BV37" s="8">
        <f t="shared" si="41"/>
        <v>-3.1818199187455174</v>
      </c>
      <c r="BW37" s="8">
        <f t="shared" si="13"/>
        <v>-2.8984316219448036</v>
      </c>
      <c r="BX37" s="8">
        <f t="shared" si="14"/>
        <v>-2.5445733782536744</v>
      </c>
      <c r="BY37" s="15">
        <f t="shared" si="42"/>
        <v>2.7477747612915611E-2</v>
      </c>
      <c r="BZ37" s="15">
        <f t="shared" si="15"/>
        <v>4.1496974335840264E-2</v>
      </c>
      <c r="CA37" s="15">
        <f t="shared" si="16"/>
        <v>4.1496974335840264E-2</v>
      </c>
      <c r="CB37" s="8">
        <f t="shared" si="43"/>
        <v>4.4949739948077973E-2</v>
      </c>
      <c r="CC37" s="8">
        <f t="shared" si="17"/>
        <v>6.2741660385834688E-2</v>
      </c>
      <c r="CD37" s="8">
        <f t="shared" si="18"/>
        <v>5.508177509397473E-2</v>
      </c>
      <c r="CE37" s="8">
        <f t="shared" si="44"/>
        <v>-3.2267696586935952</v>
      </c>
      <c r="CF37" s="8">
        <f t="shared" si="19"/>
        <v>-2.9611732823306385</v>
      </c>
      <c r="CG37" s="8">
        <f t="shared" si="20"/>
        <v>-2.5996551533476491</v>
      </c>
      <c r="CH37" s="8">
        <f>CH$3*temperature!$I147+CH$4*temperature!$I147^2</f>
        <v>-3.2267696586935957</v>
      </c>
      <c r="CI37" s="8">
        <f>CI$3*temperature!$I147+CI$4*temperature!$I147^2</f>
        <v>-2.9611791697220506</v>
      </c>
      <c r="CJ37" s="8">
        <f>CJ$3*temperature!$I147+CJ$4*temperature!$I147^2</f>
        <v>-2.5996581584496612</v>
      </c>
      <c r="CK37" s="13"/>
      <c r="CL37" s="13"/>
      <c r="CM37" s="13"/>
    </row>
    <row r="38" spans="1:91" x14ac:dyDescent="0.3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45"/>
        <v>6.1882645985391616E-3</v>
      </c>
      <c r="F38" s="7">
        <f t="shared" si="21"/>
        <v>1.246241293638195E-2</v>
      </c>
      <c r="G38" s="7">
        <f t="shared" si="22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23"/>
        <v>25968.718551230631</v>
      </c>
      <c r="L38" s="1">
        <f t="shared" si="0"/>
        <v>1643.0307990508757</v>
      </c>
      <c r="M38" s="1">
        <f t="shared" si="1"/>
        <v>539.24478308317077</v>
      </c>
      <c r="N38" s="7">
        <f t="shared" si="46"/>
        <v>1.1061956968446474E-2</v>
      </c>
      <c r="O38" s="7">
        <f t="shared" si="24"/>
        <v>1.9712489992555371E-2</v>
      </c>
      <c r="P38" s="7">
        <f t="shared" si="25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6"/>
        <v>177.55425611266796</v>
      </c>
      <c r="U38" s="1">
        <f t="shared" si="59"/>
        <v>848.05370684498394</v>
      </c>
      <c r="V38" s="1">
        <f t="shared" si="60"/>
        <v>848.93393409751468</v>
      </c>
      <c r="W38" s="7">
        <f t="shared" si="47"/>
        <v>-9.3167013436374901E-3</v>
      </c>
      <c r="X38" s="7">
        <f t="shared" si="63"/>
        <v>-5.6525097357958964E-2</v>
      </c>
      <c r="Y38" s="7">
        <f t="shared" si="64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27"/>
        <v>2.5066122179045962</v>
      </c>
      <c r="AD38" s="8">
        <f t="shared" si="61"/>
        <v>2.8705154383111862</v>
      </c>
      <c r="AE38" s="8">
        <f t="shared" si="62"/>
        <v>2.0325970830505562</v>
      </c>
      <c r="AF38" s="7">
        <f t="shared" si="48"/>
        <v>5.0446188233910227E-3</v>
      </c>
      <c r="AG38" s="7">
        <f t="shared" si="65"/>
        <v>3.6228195127321783E-2</v>
      </c>
      <c r="AH38" s="7">
        <f t="shared" si="66"/>
        <v>1.7713285479628693E-2</v>
      </c>
      <c r="AI38" s="1">
        <f t="shared" si="49"/>
        <v>31483.472715596898</v>
      </c>
      <c r="AJ38" s="1">
        <f t="shared" si="50"/>
        <v>5103.5298515380518</v>
      </c>
      <c r="AK38" s="1">
        <f t="shared" si="51"/>
        <v>1694.043664534493</v>
      </c>
      <c r="AL38" s="10">
        <f t="shared" si="28"/>
        <v>10.566405877510167</v>
      </c>
      <c r="AM38" s="10">
        <f t="shared" si="29"/>
        <v>1.4822295720176701</v>
      </c>
      <c r="AN38" s="10">
        <f t="shared" si="30"/>
        <v>0.5964810760199073</v>
      </c>
      <c r="AO38" s="7">
        <f t="shared" si="52"/>
        <v>2.0621120954280148E-2</v>
      </c>
      <c r="AP38" s="7">
        <f t="shared" si="31"/>
        <v>2.5977173653231045E-2</v>
      </c>
      <c r="AQ38" s="7">
        <f t="shared" si="32"/>
        <v>2.3564574154817608E-2</v>
      </c>
      <c r="AR38" s="1">
        <f t="shared" si="53"/>
        <v>20681.035819000379</v>
      </c>
      <c r="AS38" s="1">
        <f t="shared" si="54"/>
        <v>3776.5951924503188</v>
      </c>
      <c r="AT38" s="1">
        <f t="shared" si="55"/>
        <v>1289.9721805104373</v>
      </c>
      <c r="AU38" s="1">
        <f t="shared" si="56"/>
        <v>4136.2071638000762</v>
      </c>
      <c r="AV38" s="1">
        <f t="shared" si="57"/>
        <v>755.3190384900638</v>
      </c>
      <c r="AW38" s="1">
        <f t="shared" si="58"/>
        <v>257.99443610208749</v>
      </c>
      <c r="AX38" s="1">
        <f t="shared" si="33"/>
        <v>16928.819867794082</v>
      </c>
      <c r="AY38" s="1">
        <f t="shared" si="4"/>
        <v>1410.6747241148767</v>
      </c>
      <c r="AZ38" s="1">
        <f t="shared" si="5"/>
        <v>448.92303273888103</v>
      </c>
      <c r="BA38" s="1">
        <f t="shared" si="34"/>
        <v>9515.9165451747613</v>
      </c>
      <c r="BB38" s="1">
        <f t="shared" si="35"/>
        <v>15531.405451950059</v>
      </c>
      <c r="BC38" s="1">
        <f t="shared" si="36"/>
        <v>14038.34138390537</v>
      </c>
      <c r="BD38" s="1">
        <f t="shared" si="6"/>
        <v>0</v>
      </c>
      <c r="BE38">
        <v>0</v>
      </c>
      <c r="BF38">
        <v>0</v>
      </c>
      <c r="BG38">
        <v>0</v>
      </c>
      <c r="BH38">
        <f t="shared" si="7"/>
        <v>0</v>
      </c>
      <c r="BI38">
        <f t="shared" si="37"/>
        <v>0</v>
      </c>
      <c r="BJ38">
        <f t="shared" si="8"/>
        <v>0</v>
      </c>
      <c r="BK38">
        <f t="shared" si="9"/>
        <v>0</v>
      </c>
      <c r="BL38">
        <f t="shared" si="10"/>
        <v>0</v>
      </c>
      <c r="BM38">
        <f t="shared" si="11"/>
        <v>0</v>
      </c>
      <c r="BN38">
        <f t="shared" si="12"/>
        <v>0</v>
      </c>
      <c r="BO38">
        <f t="shared" si="38"/>
        <v>0</v>
      </c>
      <c r="BP38">
        <f t="shared" si="39"/>
        <v>0</v>
      </c>
      <c r="BQ38">
        <f t="shared" si="40"/>
        <v>0</v>
      </c>
      <c r="BR38" s="13">
        <v>0</v>
      </c>
      <c r="BS38" s="8">
        <f>BS$3*temperature!$I148</f>
        <v>-3.3657561236758133</v>
      </c>
      <c r="BT38" s="8">
        <f>BT$3*temperature!$I148</f>
        <v>-3.1108291989063259</v>
      </c>
      <c r="BU38" s="8">
        <f>BU$3*temperature!$I148</f>
        <v>-2.7310401611337323</v>
      </c>
      <c r="BV38" s="8">
        <f t="shared" si="41"/>
        <v>-3.2706145412691883</v>
      </c>
      <c r="BW38" s="8">
        <f t="shared" si="13"/>
        <v>-2.9780288565946096</v>
      </c>
      <c r="BX38" s="8">
        <f t="shared" si="14"/>
        <v>-2.6144528961070592</v>
      </c>
      <c r="BY38" s="15">
        <f t="shared" si="42"/>
        <v>2.8267521148477984E-2</v>
      </c>
      <c r="BZ38" s="15">
        <f t="shared" si="15"/>
        <v>4.2689692625491951E-2</v>
      </c>
      <c r="CA38" s="15">
        <f t="shared" si="16"/>
        <v>4.2689692625491958E-2</v>
      </c>
      <c r="CB38" s="8">
        <f t="shared" si="43"/>
        <v>4.7570791203312666E-2</v>
      </c>
      <c r="CC38" s="8">
        <f t="shared" si="17"/>
        <v>6.6400171155858209E-2</v>
      </c>
      <c r="CD38" s="8">
        <f t="shared" si="18"/>
        <v>5.8293632513336531E-2</v>
      </c>
      <c r="CE38" s="8">
        <f t="shared" si="44"/>
        <v>-3.3181853324725008</v>
      </c>
      <c r="CF38" s="8">
        <f t="shared" si="19"/>
        <v>-3.0444290277504678</v>
      </c>
      <c r="CG38" s="8">
        <f t="shared" si="20"/>
        <v>-2.672746528620396</v>
      </c>
      <c r="CH38" s="8">
        <f>CH$3*temperature!$I148+CH$4*temperature!$I148^2</f>
        <v>-3.3181853324725008</v>
      </c>
      <c r="CI38" s="8">
        <f>CI$3*temperature!$I148+CI$4*temperature!$I148^2</f>
        <v>-3.0444350768224422</v>
      </c>
      <c r="CJ38" s="8">
        <f>CJ$3*temperature!$I148+CJ$4*temperature!$I148^2</f>
        <v>-2.6727496162490412</v>
      </c>
      <c r="CK38" s="13"/>
      <c r="CL38" s="13"/>
      <c r="CM38" s="13"/>
    </row>
    <row r="39" spans="1:91" x14ac:dyDescent="0.3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45"/>
        <v>6.4313278720127265E-3</v>
      </c>
      <c r="F39" s="7">
        <f t="shared" si="21"/>
        <v>1.2593283935289801E-2</v>
      </c>
      <c r="G39" s="7">
        <f t="shared" si="22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23"/>
        <v>26019.166524598586</v>
      </c>
      <c r="L39" s="1">
        <f t="shared" si="0"/>
        <v>1681.8679753353642</v>
      </c>
      <c r="M39" s="1">
        <f t="shared" si="1"/>
        <v>551.1172951451764</v>
      </c>
      <c r="N39" s="7">
        <f t="shared" si="46"/>
        <v>1.942643926323484E-3</v>
      </c>
      <c r="O39" s="7">
        <f t="shared" si="24"/>
        <v>2.3637521771912917E-2</v>
      </c>
      <c r="P39" s="7">
        <f t="shared" si="25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6"/>
        <v>178.52672604902381</v>
      </c>
      <c r="U39" s="1">
        <f t="shared" si="59"/>
        <v>809.7344341843268</v>
      </c>
      <c r="V39" s="1">
        <f t="shared" si="60"/>
        <v>848.75548948655353</v>
      </c>
      <c r="W39" s="7">
        <f t="shared" si="47"/>
        <v>5.477029712758652E-3</v>
      </c>
      <c r="X39" s="7">
        <f t="shared" si="63"/>
        <v>-4.518495981017101E-2</v>
      </c>
      <c r="Y39" s="7">
        <f t="shared" si="64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27"/>
        <v>2.5234576073225217</v>
      </c>
      <c r="AD39" s="8">
        <f t="shared" si="61"/>
        <v>2.8708353689561941</v>
      </c>
      <c r="AE39" s="8">
        <f t="shared" si="62"/>
        <v>2.0633186248030597</v>
      </c>
      <c r="AF39" s="7">
        <f t="shared" si="48"/>
        <v>6.7203811174301187E-3</v>
      </c>
      <c r="AG39" s="7">
        <f t="shared" si="65"/>
        <v>1.1145407571677701E-4</v>
      </c>
      <c r="AH39" s="7">
        <f t="shared" si="66"/>
        <v>1.5114427747970671E-2</v>
      </c>
      <c r="AI39" s="1">
        <f t="shared" si="49"/>
        <v>32471.332607837285</v>
      </c>
      <c r="AJ39" s="1">
        <f t="shared" si="50"/>
        <v>5348.4959048743103</v>
      </c>
      <c r="AK39" s="1">
        <f t="shared" si="51"/>
        <v>1782.6337341831313</v>
      </c>
      <c r="AL39" s="10">
        <f t="shared" ref="AL39:AL56" si="67">(1+AL$5)*AL38</f>
        <v>10.784297011162321</v>
      </c>
      <c r="AM39" s="10">
        <f t="shared" ref="AM39:AM56" si="68">(1+AM$5)*AM38</f>
        <v>1.5207337070039275</v>
      </c>
      <c r="AN39" s="10">
        <f t="shared" ref="AN39:AN56" si="69">(1+AN$5)*AN38</f>
        <v>0.61053689856772375</v>
      </c>
      <c r="AO39" s="7">
        <f t="shared" si="52"/>
        <v>2.0621120954280148E-2</v>
      </c>
      <c r="AP39" s="7">
        <f t="shared" si="31"/>
        <v>2.5977173653231045E-2</v>
      </c>
      <c r="AQ39" s="7">
        <f t="shared" si="32"/>
        <v>2.3564574154817608E-2</v>
      </c>
      <c r="AR39" s="1">
        <f t="shared" si="53"/>
        <v>21347.530965259215</v>
      </c>
      <c r="AS39" s="1">
        <f t="shared" si="54"/>
        <v>3950.5573444347792</v>
      </c>
      <c r="AT39" s="1">
        <f t="shared" si="55"/>
        <v>1356.2136574006256</v>
      </c>
      <c r="AU39" s="1">
        <f t="shared" si="56"/>
        <v>4269.5061930518432</v>
      </c>
      <c r="AV39" s="1">
        <f t="shared" si="57"/>
        <v>790.11146888695589</v>
      </c>
      <c r="AW39" s="1">
        <f t="shared" si="58"/>
        <v>271.24273148012514</v>
      </c>
      <c r="AX39" s="1">
        <f t="shared" si="33"/>
        <v>17362.725625847233</v>
      </c>
      <c r="AY39" s="1">
        <f t="shared" si="4"/>
        <v>1457.30272357183</v>
      </c>
      <c r="AZ39" s="1">
        <f t="shared" si="5"/>
        <v>462.28881306462438</v>
      </c>
      <c r="BA39" s="1">
        <f t="shared" si="34"/>
        <v>9602.00975533987</v>
      </c>
      <c r="BB39" s="1">
        <f t="shared" si="35"/>
        <v>15797.521006615118</v>
      </c>
      <c r="BC39" s="1">
        <f t="shared" si="36"/>
        <v>14401.359876753042</v>
      </c>
      <c r="BD39" s="1">
        <f t="shared" si="6"/>
        <v>0</v>
      </c>
      <c r="BE39">
        <v>0</v>
      </c>
      <c r="BF39">
        <v>0</v>
      </c>
      <c r="BG39">
        <v>0</v>
      </c>
      <c r="BH39">
        <f t="shared" si="7"/>
        <v>0</v>
      </c>
      <c r="BI39">
        <f t="shared" si="37"/>
        <v>0</v>
      </c>
      <c r="BJ39">
        <f t="shared" si="8"/>
        <v>0</v>
      </c>
      <c r="BK39">
        <f t="shared" si="9"/>
        <v>0</v>
      </c>
      <c r="BL39">
        <f t="shared" si="10"/>
        <v>0</v>
      </c>
      <c r="BM39">
        <f t="shared" si="11"/>
        <v>0</v>
      </c>
      <c r="BN39">
        <f t="shared" si="12"/>
        <v>0</v>
      </c>
      <c r="BO39">
        <f t="shared" si="38"/>
        <v>0</v>
      </c>
      <c r="BP39">
        <f t="shared" si="39"/>
        <v>0</v>
      </c>
      <c r="BQ39">
        <f t="shared" si="40"/>
        <v>0</v>
      </c>
      <c r="BR39" s="13">
        <v>0</v>
      </c>
      <c r="BS39" s="8">
        <f>BS$3*temperature!$I149</f>
        <v>-3.4613355151253411</v>
      </c>
      <c r="BT39" s="8">
        <f>BT$3*temperature!$I149</f>
        <v>-3.1991692778690783</v>
      </c>
      <c r="BU39" s="8">
        <f>BU$3*temperature!$I149</f>
        <v>-2.808595143441929</v>
      </c>
      <c r="BV39" s="8">
        <f t="shared" si="41"/>
        <v>-3.3607136233623085</v>
      </c>
      <c r="BW39" s="8">
        <f t="shared" si="13"/>
        <v>-3.0587194205913977</v>
      </c>
      <c r="BX39" s="8">
        <f t="shared" si="14"/>
        <v>-2.6852922629798002</v>
      </c>
      <c r="BY39" s="15">
        <f t="shared" si="42"/>
        <v>2.9070250868006058E-2</v>
      </c>
      <c r="BZ39" s="15">
        <f t="shared" si="15"/>
        <v>4.3901977381838403E-2</v>
      </c>
      <c r="CA39" s="15">
        <f t="shared" si="16"/>
        <v>4.390197738183841E-2</v>
      </c>
      <c r="CB39" s="8">
        <f t="shared" si="43"/>
        <v>5.0310945881516328E-2</v>
      </c>
      <c r="CC39" s="8">
        <f t="shared" si="17"/>
        <v>7.0224928638840278E-2</v>
      </c>
      <c r="CD39" s="8">
        <f t="shared" si="18"/>
        <v>6.1651440231064385E-2</v>
      </c>
      <c r="CE39" s="8">
        <f t="shared" si="44"/>
        <v>-3.4110245692438248</v>
      </c>
      <c r="CF39" s="8">
        <f t="shared" si="19"/>
        <v>-3.1289443492302378</v>
      </c>
      <c r="CG39" s="8">
        <f t="shared" si="20"/>
        <v>-2.7469437032108646</v>
      </c>
      <c r="CH39" s="8">
        <f>CH$3*temperature!$I149+CH$4*temperature!$I149^2</f>
        <v>-3.4110245692438248</v>
      </c>
      <c r="CI39" s="8">
        <f>CI$3*temperature!$I149+CI$4*temperature!$I149^2</f>
        <v>-3.1289505622035807</v>
      </c>
      <c r="CJ39" s="8">
        <f>CJ$3*temperature!$I149+CJ$4*temperature!$I149^2</f>
        <v>-2.7469468744997094</v>
      </c>
      <c r="CK39" s="13"/>
      <c r="CL39" s="13"/>
      <c r="CM39" s="13"/>
    </row>
    <row r="40" spans="1:91" x14ac:dyDescent="0.3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45"/>
        <v>5.8607091553546375E-3</v>
      </c>
      <c r="F40" s="7">
        <f t="shared" si="21"/>
        <v>1.2074447177279346E-2</v>
      </c>
      <c r="G40" s="7">
        <f t="shared" si="22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23"/>
        <v>26632.781515108294</v>
      </c>
      <c r="L40" s="1">
        <f t="shared" si="0"/>
        <v>1719.423356585115</v>
      </c>
      <c r="M40" s="1">
        <f t="shared" si="1"/>
        <v>570.10603124801855</v>
      </c>
      <c r="N40" s="7">
        <f t="shared" si="46"/>
        <v>2.3583191641807444E-2</v>
      </c>
      <c r="O40" s="7">
        <f t="shared" si="24"/>
        <v>2.2329565578571797E-2</v>
      </c>
      <c r="P40" s="7">
        <f t="shared" si="25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6"/>
        <v>176.03566284065784</v>
      </c>
      <c r="U40" s="1">
        <f t="shared" si="59"/>
        <v>769.31632227109981</v>
      </c>
      <c r="V40" s="1">
        <f t="shared" si="60"/>
        <v>828.1612532754807</v>
      </c>
      <c r="W40" s="7">
        <f t="shared" si="47"/>
        <v>-1.3953446990799145E-2</v>
      </c>
      <c r="X40" s="7">
        <f t="shared" si="63"/>
        <v>-4.9915268768261689E-2</v>
      </c>
      <c r="Y40" s="7">
        <f t="shared" si="64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27"/>
        <v>2.5032209020804457</v>
      </c>
      <c r="AD40" s="8">
        <f t="shared" si="61"/>
        <v>2.882563824344889</v>
      </c>
      <c r="AE40" s="8">
        <f t="shared" si="62"/>
        <v>2.0908889139613622</v>
      </c>
      <c r="AF40" s="7">
        <f t="shared" si="48"/>
        <v>-8.0194353902968141E-3</v>
      </c>
      <c r="AG40" s="7">
        <f t="shared" si="65"/>
        <v>4.0853806928535796E-3</v>
      </c>
      <c r="AH40" s="7">
        <f t="shared" si="66"/>
        <v>1.3362109383825205E-2</v>
      </c>
      <c r="AI40" s="1">
        <f t="shared" si="49"/>
        <v>33493.705540105402</v>
      </c>
      <c r="AJ40" s="1">
        <f t="shared" si="50"/>
        <v>5603.7577832738352</v>
      </c>
      <c r="AK40" s="1">
        <f t="shared" si="51"/>
        <v>1875.6130922449433</v>
      </c>
      <c r="AL40" s="10">
        <f t="shared" si="67"/>
        <v>11.006681304236382</v>
      </c>
      <c r="AM40" s="10">
        <f t="shared" si="68"/>
        <v>1.5602380705910903</v>
      </c>
      <c r="AN40" s="10">
        <f t="shared" si="69"/>
        <v>0.62492394058827527</v>
      </c>
      <c r="AO40" s="7">
        <f t="shared" si="52"/>
        <v>2.0621120954280148E-2</v>
      </c>
      <c r="AP40" s="7">
        <f t="shared" si="31"/>
        <v>2.5977173653231045E-2</v>
      </c>
      <c r="AQ40" s="7">
        <f t="shared" si="32"/>
        <v>2.3564574154817608E-2</v>
      </c>
      <c r="AR40" s="1">
        <f t="shared" si="53"/>
        <v>22025.972673419677</v>
      </c>
      <c r="AS40" s="1">
        <f t="shared" si="54"/>
        <v>4130.6231448912513</v>
      </c>
      <c r="AT40" s="1">
        <f t="shared" si="55"/>
        <v>1425.405562220285</v>
      </c>
      <c r="AU40" s="1">
        <f t="shared" si="56"/>
        <v>4405.1945346839357</v>
      </c>
      <c r="AV40" s="1">
        <f t="shared" si="57"/>
        <v>826.12462897825026</v>
      </c>
      <c r="AW40" s="1">
        <f t="shared" si="58"/>
        <v>285.081112444057</v>
      </c>
      <c r="AX40" s="1">
        <f t="shared" si="33"/>
        <v>17810.146923413799</v>
      </c>
      <c r="AY40" s="1">
        <f t="shared" si="4"/>
        <v>1505.5477029504962</v>
      </c>
      <c r="AZ40" s="1">
        <f t="shared" si="5"/>
        <v>476.07474327105837</v>
      </c>
      <c r="BA40" s="1">
        <f t="shared" si="34"/>
        <v>9683.4564632402762</v>
      </c>
      <c r="BB40" s="1">
        <f t="shared" si="35"/>
        <v>16059.753475369531</v>
      </c>
      <c r="BC40" s="1">
        <f t="shared" si="36"/>
        <v>14768.176353659766</v>
      </c>
      <c r="BD40" s="1">
        <f t="shared" si="6"/>
        <v>0</v>
      </c>
      <c r="BE40">
        <v>0</v>
      </c>
      <c r="BF40">
        <v>0</v>
      </c>
      <c r="BG40">
        <v>0</v>
      </c>
      <c r="BH40">
        <f t="shared" si="7"/>
        <v>0</v>
      </c>
      <c r="BI40">
        <f t="shared" si="37"/>
        <v>0</v>
      </c>
      <c r="BJ40">
        <f t="shared" si="8"/>
        <v>0</v>
      </c>
      <c r="BK40">
        <f t="shared" si="9"/>
        <v>0</v>
      </c>
      <c r="BL40">
        <f t="shared" si="10"/>
        <v>0</v>
      </c>
      <c r="BM40">
        <f t="shared" si="11"/>
        <v>0</v>
      </c>
      <c r="BN40">
        <f t="shared" si="12"/>
        <v>0</v>
      </c>
      <c r="BO40">
        <f t="shared" si="38"/>
        <v>0</v>
      </c>
      <c r="BP40">
        <f t="shared" si="39"/>
        <v>0</v>
      </c>
      <c r="BQ40">
        <f t="shared" si="40"/>
        <v>0</v>
      </c>
      <c r="BR40" s="13">
        <v>0</v>
      </c>
      <c r="BS40" s="8">
        <f>BS$3*temperature!$I150</f>
        <v>-3.5583210404209642</v>
      </c>
      <c r="BT40" s="8">
        <f>BT$3*temperature!$I150</f>
        <v>-3.2888089881970486</v>
      </c>
      <c r="BU40" s="8">
        <f>BU$3*temperature!$I150</f>
        <v>-2.8872910901766931</v>
      </c>
      <c r="BV40" s="8">
        <f t="shared" si="41"/>
        <v>-3.45198136304142</v>
      </c>
      <c r="BW40" s="8">
        <f t="shared" si="13"/>
        <v>-3.1403781422924135</v>
      </c>
      <c r="BX40" s="8">
        <f t="shared" si="14"/>
        <v>-2.7569815889481695</v>
      </c>
      <c r="BY40" s="15">
        <f t="shared" si="42"/>
        <v>2.9884790093859467E-2</v>
      </c>
      <c r="BZ40" s="15">
        <f t="shared" si="15"/>
        <v>4.5132096888973204E-2</v>
      </c>
      <c r="CA40" s="15">
        <f t="shared" si="16"/>
        <v>4.5132096888973204E-2</v>
      </c>
      <c r="CB40" s="8">
        <f t="shared" si="43"/>
        <v>5.316983868977207E-2</v>
      </c>
      <c r="CC40" s="8">
        <f t="shared" si="17"/>
        <v>7.4215422952317561E-2</v>
      </c>
      <c r="CD40" s="8">
        <f t="shared" si="18"/>
        <v>6.5154750614261778E-2</v>
      </c>
      <c r="CE40" s="8">
        <f t="shared" si="44"/>
        <v>-3.5051512017311919</v>
      </c>
      <c r="CF40" s="8">
        <f t="shared" si="19"/>
        <v>-3.2145935652447313</v>
      </c>
      <c r="CG40" s="8">
        <f t="shared" si="20"/>
        <v>-2.822136339562431</v>
      </c>
      <c r="CH40" s="8">
        <f>CH$3*temperature!$I150+CH$4*temperature!$I150^2</f>
        <v>-3.5051512017311923</v>
      </c>
      <c r="CI40" s="8">
        <f>CI$3*temperature!$I150+CI$4*temperature!$I150^2</f>
        <v>-3.2145999440859958</v>
      </c>
      <c r="CJ40" s="8">
        <f>CJ$3*temperature!$I150+CJ$4*temperature!$I150^2</f>
        <v>-2.8221395955152651</v>
      </c>
      <c r="CK40" s="13"/>
      <c r="CL40" s="13"/>
      <c r="CM40" s="13"/>
    </row>
    <row r="41" spans="1:91" x14ac:dyDescent="0.3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45"/>
        <v>5.7810995316500691E-3</v>
      </c>
      <c r="F41" s="7">
        <f t="shared" si="21"/>
        <v>1.2319281691468786E-2</v>
      </c>
      <c r="G41" s="7">
        <f t="shared" si="22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23"/>
        <v>27161.201175946793</v>
      </c>
      <c r="L41" s="1">
        <f t="shared" si="0"/>
        <v>1749.8982440645752</v>
      </c>
      <c r="M41" s="1">
        <f t="shared" si="1"/>
        <v>592.66214754713269</v>
      </c>
      <c r="N41" s="7">
        <f t="shared" si="46"/>
        <v>1.9840949040141886E-2</v>
      </c>
      <c r="O41" s="7">
        <f t="shared" si="24"/>
        <v>1.7723899912576169E-2</v>
      </c>
      <c r="P41" s="7">
        <f t="shared" si="25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6"/>
        <v>175.44939229898932</v>
      </c>
      <c r="U41" s="1">
        <f t="shared" si="59"/>
        <v>758.7894364238</v>
      </c>
      <c r="V41" s="1">
        <f t="shared" si="60"/>
        <v>828.5351055881282</v>
      </c>
      <c r="W41" s="7">
        <f t="shared" si="47"/>
        <v>-3.3304077833318235E-3</v>
      </c>
      <c r="X41" s="7">
        <f t="shared" si="63"/>
        <v>-1.3683429744767883E-2</v>
      </c>
      <c r="Y41" s="7">
        <f t="shared" si="64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27"/>
        <v>2.481453543375975</v>
      </c>
      <c r="AD41" s="8">
        <f t="shared" si="61"/>
        <v>2.8768331091109078</v>
      </c>
      <c r="AE41" s="8">
        <f t="shared" si="62"/>
        <v>2.0728401776911358</v>
      </c>
      <c r="AF41" s="7">
        <f t="shared" si="48"/>
        <v>-8.6957402306683251E-3</v>
      </c>
      <c r="AG41" s="7">
        <f t="shared" si="65"/>
        <v>-1.9880618724144039E-3</v>
      </c>
      <c r="AH41" s="7">
        <f t="shared" si="66"/>
        <v>-8.632087601455396E-3</v>
      </c>
      <c r="AI41" s="1">
        <f t="shared" si="49"/>
        <v>34549.5295207788</v>
      </c>
      <c r="AJ41" s="1">
        <f t="shared" si="50"/>
        <v>5869.5066339247023</v>
      </c>
      <c r="AK41" s="1">
        <f t="shared" si="51"/>
        <v>1973.132895464506</v>
      </c>
      <c r="AL41" s="10">
        <f t="shared" si="67"/>
        <v>11.233651410716254</v>
      </c>
      <c r="AM41" s="10">
        <f t="shared" si="68"/>
        <v>1.6007686458912171</v>
      </c>
      <c r="AN41" s="10">
        <f t="shared" si="69"/>
        <v>0.63965000712738851</v>
      </c>
      <c r="AO41" s="7">
        <f t="shared" si="52"/>
        <v>2.0621120954280148E-2</v>
      </c>
      <c r="AP41" s="7">
        <f t="shared" si="31"/>
        <v>2.5977173653231045E-2</v>
      </c>
      <c r="AQ41" s="7">
        <f t="shared" si="32"/>
        <v>2.3564574154817608E-2</v>
      </c>
      <c r="AR41" s="1">
        <f t="shared" si="53"/>
        <v>22724.702776484522</v>
      </c>
      <c r="AS41" s="1">
        <f t="shared" si="54"/>
        <v>4319.48259514238</v>
      </c>
      <c r="AT41" s="1">
        <f t="shared" si="55"/>
        <v>1497.856068219344</v>
      </c>
      <c r="AU41" s="1">
        <f t="shared" si="56"/>
        <v>4544.9405552969047</v>
      </c>
      <c r="AV41" s="1">
        <f t="shared" si="57"/>
        <v>863.89651902847606</v>
      </c>
      <c r="AW41" s="1">
        <f t="shared" si="58"/>
        <v>299.57121364386882</v>
      </c>
      <c r="AX41" s="1">
        <f t="shared" si="33"/>
        <v>18269.52043725703</v>
      </c>
      <c r="AY41" s="1">
        <f t="shared" si="4"/>
        <v>1555.2247744686656</v>
      </c>
      <c r="AZ41" s="1">
        <f t="shared" si="5"/>
        <v>490.27478937768387</v>
      </c>
      <c r="BA41" s="1">
        <f t="shared" si="34"/>
        <v>9764.7781500703095</v>
      </c>
      <c r="BB41" s="1">
        <f t="shared" si="35"/>
        <v>16329.729047359398</v>
      </c>
      <c r="BC41" s="1">
        <f t="shared" si="36"/>
        <v>15141.170069265349</v>
      </c>
      <c r="BD41" s="1">
        <f t="shared" si="6"/>
        <v>0</v>
      </c>
      <c r="BE41">
        <v>0</v>
      </c>
      <c r="BF41">
        <v>0</v>
      </c>
      <c r="BG41">
        <v>0</v>
      </c>
      <c r="BH41">
        <f t="shared" si="7"/>
        <v>0</v>
      </c>
      <c r="BI41">
        <f t="shared" si="37"/>
        <v>0</v>
      </c>
      <c r="BJ41">
        <f t="shared" si="8"/>
        <v>0</v>
      </c>
      <c r="BK41">
        <f t="shared" si="9"/>
        <v>0</v>
      </c>
      <c r="BL41">
        <f t="shared" si="10"/>
        <v>0</v>
      </c>
      <c r="BM41">
        <f t="shared" si="11"/>
        <v>0</v>
      </c>
      <c r="BN41">
        <f t="shared" si="12"/>
        <v>0</v>
      </c>
      <c r="BO41">
        <f t="shared" si="38"/>
        <v>0</v>
      </c>
      <c r="BP41">
        <f t="shared" si="39"/>
        <v>0</v>
      </c>
      <c r="BQ41">
        <f t="shared" si="40"/>
        <v>0</v>
      </c>
      <c r="BR41" s="13">
        <v>0</v>
      </c>
      <c r="BS41" s="8">
        <f>BS$3*temperature!$I151</f>
        <v>-3.6567310553073211</v>
      </c>
      <c r="BT41" s="8">
        <f>BT$3*temperature!$I151</f>
        <v>-3.3797652953459303</v>
      </c>
      <c r="BU41" s="8">
        <f>BU$3*temperature!$I151</f>
        <v>-2.9671428955472168</v>
      </c>
      <c r="BV41" s="8">
        <f t="shared" si="41"/>
        <v>-3.544428116489641</v>
      </c>
      <c r="BW41" s="8">
        <f t="shared" si="13"/>
        <v>-3.2230108212206283</v>
      </c>
      <c r="BX41" s="8">
        <f t="shared" si="14"/>
        <v>-2.8295259654939349</v>
      </c>
      <c r="BY41" s="15">
        <f t="shared" si="42"/>
        <v>3.0711292987950337E-2</v>
      </c>
      <c r="BZ41" s="15">
        <f t="shared" si="15"/>
        <v>4.6380283962664262E-2</v>
      </c>
      <c r="CA41" s="15">
        <f t="shared" si="16"/>
        <v>4.6380283962664262E-2</v>
      </c>
      <c r="CB41" s="8">
        <f t="shared" si="43"/>
        <v>5.6151469408839985E-2</v>
      </c>
      <c r="CC41" s="8">
        <f t="shared" si="17"/>
        <v>7.8377237062651053E-2</v>
      </c>
      <c r="CD41" s="8">
        <f t="shared" si="18"/>
        <v>6.8808465026640897E-2</v>
      </c>
      <c r="CE41" s="8">
        <f t="shared" si="44"/>
        <v>-3.600579585898481</v>
      </c>
      <c r="CF41" s="8">
        <f t="shared" si="19"/>
        <v>-3.3013880582832793</v>
      </c>
      <c r="CG41" s="8">
        <f t="shared" si="20"/>
        <v>-2.8983344305205758</v>
      </c>
      <c r="CH41" s="8">
        <f>CH$3*temperature!$I151+CH$4*temperature!$I151^2</f>
        <v>-3.600579585898481</v>
      </c>
      <c r="CI41" s="8">
        <f>CI$3*temperature!$I151+CI$4*temperature!$I151^2</f>
        <v>-3.3013946049707998</v>
      </c>
      <c r="CJ41" s="8">
        <f>CJ$3*temperature!$I151+CJ$4*temperature!$I151^2</f>
        <v>-2.8983377721471992</v>
      </c>
      <c r="CK41" s="13"/>
      <c r="CL41" s="13"/>
      <c r="CM41" s="13"/>
    </row>
    <row r="42" spans="1:91" x14ac:dyDescent="0.3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45"/>
        <v>5.3138957956262445E-3</v>
      </c>
      <c r="F42" s="7">
        <f t="shared" si="21"/>
        <v>1.1294017092817743E-2</v>
      </c>
      <c r="G42" s="7">
        <f t="shared" si="22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23"/>
        <v>27726.073604828831</v>
      </c>
      <c r="L42" s="1">
        <f t="shared" si="0"/>
        <v>1811.0717126973307</v>
      </c>
      <c r="M42" s="1">
        <f t="shared" si="1"/>
        <v>619.28731176897304</v>
      </c>
      <c r="N42" s="7">
        <f t="shared" si="46"/>
        <v>2.079703416733536E-2</v>
      </c>
      <c r="O42" s="7">
        <f t="shared" si="24"/>
        <v>3.4958300484184024E-2</v>
      </c>
      <c r="P42" s="7">
        <f t="shared" si="25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6"/>
        <v>176.00179241408657</v>
      </c>
      <c r="U42" s="1">
        <f t="shared" si="59"/>
        <v>737.34655045426848</v>
      </c>
      <c r="V42" s="1">
        <f t="shared" si="60"/>
        <v>805.08355118898066</v>
      </c>
      <c r="W42" s="7">
        <f t="shared" si="47"/>
        <v>3.1484869104354551E-3</v>
      </c>
      <c r="X42" s="7">
        <f t="shared" si="63"/>
        <v>-2.8259336438040794E-2</v>
      </c>
      <c r="Y42" s="7">
        <f t="shared" si="64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27"/>
        <v>2.4730972206074497</v>
      </c>
      <c r="AD42" s="8">
        <f t="shared" si="61"/>
        <v>2.8631502910465834</v>
      </c>
      <c r="AE42" s="8">
        <f t="shared" si="62"/>
        <v>2.1511802606194173</v>
      </c>
      <c r="AF42" s="7">
        <f t="shared" si="48"/>
        <v>-3.3675112680757735E-3</v>
      </c>
      <c r="AG42" s="7">
        <f t="shared" si="65"/>
        <v>-4.7562084922448955E-3</v>
      </c>
      <c r="AH42" s="7">
        <f t="shared" si="66"/>
        <v>3.7793595363218913E-2</v>
      </c>
      <c r="AI42" s="1">
        <f t="shared" si="49"/>
        <v>35639.51712399783</v>
      </c>
      <c r="AJ42" s="1">
        <f t="shared" si="50"/>
        <v>6146.4524895607083</v>
      </c>
      <c r="AK42" s="1">
        <f t="shared" si="51"/>
        <v>2075.3908195619242</v>
      </c>
      <c r="AL42" s="10">
        <f t="shared" si="67"/>
        <v>11.465301895214854</v>
      </c>
      <c r="AM42" s="10">
        <f t="shared" si="68"/>
        <v>1.6423520909841809</v>
      </c>
      <c r="AN42" s="10">
        <f t="shared" si="69"/>
        <v>0.65472308715347149</v>
      </c>
      <c r="AO42" s="7">
        <f t="shared" si="52"/>
        <v>2.0621120954280148E-2</v>
      </c>
      <c r="AP42" s="7">
        <f t="shared" si="31"/>
        <v>2.5977173653231045E-2</v>
      </c>
      <c r="AQ42" s="7">
        <f t="shared" si="32"/>
        <v>2.3564574154817608E-2</v>
      </c>
      <c r="AR42" s="1">
        <f t="shared" si="53"/>
        <v>23437.001416640374</v>
      </c>
      <c r="AS42" s="1">
        <f t="shared" si="54"/>
        <v>4513.1104635571901</v>
      </c>
      <c r="AT42" s="1">
        <f t="shared" si="55"/>
        <v>1573.6982981308186</v>
      </c>
      <c r="AU42" s="1">
        <f t="shared" si="56"/>
        <v>4687.4002833280747</v>
      </c>
      <c r="AV42" s="1">
        <f t="shared" si="57"/>
        <v>902.62209271143809</v>
      </c>
      <c r="AW42" s="1">
        <f t="shared" si="58"/>
        <v>314.73965962616376</v>
      </c>
      <c r="AX42" s="1">
        <f t="shared" si="33"/>
        <v>18742.576692863302</v>
      </c>
      <c r="AY42" s="1">
        <f t="shared" si="4"/>
        <v>1606.7931183771577</v>
      </c>
      <c r="AZ42" s="1">
        <f t="shared" si="5"/>
        <v>504.90149937121942</v>
      </c>
      <c r="BA42" s="1">
        <f t="shared" si="34"/>
        <v>9842.2403874113825</v>
      </c>
      <c r="BB42" s="1">
        <f t="shared" si="35"/>
        <v>16587.45549355392</v>
      </c>
      <c r="BC42" s="1">
        <f t="shared" si="36"/>
        <v>15520.286690361929</v>
      </c>
      <c r="BD42" s="1">
        <f t="shared" si="6"/>
        <v>0</v>
      </c>
      <c r="BE42">
        <v>0</v>
      </c>
      <c r="BF42">
        <v>0</v>
      </c>
      <c r="BG42">
        <v>0</v>
      </c>
      <c r="BH42">
        <f t="shared" si="7"/>
        <v>0</v>
      </c>
      <c r="BI42">
        <f t="shared" si="37"/>
        <v>0</v>
      </c>
      <c r="BJ42">
        <f t="shared" si="8"/>
        <v>0</v>
      </c>
      <c r="BK42">
        <f t="shared" si="9"/>
        <v>0</v>
      </c>
      <c r="BL42">
        <f t="shared" si="10"/>
        <v>0</v>
      </c>
      <c r="BM42">
        <f t="shared" si="11"/>
        <v>0</v>
      </c>
      <c r="BN42">
        <f t="shared" si="12"/>
        <v>0</v>
      </c>
      <c r="BO42">
        <f t="shared" si="38"/>
        <v>0</v>
      </c>
      <c r="BP42">
        <f t="shared" si="39"/>
        <v>0</v>
      </c>
      <c r="BQ42">
        <f t="shared" si="40"/>
        <v>0</v>
      </c>
      <c r="BR42" s="13">
        <v>0</v>
      </c>
      <c r="BS42" s="8">
        <f>BS$3*temperature!$I152</f>
        <v>-3.7566089493790624</v>
      </c>
      <c r="BT42" s="8">
        <f>BT$3*temperature!$I152</f>
        <v>-3.4720783025237405</v>
      </c>
      <c r="BU42" s="8">
        <f>BU$3*temperature!$I152</f>
        <v>-3.0481857667168271</v>
      </c>
      <c r="BV42" s="8">
        <f t="shared" si="41"/>
        <v>-3.6380874713546385</v>
      </c>
      <c r="BW42" s="8">
        <f t="shared" si="13"/>
        <v>-3.3066438788490924</v>
      </c>
      <c r="BX42" s="8">
        <f t="shared" si="14"/>
        <v>-2.9029485883952661</v>
      </c>
      <c r="BY42" s="15">
        <f t="shared" si="42"/>
        <v>3.1550123960604116E-2</v>
      </c>
      <c r="BZ42" s="15">
        <f t="shared" si="15"/>
        <v>4.7647088936444572E-2</v>
      </c>
      <c r="CA42" s="15">
        <f t="shared" si="16"/>
        <v>4.7647088936444579E-2</v>
      </c>
      <c r="CB42" s="8">
        <f t="shared" si="43"/>
        <v>5.9260739012212113E-2</v>
      </c>
      <c r="CC42" s="8">
        <f t="shared" si="17"/>
        <v>8.2717211837324084E-2</v>
      </c>
      <c r="CD42" s="8">
        <f t="shared" si="18"/>
        <v>7.2618589160780581E-2</v>
      </c>
      <c r="CE42" s="8">
        <f t="shared" si="44"/>
        <v>-3.6973482103668505</v>
      </c>
      <c r="CF42" s="8">
        <f t="shared" si="19"/>
        <v>-3.3893610906864167</v>
      </c>
      <c r="CG42" s="8">
        <f t="shared" si="20"/>
        <v>-2.9755671775560466</v>
      </c>
      <c r="CH42" s="8">
        <f>CH$3*temperature!$I152+CH$4*temperature!$I152^2</f>
        <v>-3.6973482103668505</v>
      </c>
      <c r="CI42" s="8">
        <f>CI$3*temperature!$I152+CI$4*temperature!$I152^2</f>
        <v>-3.3893678072521953</v>
      </c>
      <c r="CJ42" s="8">
        <f>CJ$3*temperature!$I152+CJ$4*temperature!$I152^2</f>
        <v>-2.9755706058936551</v>
      </c>
      <c r="CK42" s="13"/>
      <c r="CL42" s="13"/>
      <c r="CM42" s="13"/>
    </row>
    <row r="43" spans="1:91" x14ac:dyDescent="0.3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45"/>
        <v>5.6420769798790626E-3</v>
      </c>
      <c r="F43" s="7">
        <f t="shared" si="21"/>
        <v>1.0971471739061212E-2</v>
      </c>
      <c r="G43" s="7">
        <f t="shared" si="22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23"/>
        <v>28472.728954129358</v>
      </c>
      <c r="L43" s="1">
        <f t="shared" si="0"/>
        <v>1903.0117292407404</v>
      </c>
      <c r="M43" s="1">
        <f t="shared" si="1"/>
        <v>630.57651085520763</v>
      </c>
      <c r="N43" s="7">
        <f t="shared" si="46"/>
        <v>2.6929718211903264E-2</v>
      </c>
      <c r="O43" s="7">
        <f t="shared" si="24"/>
        <v>5.0765530651725621E-2</v>
      </c>
      <c r="P43" s="7">
        <f t="shared" si="25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6"/>
        <v>171.623391932289</v>
      </c>
      <c r="U43" s="1">
        <f t="shared" si="59"/>
        <v>689.80970911035058</v>
      </c>
      <c r="V43" s="1">
        <f t="shared" si="60"/>
        <v>804.35740114786302</v>
      </c>
      <c r="W43" s="7">
        <f t="shared" si="47"/>
        <v>-2.4877022112913094E-2</v>
      </c>
      <c r="X43" s="7">
        <f t="shared" si="63"/>
        <v>-6.447014814761276E-2</v>
      </c>
      <c r="Y43" s="7">
        <f t="shared" si="64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27"/>
        <v>2.4755464706454462</v>
      </c>
      <c r="AD43" s="8">
        <f t="shared" si="61"/>
        <v>2.8303909353791314</v>
      </c>
      <c r="AE43" s="8">
        <f t="shared" si="62"/>
        <v>2.1734776131873805</v>
      </c>
      <c r="AF43" s="7">
        <f t="shared" si="48"/>
        <v>9.9035736144448272E-4</v>
      </c>
      <c r="AG43" s="7">
        <f t="shared" si="65"/>
        <v>-1.1441717107863458E-2</v>
      </c>
      <c r="AH43" s="7">
        <f t="shared" si="66"/>
        <v>1.0365171611207868E-2</v>
      </c>
      <c r="AI43" s="1">
        <f t="shared" si="49"/>
        <v>36762.965694926119</v>
      </c>
      <c r="AJ43" s="1">
        <f t="shared" si="50"/>
        <v>6434.4293333160758</v>
      </c>
      <c r="AK43" s="1">
        <f t="shared" si="51"/>
        <v>2182.5913972318958</v>
      </c>
      <c r="AL43" s="10">
        <f t="shared" si="67"/>
        <v>11.701729272373417</v>
      </c>
      <c r="AM43" s="10">
        <f t="shared" si="68"/>
        <v>1.6850157564514241</v>
      </c>
      <c r="AN43" s="10">
        <f t="shared" si="69"/>
        <v>0.67015135789157054</v>
      </c>
      <c r="AO43" s="7">
        <f t="shared" si="52"/>
        <v>2.0621120954280148E-2</v>
      </c>
      <c r="AP43" s="7">
        <f t="shared" si="31"/>
        <v>2.5977173653231045E-2</v>
      </c>
      <c r="AQ43" s="7">
        <f t="shared" si="32"/>
        <v>2.3564574154817608E-2</v>
      </c>
      <c r="AR43" s="1">
        <f t="shared" si="53"/>
        <v>24177.81734819313</v>
      </c>
      <c r="AS43" s="1">
        <f t="shared" si="54"/>
        <v>4713.9164827962522</v>
      </c>
      <c r="AT43" s="1">
        <f t="shared" si="55"/>
        <v>1653.0702030024202</v>
      </c>
      <c r="AU43" s="1">
        <f t="shared" si="56"/>
        <v>4835.563469638626</v>
      </c>
      <c r="AV43" s="1">
        <f t="shared" si="57"/>
        <v>942.78329655925052</v>
      </c>
      <c r="AW43" s="1">
        <f t="shared" si="58"/>
        <v>330.61404060048403</v>
      </c>
      <c r="AX43" s="1">
        <f t="shared" si="33"/>
        <v>19226.529842413176</v>
      </c>
      <c r="AY43" s="1">
        <f t="shared" si="4"/>
        <v>1660.0722227896215</v>
      </c>
      <c r="AZ43" s="1">
        <f t="shared" si="5"/>
        <v>519.96773987514507</v>
      </c>
      <c r="BA43" s="1">
        <f t="shared" si="34"/>
        <v>9923.417832648076</v>
      </c>
      <c r="BB43" s="1">
        <f t="shared" si="35"/>
        <v>16843.547853253342</v>
      </c>
      <c r="BC43" s="1">
        <f t="shared" si="36"/>
        <v>15905.472148045763</v>
      </c>
      <c r="BD43" s="1">
        <f t="shared" si="6"/>
        <v>0</v>
      </c>
      <c r="BE43">
        <v>0</v>
      </c>
      <c r="BF43">
        <v>0</v>
      </c>
      <c r="BG43">
        <v>0</v>
      </c>
      <c r="BH43">
        <f t="shared" si="7"/>
        <v>0</v>
      </c>
      <c r="BI43">
        <f t="shared" si="37"/>
        <v>0</v>
      </c>
      <c r="BJ43">
        <f t="shared" si="8"/>
        <v>0</v>
      </c>
      <c r="BK43">
        <f t="shared" si="9"/>
        <v>0</v>
      </c>
      <c r="BL43">
        <f t="shared" si="10"/>
        <v>0</v>
      </c>
      <c r="BM43">
        <f t="shared" si="11"/>
        <v>0</v>
      </c>
      <c r="BN43">
        <f t="shared" si="12"/>
        <v>0</v>
      </c>
      <c r="BO43">
        <f t="shared" si="38"/>
        <v>0</v>
      </c>
      <c r="BP43">
        <f t="shared" si="39"/>
        <v>0</v>
      </c>
      <c r="BQ43">
        <f t="shared" si="40"/>
        <v>0</v>
      </c>
      <c r="BR43" s="13">
        <v>0</v>
      </c>
      <c r="BS43" s="8">
        <f>BS$3*temperature!$I153</f>
        <v>-3.8579779099084011</v>
      </c>
      <c r="BT43" s="8">
        <f>BT$3*temperature!$I153</f>
        <v>-3.5657694407673097</v>
      </c>
      <c r="BU43" s="8">
        <f>BU$3*temperature!$I153</f>
        <v>-3.1304385182904193</v>
      </c>
      <c r="BV43" s="8">
        <f t="shared" si="41"/>
        <v>-3.7329737244942214</v>
      </c>
      <c r="BW43" s="8">
        <f t="shared" si="13"/>
        <v>-3.3912863368133404</v>
      </c>
      <c r="BX43" s="8">
        <f t="shared" si="14"/>
        <v>-2.9772573778713016</v>
      </c>
      <c r="BY43" s="15">
        <f t="shared" si="42"/>
        <v>3.2401477751630686E-2</v>
      </c>
      <c r="BZ43" s="15">
        <f t="shared" si="15"/>
        <v>4.8932805906941247E-2</v>
      </c>
      <c r="CA43" s="15">
        <f t="shared" si="16"/>
        <v>4.8932805906941247E-2</v>
      </c>
      <c r="CB43" s="8">
        <f t="shared" si="43"/>
        <v>6.2502092707089854E-2</v>
      </c>
      <c r="CC43" s="8">
        <f t="shared" si="17"/>
        <v>8.7241551976984605E-2</v>
      </c>
      <c r="CD43" s="8">
        <f t="shared" si="18"/>
        <v>7.6590570209558909E-2</v>
      </c>
      <c r="CE43" s="8">
        <f t="shared" si="44"/>
        <v>-3.7954758172013112</v>
      </c>
      <c r="CF43" s="8">
        <f t="shared" si="19"/>
        <v>-3.478527888790325</v>
      </c>
      <c r="CG43" s="8">
        <f t="shared" si="20"/>
        <v>-3.0538479480808607</v>
      </c>
      <c r="CH43" s="8">
        <f>CH$3*temperature!$I153+CH$4*temperature!$I153^2</f>
        <v>-3.7954758172013112</v>
      </c>
      <c r="CI43" s="8">
        <f>CI$3*temperature!$I153+CI$4*temperature!$I153^2</f>
        <v>-3.4785347772846889</v>
      </c>
      <c r="CJ43" s="8">
        <f>CJ$3*temperature!$I153+CJ$4*temperature!$I153^2</f>
        <v>-3.0538514641760028</v>
      </c>
      <c r="CK43" s="13"/>
      <c r="CL43" s="13"/>
      <c r="CM43" s="13"/>
    </row>
    <row r="44" spans="1:91" x14ac:dyDescent="0.3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45"/>
        <v>4.949025180586597E-3</v>
      </c>
      <c r="F44" s="7">
        <f t="shared" si="21"/>
        <v>1.0535666758227036E-2</v>
      </c>
      <c r="G44" s="7">
        <f t="shared" si="22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23"/>
        <v>29030.021227256766</v>
      </c>
      <c r="L44" s="1">
        <f t="shared" si="0"/>
        <v>1941.212518447536</v>
      </c>
      <c r="M44" s="1">
        <f t="shared" si="1"/>
        <v>618.9462777574264</v>
      </c>
      <c r="N44" s="7">
        <f t="shared" si="46"/>
        <v>1.9572843685802921E-2</v>
      </c>
      <c r="O44" s="7">
        <f t="shared" si="24"/>
        <v>2.0073859041340292E-2</v>
      </c>
      <c r="P44" s="7">
        <f t="shared" si="25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6"/>
        <v>167.75711169562331</v>
      </c>
      <c r="U44" s="1">
        <f t="shared" si="59"/>
        <v>675.62399492262864</v>
      </c>
      <c r="V44" s="1">
        <f t="shared" si="60"/>
        <v>807.31845876176374</v>
      </c>
      <c r="W44" s="7">
        <f t="shared" si="47"/>
        <v>-2.252769971002011E-2</v>
      </c>
      <c r="X44" s="7">
        <f t="shared" si="63"/>
        <v>-2.0564677476078597E-2</v>
      </c>
      <c r="Y44" s="7">
        <f t="shared" si="64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27"/>
        <v>2.4456886797812856</v>
      </c>
      <c r="AD44" s="8">
        <f t="shared" si="61"/>
        <v>2.7175457818006472</v>
      </c>
      <c r="AE44" s="8">
        <f t="shared" si="62"/>
        <v>2.122670576096306</v>
      </c>
      <c r="AF44" s="7">
        <f t="shared" si="48"/>
        <v>-1.2061090841237965E-2</v>
      </c>
      <c r="AG44" s="7">
        <f t="shared" si="65"/>
        <v>-3.9869105065293287E-2</v>
      </c>
      <c r="AH44" s="7">
        <f t="shared" si="66"/>
        <v>-2.337591921021287E-2</v>
      </c>
      <c r="AI44" s="1">
        <f t="shared" si="49"/>
        <v>37922.232595072135</v>
      </c>
      <c r="AJ44" s="1">
        <f t="shared" si="50"/>
        <v>6733.769696543719</v>
      </c>
      <c r="AK44" s="1">
        <f t="shared" si="51"/>
        <v>2294.9462981091901</v>
      </c>
      <c r="AL44" s="10">
        <f t="shared" si="67"/>
        <v>11.94303204707327</v>
      </c>
      <c r="AM44" s="10">
        <f t="shared" si="68"/>
        <v>1.7287877033651933</v>
      </c>
      <c r="AN44" s="10">
        <f t="shared" si="69"/>
        <v>0.68594318925955822</v>
      </c>
      <c r="AO44" s="7">
        <f t="shared" si="52"/>
        <v>2.0621120954280148E-2</v>
      </c>
      <c r="AP44" s="7">
        <f t="shared" si="31"/>
        <v>2.5977173653231045E-2</v>
      </c>
      <c r="AQ44" s="7">
        <f t="shared" si="32"/>
        <v>2.3564574154817608E-2</v>
      </c>
      <c r="AR44" s="1">
        <f t="shared" si="53"/>
        <v>24928.350490542522</v>
      </c>
      <c r="AS44" s="1">
        <f t="shared" si="54"/>
        <v>4921.6479408485302</v>
      </c>
      <c r="AT44" s="1">
        <f t="shared" si="55"/>
        <v>1736.109108197119</v>
      </c>
      <c r="AU44" s="1">
        <f t="shared" si="56"/>
        <v>4985.670098108505</v>
      </c>
      <c r="AV44" s="1">
        <f t="shared" si="57"/>
        <v>984.32958816970608</v>
      </c>
      <c r="AW44" s="1">
        <f t="shared" si="58"/>
        <v>347.22182163942381</v>
      </c>
      <c r="AX44" s="1">
        <f t="shared" si="33"/>
        <v>19725.740837113026</v>
      </c>
      <c r="AY44" s="1">
        <f t="shared" si="4"/>
        <v>1715.1574602761027</v>
      </c>
      <c r="AZ44" s="1">
        <f t="shared" si="5"/>
        <v>535.48714605985401</v>
      </c>
      <c r="BA44" s="1">
        <f t="shared" si="34"/>
        <v>9998.4443238348631</v>
      </c>
      <c r="BB44" s="1">
        <f t="shared" si="35"/>
        <v>17095.942978722283</v>
      </c>
      <c r="BC44" s="1">
        <f t="shared" si="36"/>
        <v>16296.608724106947</v>
      </c>
      <c r="BD44" s="1">
        <f t="shared" si="6"/>
        <v>0</v>
      </c>
      <c r="BE44">
        <v>0</v>
      </c>
      <c r="BF44">
        <v>0</v>
      </c>
      <c r="BG44">
        <v>0</v>
      </c>
      <c r="BH44">
        <f t="shared" si="7"/>
        <v>0</v>
      </c>
      <c r="BI44">
        <f t="shared" si="37"/>
        <v>0</v>
      </c>
      <c r="BJ44">
        <f t="shared" si="8"/>
        <v>0</v>
      </c>
      <c r="BK44">
        <f t="shared" si="9"/>
        <v>0</v>
      </c>
      <c r="BL44">
        <f t="shared" si="10"/>
        <v>0</v>
      </c>
      <c r="BM44">
        <f t="shared" si="11"/>
        <v>0</v>
      </c>
      <c r="BN44">
        <f t="shared" si="12"/>
        <v>0</v>
      </c>
      <c r="BO44">
        <f t="shared" si="38"/>
        <v>0</v>
      </c>
      <c r="BP44">
        <f t="shared" si="39"/>
        <v>0</v>
      </c>
      <c r="BQ44">
        <f t="shared" si="40"/>
        <v>0</v>
      </c>
      <c r="BR44" s="13">
        <v>0</v>
      </c>
      <c r="BS44" s="8">
        <f>BS$3*temperature!$I154</f>
        <v>-3.9608381741233321</v>
      </c>
      <c r="BT44" s="8">
        <f>BT$3*temperature!$I154</f>
        <v>-3.6608389293366623</v>
      </c>
      <c r="BU44" s="8">
        <f>BU$3*temperature!$I154</f>
        <v>-3.2139013427594154</v>
      </c>
      <c r="BV44" s="8">
        <f t="shared" si="41"/>
        <v>-3.8290794808029505</v>
      </c>
      <c r="BW44" s="8">
        <f t="shared" si="13"/>
        <v>-3.4769277610242812</v>
      </c>
      <c r="BX44" s="8">
        <f t="shared" si="14"/>
        <v>-3.0524431736903064</v>
      </c>
      <c r="BY44" s="15">
        <f t="shared" si="42"/>
        <v>3.3265356353404767E-2</v>
      </c>
      <c r="BZ44" s="15">
        <f t="shared" si="15"/>
        <v>5.0237437883044349E-2</v>
      </c>
      <c r="CA44" s="15">
        <f t="shared" si="16"/>
        <v>5.0237437883044349E-2</v>
      </c>
      <c r="CB44" s="8">
        <f t="shared" si="43"/>
        <v>6.5879346660190866E-2</v>
      </c>
      <c r="CC44" s="8">
        <f t="shared" si="17"/>
        <v>9.1955584156190567E-2</v>
      </c>
      <c r="CD44" s="8">
        <f t="shared" si="18"/>
        <v>8.0729084534554477E-2</v>
      </c>
      <c r="CE44" s="8">
        <f t="shared" si="44"/>
        <v>-3.8949588274631415</v>
      </c>
      <c r="CF44" s="8">
        <f t="shared" si="19"/>
        <v>-3.5688833451804718</v>
      </c>
      <c r="CG44" s="8">
        <f t="shared" si="20"/>
        <v>-3.1331722582248607</v>
      </c>
      <c r="CH44" s="8">
        <f>CH$3*temperature!$I154+CH$4*temperature!$I154^2</f>
        <v>-3.894958827463141</v>
      </c>
      <c r="CI44" s="8">
        <f>CI$3*temperature!$I154+CI$4*temperature!$I154^2</f>
        <v>-3.5688904076325536</v>
      </c>
      <c r="CJ44" s="8">
        <f>CJ$3*temperature!$I154+CJ$4*temperature!$I154^2</f>
        <v>-3.1331758631132676</v>
      </c>
      <c r="CK44" s="13"/>
      <c r="CL44" s="13"/>
      <c r="CM44" s="13"/>
    </row>
    <row r="45" spans="1:91" x14ac:dyDescent="0.3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45"/>
        <v>5.0461581002705369E-3</v>
      </c>
      <c r="F45" s="7">
        <f t="shared" si="21"/>
        <v>9.9070939245591294E-3</v>
      </c>
      <c r="G45" s="7">
        <f t="shared" si="22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23"/>
        <v>29824.268453109347</v>
      </c>
      <c r="L45" s="1">
        <f t="shared" si="0"/>
        <v>1970.1136544811745</v>
      </c>
      <c r="M45" s="1">
        <f t="shared" si="1"/>
        <v>647.13356897613517</v>
      </c>
      <c r="N45" s="7">
        <f t="shared" si="46"/>
        <v>2.7359512403899E-2</v>
      </c>
      <c r="O45" s="7">
        <f t="shared" si="24"/>
        <v>1.4888187542058562E-2</v>
      </c>
      <c r="P45" s="7">
        <f t="shared" si="25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6"/>
        <v>165.10632261113358</v>
      </c>
      <c r="U45" s="1">
        <f t="shared" si="59"/>
        <v>671.17417898722408</v>
      </c>
      <c r="V45" s="1">
        <f t="shared" si="60"/>
        <v>796.29855538743095</v>
      </c>
      <c r="W45" s="7">
        <f t="shared" si="47"/>
        <v>-1.580135147593198E-2</v>
      </c>
      <c r="X45" s="7">
        <f t="shared" si="63"/>
        <v>-6.5862313488646018E-3</v>
      </c>
      <c r="Y45" s="7">
        <f t="shared" si="64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27"/>
        <v>2.3919360266608938</v>
      </c>
      <c r="AD45" s="8">
        <f t="shared" si="61"/>
        <v>2.6903682010478107</v>
      </c>
      <c r="AE45" s="8">
        <f t="shared" si="62"/>
        <v>2.0888168511936764</v>
      </c>
      <c r="AF45" s="7">
        <f t="shared" si="48"/>
        <v>-2.1978534539072614E-2</v>
      </c>
      <c r="AG45" s="7">
        <f t="shared" si="65"/>
        <v>-1.0000781195608321E-2</v>
      </c>
      <c r="AH45" s="7">
        <f t="shared" si="66"/>
        <v>-1.5948647559287488E-2</v>
      </c>
      <c r="AI45" s="1">
        <f t="shared" si="49"/>
        <v>39115.679433673431</v>
      </c>
      <c r="AJ45" s="1">
        <f t="shared" si="50"/>
        <v>7044.7223150590535</v>
      </c>
      <c r="AK45" s="1">
        <f t="shared" si="51"/>
        <v>2412.6734899376952</v>
      </c>
      <c r="AL45" s="10">
        <f t="shared" si="67"/>
        <v>12.189310755476813</v>
      </c>
      <c r="AM45" s="10">
        <f t="shared" si="68"/>
        <v>1.7736967217450814</v>
      </c>
      <c r="AN45" s="10">
        <f t="shared" si="69"/>
        <v>0.70210714840885713</v>
      </c>
      <c r="AO45" s="7">
        <f t="shared" si="52"/>
        <v>2.0621120954280148E-2</v>
      </c>
      <c r="AP45" s="7">
        <f t="shared" si="31"/>
        <v>2.5977173653231045E-2</v>
      </c>
      <c r="AQ45" s="7">
        <f t="shared" si="32"/>
        <v>2.3564574154817608E-2</v>
      </c>
      <c r="AR45" s="1">
        <f t="shared" si="53"/>
        <v>25703.85697583104</v>
      </c>
      <c r="AS45" s="1">
        <f t="shared" si="54"/>
        <v>5135.6391984713746</v>
      </c>
      <c r="AT45" s="1">
        <f t="shared" si="55"/>
        <v>1822.8596256349915</v>
      </c>
      <c r="AU45" s="1">
        <f t="shared" si="56"/>
        <v>5140.7713951662081</v>
      </c>
      <c r="AV45" s="1">
        <f t="shared" si="57"/>
        <v>1027.1278396942751</v>
      </c>
      <c r="AW45" s="1">
        <f t="shared" si="58"/>
        <v>364.57192512699834</v>
      </c>
      <c r="AX45" s="1">
        <f t="shared" si="33"/>
        <v>20237.276664383706</v>
      </c>
      <c r="AY45" s="1">
        <f t="shared" si="4"/>
        <v>1772.1747101560284</v>
      </c>
      <c r="AZ45" s="1">
        <f t="shared" si="5"/>
        <v>551.48100968256097</v>
      </c>
      <c r="BA45" s="1">
        <f t="shared" si="34"/>
        <v>10074.912089263667</v>
      </c>
      <c r="BB45" s="1">
        <f t="shared" si="35"/>
        <v>17341.129871206693</v>
      </c>
      <c r="BC45" s="1">
        <f t="shared" si="36"/>
        <v>16692.501779750004</v>
      </c>
      <c r="BD45" s="1">
        <f t="shared" si="6"/>
        <v>0</v>
      </c>
      <c r="BE45">
        <v>0</v>
      </c>
      <c r="BF45">
        <v>0</v>
      </c>
      <c r="BG45">
        <v>0</v>
      </c>
      <c r="BH45">
        <f t="shared" si="7"/>
        <v>0</v>
      </c>
      <c r="BI45">
        <f t="shared" si="37"/>
        <v>0</v>
      </c>
      <c r="BJ45">
        <f t="shared" si="8"/>
        <v>0</v>
      </c>
      <c r="BK45">
        <f t="shared" si="9"/>
        <v>0</v>
      </c>
      <c r="BL45">
        <f t="shared" si="10"/>
        <v>0</v>
      </c>
      <c r="BM45">
        <f t="shared" si="11"/>
        <v>0</v>
      </c>
      <c r="BN45">
        <f t="shared" si="12"/>
        <v>0</v>
      </c>
      <c r="BO45">
        <f t="shared" si="38"/>
        <v>0</v>
      </c>
      <c r="BP45">
        <f t="shared" si="39"/>
        <v>0</v>
      </c>
      <c r="BQ45">
        <f t="shared" si="40"/>
        <v>0</v>
      </c>
      <c r="BR45" s="13">
        <v>0</v>
      </c>
      <c r="BS45" s="8">
        <f>BS$3*temperature!$I155</f>
        <v>-4.0650220934082295</v>
      </c>
      <c r="BT45" s="8">
        <f>BT$3*temperature!$I155</f>
        <v>-3.7571318175492534</v>
      </c>
      <c r="BU45" s="8">
        <f>BU$3*temperature!$I155</f>
        <v>-3.2984382067674436</v>
      </c>
      <c r="BV45" s="8">
        <f t="shared" si="41"/>
        <v>-3.9262408092346117</v>
      </c>
      <c r="BW45" s="8">
        <f t="shared" si="13"/>
        <v>-3.5634183898500247</v>
      </c>
      <c r="BX45" s="8">
        <f t="shared" si="14"/>
        <v>-3.1283744980355523</v>
      </c>
      <c r="BY45" s="15">
        <f t="shared" si="42"/>
        <v>3.4140351758152283E-2</v>
      </c>
      <c r="BZ45" s="15">
        <f t="shared" si="15"/>
        <v>5.1558858487319753E-2</v>
      </c>
      <c r="CA45" s="15">
        <f t="shared" si="16"/>
        <v>5.155885848731976E-2</v>
      </c>
      <c r="CB45" s="8">
        <f t="shared" si="43"/>
        <v>6.9390642086808757E-2</v>
      </c>
      <c r="CC45" s="8">
        <f t="shared" si="17"/>
        <v>9.6856713849614195E-2</v>
      </c>
      <c r="CD45" s="8">
        <f t="shared" si="18"/>
        <v>8.5031854365945694E-2</v>
      </c>
      <c r="CE45" s="8">
        <f t="shared" si="44"/>
        <v>-3.9956314513214206</v>
      </c>
      <c r="CF45" s="8">
        <f t="shared" si="19"/>
        <v>-3.660275103699639</v>
      </c>
      <c r="CG45" s="8">
        <f t="shared" si="20"/>
        <v>-3.2134063524014982</v>
      </c>
      <c r="CH45" s="8">
        <f>CH$3*temperature!$I155+CH$4*temperature!$I155^2</f>
        <v>-3.9956314513214206</v>
      </c>
      <c r="CI45" s="8">
        <f>CI$3*temperature!$I155+CI$4*temperature!$I155^2</f>
        <v>-3.6602823418343715</v>
      </c>
      <c r="CJ45" s="8">
        <f>CJ$3*temperature!$I155+CJ$4*temperature!$I155^2</f>
        <v>-3.2134100469636269</v>
      </c>
      <c r="CK45" s="13"/>
      <c r="CL45" s="13"/>
      <c r="CM45" s="13"/>
    </row>
    <row r="46" spans="1:91" x14ac:dyDescent="0.3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45"/>
        <v>5.2037039583325839E-3</v>
      </c>
      <c r="F46" s="7">
        <f t="shared" si="21"/>
        <v>9.6601701710541388E-3</v>
      </c>
      <c r="G46" s="7">
        <f t="shared" si="22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23"/>
        <v>30829.995910385893</v>
      </c>
      <c r="L46" s="1">
        <f t="shared" si="0"/>
        <v>2075.40176445928</v>
      </c>
      <c r="M46" s="1">
        <f t="shared" si="1"/>
        <v>664.69913683213008</v>
      </c>
      <c r="N46" s="7">
        <f t="shared" si="46"/>
        <v>3.3721781268760465E-2</v>
      </c>
      <c r="O46" s="7">
        <f t="shared" si="24"/>
        <v>5.3442657858149278E-2</v>
      </c>
      <c r="P46" s="7">
        <f t="shared" si="25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6"/>
        <v>162.32174399813118</v>
      </c>
      <c r="U46" s="1">
        <f t="shared" si="59"/>
        <v>638.42352768132957</v>
      </c>
      <c r="V46" s="1">
        <f t="shared" si="60"/>
        <v>779.94831820855222</v>
      </c>
      <c r="W46" s="7">
        <f t="shared" si="47"/>
        <v>-1.6865366322528885E-2</v>
      </c>
      <c r="X46" s="7">
        <f t="shared" si="63"/>
        <v>-4.8796053738708989E-2</v>
      </c>
      <c r="Y46" s="7">
        <f t="shared" si="64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27"/>
        <v>2.3673145145870551</v>
      </c>
      <c r="AD46" s="8">
        <f t="shared" si="61"/>
        <v>2.7418723028144973</v>
      </c>
      <c r="AE46" s="8">
        <f t="shared" si="62"/>
        <v>2.1498916534983441</v>
      </c>
      <c r="AF46" s="7">
        <f t="shared" si="48"/>
        <v>-1.0293549576327887E-2</v>
      </c>
      <c r="AG46" s="7">
        <f t="shared" si="65"/>
        <v>1.9143885861655496E-2</v>
      </c>
      <c r="AH46" s="7">
        <f t="shared" si="66"/>
        <v>2.9238945611610667E-2</v>
      </c>
      <c r="AI46" s="1">
        <f t="shared" si="49"/>
        <v>40344.882885472296</v>
      </c>
      <c r="AJ46" s="1">
        <f t="shared" si="50"/>
        <v>7367.3779232474235</v>
      </c>
      <c r="AK46" s="1">
        <f t="shared" si="51"/>
        <v>2535.9780660709243</v>
      </c>
      <c r="AL46" s="10">
        <f t="shared" si="67"/>
        <v>12.440668006914807</v>
      </c>
      <c r="AM46" s="10">
        <f t="shared" si="68"/>
        <v>1.8197723494940201</v>
      </c>
      <c r="AN46" s="10">
        <f t="shared" si="69"/>
        <v>0.71865200437216514</v>
      </c>
      <c r="AO46" s="7">
        <f t="shared" si="52"/>
        <v>2.0621120954280148E-2</v>
      </c>
      <c r="AP46" s="7">
        <f t="shared" si="31"/>
        <v>2.5977173653231045E-2</v>
      </c>
      <c r="AQ46" s="7">
        <f t="shared" si="32"/>
        <v>2.3564574154817608E-2</v>
      </c>
      <c r="AR46" s="1">
        <f t="shared" si="53"/>
        <v>26506.57579579583</v>
      </c>
      <c r="AS46" s="1">
        <f t="shared" si="54"/>
        <v>5357.5002106462607</v>
      </c>
      <c r="AT46" s="1">
        <f t="shared" si="55"/>
        <v>1913.4415533132769</v>
      </c>
      <c r="AU46" s="1">
        <f t="shared" si="56"/>
        <v>5301.3151591591668</v>
      </c>
      <c r="AV46" s="1">
        <f t="shared" si="57"/>
        <v>1071.5000421292523</v>
      </c>
      <c r="AW46" s="1">
        <f t="shared" si="58"/>
        <v>382.6883106626554</v>
      </c>
      <c r="AX46" s="1">
        <f t="shared" si="33"/>
        <v>20761.241513391327</v>
      </c>
      <c r="AY46" s="1">
        <f t="shared" si="4"/>
        <v>1831.0449346646594</v>
      </c>
      <c r="AZ46" s="1">
        <f t="shared" si="5"/>
        <v>567.96406842349381</v>
      </c>
      <c r="BA46" s="1">
        <f t="shared" si="34"/>
        <v>10153.447209158827</v>
      </c>
      <c r="BB46" s="1">
        <f t="shared" si="35"/>
        <v>17585.142032592743</v>
      </c>
      <c r="BC46" s="1">
        <f t="shared" si="36"/>
        <v>17092.852573762491</v>
      </c>
      <c r="BD46" s="1">
        <f t="shared" si="6"/>
        <v>0</v>
      </c>
      <c r="BE46">
        <v>0</v>
      </c>
      <c r="BF46">
        <v>0</v>
      </c>
      <c r="BG46">
        <v>0</v>
      </c>
      <c r="BH46">
        <f t="shared" si="7"/>
        <v>0</v>
      </c>
      <c r="BI46">
        <f t="shared" si="37"/>
        <v>0</v>
      </c>
      <c r="BJ46">
        <f t="shared" si="8"/>
        <v>0</v>
      </c>
      <c r="BK46">
        <f t="shared" si="9"/>
        <v>0</v>
      </c>
      <c r="BL46">
        <f t="shared" si="10"/>
        <v>0</v>
      </c>
      <c r="BM46">
        <f t="shared" si="11"/>
        <v>0</v>
      </c>
      <c r="BN46">
        <f t="shared" si="12"/>
        <v>0</v>
      </c>
      <c r="BO46">
        <f t="shared" si="38"/>
        <v>0</v>
      </c>
      <c r="BP46">
        <f t="shared" si="39"/>
        <v>0</v>
      </c>
      <c r="BQ46">
        <f t="shared" si="40"/>
        <v>0</v>
      </c>
      <c r="BR46" s="13">
        <v>0</v>
      </c>
      <c r="BS46" s="8">
        <f>BS$3*temperature!$I156</f>
        <v>-4.1703433500384115</v>
      </c>
      <c r="BT46" s="8">
        <f>BT$3*temperature!$I156</f>
        <v>-3.8544758996370723</v>
      </c>
      <c r="BU46" s="8">
        <f>BU$3*temperature!$I156</f>
        <v>-3.3838979284789401</v>
      </c>
      <c r="BV46" s="8">
        <f t="shared" si="41"/>
        <v>-4.0242774947224911</v>
      </c>
      <c r="BW46" s="8">
        <f t="shared" si="13"/>
        <v>-3.6505945357229796</v>
      </c>
      <c r="BX46" s="8">
        <f t="shared" si="14"/>
        <v>-3.2049076473179348</v>
      </c>
      <c r="BY46" s="15">
        <f t="shared" si="42"/>
        <v>3.5024899164375678E-2</v>
      </c>
      <c r="BZ46" s="15">
        <f t="shared" si="15"/>
        <v>5.2894704551996213E-2</v>
      </c>
      <c r="CA46" s="15">
        <f t="shared" si="16"/>
        <v>5.289470455199622E-2</v>
      </c>
      <c r="CB46" s="8">
        <f t="shared" si="43"/>
        <v>7.3032927657960003E-2</v>
      </c>
      <c r="CC46" s="8">
        <f t="shared" si="17"/>
        <v>0.10194068195704638</v>
      </c>
      <c r="CD46" s="8">
        <f t="shared" si="18"/>
        <v>8.9495140580502799E-2</v>
      </c>
      <c r="CE46" s="8">
        <f t="shared" si="44"/>
        <v>-4.0973104223804508</v>
      </c>
      <c r="CF46" s="8">
        <f t="shared" si="19"/>
        <v>-3.752535217680026</v>
      </c>
      <c r="CG46" s="8">
        <f t="shared" si="20"/>
        <v>-3.2944027878984374</v>
      </c>
      <c r="CH46" s="8">
        <f>CH$3*temperature!$I156+CH$4*temperature!$I156^2</f>
        <v>-4.0973104223804517</v>
      </c>
      <c r="CI46" s="8">
        <f>CI$3*temperature!$I156+CI$4*temperature!$I156^2</f>
        <v>-3.752542632889853</v>
      </c>
      <c r="CJ46" s="8">
        <f>CJ$3*temperature!$I156+CJ$4*temperature!$I156^2</f>
        <v>-3.2944065728450345</v>
      </c>
      <c r="CK46" s="13"/>
      <c r="CL46" s="13"/>
      <c r="CM46" s="13"/>
    </row>
    <row r="47" spans="1:91" x14ac:dyDescent="0.3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45"/>
        <v>5.1361628961192896E-3</v>
      </c>
      <c r="F47" s="7">
        <f t="shared" si="21"/>
        <v>9.0965036346561945E-3</v>
      </c>
      <c r="G47" s="7">
        <f t="shared" si="22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23"/>
        <v>31134.49166987764</v>
      </c>
      <c r="L47" s="1">
        <f t="shared" si="0"/>
        <v>2108.3373738599257</v>
      </c>
      <c r="M47" s="1">
        <f t="shared" si="1"/>
        <v>674.68322657086435</v>
      </c>
      <c r="N47" s="7">
        <f t="shared" si="46"/>
        <v>9.8766071969917935E-3</v>
      </c>
      <c r="O47" s="7">
        <f t="shared" si="24"/>
        <v>1.586951016649385E-2</v>
      </c>
      <c r="P47" s="7">
        <f t="shared" si="25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6"/>
        <v>159.57492227734659</v>
      </c>
      <c r="U47" s="1">
        <f t="shared" si="59"/>
        <v>627.8075767908158</v>
      </c>
      <c r="V47" s="1">
        <f t="shared" si="60"/>
        <v>772.83249999518864</v>
      </c>
      <c r="W47" s="7">
        <f t="shared" si="47"/>
        <v>-1.6922081128060151E-2</v>
      </c>
      <c r="X47" s="7">
        <f t="shared" si="63"/>
        <v>-1.6628382931107688E-2</v>
      </c>
      <c r="Y47" s="7">
        <f t="shared" si="64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27"/>
        <v>2.3617291537136604</v>
      </c>
      <c r="AD47" s="8">
        <f t="shared" si="61"/>
        <v>2.7584318673499464</v>
      </c>
      <c r="AE47" s="8">
        <f t="shared" si="62"/>
        <v>2.146501845743741</v>
      </c>
      <c r="AF47" s="7">
        <f t="shared" si="48"/>
        <v>-2.3593657872574836E-3</v>
      </c>
      <c r="AG47" s="7">
        <f t="shared" si="65"/>
        <v>6.039509760702888E-3</v>
      </c>
      <c r="AH47" s="7">
        <f t="shared" si="66"/>
        <v>-1.5767342270887053E-3</v>
      </c>
      <c r="AI47" s="1">
        <f t="shared" si="49"/>
        <v>41611.709756084238</v>
      </c>
      <c r="AJ47" s="1">
        <f t="shared" si="50"/>
        <v>7702.1401730519337</v>
      </c>
      <c r="AK47" s="1">
        <f t="shared" si="51"/>
        <v>2665.0685701264874</v>
      </c>
      <c r="AL47" s="10">
        <f t="shared" si="67"/>
        <v>12.697208526637441</v>
      </c>
      <c r="AM47" s="10">
        <f t="shared" si="68"/>
        <v>1.8670448918261746</v>
      </c>
      <c r="AN47" s="10">
        <f t="shared" si="69"/>
        <v>0.73558673282070131</v>
      </c>
      <c r="AO47" s="7">
        <f t="shared" si="52"/>
        <v>2.0621120954280148E-2</v>
      </c>
      <c r="AP47" s="7">
        <f t="shared" si="31"/>
        <v>2.5977173653231045E-2</v>
      </c>
      <c r="AQ47" s="7">
        <f t="shared" si="32"/>
        <v>2.3564574154817608E-2</v>
      </c>
      <c r="AR47" s="1">
        <f t="shared" si="53"/>
        <v>27332.761906267424</v>
      </c>
      <c r="AS47" s="1">
        <f t="shared" si="54"/>
        <v>5586.0619840749941</v>
      </c>
      <c r="AT47" s="1">
        <f t="shared" si="55"/>
        <v>2007.6764529415955</v>
      </c>
      <c r="AU47" s="1">
        <f t="shared" si="56"/>
        <v>5466.5523812534848</v>
      </c>
      <c r="AV47" s="1">
        <f t="shared" si="57"/>
        <v>1117.2123968149988</v>
      </c>
      <c r="AW47" s="1">
        <f t="shared" si="58"/>
        <v>401.53529058831913</v>
      </c>
      <c r="AX47" s="1">
        <f t="shared" si="33"/>
        <v>21298.95581873152</v>
      </c>
      <c r="AY47" s="1">
        <f t="shared" si="4"/>
        <v>1891.9508696911521</v>
      </c>
      <c r="AZ47" s="1">
        <f t="shared" si="5"/>
        <v>584.97325699966598</v>
      </c>
      <c r="BA47" s="1">
        <f t="shared" si="34"/>
        <v>10231.84816643072</v>
      </c>
      <c r="BB47" s="1">
        <f t="shared" si="35"/>
        <v>17822.395053995115</v>
      </c>
      <c r="BC47" s="1">
        <f t="shared" si="36"/>
        <v>17494.192273332028</v>
      </c>
      <c r="BD47" s="1">
        <f t="shared" si="6"/>
        <v>0</v>
      </c>
      <c r="BE47">
        <v>0</v>
      </c>
      <c r="BF47">
        <v>0</v>
      </c>
      <c r="BG47">
        <v>0</v>
      </c>
      <c r="BH47">
        <f t="shared" si="7"/>
        <v>0</v>
      </c>
      <c r="BI47">
        <f t="shared" si="37"/>
        <v>0</v>
      </c>
      <c r="BJ47">
        <f t="shared" si="8"/>
        <v>0</v>
      </c>
      <c r="BK47">
        <f t="shared" si="9"/>
        <v>0</v>
      </c>
      <c r="BL47">
        <f t="shared" si="10"/>
        <v>0</v>
      </c>
      <c r="BM47">
        <f t="shared" si="11"/>
        <v>0</v>
      </c>
      <c r="BN47">
        <f t="shared" si="12"/>
        <v>0</v>
      </c>
      <c r="BO47">
        <f t="shared" si="38"/>
        <v>0</v>
      </c>
      <c r="BP47">
        <f t="shared" si="39"/>
        <v>0</v>
      </c>
      <c r="BQ47">
        <f t="shared" si="40"/>
        <v>0</v>
      </c>
      <c r="BR47" s="13">
        <v>0</v>
      </c>
      <c r="BS47" s="8">
        <f>BS$3*temperature!$I157</f>
        <v>-4.2768940827056809</v>
      </c>
      <c r="BT47" s="8">
        <f>BT$3*temperature!$I157</f>
        <v>-3.9529563355826833</v>
      </c>
      <c r="BU47" s="8">
        <f>BU$3*temperature!$I157</f>
        <v>-3.4703552710254155</v>
      </c>
      <c r="BV47" s="8">
        <f t="shared" si="41"/>
        <v>-4.1232690206552203</v>
      </c>
      <c r="BW47" s="8">
        <f t="shared" si="13"/>
        <v>-3.7385236941245448</v>
      </c>
      <c r="BX47" s="8">
        <f t="shared" si="14"/>
        <v>-3.2821018767580434</v>
      </c>
      <c r="BY47" s="15">
        <f t="shared" si="42"/>
        <v>3.5919772404855291E-2</v>
      </c>
      <c r="BZ47" s="15">
        <f t="shared" si="15"/>
        <v>5.4246144721588493E-2</v>
      </c>
      <c r="CA47" s="15">
        <f t="shared" si="16"/>
        <v>5.42461447215885E-2</v>
      </c>
      <c r="CB47" s="8">
        <f t="shared" si="43"/>
        <v>7.681253102523021E-2</v>
      </c>
      <c r="CC47" s="8">
        <f t="shared" si="17"/>
        <v>0.10721632072906918</v>
      </c>
      <c r="CD47" s="8">
        <f t="shared" si="18"/>
        <v>9.4126697133686085E-2</v>
      </c>
      <c r="CE47" s="8">
        <f t="shared" si="44"/>
        <v>-4.2000815516804506</v>
      </c>
      <c r="CF47" s="8">
        <f t="shared" si="19"/>
        <v>-3.8457400148536141</v>
      </c>
      <c r="CG47" s="8">
        <f t="shared" si="20"/>
        <v>-3.3762285738917295</v>
      </c>
      <c r="CH47" s="8">
        <f>CH$3*temperature!$I157+CH$4*temperature!$I157^2</f>
        <v>-4.2000815516804506</v>
      </c>
      <c r="CI47" s="8">
        <f>CI$3*temperature!$I157+CI$4*temperature!$I157^2</f>
        <v>-3.8457476086680797</v>
      </c>
      <c r="CJ47" s="8">
        <f>CJ$3*temperature!$I157+CJ$4*temperature!$I157^2</f>
        <v>-3.3762324500035201</v>
      </c>
      <c r="CK47" s="13"/>
      <c r="CL47" s="13"/>
      <c r="CM47" s="13"/>
    </row>
    <row r="48" spans="1:91" x14ac:dyDescent="0.3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45"/>
        <v>5.4964173080269685E-3</v>
      </c>
      <c r="F48" s="7">
        <f t="shared" si="21"/>
        <v>8.5885929137337058E-3</v>
      </c>
      <c r="G48" s="7">
        <f t="shared" si="22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23"/>
        <v>31403.400550057802</v>
      </c>
      <c r="L48" s="1">
        <f t="shared" si="0"/>
        <v>2133.1215524323447</v>
      </c>
      <c r="M48" s="1">
        <f t="shared" si="1"/>
        <v>688.1446179681185</v>
      </c>
      <c r="N48" s="7">
        <f t="shared" si="46"/>
        <v>8.6370088528000544E-3</v>
      </c>
      <c r="O48" s="7">
        <f t="shared" si="24"/>
        <v>1.1755319086833138E-2</v>
      </c>
      <c r="P48" s="7">
        <f t="shared" si="25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6"/>
        <v>158.32408224141182</v>
      </c>
      <c r="U48" s="1">
        <f t="shared" si="59"/>
        <v>640.77071315297712</v>
      </c>
      <c r="V48" s="1">
        <f t="shared" si="60"/>
        <v>767.02933827513027</v>
      </c>
      <c r="W48" s="7">
        <f t="shared" si="47"/>
        <v>-7.838575247812285E-3</v>
      </c>
      <c r="X48" s="7">
        <f t="shared" si="63"/>
        <v>2.0648263642222053E-2</v>
      </c>
      <c r="Y48" s="7">
        <f t="shared" si="64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27"/>
        <v>2.3607141356840198</v>
      </c>
      <c r="AD48" s="8">
        <f t="shared" si="61"/>
        <v>2.725952338571509</v>
      </c>
      <c r="AE48" s="8">
        <f t="shared" si="62"/>
        <v>2.1343413981287398</v>
      </c>
      <c r="AF48" s="7">
        <f t="shared" si="48"/>
        <v>-4.2977749080352901E-4</v>
      </c>
      <c r="AG48" s="7">
        <f t="shared" si="65"/>
        <v>-1.1774635133417588E-2</v>
      </c>
      <c r="AH48" s="7">
        <f t="shared" si="66"/>
        <v>-5.6652397663267129E-3</v>
      </c>
      <c r="AI48" s="1">
        <f t="shared" si="49"/>
        <v>42917.091161729302</v>
      </c>
      <c r="AJ48" s="1">
        <f t="shared" si="50"/>
        <v>8049.1385525617397</v>
      </c>
      <c r="AK48" s="1">
        <f t="shared" si="51"/>
        <v>2800.097003702158</v>
      </c>
      <c r="AL48" s="10">
        <f t="shared" si="67"/>
        <v>12.959039199446948</v>
      </c>
      <c r="AM48" s="10">
        <f t="shared" si="68"/>
        <v>1.9155454411995212</v>
      </c>
      <c r="AN48" s="10">
        <f t="shared" si="69"/>
        <v>0.75292052093355477</v>
      </c>
      <c r="AO48" s="7">
        <f t="shared" si="52"/>
        <v>2.0621120954280148E-2</v>
      </c>
      <c r="AP48" s="7">
        <f t="shared" si="31"/>
        <v>2.5977173653231045E-2</v>
      </c>
      <c r="AQ48" s="7">
        <f t="shared" si="32"/>
        <v>2.3564574154817608E-2</v>
      </c>
      <c r="AR48" s="1">
        <f t="shared" si="53"/>
        <v>28192.619850113704</v>
      </c>
      <c r="AS48" s="1">
        <f t="shared" si="54"/>
        <v>5821.5990028613178</v>
      </c>
      <c r="AT48" s="1">
        <f t="shared" si="55"/>
        <v>2105.5340680257759</v>
      </c>
      <c r="AU48" s="1">
        <f t="shared" si="56"/>
        <v>5638.5239700227412</v>
      </c>
      <c r="AV48" s="1">
        <f t="shared" si="57"/>
        <v>1164.3198005722636</v>
      </c>
      <c r="AW48" s="1">
        <f t="shared" si="58"/>
        <v>421.1068136051552</v>
      </c>
      <c r="AX48" s="1">
        <f t="shared" si="33"/>
        <v>21848.906303525779</v>
      </c>
      <c r="AY48" s="1">
        <f t="shared" si="4"/>
        <v>1954.9350787886551</v>
      </c>
      <c r="AZ48" s="1">
        <f t="shared" si="5"/>
        <v>602.53059689899419</v>
      </c>
      <c r="BA48" s="1">
        <f t="shared" si="34"/>
        <v>10314.40228986824</v>
      </c>
      <c r="BB48" s="1">
        <f t="shared" si="35"/>
        <v>18053.481684933788</v>
      </c>
      <c r="BC48" s="1">
        <f t="shared" si="36"/>
        <v>17894.945278233794</v>
      </c>
      <c r="BD48" s="1">
        <f t="shared" si="6"/>
        <v>0</v>
      </c>
      <c r="BE48">
        <v>0</v>
      </c>
      <c r="BF48">
        <v>0</v>
      </c>
      <c r="BG48">
        <v>0</v>
      </c>
      <c r="BH48">
        <f t="shared" si="7"/>
        <v>0</v>
      </c>
      <c r="BI48">
        <f t="shared" si="37"/>
        <v>0</v>
      </c>
      <c r="BJ48">
        <f t="shared" si="8"/>
        <v>0</v>
      </c>
      <c r="BK48">
        <f t="shared" si="9"/>
        <v>0</v>
      </c>
      <c r="BL48">
        <f t="shared" si="10"/>
        <v>0</v>
      </c>
      <c r="BM48">
        <f t="shared" si="11"/>
        <v>0</v>
      </c>
      <c r="BN48">
        <f t="shared" si="12"/>
        <v>0</v>
      </c>
      <c r="BO48">
        <f t="shared" si="38"/>
        <v>0</v>
      </c>
      <c r="BP48">
        <f t="shared" si="39"/>
        <v>0</v>
      </c>
      <c r="BQ48">
        <f t="shared" si="40"/>
        <v>0</v>
      </c>
      <c r="BR48" s="13">
        <v>0</v>
      </c>
      <c r="BS48" s="8">
        <f>BS$3*temperature!$I158</f>
        <v>-4.3847521448103404</v>
      </c>
      <c r="BT48" s="8">
        <f>BT$3*temperature!$I158</f>
        <v>-4.0526450820644664</v>
      </c>
      <c r="BU48" s="8">
        <f>BU$3*temperature!$I158</f>
        <v>-3.5578734061742514</v>
      </c>
      <c r="BV48" s="8">
        <f t="shared" si="41"/>
        <v>-4.2232809051324729</v>
      </c>
      <c r="BW48" s="8">
        <f t="shared" si="13"/>
        <v>-3.8272606038972761</v>
      </c>
      <c r="BX48" s="8">
        <f t="shared" si="14"/>
        <v>-3.3600052423460447</v>
      </c>
      <c r="BY48" s="15">
        <f t="shared" si="42"/>
        <v>3.682562533642407E-2</v>
      </c>
      <c r="BZ48" s="15">
        <f t="shared" si="15"/>
        <v>5.5614166452586801E-2</v>
      </c>
      <c r="CA48" s="15">
        <f t="shared" si="16"/>
        <v>5.5614166452586808E-2</v>
      </c>
      <c r="CB48" s="8">
        <f t="shared" si="43"/>
        <v>8.0735619838933737E-2</v>
      </c>
      <c r="CC48" s="8">
        <f t="shared" si="17"/>
        <v>0.11269223908359526</v>
      </c>
      <c r="CD48" s="8">
        <f t="shared" si="18"/>
        <v>9.8934081914103397E-2</v>
      </c>
      <c r="CE48" s="8">
        <f t="shared" si="44"/>
        <v>-4.3040165249714066</v>
      </c>
      <c r="CF48" s="8">
        <f t="shared" si="19"/>
        <v>-3.9399528429808712</v>
      </c>
      <c r="CG48" s="8">
        <f t="shared" si="20"/>
        <v>-3.4589393242601481</v>
      </c>
      <c r="CH48" s="8">
        <f>CH$3*temperature!$I158+CH$4*temperature!$I158^2</f>
        <v>-4.3040165249714066</v>
      </c>
      <c r="CI48" s="8">
        <f>CI$3*temperature!$I158+CI$4*temperature!$I158^2</f>
        <v>-3.9399606170407062</v>
      </c>
      <c r="CJ48" s="8">
        <f>CJ$3*temperature!$I158+CJ$4*temperature!$I158^2</f>
        <v>-3.4589432923746104</v>
      </c>
      <c r="CK48" s="13"/>
      <c r="CL48" s="13"/>
      <c r="CM48" s="13"/>
    </row>
    <row r="49" spans="1:91" x14ac:dyDescent="0.3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45"/>
        <v>5.692077919426719E-3</v>
      </c>
      <c r="F49" s="7">
        <f t="shared" si="21"/>
        <v>8.3063244179379936E-3</v>
      </c>
      <c r="G49" s="7">
        <f t="shared" si="22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23"/>
        <v>31745.15830108766</v>
      </c>
      <c r="L49" s="1">
        <f t="shared" si="0"/>
        <v>2230.0065819790279</v>
      </c>
      <c r="M49" s="1">
        <f t="shared" si="1"/>
        <v>717.07691824149015</v>
      </c>
      <c r="N49" s="7">
        <f t="shared" si="46"/>
        <v>1.088282622402903E-2</v>
      </c>
      <c r="O49" s="7">
        <f t="shared" si="24"/>
        <v>4.5419366484862334E-2</v>
      </c>
      <c r="P49" s="7">
        <f t="shared" si="25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6"/>
        <v>157.63166935970503</v>
      </c>
      <c r="U49" s="1">
        <f t="shared" si="59"/>
        <v>650.85913114958009</v>
      </c>
      <c r="V49" s="1">
        <f t="shared" si="60"/>
        <v>745.46786082046196</v>
      </c>
      <c r="W49" s="7">
        <f t="shared" si="47"/>
        <v>-4.3733895179066673E-3</v>
      </c>
      <c r="X49" s="7">
        <f t="shared" si="63"/>
        <v>1.5744193343297352E-2</v>
      </c>
      <c r="Y49" s="7">
        <f t="shared" si="64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27"/>
        <v>2.3691541875089199</v>
      </c>
      <c r="AD49" s="8">
        <f t="shared" si="61"/>
        <v>2.8505990233612173</v>
      </c>
      <c r="AE49" s="8">
        <f t="shared" si="62"/>
        <v>2.1840804821604887</v>
      </c>
      <c r="AF49" s="7">
        <f t="shared" si="48"/>
        <v>3.57521128768723E-3</v>
      </c>
      <c r="AG49" s="7">
        <f t="shared" si="65"/>
        <v>4.5725922286310894E-2</v>
      </c>
      <c r="AH49" s="7">
        <f t="shared" si="66"/>
        <v>2.3304183705267212E-2</v>
      </c>
      <c r="AI49" s="1">
        <f t="shared" si="49"/>
        <v>44263.906015579116</v>
      </c>
      <c r="AJ49" s="1">
        <f t="shared" si="50"/>
        <v>8408.5444978778305</v>
      </c>
      <c r="AK49" s="1">
        <f t="shared" si="51"/>
        <v>2941.1941169370975</v>
      </c>
      <c r="AL49" s="10">
        <f t="shared" si="67"/>
        <v>13.226269114230002</v>
      </c>
      <c r="AM49" s="10">
        <f t="shared" si="68"/>
        <v>1.9653058977662163</v>
      </c>
      <c r="AN49" s="10">
        <f t="shared" si="69"/>
        <v>0.77066277238177738</v>
      </c>
      <c r="AO49" s="7">
        <f t="shared" si="52"/>
        <v>2.0621120954280148E-2</v>
      </c>
      <c r="AP49" s="7">
        <f t="shared" si="31"/>
        <v>2.5977173653231045E-2</v>
      </c>
      <c r="AQ49" s="7">
        <f t="shared" si="32"/>
        <v>2.3564574154817608E-2</v>
      </c>
      <c r="AR49" s="1">
        <f t="shared" si="53"/>
        <v>29084.118227152823</v>
      </c>
      <c r="AS49" s="1">
        <f t="shared" si="54"/>
        <v>6065.2438169985398</v>
      </c>
      <c r="AT49" s="1">
        <f t="shared" si="55"/>
        <v>2207.2496945686739</v>
      </c>
      <c r="AU49" s="1">
        <f t="shared" si="56"/>
        <v>5816.8236454305652</v>
      </c>
      <c r="AV49" s="1">
        <f t="shared" si="57"/>
        <v>1213.0487633997079</v>
      </c>
      <c r="AW49" s="1">
        <f t="shared" si="58"/>
        <v>441.4499389137348</v>
      </c>
      <c r="AX49" s="1">
        <f t="shared" si="33"/>
        <v>22412.233537037002</v>
      </c>
      <c r="AY49" s="1">
        <f t="shared" si="4"/>
        <v>2019.9742096459299</v>
      </c>
      <c r="AZ49" s="1">
        <f t="shared" si="5"/>
        <v>620.63822242001197</v>
      </c>
      <c r="BA49" s="1">
        <f t="shared" si="34"/>
        <v>10399.539944305612</v>
      </c>
      <c r="BB49" s="1">
        <f t="shared" si="35"/>
        <v>18282.055353019696</v>
      </c>
      <c r="BC49" s="1">
        <f t="shared" si="36"/>
        <v>18296.349526187096</v>
      </c>
      <c r="BD49" s="1">
        <f t="shared" si="6"/>
        <v>0</v>
      </c>
      <c r="BE49">
        <v>0</v>
      </c>
      <c r="BF49">
        <v>0</v>
      </c>
      <c r="BG49">
        <v>0</v>
      </c>
      <c r="BH49">
        <f t="shared" si="7"/>
        <v>0</v>
      </c>
      <c r="BI49">
        <f t="shared" si="37"/>
        <v>0</v>
      </c>
      <c r="BJ49">
        <f t="shared" si="8"/>
        <v>0</v>
      </c>
      <c r="BK49">
        <f t="shared" si="9"/>
        <v>0</v>
      </c>
      <c r="BL49">
        <f t="shared" si="10"/>
        <v>0</v>
      </c>
      <c r="BM49">
        <f t="shared" si="11"/>
        <v>0</v>
      </c>
      <c r="BN49">
        <f t="shared" si="12"/>
        <v>0</v>
      </c>
      <c r="BO49">
        <f t="shared" si="38"/>
        <v>0</v>
      </c>
      <c r="BP49">
        <f t="shared" si="39"/>
        <v>0</v>
      </c>
      <c r="BQ49">
        <f t="shared" si="40"/>
        <v>0</v>
      </c>
      <c r="BR49" s="13">
        <v>0</v>
      </c>
      <c r="BS49" s="8">
        <f>BS$3*temperature!$I159</f>
        <v>-4.4938655722221084</v>
      </c>
      <c r="BT49" s="8">
        <f>BT$3*temperature!$I159</f>
        <v>-4.1534941107857071</v>
      </c>
      <c r="BU49" s="8">
        <f>BU$3*temperature!$I159</f>
        <v>-3.6464101692166797</v>
      </c>
      <c r="BV49" s="8">
        <f t="shared" si="41"/>
        <v>-4.3242580010200733</v>
      </c>
      <c r="BW49" s="8">
        <f t="shared" si="13"/>
        <v>-3.9167527938500264</v>
      </c>
      <c r="BX49" s="8">
        <f t="shared" si="14"/>
        <v>-3.4385716788944403</v>
      </c>
      <c r="BY49" s="15">
        <f t="shared" si="42"/>
        <v>3.7742021534962832E-2</v>
      </c>
      <c r="BZ49" s="15">
        <f t="shared" si="15"/>
        <v>5.6998110656017439E-2</v>
      </c>
      <c r="CA49" s="15">
        <f t="shared" si="16"/>
        <v>5.6998110656017439E-2</v>
      </c>
      <c r="CB49" s="8">
        <f t="shared" si="43"/>
        <v>8.4803785601017451E-2</v>
      </c>
      <c r="CC49" s="8">
        <f t="shared" si="17"/>
        <v>0.11837065846784024</v>
      </c>
      <c r="CD49" s="8">
        <f t="shared" si="18"/>
        <v>0.10391924516111979</v>
      </c>
      <c r="CE49" s="8">
        <f t="shared" si="44"/>
        <v>-4.4090617866210904</v>
      </c>
      <c r="CF49" s="8">
        <f t="shared" si="19"/>
        <v>-4.0351234523178663</v>
      </c>
      <c r="CG49" s="8">
        <f t="shared" si="20"/>
        <v>-3.54249092405556</v>
      </c>
      <c r="CH49" s="8">
        <f>CH$3*temperature!$I159+CH$4*temperature!$I159^2</f>
        <v>-4.4090617866210913</v>
      </c>
      <c r="CI49" s="8">
        <f>CI$3*temperature!$I159+CI$4*temperature!$I159^2</f>
        <v>-4.0351314081572207</v>
      </c>
      <c r="CJ49" s="8">
        <f>CJ$3*temperature!$I159+CJ$4*temperature!$I159^2</f>
        <v>-3.5424949849557708</v>
      </c>
      <c r="CK49" s="13"/>
      <c r="CL49" s="13"/>
      <c r="CM49" s="13"/>
    </row>
    <row r="50" spans="1:91" x14ac:dyDescent="0.3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45"/>
        <v>5.7154259211955605E-3</v>
      </c>
      <c r="F50" s="7">
        <f t="shared" si="21"/>
        <v>8.1920930794385782E-3</v>
      </c>
      <c r="G50" s="7">
        <f t="shared" si="22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23"/>
        <v>32486.275199044536</v>
      </c>
      <c r="L50" s="1">
        <f t="shared" si="0"/>
        <v>2385.6465102966781</v>
      </c>
      <c r="M50" s="1">
        <f t="shared" si="1"/>
        <v>751.99602908906718</v>
      </c>
      <c r="N50" s="7">
        <f t="shared" si="46"/>
        <v>2.3345824611354482E-2</v>
      </c>
      <c r="O50" s="7">
        <f t="shared" si="24"/>
        <v>6.9793483828880509E-2</v>
      </c>
      <c r="P50" s="7">
        <f t="shared" si="25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6"/>
        <v>155.92887982857243</v>
      </c>
      <c r="U50" s="1">
        <f t="shared" si="59"/>
        <v>659.2426856397459</v>
      </c>
      <c r="V50" s="1">
        <f t="shared" si="60"/>
        <v>740.04755533355137</v>
      </c>
      <c r="W50" s="7">
        <f t="shared" si="47"/>
        <v>-1.0802331397296472E-2</v>
      </c>
      <c r="X50" s="7">
        <f t="shared" si="63"/>
        <v>1.2880751131751689E-2</v>
      </c>
      <c r="Y50" s="7">
        <f t="shared" si="64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27"/>
        <v>2.3563375646650235</v>
      </c>
      <c r="AD50" s="8">
        <f t="shared" si="61"/>
        <v>2.8460274542755997</v>
      </c>
      <c r="AE50" s="8">
        <f t="shared" si="62"/>
        <v>2.2028024729330009</v>
      </c>
      <c r="AF50" s="7">
        <f t="shared" si="48"/>
        <v>-5.4097884010548825E-3</v>
      </c>
      <c r="AG50" s="7">
        <f t="shared" si="65"/>
        <v>-1.6037222521135819E-3</v>
      </c>
      <c r="AH50" s="7">
        <f t="shared" si="66"/>
        <v>8.5720242113020984E-3</v>
      </c>
      <c r="AI50" s="1">
        <f t="shared" si="49"/>
        <v>45654.33905945177</v>
      </c>
      <c r="AJ50" s="1">
        <f t="shared" si="50"/>
        <v>8780.7388114897549</v>
      </c>
      <c r="AK50" s="1">
        <f t="shared" si="51"/>
        <v>3088.524644157123</v>
      </c>
      <c r="AL50" s="10">
        <f t="shared" si="67"/>
        <v>13.499009609408398</v>
      </c>
      <c r="AM50" s="10">
        <f t="shared" si="68"/>
        <v>2.0163589903542083</v>
      </c>
      <c r="AN50" s="10">
        <f t="shared" si="69"/>
        <v>0.78882311242992509</v>
      </c>
      <c r="AO50" s="7">
        <f t="shared" si="52"/>
        <v>2.0621120954280148E-2</v>
      </c>
      <c r="AP50" s="7">
        <f t="shared" si="31"/>
        <v>2.5977173653231045E-2</v>
      </c>
      <c r="AQ50" s="7">
        <f t="shared" si="32"/>
        <v>2.3564574154817608E-2</v>
      </c>
      <c r="AR50" s="1">
        <f t="shared" si="53"/>
        <v>30004.542351393924</v>
      </c>
      <c r="AS50" s="1">
        <f t="shared" si="54"/>
        <v>6318.0438883377183</v>
      </c>
      <c r="AT50" s="1">
        <f t="shared" si="55"/>
        <v>2313.1287472214703</v>
      </c>
      <c r="AU50" s="1">
        <f t="shared" si="56"/>
        <v>6000.908470278785</v>
      </c>
      <c r="AV50" s="1">
        <f t="shared" si="57"/>
        <v>1263.6087776675438</v>
      </c>
      <c r="AW50" s="1">
        <f t="shared" si="58"/>
        <v>462.62574944429412</v>
      </c>
      <c r="AX50" s="1">
        <f t="shared" si="33"/>
        <v>22990.114451858557</v>
      </c>
      <c r="AY50" s="1">
        <f t="shared" si="4"/>
        <v>2087.0695032119406</v>
      </c>
      <c r="AZ50" s="1">
        <f t="shared" si="5"/>
        <v>639.29651486828402</v>
      </c>
      <c r="BA50" s="1">
        <f t="shared" si="34"/>
        <v>10485.557400034393</v>
      </c>
      <c r="BB50" s="1">
        <f t="shared" si="35"/>
        <v>18510.958374204063</v>
      </c>
      <c r="BC50" s="1">
        <f t="shared" si="36"/>
        <v>18700.134865444226</v>
      </c>
      <c r="BD50" s="1">
        <f t="shared" si="6"/>
        <v>0</v>
      </c>
      <c r="BE50">
        <v>0</v>
      </c>
      <c r="BF50">
        <v>0</v>
      </c>
      <c r="BG50">
        <v>0</v>
      </c>
      <c r="BH50">
        <f t="shared" si="7"/>
        <v>0</v>
      </c>
      <c r="BI50">
        <f t="shared" si="37"/>
        <v>0</v>
      </c>
      <c r="BJ50">
        <f t="shared" si="8"/>
        <v>0</v>
      </c>
      <c r="BK50">
        <f t="shared" si="9"/>
        <v>0</v>
      </c>
      <c r="BL50">
        <f t="shared" si="10"/>
        <v>0</v>
      </c>
      <c r="BM50">
        <f t="shared" si="11"/>
        <v>0</v>
      </c>
      <c r="BN50">
        <f t="shared" si="12"/>
        <v>0</v>
      </c>
      <c r="BO50">
        <f t="shared" si="38"/>
        <v>0</v>
      </c>
      <c r="BP50">
        <f t="shared" si="39"/>
        <v>0</v>
      </c>
      <c r="BQ50">
        <f t="shared" si="40"/>
        <v>0</v>
      </c>
      <c r="BR50" s="13">
        <v>0</v>
      </c>
      <c r="BS50" s="8">
        <f>BS$3*temperature!$I160</f>
        <v>-4.6045982222683071</v>
      </c>
      <c r="BT50" s="8">
        <f>BT$3*temperature!$I160</f>
        <v>-4.2558397200272307</v>
      </c>
      <c r="BU50" s="8">
        <f>BU$3*temperature!$I160</f>
        <v>-3.7362608010844043</v>
      </c>
      <c r="BV50" s="8">
        <f t="shared" si="41"/>
        <v>-4.4265291220918686</v>
      </c>
      <c r="BW50" s="8">
        <f t="shared" si="13"/>
        <v>-4.0072876478375683</v>
      </c>
      <c r="BX50" s="8">
        <f t="shared" si="14"/>
        <v>-3.5180534846809106</v>
      </c>
      <c r="BY50" s="15">
        <f t="shared" si="42"/>
        <v>3.8672016879839288E-2</v>
      </c>
      <c r="BZ50" s="15">
        <f t="shared" si="15"/>
        <v>5.840259232978641E-2</v>
      </c>
      <c r="CA50" s="15">
        <f t="shared" si="16"/>
        <v>5.840259232978641E-2</v>
      </c>
      <c r="CB50" s="8">
        <f t="shared" si="43"/>
        <v>8.9034550088218978E-2</v>
      </c>
      <c r="CC50" s="8">
        <f t="shared" si="17"/>
        <v>0.12427603609483134</v>
      </c>
      <c r="CD50" s="8">
        <f t="shared" si="18"/>
        <v>0.10910365820174682</v>
      </c>
      <c r="CE50" s="8">
        <f t="shared" si="44"/>
        <v>-4.5155636721800878</v>
      </c>
      <c r="CF50" s="8">
        <f t="shared" si="19"/>
        <v>-4.1315636839323995</v>
      </c>
      <c r="CG50" s="8">
        <f t="shared" si="20"/>
        <v>-3.6271571428826572</v>
      </c>
      <c r="CH50" s="8">
        <f>CH$3*temperature!$I160+CH$4*temperature!$I160^2</f>
        <v>-4.5155636721800878</v>
      </c>
      <c r="CI50" s="8">
        <f>CI$3*temperature!$I160+CI$4*temperature!$I160^2</f>
        <v>-4.131571823669165</v>
      </c>
      <c r="CJ50" s="8">
        <f>CJ$3*temperature!$I160+CJ$4*temperature!$I160^2</f>
        <v>-3.627161297649653</v>
      </c>
      <c r="CK50" s="13"/>
      <c r="CL50" s="13"/>
      <c r="CM50" s="13"/>
    </row>
    <row r="51" spans="1:91" x14ac:dyDescent="0.3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45"/>
        <v>5.5451977384386453E-3</v>
      </c>
      <c r="F51" s="7">
        <f t="shared" si="21"/>
        <v>8.2128220658019835E-3</v>
      </c>
      <c r="G51" s="7">
        <f t="shared" si="22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23"/>
        <v>33060.811064840891</v>
      </c>
      <c r="L51" s="1">
        <f t="shared" si="0"/>
        <v>2539.313096057966</v>
      </c>
      <c r="M51" s="1">
        <f t="shared" si="1"/>
        <v>788.93336375356046</v>
      </c>
      <c r="N51" s="7">
        <f t="shared" si="46"/>
        <v>1.7685495252261374E-2</v>
      </c>
      <c r="O51" s="7">
        <f t="shared" si="24"/>
        <v>6.4412973631277071E-2</v>
      </c>
      <c r="P51" s="7">
        <f t="shared" si="25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6"/>
        <v>153.02376199191656</v>
      </c>
      <c r="U51" s="1">
        <f t="shared" si="59"/>
        <v>646.21647871792322</v>
      </c>
      <c r="V51" s="1">
        <f t="shared" si="60"/>
        <v>715.40687160768516</v>
      </c>
      <c r="W51" s="7">
        <f t="shared" si="47"/>
        <v>-1.8631044100680727E-2</v>
      </c>
      <c r="X51" s="7">
        <f t="shared" si="63"/>
        <v>-1.9759349941337212E-2</v>
      </c>
      <c r="Y51" s="7">
        <f t="shared" si="64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27"/>
        <v>2.3432536955324719</v>
      </c>
      <c r="AD51" s="8">
        <f t="shared" si="61"/>
        <v>2.8628978785670416</v>
      </c>
      <c r="AE51" s="8">
        <f t="shared" si="62"/>
        <v>2.2281980989767489</v>
      </c>
      <c r="AF51" s="7">
        <f t="shared" si="48"/>
        <v>-5.552629355298544E-3</v>
      </c>
      <c r="AG51" s="7">
        <f t="shared" si="65"/>
        <v>5.92770961014355E-3</v>
      </c>
      <c r="AH51" s="7">
        <f t="shared" si="66"/>
        <v>1.1528780431199648E-2</v>
      </c>
      <c r="AI51" s="1">
        <f t="shared" si="49"/>
        <v>47089.813623785383</v>
      </c>
      <c r="AJ51" s="1">
        <f t="shared" si="50"/>
        <v>9166.2737080083225</v>
      </c>
      <c r="AK51" s="1">
        <f t="shared" si="51"/>
        <v>3242.2979291857046</v>
      </c>
      <c r="AL51" s="10">
        <f t="shared" si="67"/>
        <v>13.777374319326999</v>
      </c>
      <c r="AM51" s="10">
        <f t="shared" si="68"/>
        <v>2.0687382979938933</v>
      </c>
      <c r="AN51" s="10">
        <f t="shared" si="69"/>
        <v>0.80741139315781407</v>
      </c>
      <c r="AO51" s="7">
        <f t="shared" si="52"/>
        <v>2.0621120954280148E-2</v>
      </c>
      <c r="AP51" s="7">
        <f t="shared" si="31"/>
        <v>2.5977173653231045E-2</v>
      </c>
      <c r="AQ51" s="7">
        <f t="shared" si="32"/>
        <v>2.3564574154817608E-2</v>
      </c>
      <c r="AR51" s="1">
        <f t="shared" si="53"/>
        <v>30950.082986290967</v>
      </c>
      <c r="AS51" s="1">
        <f t="shared" si="54"/>
        <v>6581.038969262434</v>
      </c>
      <c r="AT51" s="1">
        <f t="shared" si="55"/>
        <v>2423.2196271173834</v>
      </c>
      <c r="AU51" s="1">
        <f t="shared" si="56"/>
        <v>6190.0165972581935</v>
      </c>
      <c r="AV51" s="1">
        <f t="shared" si="57"/>
        <v>1316.2077938524869</v>
      </c>
      <c r="AW51" s="1">
        <f t="shared" si="58"/>
        <v>484.64392542347673</v>
      </c>
      <c r="AX51" s="1">
        <f t="shared" si="33"/>
        <v>23583.830664473913</v>
      </c>
      <c r="AY51" s="1">
        <f t="shared" si="4"/>
        <v>2156.2371279409545</v>
      </c>
      <c r="AZ51" s="1">
        <f t="shared" si="5"/>
        <v>658.52704229906124</v>
      </c>
      <c r="BA51" s="1">
        <f t="shared" si="34"/>
        <v>10570.470563346355</v>
      </c>
      <c r="BB51" s="1">
        <f t="shared" si="35"/>
        <v>18742.593238247198</v>
      </c>
      <c r="BC51" s="1">
        <f t="shared" si="36"/>
        <v>19105.315843382268</v>
      </c>
      <c r="BD51" s="1">
        <f t="shared" si="6"/>
        <v>0</v>
      </c>
      <c r="BE51">
        <v>0</v>
      </c>
      <c r="BF51">
        <v>0</v>
      </c>
      <c r="BG51">
        <v>0</v>
      </c>
      <c r="BH51">
        <f t="shared" si="7"/>
        <v>0</v>
      </c>
      <c r="BI51">
        <f t="shared" si="37"/>
        <v>0</v>
      </c>
      <c r="BJ51">
        <f t="shared" si="8"/>
        <v>0</v>
      </c>
      <c r="BK51">
        <f t="shared" si="9"/>
        <v>0</v>
      </c>
      <c r="BL51">
        <f t="shared" si="10"/>
        <v>0</v>
      </c>
      <c r="BM51">
        <f t="shared" si="11"/>
        <v>0</v>
      </c>
      <c r="BN51">
        <f t="shared" si="12"/>
        <v>0</v>
      </c>
      <c r="BO51">
        <f t="shared" si="38"/>
        <v>0</v>
      </c>
      <c r="BP51">
        <f t="shared" si="39"/>
        <v>0</v>
      </c>
      <c r="BQ51">
        <f t="shared" si="40"/>
        <v>0</v>
      </c>
      <c r="BR51" s="13">
        <v>0</v>
      </c>
      <c r="BS51" s="8">
        <f>BS$3*temperature!$I161</f>
        <v>-4.7172366808796582</v>
      </c>
      <c r="BT51" s="8">
        <f>BT$3*temperature!$I161</f>
        <v>-4.3599467893134376</v>
      </c>
      <c r="BU51" s="8">
        <f>BU$3*temperature!$I161</f>
        <v>-3.8276578431909019</v>
      </c>
      <c r="BV51" s="8">
        <f t="shared" si="41"/>
        <v>-4.5303491118180093</v>
      </c>
      <c r="BW51" s="8">
        <f t="shared" si="13"/>
        <v>-4.0990857386834527</v>
      </c>
      <c r="BX51" s="8">
        <f t="shared" si="14"/>
        <v>-3.5986443036508673</v>
      </c>
      <c r="BY51" s="15">
        <f t="shared" si="42"/>
        <v>3.9618018281584046E-2</v>
      </c>
      <c r="BZ51" s="15">
        <f t="shared" si="15"/>
        <v>5.9831246397175082E-2</v>
      </c>
      <c r="CA51" s="15">
        <f t="shared" si="16"/>
        <v>5.9831246397175089E-2</v>
      </c>
      <c r="CB51" s="8">
        <f t="shared" si="43"/>
        <v>9.3443784530824567E-2</v>
      </c>
      <c r="CC51" s="8">
        <f t="shared" si="17"/>
        <v>0.13043052531499236</v>
      </c>
      <c r="CD51" s="8">
        <f t="shared" si="18"/>
        <v>0.11450676977001731</v>
      </c>
      <c r="CE51" s="8">
        <f t="shared" si="44"/>
        <v>-4.6237928963488342</v>
      </c>
      <c r="CF51" s="8">
        <f t="shared" si="19"/>
        <v>-4.2295162639984447</v>
      </c>
      <c r="CG51" s="8">
        <f t="shared" si="20"/>
        <v>-3.7131510734208848</v>
      </c>
      <c r="CH51" s="8">
        <f>CH$3*temperature!$I161+CH$4*temperature!$I161^2</f>
        <v>-4.6237928963488333</v>
      </c>
      <c r="CI51" s="8">
        <f>CI$3*temperature!$I161+CI$4*temperature!$I161^2</f>
        <v>-4.2295245901985519</v>
      </c>
      <c r="CJ51" s="8">
        <f>CJ$3*temperature!$I161+CJ$4*temperature!$I161^2</f>
        <v>-3.7131553233643921</v>
      </c>
      <c r="CK51" s="13"/>
      <c r="CL51" s="13"/>
      <c r="CM51" s="13"/>
    </row>
    <row r="52" spans="1:91" x14ac:dyDescent="0.3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45"/>
        <v>5.6189487943716365E-3</v>
      </c>
      <c r="F52" s="7">
        <f t="shared" si="21"/>
        <v>8.1453534478015399E-3</v>
      </c>
      <c r="G52" s="7">
        <f t="shared" si="22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23"/>
        <v>33836.496629929155</v>
      </c>
      <c r="L52" s="1">
        <f t="shared" si="0"/>
        <v>2727.2146600917918</v>
      </c>
      <c r="M52" s="1">
        <f t="shared" si="1"/>
        <v>830.00500664143772</v>
      </c>
      <c r="N52" s="7">
        <f t="shared" si="46"/>
        <v>2.3462387645812433E-2</v>
      </c>
      <c r="O52" s="7">
        <f t="shared" si="24"/>
        <v>7.3997005066261501E-2</v>
      </c>
      <c r="P52" s="7">
        <f t="shared" si="25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6"/>
        <v>148.21095550926216</v>
      </c>
      <c r="U52" s="1">
        <f t="shared" si="59"/>
        <v>634.29732229691115</v>
      </c>
      <c r="V52" s="1">
        <f t="shared" si="60"/>
        <v>691.71563413523154</v>
      </c>
      <c r="W52" s="7">
        <f t="shared" si="47"/>
        <v>-3.1451366898878286E-2</v>
      </c>
      <c r="X52" s="7">
        <f t="shared" si="63"/>
        <v>-1.8444525655952559E-2</v>
      </c>
      <c r="Y52" s="7">
        <f t="shared" si="64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27"/>
        <v>2.3387955022900764</v>
      </c>
      <c r="AD52" s="8">
        <f t="shared" si="61"/>
        <v>2.8897620504912451</v>
      </c>
      <c r="AE52" s="8">
        <f t="shared" si="62"/>
        <v>2.2061797953892048</v>
      </c>
      <c r="AF52" s="7">
        <f t="shared" si="48"/>
        <v>-1.9025653308027968E-3</v>
      </c>
      <c r="AG52" s="7">
        <f t="shared" si="65"/>
        <v>9.3835592688515934E-3</v>
      </c>
      <c r="AH52" s="7">
        <f t="shared" si="66"/>
        <v>-9.8816633932393705E-3</v>
      </c>
      <c r="AI52" s="1">
        <f t="shared" si="49"/>
        <v>48570.848858665042</v>
      </c>
      <c r="AJ52" s="1">
        <f t="shared" si="50"/>
        <v>9565.8541310599776</v>
      </c>
      <c r="AK52" s="1">
        <f t="shared" si="51"/>
        <v>3402.7120616906113</v>
      </c>
      <c r="AL52" s="10">
        <f t="shared" si="67"/>
        <v>14.061479221598233</v>
      </c>
      <c r="AM52" s="10">
        <f t="shared" si="68"/>
        <v>2.1224782720039701</v>
      </c>
      <c r="AN52" s="10">
        <f t="shared" si="69"/>
        <v>0.82643769880532603</v>
      </c>
      <c r="AO52" s="7">
        <f t="shared" si="52"/>
        <v>2.0621120954280148E-2</v>
      </c>
      <c r="AP52" s="7">
        <f t="shared" si="31"/>
        <v>2.5977173653231045E-2</v>
      </c>
      <c r="AQ52" s="7">
        <f t="shared" si="32"/>
        <v>2.3564574154817608E-2</v>
      </c>
      <c r="AR52" s="1">
        <f t="shared" si="53"/>
        <v>31927.349928287691</v>
      </c>
      <c r="AS52" s="1">
        <f t="shared" si="54"/>
        <v>6854.2015330672539</v>
      </c>
      <c r="AT52" s="1">
        <f t="shared" si="55"/>
        <v>2538.1812614470864</v>
      </c>
      <c r="AU52" s="1">
        <f t="shared" si="56"/>
        <v>6385.4699856575389</v>
      </c>
      <c r="AV52" s="1">
        <f t="shared" si="57"/>
        <v>1370.8403066134508</v>
      </c>
      <c r="AW52" s="1">
        <f t="shared" si="58"/>
        <v>507.63625228941731</v>
      </c>
      <c r="AX52" s="1">
        <f t="shared" si="33"/>
        <v>24192.567092568625</v>
      </c>
      <c r="AY52" s="1">
        <f t="shared" si="4"/>
        <v>2227.5926402274868</v>
      </c>
      <c r="AZ52" s="1">
        <f t="shared" si="5"/>
        <v>678.31009172590132</v>
      </c>
      <c r="BA52" s="1">
        <f t="shared" si="34"/>
        <v>10656.770948257836</v>
      </c>
      <c r="BB52" s="1">
        <f t="shared" si="35"/>
        <v>18975.399012756217</v>
      </c>
      <c r="BC52" s="1">
        <f t="shared" si="36"/>
        <v>19516.664477881535</v>
      </c>
      <c r="BD52" s="1">
        <f t="shared" si="6"/>
        <v>0</v>
      </c>
      <c r="BE52">
        <v>0</v>
      </c>
      <c r="BF52">
        <v>0</v>
      </c>
      <c r="BG52">
        <v>0</v>
      </c>
      <c r="BH52">
        <f t="shared" si="7"/>
        <v>0</v>
      </c>
      <c r="BI52">
        <f t="shared" si="37"/>
        <v>0</v>
      </c>
      <c r="BJ52">
        <f t="shared" si="8"/>
        <v>0</v>
      </c>
      <c r="BK52">
        <f t="shared" si="9"/>
        <v>0</v>
      </c>
      <c r="BL52">
        <f t="shared" si="10"/>
        <v>0</v>
      </c>
      <c r="BM52">
        <f t="shared" si="11"/>
        <v>0</v>
      </c>
      <c r="BN52">
        <f t="shared" si="12"/>
        <v>0</v>
      </c>
      <c r="BO52">
        <f t="shared" si="38"/>
        <v>0</v>
      </c>
      <c r="BP52">
        <f t="shared" si="39"/>
        <v>0</v>
      </c>
      <c r="BQ52">
        <f t="shared" si="40"/>
        <v>0</v>
      </c>
      <c r="BR52" s="13">
        <v>0</v>
      </c>
      <c r="BS52" s="8">
        <f>BS$3*temperature!$I162</f>
        <v>-4.8319442059050672</v>
      </c>
      <c r="BT52" s="8">
        <f>BT$3*temperature!$I162</f>
        <v>-4.4659662111227671</v>
      </c>
      <c r="BU52" s="8">
        <f>BU$3*temperature!$I162</f>
        <v>-3.9207337661387935</v>
      </c>
      <c r="BV52" s="8">
        <f t="shared" si="41"/>
        <v>-4.6358571604226846</v>
      </c>
      <c r="BW52" s="8">
        <f t="shared" si="13"/>
        <v>-4.1922643648400406</v>
      </c>
      <c r="BX52" s="8">
        <f t="shared" si="14"/>
        <v>-3.6804471137448358</v>
      </c>
      <c r="BY52" s="15">
        <f t="shared" si="42"/>
        <v>4.0581396871832029E-2</v>
      </c>
      <c r="BZ52" s="15">
        <f t="shared" si="15"/>
        <v>6.1286143545165025E-2</v>
      </c>
      <c r="CA52" s="15">
        <f t="shared" si="16"/>
        <v>6.1286143545165032E-2</v>
      </c>
      <c r="CB52" s="8">
        <f t="shared" si="43"/>
        <v>9.8043522741191394E-2</v>
      </c>
      <c r="CC52" s="8">
        <f t="shared" si="17"/>
        <v>0.13685092314136335</v>
      </c>
      <c r="CD52" s="8">
        <f t="shared" si="18"/>
        <v>0.1201433261969788</v>
      </c>
      <c r="CE52" s="8">
        <f t="shared" si="44"/>
        <v>-4.7339006831638759</v>
      </c>
      <c r="CF52" s="8">
        <f t="shared" si="19"/>
        <v>-4.3291152879814039</v>
      </c>
      <c r="CG52" s="8">
        <f t="shared" si="20"/>
        <v>-3.8005904399418147</v>
      </c>
      <c r="CH52" s="8">
        <f>CH$3*temperature!$I162+CH$4*temperature!$I162^2</f>
        <v>-4.7339006831638759</v>
      </c>
      <c r="CI52" s="8">
        <f>CI$3*temperature!$I162+CI$4*temperature!$I162^2</f>
        <v>-4.3291238034490398</v>
      </c>
      <c r="CJ52" s="8">
        <f>CJ$3*temperature!$I162+CJ$4*temperature!$I162^2</f>
        <v>-3.8005947864931775</v>
      </c>
      <c r="CK52" s="13"/>
      <c r="CL52" s="13"/>
      <c r="CM52" s="13"/>
    </row>
    <row r="53" spans="1:91" x14ac:dyDescent="0.3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45"/>
        <v>5.9575399981963706E-3</v>
      </c>
      <c r="F53" s="7">
        <f t="shared" si="21"/>
        <v>8.1044756914163685E-3</v>
      </c>
      <c r="G53" s="7">
        <f t="shared" si="22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23"/>
        <v>34529.143084337426</v>
      </c>
      <c r="L53" s="1">
        <f t="shared" si="0"/>
        <v>2941.0349739504127</v>
      </c>
      <c r="M53" s="1">
        <f t="shared" si="1"/>
        <v>876.15305501203102</v>
      </c>
      <c r="N53" s="7">
        <f t="shared" si="46"/>
        <v>2.0470395087995197E-2</v>
      </c>
      <c r="O53" s="7">
        <f t="shared" si="24"/>
        <v>7.8402451038241505E-2</v>
      </c>
      <c r="P53" s="7">
        <f t="shared" si="25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6"/>
        <v>145.11508502616257</v>
      </c>
      <c r="U53" s="1">
        <f t="shared" si="59"/>
        <v>604.17834263666111</v>
      </c>
      <c r="V53" s="1">
        <f t="shared" si="60"/>
        <v>672.98973661232958</v>
      </c>
      <c r="W53" s="7">
        <f t="shared" si="47"/>
        <v>-2.088827018530437E-2</v>
      </c>
      <c r="X53" s="7">
        <f t="shared" si="63"/>
        <v>-4.7484008841758074E-2</v>
      </c>
      <c r="Y53" s="7">
        <f t="shared" si="64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27"/>
        <v>2.3365257523444609</v>
      </c>
      <c r="AD53" s="8">
        <f t="shared" si="61"/>
        <v>2.9121314785809065</v>
      </c>
      <c r="AE53" s="8">
        <f t="shared" si="62"/>
        <v>2.2542764742919856</v>
      </c>
      <c r="AF53" s="7">
        <f t="shared" si="48"/>
        <v>-9.7047815569728524E-4</v>
      </c>
      <c r="AG53" s="7">
        <f t="shared" si="65"/>
        <v>7.7409238888228593E-3</v>
      </c>
      <c r="AH53" s="7">
        <f t="shared" si="66"/>
        <v>2.1800888124938966E-2</v>
      </c>
      <c r="AI53" s="1">
        <f t="shared" si="49"/>
        <v>50099.233958456076</v>
      </c>
      <c r="AJ53" s="1">
        <f t="shared" si="50"/>
        <v>9980.1090245674313</v>
      </c>
      <c r="AK53" s="1">
        <f t="shared" si="51"/>
        <v>3570.0771078109678</v>
      </c>
      <c r="AL53" s="10">
        <f t="shared" si="67"/>
        <v>14.351442685422908</v>
      </c>
      <c r="AM53" s="10">
        <f t="shared" si="68"/>
        <v>2.177614258651027</v>
      </c>
      <c r="AN53" s="10">
        <f t="shared" si="69"/>
        <v>0.845912351243161</v>
      </c>
      <c r="AO53" s="7">
        <f t="shared" si="52"/>
        <v>2.0621120954280148E-2</v>
      </c>
      <c r="AP53" s="7">
        <f t="shared" si="31"/>
        <v>2.5977173653231045E-2</v>
      </c>
      <c r="AQ53" s="7">
        <f t="shared" si="32"/>
        <v>2.3564574154817608E-2</v>
      </c>
      <c r="AR53" s="1">
        <f t="shared" si="53"/>
        <v>32944.447016896374</v>
      </c>
      <c r="AS53" s="1">
        <f t="shared" si="54"/>
        <v>7138.0783223378066</v>
      </c>
      <c r="AT53" s="1">
        <f t="shared" si="55"/>
        <v>2657.8534183072488</v>
      </c>
      <c r="AU53" s="1">
        <f t="shared" si="56"/>
        <v>6588.8894033792749</v>
      </c>
      <c r="AV53" s="1">
        <f t="shared" si="57"/>
        <v>1427.6156644675614</v>
      </c>
      <c r="AW53" s="1">
        <f t="shared" si="58"/>
        <v>531.57068366144983</v>
      </c>
      <c r="AX53" s="1">
        <f t="shared" si="33"/>
        <v>24815.421366818799</v>
      </c>
      <c r="AY53" s="1">
        <f t="shared" si="4"/>
        <v>2301.2016174722335</v>
      </c>
      <c r="AZ53" s="1">
        <f t="shared" si="5"/>
        <v>698.68808535269613</v>
      </c>
      <c r="BA53" s="1">
        <f t="shared" si="34"/>
        <v>10747.256584802913</v>
      </c>
      <c r="BB53" s="1">
        <f t="shared" si="35"/>
        <v>19209.858574433252</v>
      </c>
      <c r="BC53" s="1">
        <f t="shared" si="36"/>
        <v>19930.868381151759</v>
      </c>
      <c r="BD53" s="1">
        <f t="shared" si="6"/>
        <v>0</v>
      </c>
      <c r="BE53">
        <v>0</v>
      </c>
      <c r="BF53">
        <v>0</v>
      </c>
      <c r="BG53">
        <v>0</v>
      </c>
      <c r="BH53">
        <f t="shared" si="7"/>
        <v>0</v>
      </c>
      <c r="BI53">
        <f t="shared" si="37"/>
        <v>0</v>
      </c>
      <c r="BJ53">
        <f t="shared" si="8"/>
        <v>0</v>
      </c>
      <c r="BK53">
        <f t="shared" si="9"/>
        <v>0</v>
      </c>
      <c r="BL53">
        <f t="shared" si="10"/>
        <v>0</v>
      </c>
      <c r="BM53">
        <f t="shared" si="11"/>
        <v>0</v>
      </c>
      <c r="BN53">
        <f t="shared" si="12"/>
        <v>0</v>
      </c>
      <c r="BO53">
        <f t="shared" si="38"/>
        <v>0</v>
      </c>
      <c r="BP53">
        <f t="shared" si="39"/>
        <v>0</v>
      </c>
      <c r="BQ53">
        <f t="shared" si="40"/>
        <v>0</v>
      </c>
      <c r="BR53" s="13">
        <v>0</v>
      </c>
      <c r="BS53" s="8">
        <f>BS$3*temperature!$I163</f>
        <v>-4.9488231850109585</v>
      </c>
      <c r="BT53" s="8">
        <f>BT$3*temperature!$I163</f>
        <v>-4.5739926181411947</v>
      </c>
      <c r="BU53" s="8">
        <f>BU$3*temperature!$I163</f>
        <v>-4.0155716492774838</v>
      </c>
      <c r="BV53" s="8">
        <f t="shared" si="41"/>
        <v>-4.7431351848149221</v>
      </c>
      <c r="BW53" s="8">
        <f t="shared" si="13"/>
        <v>-4.2868895855397113</v>
      </c>
      <c r="BX53" s="8">
        <f t="shared" si="14"/>
        <v>-3.7635199092804439</v>
      </c>
      <c r="BY53" s="15">
        <f t="shared" si="42"/>
        <v>4.1563012560041801E-2</v>
      </c>
      <c r="BZ53" s="15">
        <f t="shared" si="15"/>
        <v>6.2768582411520751E-2</v>
      </c>
      <c r="CA53" s="15">
        <f t="shared" si="16"/>
        <v>6.2768582411520751E-2</v>
      </c>
      <c r="CB53" s="8">
        <f t="shared" si="43"/>
        <v>0.10284400009801827</v>
      </c>
      <c r="CC53" s="8">
        <f t="shared" si="17"/>
        <v>0.14355151630074162</v>
      </c>
      <c r="CD53" s="8">
        <f t="shared" si="18"/>
        <v>0.12602586999852006</v>
      </c>
      <c r="CE53" s="8">
        <f t="shared" si="44"/>
        <v>-4.8459791849129408</v>
      </c>
      <c r="CF53" s="8">
        <f t="shared" si="19"/>
        <v>-4.4304411018404526</v>
      </c>
      <c r="CG53" s="8">
        <f t="shared" si="20"/>
        <v>-3.8895457792789641</v>
      </c>
      <c r="CH53" s="8">
        <f>CH$3*temperature!$I163+CH$4*temperature!$I163^2</f>
        <v>-4.8459791849129399</v>
      </c>
      <c r="CI53" s="8">
        <f>CI$3*temperature!$I163+CI$4*temperature!$I163^2</f>
        <v>-4.4304498095139877</v>
      </c>
      <c r="CJ53" s="8">
        <f>CJ$3*temperature!$I163+CJ$4*temperature!$I163^2</f>
        <v>-3.8895502239380146</v>
      </c>
      <c r="CK53" s="13"/>
      <c r="CL53" s="13"/>
      <c r="CM53" s="13"/>
    </row>
    <row r="54" spans="1:91" x14ac:dyDescent="0.3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45"/>
        <v>5.7120049793621952E-3</v>
      </c>
      <c r="F54" s="7">
        <f t="shared" si="21"/>
        <v>8.1531947903412672E-3</v>
      </c>
      <c r="G54" s="7">
        <f t="shared" si="22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23"/>
        <v>34368.629769177329</v>
      </c>
      <c r="L54" s="1">
        <f t="shared" si="0"/>
        <v>3066.8804643136655</v>
      </c>
      <c r="M54" s="1">
        <f t="shared" si="1"/>
        <v>901.79292408153231</v>
      </c>
      <c r="N54" s="7">
        <f t="shared" si="46"/>
        <v>-4.648633033494165E-3</v>
      </c>
      <c r="O54" s="7">
        <f t="shared" si="24"/>
        <v>4.2789525278652762E-2</v>
      </c>
      <c r="P54" s="7">
        <f t="shared" si="25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6"/>
        <v>142.84695667407644</v>
      </c>
      <c r="U54" s="1">
        <f t="shared" si="59"/>
        <v>604.67001308648867</v>
      </c>
      <c r="V54" s="1">
        <f t="shared" si="60"/>
        <v>665.92165165765812</v>
      </c>
      <c r="W54" s="7">
        <f t="shared" si="47"/>
        <v>-1.5629859236737653E-2</v>
      </c>
      <c r="X54" s="7">
        <f t="shared" si="63"/>
        <v>8.1378363825801436E-4</v>
      </c>
      <c r="Y54" s="7">
        <f t="shared" si="64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27"/>
        <v>2.3337186594678334</v>
      </c>
      <c r="AD54" s="8">
        <f t="shared" si="61"/>
        <v>2.8737358406172713</v>
      </c>
      <c r="AE54" s="8">
        <f t="shared" si="62"/>
        <v>2.3022859575808767</v>
      </c>
      <c r="AF54" s="7">
        <f t="shared" si="48"/>
        <v>-1.2013960786911859E-3</v>
      </c>
      <c r="AG54" s="7">
        <f t="shared" si="65"/>
        <v>-1.3184719936596201E-2</v>
      </c>
      <c r="AH54" s="7">
        <f t="shared" si="66"/>
        <v>2.1297069741176955E-2</v>
      </c>
      <c r="AI54" s="1">
        <f t="shared" si="49"/>
        <v>51678.199965989741</v>
      </c>
      <c r="AJ54" s="1">
        <f t="shared" si="50"/>
        <v>10409.71378657825</v>
      </c>
      <c r="AK54" s="1">
        <f t="shared" si="51"/>
        <v>3744.6400806913211</v>
      </c>
      <c r="AL54" s="10">
        <f t="shared" si="67"/>
        <v>14.647385520907433</v>
      </c>
      <c r="AM54" s="10">
        <f t="shared" si="68"/>
        <v>2.2341825223977567</v>
      </c>
      <c r="AN54" s="10">
        <f t="shared" si="69"/>
        <v>0.86584591557250656</v>
      </c>
      <c r="AO54" s="7">
        <f t="shared" si="52"/>
        <v>2.0621120954280148E-2</v>
      </c>
      <c r="AP54" s="7">
        <f t="shared" si="31"/>
        <v>2.5977173653231045E-2</v>
      </c>
      <c r="AQ54" s="7">
        <f t="shared" si="32"/>
        <v>2.3564574154817608E-2</v>
      </c>
      <c r="AR54" s="1">
        <f t="shared" si="53"/>
        <v>33987.634527119866</v>
      </c>
      <c r="AS54" s="1">
        <f t="shared" si="54"/>
        <v>7433.6298606039227</v>
      </c>
      <c r="AT54" s="1">
        <f t="shared" si="55"/>
        <v>2782.8872036418302</v>
      </c>
      <c r="AU54" s="1">
        <f t="shared" si="56"/>
        <v>6797.5269054239734</v>
      </c>
      <c r="AV54" s="1">
        <f t="shared" si="57"/>
        <v>1486.7259721207847</v>
      </c>
      <c r="AW54" s="1">
        <f t="shared" si="58"/>
        <v>556.57744072836601</v>
      </c>
      <c r="AX54" s="1">
        <f t="shared" si="33"/>
        <v>25455.799234180897</v>
      </c>
      <c r="AY54" s="1">
        <f t="shared" si="4"/>
        <v>2377.1017054902254</v>
      </c>
      <c r="AZ54" s="1">
        <f t="shared" si="5"/>
        <v>719.64675620771789</v>
      </c>
      <c r="BA54" s="1">
        <f t="shared" si="34"/>
        <v>10835.859104560468</v>
      </c>
      <c r="BB54" s="1">
        <f t="shared" si="35"/>
        <v>19447.663305855185</v>
      </c>
      <c r="BC54" s="1">
        <f t="shared" si="36"/>
        <v>20352.1499229398</v>
      </c>
      <c r="BD54" s="1">
        <f t="shared" si="6"/>
        <v>0</v>
      </c>
      <c r="BE54">
        <v>0</v>
      </c>
      <c r="BF54">
        <v>0</v>
      </c>
      <c r="BG54">
        <v>0</v>
      </c>
      <c r="BH54">
        <f t="shared" si="7"/>
        <v>0</v>
      </c>
      <c r="BI54">
        <f t="shared" si="37"/>
        <v>0</v>
      </c>
      <c r="BJ54">
        <f t="shared" si="8"/>
        <v>0</v>
      </c>
      <c r="BK54">
        <f t="shared" si="9"/>
        <v>0</v>
      </c>
      <c r="BL54">
        <f t="shared" si="10"/>
        <v>0</v>
      </c>
      <c r="BM54">
        <f t="shared" si="11"/>
        <v>0</v>
      </c>
      <c r="BN54">
        <f t="shared" si="12"/>
        <v>0</v>
      </c>
      <c r="BO54">
        <f t="shared" si="38"/>
        <v>0</v>
      </c>
      <c r="BP54">
        <f t="shared" si="39"/>
        <v>0</v>
      </c>
      <c r="BQ54">
        <f t="shared" si="40"/>
        <v>0</v>
      </c>
      <c r="BR54" s="13">
        <v>0</v>
      </c>
      <c r="BS54" s="8">
        <f>BS$3*temperature!$I164</f>
        <v>-5.0678861498674577</v>
      </c>
      <c r="BT54" s="8">
        <f>BT$3*temperature!$I164</f>
        <v>-4.6840375928731879</v>
      </c>
      <c r="BU54" s="8">
        <f>BU$3*temperature!$I164</f>
        <v>-4.1121816610485196</v>
      </c>
      <c r="BV54" s="8">
        <f t="shared" si="41"/>
        <v>-4.8521818606956026</v>
      </c>
      <c r="BW54" s="8">
        <f t="shared" si="13"/>
        <v>-4.3829536428743383</v>
      </c>
      <c r="BX54" s="8">
        <f t="shared" si="14"/>
        <v>-3.8478558794823936</v>
      </c>
      <c r="BY54" s="15">
        <f t="shared" si="42"/>
        <v>4.2562970594257878E-2</v>
      </c>
      <c r="BZ54" s="15">
        <f t="shared" si="15"/>
        <v>6.4278721942145067E-2</v>
      </c>
      <c r="CA54" s="15">
        <f t="shared" si="16"/>
        <v>6.4278721942145067E-2</v>
      </c>
      <c r="CB54" s="8">
        <f t="shared" si="43"/>
        <v>0.10785214458592769</v>
      </c>
      <c r="CC54" s="8">
        <f t="shared" si="17"/>
        <v>0.15054197499942509</v>
      </c>
      <c r="CD54" s="8">
        <f t="shared" si="18"/>
        <v>0.13216289078306301</v>
      </c>
      <c r="CE54" s="8">
        <f t="shared" si="44"/>
        <v>-4.9600340052815302</v>
      </c>
      <c r="CF54" s="8">
        <f t="shared" si="19"/>
        <v>-4.5334956178737631</v>
      </c>
      <c r="CG54" s="8">
        <f t="shared" si="20"/>
        <v>-3.9800187702654566</v>
      </c>
      <c r="CH54" s="8">
        <f>CH$3*temperature!$I164+CH$4*temperature!$I164^2</f>
        <v>-4.9600340052815302</v>
      </c>
      <c r="CI54" s="8">
        <f>CI$3*temperature!$I164+CI$4*temperature!$I164^2</f>
        <v>-4.5335045206758089</v>
      </c>
      <c r="CJ54" s="8">
        <f>CJ$3*temperature!$I164+CJ$4*temperature!$I164^2</f>
        <v>-3.9800233145239838</v>
      </c>
      <c r="CK54" s="13"/>
      <c r="CL54" s="13"/>
      <c r="CM54" s="13"/>
    </row>
    <row r="55" spans="1:91" x14ac:dyDescent="0.3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45"/>
        <v>5.0995244411160545E-3</v>
      </c>
      <c r="F55" s="7">
        <f t="shared" si="21"/>
        <v>8.1161002345619959E-3</v>
      </c>
      <c r="G55" s="7">
        <f t="shared" si="22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23"/>
        <v>32807.791445855299</v>
      </c>
      <c r="L55" s="1">
        <f t="shared" si="0"/>
        <v>3073.5748919458715</v>
      </c>
      <c r="M55" s="1">
        <f t="shared" si="1"/>
        <v>923.75956161901945</v>
      </c>
      <c r="N55" s="7">
        <f t="shared" si="46"/>
        <v>-4.541462181660294E-2</v>
      </c>
      <c r="O55" s="7">
        <f t="shared" si="24"/>
        <v>2.1828133538632777E-3</v>
      </c>
      <c r="P55" s="7">
        <f t="shared" si="25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6"/>
        <v>141.93819766837814</v>
      </c>
      <c r="U55" s="1">
        <f t="shared" si="59"/>
        <v>606.72180992229414</v>
      </c>
      <c r="V55" s="1">
        <f t="shared" si="60"/>
        <v>663.64450671499844</v>
      </c>
      <c r="W55" s="7">
        <f t="shared" si="47"/>
        <v>-6.3617666547265417E-3</v>
      </c>
      <c r="X55" s="7">
        <f t="shared" si="63"/>
        <v>3.3932505191256457E-3</v>
      </c>
      <c r="Y55" s="7">
        <f t="shared" si="64"/>
        <v>-3.4195388256129666E-3</v>
      </c>
      <c r="Z55" s="4">
        <f t="shared" ref="Z55:AB57" si="70">Q54*AC55</f>
        <v>12188.303444360248</v>
      </c>
      <c r="AA55" s="4">
        <f t="shared" si="70"/>
        <v>13336.262456993791</v>
      </c>
      <c r="AB55" s="4">
        <f t="shared" si="70"/>
        <v>4319.0487389807877</v>
      </c>
      <c r="AC55" s="12">
        <f t="shared" ref="AC55:AC57" si="71">AC54*(1+AF55)</f>
        <v>2.324266156668239</v>
      </c>
      <c r="AD55" s="12">
        <f t="shared" ref="AD55:AD57" si="72">AD54*(1+AG55)</f>
        <v>2.8745885881272062</v>
      </c>
      <c r="AE55" s="12">
        <f t="shared" ref="AE55:AE57" si="73">AE54*(1+AH55)</f>
        <v>2.324833886965608</v>
      </c>
      <c r="AF55" s="11">
        <f t="shared" ref="AF55:AH57" si="74">AC$5-1</f>
        <v>-4.0504037456468023E-3</v>
      </c>
      <c r="AG55" s="11">
        <f t="shared" si="74"/>
        <v>2.9673830763510267E-4</v>
      </c>
      <c r="AH55" s="11">
        <f t="shared" si="74"/>
        <v>9.7937136394747881E-3</v>
      </c>
      <c r="AI55" s="1">
        <f t="shared" si="49"/>
        <v>53307.906874814747</v>
      </c>
      <c r="AJ55" s="1">
        <f t="shared" si="50"/>
        <v>10855.468380041209</v>
      </c>
      <c r="AK55" s="1">
        <f t="shared" si="51"/>
        <v>3926.7535133505553</v>
      </c>
      <c r="AL55" s="10">
        <f t="shared" si="67"/>
        <v>14.949431029398037</v>
      </c>
      <c r="AM55" s="10">
        <f t="shared" si="68"/>
        <v>2.2922202697550969</v>
      </c>
      <c r="AN55" s="10">
        <f t="shared" si="69"/>
        <v>0.88624920585666089</v>
      </c>
      <c r="AO55" s="7">
        <f t="shared" si="52"/>
        <v>2.0621120954280148E-2</v>
      </c>
      <c r="AP55" s="7">
        <f t="shared" si="31"/>
        <v>2.5977173653231045E-2</v>
      </c>
      <c r="AQ55" s="7">
        <f t="shared" si="32"/>
        <v>2.3564574154817608E-2</v>
      </c>
      <c r="AR55" s="1">
        <f t="shared" si="53"/>
        <v>35046.898880452107</v>
      </c>
      <c r="AS55" s="1">
        <f t="shared" si="54"/>
        <v>7740.8566921998518</v>
      </c>
      <c r="AT55" s="1">
        <f t="shared" si="55"/>
        <v>2913.5578118777248</v>
      </c>
      <c r="AU55" s="1">
        <f t="shared" si="56"/>
        <v>7009.3797760904217</v>
      </c>
      <c r="AV55" s="1">
        <f t="shared" si="57"/>
        <v>1548.1713384399704</v>
      </c>
      <c r="AW55" s="1">
        <f t="shared" si="58"/>
        <v>582.71156237554499</v>
      </c>
      <c r="AX55" s="1">
        <f t="shared" si="33"/>
        <v>26115.97989120537</v>
      </c>
      <c r="AY55" s="1">
        <f t="shared" si="4"/>
        <v>2455.4172783919898</v>
      </c>
      <c r="AZ55" s="1">
        <f t="shared" si="5"/>
        <v>741.20324336644978</v>
      </c>
      <c r="BA55" s="1">
        <f t="shared" si="34"/>
        <v>10918.604485835911</v>
      </c>
      <c r="BB55" s="1">
        <f t="shared" si="35"/>
        <v>19687.254095481232</v>
      </c>
      <c r="BC55" s="1">
        <f t="shared" si="36"/>
        <v>20780.902990932656</v>
      </c>
      <c r="BD55" s="1">
        <f t="shared" si="6"/>
        <v>0</v>
      </c>
      <c r="BE55">
        <v>0</v>
      </c>
      <c r="BF55">
        <v>0</v>
      </c>
      <c r="BG55">
        <v>0</v>
      </c>
      <c r="BH55">
        <f t="shared" si="7"/>
        <v>0</v>
      </c>
      <c r="BI55">
        <f t="shared" si="37"/>
        <v>0</v>
      </c>
      <c r="BJ55">
        <f t="shared" si="8"/>
        <v>0</v>
      </c>
      <c r="BK55">
        <f t="shared" si="9"/>
        <v>0</v>
      </c>
      <c r="BL55">
        <f t="shared" si="10"/>
        <v>0</v>
      </c>
      <c r="BM55">
        <f t="shared" si="11"/>
        <v>0</v>
      </c>
      <c r="BN55">
        <f t="shared" si="12"/>
        <v>0</v>
      </c>
      <c r="BO55">
        <f t="shared" si="38"/>
        <v>0</v>
      </c>
      <c r="BP55">
        <f t="shared" si="39"/>
        <v>0</v>
      </c>
      <c r="BQ55">
        <f t="shared" si="40"/>
        <v>0</v>
      </c>
      <c r="BR55" s="13">
        <v>0</v>
      </c>
      <c r="BS55" s="8">
        <f>BS$3*temperature!$I165</f>
        <v>-5.1891606692086967</v>
      </c>
      <c r="BT55" s="8">
        <f>BT$3*temperature!$I165</f>
        <v>-4.7961266159596372</v>
      </c>
      <c r="BU55" s="8">
        <f>BU$3*temperature!$I165</f>
        <v>-4.2105861712604469</v>
      </c>
      <c r="BV55" s="8">
        <f t="shared" si="41"/>
        <v>-4.963009250466941</v>
      </c>
      <c r="BW55" s="8">
        <f t="shared" si="13"/>
        <v>-4.4804603734661335</v>
      </c>
      <c r="BX55" s="8">
        <f t="shared" si="14"/>
        <v>-3.9334583925746145</v>
      </c>
      <c r="BY55" s="15">
        <f t="shared" si="42"/>
        <v>4.3581502512282301E-2</v>
      </c>
      <c r="BZ55" s="15">
        <f t="shared" si="15"/>
        <v>6.5816911806099818E-2</v>
      </c>
      <c r="CA55" s="15">
        <f t="shared" si="16"/>
        <v>6.5816911806099818E-2</v>
      </c>
      <c r="CB55" s="8">
        <f t="shared" si="43"/>
        <v>0.11307570937087766</v>
      </c>
      <c r="CC55" s="8">
        <f t="shared" si="17"/>
        <v>0.15783312124675172</v>
      </c>
      <c r="CD55" s="8">
        <f t="shared" si="18"/>
        <v>0.13856388934291616</v>
      </c>
      <c r="CE55" s="8">
        <f t="shared" si="44"/>
        <v>-5.0760849598378188</v>
      </c>
      <c r="CF55" s="8">
        <f t="shared" si="19"/>
        <v>-4.6382934947128849</v>
      </c>
      <c r="CG55" s="8">
        <f t="shared" si="20"/>
        <v>-4.0720222819175307</v>
      </c>
      <c r="CH55" s="8">
        <f>CH$3*temperature!$I165+CH$4*temperature!$I165^2</f>
        <v>-5.0760849598378188</v>
      </c>
      <c r="CI55" s="8">
        <f>CI$3*temperature!$I165+CI$4*temperature!$I165^2</f>
        <v>-4.6383025955738475</v>
      </c>
      <c r="CJ55" s="8">
        <f>CJ$3*temperature!$I165+CJ$4*temperature!$I165^2</f>
        <v>-4.0720269272713026</v>
      </c>
      <c r="CK55" s="13"/>
      <c r="CL55" s="13"/>
      <c r="CM55" s="13"/>
    </row>
    <row r="56" spans="1:91" x14ac:dyDescent="0.3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45"/>
        <v>4.1079767039275961E-3</v>
      </c>
      <c r="F56" s="7">
        <f t="shared" si="21"/>
        <v>8.0929895690897702E-3</v>
      </c>
      <c r="G56" s="7">
        <f t="shared" si="22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23"/>
        <v>33497.908311059691</v>
      </c>
      <c r="L56" s="1">
        <f t="shared" si="0"/>
        <v>3170.2815815066274</v>
      </c>
      <c r="M56" s="1">
        <f t="shared" si="1"/>
        <v>954.21065377864261</v>
      </c>
      <c r="N56" s="7">
        <f t="shared" si="46"/>
        <v>2.1035151553658649E-2</v>
      </c>
      <c r="O56" s="7">
        <f t="shared" si="24"/>
        <v>3.1463911881298268E-2</v>
      </c>
      <c r="P56" s="7">
        <f t="shared" si="25"/>
        <v>3.2964305242213943E-2</v>
      </c>
      <c r="Q56" s="1">
        <v>5079.5387519999995</v>
      </c>
      <c r="R56" s="4">
        <f>U56*I56/1000</f>
        <v>4830.8056862347157</v>
      </c>
      <c r="S56" s="4">
        <f>V56*J56/1000</f>
        <v>2004.5680117876775</v>
      </c>
      <c r="T56" s="1">
        <f t="shared" si="26"/>
        <v>140.66722313574505</v>
      </c>
      <c r="U56" s="4">
        <f>U55*(1+X56)</f>
        <v>599.33194945816308</v>
      </c>
      <c r="V56" s="4">
        <f>V55*(1+Y56)</f>
        <v>657.17892639545073</v>
      </c>
      <c r="W56" s="7">
        <f t="shared" si="47"/>
        <v>-8.9544220901167648E-3</v>
      </c>
      <c r="X56" s="11">
        <f>U$5-1</f>
        <v>-1.217998157191269E-2</v>
      </c>
      <c r="Y56" s="11">
        <f>V$5-1</f>
        <v>-9.7425357312937999E-3</v>
      </c>
      <c r="Z56" s="4">
        <f t="shared" si="70"/>
        <v>11572.648363264367</v>
      </c>
      <c r="AA56" s="4">
        <f t="shared" si="70"/>
        <v>13523.579650465739</v>
      </c>
      <c r="AB56" s="4">
        <f t="shared" si="70"/>
        <v>4525.7999835111077</v>
      </c>
      <c r="AC56" s="12">
        <f t="shared" si="71"/>
        <v>2.3148519403213901</v>
      </c>
      <c r="AD56" s="12">
        <f t="shared" si="72"/>
        <v>2.8754415886799944</v>
      </c>
      <c r="AE56" s="12">
        <f t="shared" si="73"/>
        <v>2.3476026443138962</v>
      </c>
      <c r="AF56" s="11">
        <f t="shared" si="74"/>
        <v>-4.0504037456468023E-3</v>
      </c>
      <c r="AG56" s="11">
        <f t="shared" si="74"/>
        <v>2.9673830763510267E-4</v>
      </c>
      <c r="AH56" s="11">
        <f t="shared" si="74"/>
        <v>9.7937136394747881E-3</v>
      </c>
      <c r="AI56" s="1">
        <f t="shared" si="49"/>
        <v>54986.495963423695</v>
      </c>
      <c r="AJ56" s="1">
        <f t="shared" si="50"/>
        <v>11318.092880477059</v>
      </c>
      <c r="AK56" s="1">
        <f t="shared" si="51"/>
        <v>4116.7897243910447</v>
      </c>
      <c r="AL56" s="10">
        <f t="shared" si="67"/>
        <v>15.257705054852922</v>
      </c>
      <c r="AM56" s="10">
        <f t="shared" si="68"/>
        <v>2.3517656737539809</v>
      </c>
      <c r="AN56" s="10">
        <f t="shared" si="69"/>
        <v>0.90713329098771844</v>
      </c>
      <c r="AO56" s="7">
        <f t="shared" si="52"/>
        <v>2.0621120954280148E-2</v>
      </c>
      <c r="AP56" s="7">
        <f t="shared" si="31"/>
        <v>2.5977173653231045E-2</v>
      </c>
      <c r="AQ56" s="7">
        <f t="shared" si="32"/>
        <v>2.3564574154817608E-2</v>
      </c>
      <c r="AR56" s="1">
        <f t="shared" si="53"/>
        <v>36110.322211354614</v>
      </c>
      <c r="AS56" s="1">
        <f t="shared" si="54"/>
        <v>8060.3173095367674</v>
      </c>
      <c r="AT56" s="1">
        <f t="shared" si="55"/>
        <v>3050.2621608647241</v>
      </c>
      <c r="AU56" s="1">
        <f t="shared" si="56"/>
        <v>7222.0644422709229</v>
      </c>
      <c r="AV56" s="1">
        <f t="shared" si="57"/>
        <v>1612.0634619073535</v>
      </c>
      <c r="AW56" s="1">
        <f t="shared" si="58"/>
        <v>610.0524321729448</v>
      </c>
      <c r="AX56" s="1">
        <f t="shared" si="33"/>
        <v>26798.326648891383</v>
      </c>
      <c r="AY56" s="1">
        <f t="shared" si="4"/>
        <v>2536.2252652795023</v>
      </c>
      <c r="AZ56" s="1">
        <f t="shared" si="5"/>
        <v>763.36852314251621</v>
      </c>
      <c r="BA56" s="1">
        <f t="shared" si="34"/>
        <v>10991.261377771345</v>
      </c>
      <c r="BB56" s="1">
        <f t="shared" si="35"/>
        <v>19928.908086024163</v>
      </c>
      <c r="BC56" s="1">
        <f t="shared" si="36"/>
        <v>21218.427858576128</v>
      </c>
      <c r="BD56" s="1">
        <f t="shared" si="6"/>
        <v>0</v>
      </c>
      <c r="BE56">
        <v>0</v>
      </c>
      <c r="BF56">
        <v>0</v>
      </c>
      <c r="BG56">
        <v>0</v>
      </c>
      <c r="BH56">
        <f t="shared" si="7"/>
        <v>0</v>
      </c>
      <c r="BI56">
        <f t="shared" si="37"/>
        <v>0</v>
      </c>
      <c r="BJ56">
        <f t="shared" si="8"/>
        <v>0</v>
      </c>
      <c r="BK56">
        <f t="shared" si="9"/>
        <v>0</v>
      </c>
      <c r="BL56">
        <f t="shared" si="10"/>
        <v>0</v>
      </c>
      <c r="BM56">
        <f t="shared" si="11"/>
        <v>0</v>
      </c>
      <c r="BN56">
        <f t="shared" si="12"/>
        <v>0</v>
      </c>
      <c r="BO56">
        <f t="shared" si="38"/>
        <v>0</v>
      </c>
      <c r="BP56">
        <f t="shared" si="39"/>
        <v>0</v>
      </c>
      <c r="BQ56">
        <f t="shared" si="40"/>
        <v>0</v>
      </c>
      <c r="BR56" s="13">
        <v>0</v>
      </c>
      <c r="BS56" s="8">
        <f>BS$3*temperature!$I166</f>
        <v>-5.3124376738754737</v>
      </c>
      <c r="BT56" s="8">
        <f>BT$3*temperature!$I166</f>
        <v>-4.9100664534224601</v>
      </c>
      <c r="BU56" s="8">
        <f>BU$3*temperature!$I166</f>
        <v>-4.3106155371200119</v>
      </c>
      <c r="BV56" s="8">
        <f t="shared" si="41"/>
        <v>-5.0754134261194999</v>
      </c>
      <c r="BW56" s="8">
        <f t="shared" si="13"/>
        <v>-4.579223719446885</v>
      </c>
      <c r="BX56" s="8">
        <f t="shared" si="14"/>
        <v>-4.0201641057703776</v>
      </c>
      <c r="BY56" s="15">
        <f t="shared" si="42"/>
        <v>4.4616852433218758E-2</v>
      </c>
      <c r="BZ56" s="15">
        <f t="shared" si="15"/>
        <v>6.7380500266950208E-2</v>
      </c>
      <c r="CA56" s="15">
        <f t="shared" si="16"/>
        <v>6.7380500266950222E-2</v>
      </c>
      <c r="CB56" s="8">
        <f t="shared" si="43"/>
        <v>0.11851212387798696</v>
      </c>
      <c r="CC56" s="8">
        <f t="shared" si="17"/>
        <v>0.16542136698778764</v>
      </c>
      <c r="CD56" s="8">
        <f t="shared" si="18"/>
        <v>0.14522571567481737</v>
      </c>
      <c r="CE56" s="8">
        <f t="shared" si="44"/>
        <v>-5.1939255499974868</v>
      </c>
      <c r="CF56" s="8">
        <f t="shared" si="19"/>
        <v>-4.744645086434673</v>
      </c>
      <c r="CG56" s="8">
        <f t="shared" si="20"/>
        <v>-4.1653898214451948</v>
      </c>
      <c r="CH56" s="8">
        <f>CH$3*temperature!$I166+CH$4*temperature!$I166^2</f>
        <v>-5.1939255499974868</v>
      </c>
      <c r="CI56" s="8">
        <f>CI$3*temperature!$I166+CI$4*temperature!$I166^2</f>
        <v>-4.7446543879070289</v>
      </c>
      <c r="CJ56" s="8">
        <f>CJ$3*temperature!$I166+CJ$4*temperature!$I166^2</f>
        <v>-4.1653945691970735</v>
      </c>
      <c r="CK56" s="13"/>
      <c r="CL56" s="13"/>
      <c r="CM56" s="13"/>
    </row>
    <row r="57" spans="1:91" x14ac:dyDescent="0.3">
      <c r="A57">
        <f>1+A56</f>
        <v>2011</v>
      </c>
      <c r="B57" s="4">
        <f>B56*(1+E57)</f>
        <v>1082.1943035655645</v>
      </c>
      <c r="C57" s="4">
        <f>C56*(1+F57)</f>
        <v>2562.0083141489599</v>
      </c>
      <c r="D57" s="4">
        <f>D56*(1+G57)</f>
        <v>3246.8066195894371</v>
      </c>
      <c r="E57" s="11">
        <f>E56*$E$5</f>
        <v>3.9025778687312163E-3</v>
      </c>
      <c r="F57" s="11">
        <f>F56*$E$5</f>
        <v>7.6883400906352815E-3</v>
      </c>
      <c r="G57" s="11">
        <f>G56*$E$5</f>
        <v>1.5695472804334785E-2</v>
      </c>
      <c r="H57" s="4">
        <f>AR57</f>
        <v>37191.354770352256</v>
      </c>
      <c r="I57" s="4">
        <f>AS57</f>
        <v>8387.8456859616163</v>
      </c>
      <c r="J57" s="4">
        <f>AT57</f>
        <v>3190.4426309979572</v>
      </c>
      <c r="K57" s="4">
        <f t="shared" ref="K57" si="75">H57/B57*1000</f>
        <v>34366.614800887306</v>
      </c>
      <c r="L57" s="4">
        <f t="shared" ref="L57" si="76">I57/C57*1000</f>
        <v>3273.9338274738834</v>
      </c>
      <c r="M57" s="4">
        <f t="shared" ref="M57" si="77">J57/D57*1000</f>
        <v>982.64017688906665</v>
      </c>
      <c r="N57" s="11">
        <f t="shared" ref="N57" si="78">K57/K56-1</f>
        <v>2.5933156236528365E-2</v>
      </c>
      <c r="O57" s="11">
        <f t="shared" ref="O57" si="79">L57/L56-1</f>
        <v>3.2694965195487979E-2</v>
      </c>
      <c r="P57" s="11">
        <f t="shared" ref="P57" si="80">M57/M56-1</f>
        <v>2.9793759897611682E-2</v>
      </c>
      <c r="Q57" s="4">
        <f>T57*H57/1000</f>
        <v>5175.4453466283476</v>
      </c>
      <c r="R57" s="4">
        <f>U57*I57/1000</f>
        <v>4965.8738737776584</v>
      </c>
      <c r="S57" s="4">
        <f>V57*J57/1000</f>
        <v>2076.2645695215674</v>
      </c>
      <c r="T57" s="4">
        <f>T56*(1+W57)</f>
        <v>139.15721485774014</v>
      </c>
      <c r="U57" s="4">
        <f>U56*(1+X57)</f>
        <v>592.0320973583041</v>
      </c>
      <c r="V57" s="4">
        <f>V56*(1+Y57)</f>
        <v>650.77633722318978</v>
      </c>
      <c r="W57" s="11">
        <f>T$5-1</f>
        <v>-1.0734613539272964E-2</v>
      </c>
      <c r="X57" s="11">
        <f>U$5-1</f>
        <v>-1.217998157191269E-2</v>
      </c>
      <c r="Y57" s="11">
        <f>V$5-1</f>
        <v>-9.7425357312937999E-3</v>
      </c>
      <c r="Z57" s="4">
        <f t="shared" si="70"/>
        <v>11710.753949059279</v>
      </c>
      <c r="AA57" s="4">
        <f t="shared" si="70"/>
        <v>13894.821479715458</v>
      </c>
      <c r="AB57" s="4">
        <f t="shared" si="70"/>
        <v>4752.017687831225</v>
      </c>
      <c r="AC57" s="12">
        <f t="shared" si="71"/>
        <v>2.3054758553516947</v>
      </c>
      <c r="AD57" s="12">
        <f t="shared" si="72"/>
        <v>2.8762948423507231</v>
      </c>
      <c r="AE57" s="12">
        <f t="shared" si="73"/>
        <v>2.3705943923515802</v>
      </c>
      <c r="AF57" s="11">
        <f t="shared" si="74"/>
        <v>-4.0504037456468023E-3</v>
      </c>
      <c r="AG57" s="11">
        <f t="shared" si="74"/>
        <v>2.9673830763510267E-4</v>
      </c>
      <c r="AH57" s="11">
        <f t="shared" si="74"/>
        <v>9.7937136394747881E-3</v>
      </c>
      <c r="AI57" s="1">
        <f t="shared" ref="AI57:AI120" si="81">(1-$AI$5)*AI56+AU56</f>
        <v>56709.910809352252</v>
      </c>
      <c r="AJ57" s="1">
        <f t="shared" ref="AJ57:AJ120" si="82">(1-$AI$5)*AJ56+AV56</f>
        <v>11798.347054336708</v>
      </c>
      <c r="AK57" s="1">
        <f t="shared" ref="AK57:AK120" si="83">(1-$AI$5)*AK56+AW56</f>
        <v>4315.1631841248854</v>
      </c>
      <c r="AL57" s="10">
        <f>AL56*(1+AO57)</f>
        <v>15.569189726459566</v>
      </c>
      <c r="AM57" s="10">
        <f>AM56*(1+AP57)</f>
        <v>2.4122469767998078</v>
      </c>
      <c r="AN57" s="10">
        <f>AN56*(1+AQ57)</f>
        <v>0.92829573859446435</v>
      </c>
      <c r="AO57" s="7">
        <f>AO$5*AO56</f>
        <v>2.0414909744737347E-2</v>
      </c>
      <c r="AP57" s="7">
        <f>AP$5*AP56</f>
        <v>2.5717401916698735E-2</v>
      </c>
      <c r="AQ57" s="7">
        <f>AQ$5*AQ56</f>
        <v>2.3328928413269431E-2</v>
      </c>
      <c r="AR57" s="1">
        <f t="shared" ref="AR57:AR60" si="84">AL57*AI57^$AR$5*B57^(1-$AR$5)</f>
        <v>37191.354770352256</v>
      </c>
      <c r="AS57" s="1">
        <f t="shared" ref="AS57:AS60" si="85">AM57*AJ57^$AR$5*C57^(1-$AR$5)</f>
        <v>8387.8456859616163</v>
      </c>
      <c r="AT57" s="1">
        <f t="shared" ref="AT57:AT60" si="86">AN57*AK57^$AR$5*D57^(1-$AR$5)</f>
        <v>3190.4426309979572</v>
      </c>
      <c r="AU57" s="1">
        <f t="shared" ref="AU57:AU120" si="87">$AU$5*AR57</f>
        <v>7438.2709540704518</v>
      </c>
      <c r="AV57" s="1">
        <f t="shared" ref="AV57:AV120" si="88">$AU$5*AS57</f>
        <v>1677.5691371923233</v>
      </c>
      <c r="AW57" s="1">
        <f t="shared" ref="AW57:AW120" si="89">$AU$5*AT57</f>
        <v>638.08852619959146</v>
      </c>
      <c r="AX57" s="1">
        <f t="shared" si="33"/>
        <v>27493.29184070984</v>
      </c>
      <c r="AY57" s="1">
        <f t="shared" si="4"/>
        <v>2619.1470619791071</v>
      </c>
      <c r="AZ57" s="1">
        <f t="shared" si="5"/>
        <v>786.11214151125341</v>
      </c>
      <c r="BA57" s="1">
        <f t="shared" si="34"/>
        <v>11061.862613376927</v>
      </c>
      <c r="BB57" s="1">
        <f t="shared" si="35"/>
        <v>20164.552872281358</v>
      </c>
      <c r="BC57" s="1">
        <f t="shared" si="36"/>
        <v>21646.782646977012</v>
      </c>
      <c r="BD57" s="1">
        <f t="shared" si="6"/>
        <v>0</v>
      </c>
      <c r="BE57">
        <v>0</v>
      </c>
      <c r="BF57">
        <v>0</v>
      </c>
      <c r="BG57">
        <v>0</v>
      </c>
      <c r="BH57">
        <f t="shared" si="7"/>
        <v>0</v>
      </c>
      <c r="BI57">
        <f t="shared" si="37"/>
        <v>0</v>
      </c>
      <c r="BJ57">
        <f t="shared" si="8"/>
        <v>0</v>
      </c>
      <c r="BK57">
        <f t="shared" si="9"/>
        <v>0</v>
      </c>
      <c r="BL57">
        <f t="shared" si="10"/>
        <v>0</v>
      </c>
      <c r="BM57">
        <f t="shared" si="11"/>
        <v>0</v>
      </c>
      <c r="BN57">
        <f t="shared" si="12"/>
        <v>0</v>
      </c>
      <c r="BO57">
        <f t="shared" si="38"/>
        <v>0</v>
      </c>
      <c r="BP57">
        <f t="shared" si="39"/>
        <v>0</v>
      </c>
      <c r="BQ57">
        <f t="shared" si="40"/>
        <v>0</v>
      </c>
      <c r="BR57" s="13">
        <v>0</v>
      </c>
      <c r="BS57" s="8">
        <f>BS$3*temperature!$I167</f>
        <v>-5.4374588474175773</v>
      </c>
      <c r="BT57" s="8">
        <f>BT$3*temperature!$I167</f>
        <v>-5.0256183540490449</v>
      </c>
      <c r="BU57" s="8">
        <f>BU$3*temperature!$I167</f>
        <v>-4.4120601556215631</v>
      </c>
      <c r="BV57" s="8">
        <f t="shared" si="41"/>
        <v>-5.1891472251229569</v>
      </c>
      <c r="BW57" s="8">
        <f t="shared" si="13"/>
        <v>-4.6790204984471941</v>
      </c>
      <c r="BX57" s="8">
        <f t="shared" si="14"/>
        <v>-4.1077770841677301</v>
      </c>
      <c r="BY57" s="15">
        <f t="shared" si="42"/>
        <v>4.56668508696026E-2</v>
      </c>
      <c r="BZ57" s="15">
        <f t="shared" si="15"/>
        <v>6.8966210958419399E-2</v>
      </c>
      <c r="CA57" s="15">
        <f t="shared" si="16"/>
        <v>6.8966210958419413E-2</v>
      </c>
      <c r="CB57" s="8">
        <f t="shared" si="43"/>
        <v>0.12415581114730986</v>
      </c>
      <c r="CC57" s="8">
        <f t="shared" si="17"/>
        <v>0.17329892780092543</v>
      </c>
      <c r="CD57" s="8">
        <f t="shared" si="18"/>
        <v>0.15214153572691677</v>
      </c>
      <c r="CE57" s="8">
        <f t="shared" si="44"/>
        <v>-5.3133030362702671</v>
      </c>
      <c r="CF57" s="8">
        <f t="shared" si="19"/>
        <v>-4.85231942624812</v>
      </c>
      <c r="CG57" s="8">
        <f t="shared" si="20"/>
        <v>-4.2599186198946466</v>
      </c>
      <c r="CH57" s="8">
        <f>CH$3*temperature!$I167+CH$4*temperature!$I167^2</f>
        <v>-5.3133030362702671</v>
      </c>
      <c r="CI57" s="8">
        <f>CI$3*temperature!$I167+CI$4*temperature!$I167^2</f>
        <v>-4.852328930431014</v>
      </c>
      <c r="CJ57" s="8">
        <f>CJ$3*temperature!$I167+CJ$4*temperature!$I167^2</f>
        <v>-4.2599234711160978</v>
      </c>
      <c r="CK57" s="13"/>
      <c r="CL57" s="13"/>
      <c r="CM57" s="13"/>
    </row>
    <row r="58" spans="1:91" x14ac:dyDescent="0.3">
      <c r="A58">
        <f t="shared" ref="A58:A121" si="90">1+A57</f>
        <v>2012</v>
      </c>
      <c r="B58" s="4">
        <f t="shared" ref="B58:B121" si="91">B57*(1+E58)</f>
        <v>1086.2064837273883</v>
      </c>
      <c r="C58" s="4">
        <f t="shared" ref="C58:C121" si="92">C57*(1+F58)</f>
        <v>2580.7210258214618</v>
      </c>
      <c r="D58" s="4">
        <f t="shared" ref="D58:D121" si="93">D57*(1+G58)</f>
        <v>3295.2187763382026</v>
      </c>
      <c r="E58" s="11">
        <f t="shared" ref="E58:E121" si="94">E57*$E$5</f>
        <v>3.7074489752946553E-3</v>
      </c>
      <c r="F58" s="11">
        <f t="shared" ref="F58:F121" si="95">F57*$E$5</f>
        <v>7.303923086103517E-3</v>
      </c>
      <c r="G58" s="11">
        <f t="shared" ref="G58:G121" si="96">G57*$E$5</f>
        <v>1.4910699164118045E-2</v>
      </c>
      <c r="H58" s="4">
        <f t="shared" ref="H58:H121" si="97">AR58</f>
        <v>38289.802272710556</v>
      </c>
      <c r="I58" s="4">
        <f t="shared" ref="I58:I121" si="98">AS58</f>
        <v>8723.4200775481604</v>
      </c>
      <c r="J58" s="4">
        <f t="shared" ref="J58:J121" si="99">AT58</f>
        <v>3334.0416588395269</v>
      </c>
      <c r="K58" s="4">
        <f t="shared" ref="K58:K121" si="100">H58/B58*1000</f>
        <v>35250.942473954492</v>
      </c>
      <c r="L58" s="4">
        <f t="shared" ref="L58:L121" si="101">I58/C58*1000</f>
        <v>3380.2259098390664</v>
      </c>
      <c r="M58" s="4">
        <f t="shared" ref="M58:M121" si="102">J58/D58*1000</f>
        <v>1011.7815796571983</v>
      </c>
      <c r="N58" s="11">
        <f t="shared" ref="N58:N121" si="103">K58/K57-1</f>
        <v>2.5732172871572923E-2</v>
      </c>
      <c r="O58" s="11">
        <f t="shared" ref="O58:O121" si="104">L58/L57-1</f>
        <v>3.2466166992506373E-2</v>
      </c>
      <c r="P58" s="11">
        <f t="shared" ref="P58:P121" si="105">M58/M57-1</f>
        <v>2.9656229669328349E-2</v>
      </c>
      <c r="Q58" s="4">
        <f t="shared" ref="Q58:Q121" si="106">T58*H58/1000</f>
        <v>5271.10497633862</v>
      </c>
      <c r="R58" s="4">
        <f t="shared" ref="R58:R121" si="107">U58*I58/1000</f>
        <v>5101.6406255620414</v>
      </c>
      <c r="S58" s="4">
        <f t="shared" ref="S58:S121" si="108">V58*J58/1000</f>
        <v>2148.5768888938487</v>
      </c>
      <c r="T58" s="4">
        <f t="shared" ref="T58:T121" si="109">T57*(1+W58)</f>
        <v>137.66341593504072</v>
      </c>
      <c r="U58" s="4">
        <f t="shared" ref="U58:U121" si="110">U57*(1+X58)</f>
        <v>584.82115732249918</v>
      </c>
      <c r="V58" s="4">
        <f t="shared" ref="V58:V121" si="111">V57*(1+Y58)</f>
        <v>644.43612550471232</v>
      </c>
      <c r="W58" s="11">
        <f t="shared" ref="W58:W121" si="112">T$5-1</f>
        <v>-1.0734613539272964E-2</v>
      </c>
      <c r="X58" s="11">
        <f t="shared" ref="X58:X121" si="113">U$5-1</f>
        <v>-1.217998157191269E-2</v>
      </c>
      <c r="Y58" s="11">
        <f t="shared" ref="Y58:Y121" si="114">V$5-1</f>
        <v>-9.7425357312937999E-3</v>
      </c>
      <c r="Z58" s="4">
        <f t="shared" ref="Z58:Z60" si="115">Q57*AC58</f>
        <v>11883.535419541931</v>
      </c>
      <c r="AA58" s="4">
        <f t="shared" ref="AA58:AA60" si="116">R57*AD58</f>
        <v>14287.555818346813</v>
      </c>
      <c r="AB58" s="4">
        <f t="shared" ref="AB58:AB60" si="117">S57*AE58</f>
        <v>4970.1856194244674</v>
      </c>
      <c r="AC58" s="12">
        <f t="shared" ref="AC58:AC121" si="118">AC57*(1+AF58)</f>
        <v>2.29613774731168</v>
      </c>
      <c r="AD58" s="12">
        <f t="shared" ref="AD58:AD121" si="119">AD57*(1+AG58)</f>
        <v>2.8771483492145018</v>
      </c>
      <c r="AE58" s="12">
        <f t="shared" ref="AE58:AE121" si="120">AE57*(1+AH58)</f>
        <v>2.3938113149856162</v>
      </c>
      <c r="AF58" s="11">
        <f t="shared" ref="AF58:AF121" si="121">AC$5-1</f>
        <v>-4.0504037456468023E-3</v>
      </c>
      <c r="AG58" s="11">
        <f t="shared" ref="AG58:AG121" si="122">AD$5-1</f>
        <v>2.9673830763510267E-4</v>
      </c>
      <c r="AH58" s="11">
        <f t="shared" ref="AH58:AH121" si="123">AE$5-1</f>
        <v>9.7937136394747881E-3</v>
      </c>
      <c r="AI58" s="1">
        <f t="shared" si="81"/>
        <v>58477.190682487482</v>
      </c>
      <c r="AJ58" s="1">
        <f t="shared" si="82"/>
        <v>12296.081486095361</v>
      </c>
      <c r="AK58" s="1">
        <f t="shared" si="83"/>
        <v>4521.7353919119887</v>
      </c>
      <c r="AL58" s="10">
        <f t="shared" ref="AL58:AL121" si="124">AL57*(1+AO58)</f>
        <v>15.883854893493284</v>
      </c>
      <c r="AM58" s="10">
        <f t="shared" ref="AM58:AM121" si="125">AM57*(1+AP58)</f>
        <v>2.4736633345742631</v>
      </c>
      <c r="AN58" s="10">
        <f t="shared" ref="AN58:AN121" si="126">AN57*(1+AQ58)</f>
        <v>0.94973532197815758</v>
      </c>
      <c r="AO58" s="7">
        <f t="shared" ref="AO58:AO121" si="127">AO$5*AO57</f>
        <v>2.0210760647289973E-2</v>
      </c>
      <c r="AP58" s="7">
        <f t="shared" ref="AP58:AP121" si="128">AP$5*AP57</f>
        <v>2.5460227897531749E-2</v>
      </c>
      <c r="AQ58" s="7">
        <f t="shared" ref="AQ58:AQ121" si="129">AQ$5*AQ57</f>
        <v>2.3095639129136737E-2</v>
      </c>
      <c r="AR58" s="1">
        <f t="shared" si="84"/>
        <v>38289.802272710556</v>
      </c>
      <c r="AS58" s="1">
        <f t="shared" si="85"/>
        <v>8723.4200775481604</v>
      </c>
      <c r="AT58" s="1">
        <f t="shared" si="86"/>
        <v>3334.0416588395269</v>
      </c>
      <c r="AU58" s="1">
        <f t="shared" si="87"/>
        <v>7657.9604545421116</v>
      </c>
      <c r="AV58" s="1">
        <f t="shared" si="88"/>
        <v>1744.6840155096322</v>
      </c>
      <c r="AW58" s="1">
        <f t="shared" si="89"/>
        <v>666.80833176790543</v>
      </c>
      <c r="AX58" s="1">
        <f t="shared" si="33"/>
        <v>28200.753979163597</v>
      </c>
      <c r="AY58" s="1">
        <f t="shared" si="4"/>
        <v>2704.1807278712531</v>
      </c>
      <c r="AZ58" s="1">
        <f t="shared" si="5"/>
        <v>809.42526372575878</v>
      </c>
      <c r="BA58" s="1">
        <f t="shared" si="34"/>
        <v>11130.470797080048</v>
      </c>
      <c r="BB58" s="1">
        <f t="shared" si="35"/>
        <v>20394.287967858116</v>
      </c>
      <c r="BC58" s="1">
        <f t="shared" si="36"/>
        <v>22065.854043155858</v>
      </c>
      <c r="BD58" s="1">
        <f t="shared" si="6"/>
        <v>0</v>
      </c>
      <c r="BE58">
        <v>0</v>
      </c>
      <c r="BF58">
        <v>0</v>
      </c>
      <c r="BG58">
        <v>0</v>
      </c>
      <c r="BH58">
        <f t="shared" si="7"/>
        <v>0</v>
      </c>
      <c r="BI58">
        <f t="shared" si="37"/>
        <v>0</v>
      </c>
      <c r="BJ58">
        <f t="shared" si="8"/>
        <v>0</v>
      </c>
      <c r="BK58">
        <f t="shared" si="9"/>
        <v>0</v>
      </c>
      <c r="BL58">
        <f t="shared" si="10"/>
        <v>0</v>
      </c>
      <c r="BM58">
        <f t="shared" si="11"/>
        <v>0</v>
      </c>
      <c r="BN58">
        <f t="shared" si="12"/>
        <v>0</v>
      </c>
      <c r="BO58">
        <f t="shared" si="38"/>
        <v>0</v>
      </c>
      <c r="BP58">
        <f t="shared" si="39"/>
        <v>0</v>
      </c>
      <c r="BQ58">
        <f t="shared" si="40"/>
        <v>0</v>
      </c>
      <c r="BR58" s="13">
        <v>0</v>
      </c>
      <c r="BS58" s="8">
        <f>BS$3*temperature!$I168</f>
        <v>-5.5643035768259868</v>
      </c>
      <c r="BT58" s="8">
        <f>BT$3*temperature!$I168</f>
        <v>-5.1428556919522181</v>
      </c>
      <c r="BU58" s="8">
        <f>BU$3*temperature!$I168</f>
        <v>-4.5149844429178687</v>
      </c>
      <c r="BV58" s="8">
        <f t="shared" si="41"/>
        <v>-5.3042716264218202</v>
      </c>
      <c r="BW58" s="8">
        <f t="shared" si="13"/>
        <v>-4.7798983902955259</v>
      </c>
      <c r="BX58" s="8">
        <f t="shared" si="14"/>
        <v>-4.196339186550321</v>
      </c>
      <c r="BY58" s="15">
        <f t="shared" si="42"/>
        <v>4.6732164558227575E-2</v>
      </c>
      <c r="BZ58" s="15">
        <f t="shared" si="15"/>
        <v>7.057505078835187E-2</v>
      </c>
      <c r="CA58" s="15">
        <f t="shared" si="16"/>
        <v>7.057505078835187E-2</v>
      </c>
      <c r="CB58" s="8">
        <f t="shared" si="43"/>
        <v>0.13001597520208313</v>
      </c>
      <c r="CC58" s="8">
        <f t="shared" si="17"/>
        <v>0.18147865082834616</v>
      </c>
      <c r="CD58" s="8">
        <f t="shared" si="18"/>
        <v>0.15932262818377357</v>
      </c>
      <c r="CE58" s="8">
        <f t="shared" si="44"/>
        <v>-5.434287601623903</v>
      </c>
      <c r="CF58" s="8">
        <f t="shared" si="19"/>
        <v>-4.961377041123872</v>
      </c>
      <c r="CG58" s="8">
        <f t="shared" si="20"/>
        <v>-4.3556618147340949</v>
      </c>
      <c r="CH58" s="8">
        <f>CH$3*temperature!$I168+CH$4*temperature!$I168^2</f>
        <v>-5.4342876016239039</v>
      </c>
      <c r="CI58" s="8">
        <f>CI$3*temperature!$I168+CI$4*temperature!$I168^2</f>
        <v>-4.9613867502132951</v>
      </c>
      <c r="CJ58" s="8">
        <f>CJ$3*temperature!$I168+CJ$4*temperature!$I168^2</f>
        <v>-4.3556667705460193</v>
      </c>
      <c r="CK58" s="13"/>
      <c r="CL58" s="13"/>
      <c r="CM58" s="13"/>
    </row>
    <row r="59" spans="1:91" x14ac:dyDescent="0.3">
      <c r="A59">
        <f t="shared" si="90"/>
        <v>2013</v>
      </c>
      <c r="B59" s="4">
        <f t="shared" si="91"/>
        <v>1090.0321860866893</v>
      </c>
      <c r="C59" s="4">
        <f t="shared" si="92"/>
        <v>2598.6279443067874</v>
      </c>
      <c r="D59" s="4">
        <f t="shared" si="93"/>
        <v>3341.8960913994383</v>
      </c>
      <c r="E59" s="11">
        <f t="shared" si="94"/>
        <v>3.5220765265299224E-3</v>
      </c>
      <c r="F59" s="11">
        <f t="shared" si="95"/>
        <v>6.9387269317983408E-3</v>
      </c>
      <c r="G59" s="11">
        <f t="shared" si="96"/>
        <v>1.4165164205912142E-2</v>
      </c>
      <c r="H59" s="4">
        <f t="shared" si="97"/>
        <v>39405.476324541247</v>
      </c>
      <c r="I59" s="4">
        <f t="shared" si="98"/>
        <v>9067.0190675271242</v>
      </c>
      <c r="J59" s="4">
        <f t="shared" si="99"/>
        <v>3481.0018618386325</v>
      </c>
      <c r="K59" s="4">
        <f t="shared" si="100"/>
        <v>36150.745663768284</v>
      </c>
      <c r="L59" s="4">
        <f t="shared" si="101"/>
        <v>3489.156301652044</v>
      </c>
      <c r="M59" s="4">
        <f t="shared" si="102"/>
        <v>1041.6248041934011</v>
      </c>
      <c r="N59" s="11">
        <f t="shared" si="103"/>
        <v>2.5525649150476504E-2</v>
      </c>
      <c r="O59" s="11">
        <f t="shared" si="104"/>
        <v>3.2225772690489762E-2</v>
      </c>
      <c r="P59" s="11">
        <f t="shared" si="105"/>
        <v>2.949571838055598E-2</v>
      </c>
      <c r="Q59" s="4">
        <f t="shared" si="106"/>
        <v>5366.4605000696056</v>
      </c>
      <c r="R59" s="4">
        <f t="shared" si="107"/>
        <v>5237.9992020132186</v>
      </c>
      <c r="S59" s="4">
        <f t="shared" si="108"/>
        <v>2221.4280844987065</v>
      </c>
      <c r="T59" s="4">
        <f t="shared" si="109"/>
        <v>136.18565236648186</v>
      </c>
      <c r="U59" s="4">
        <f t="shared" si="110"/>
        <v>577.69804640344648</v>
      </c>
      <c r="V59" s="4">
        <f t="shared" si="111"/>
        <v>638.15768352544615</v>
      </c>
      <c r="W59" s="11">
        <f t="shared" si="112"/>
        <v>-1.0734613539272964E-2</v>
      </c>
      <c r="X59" s="11">
        <f t="shared" si="113"/>
        <v>-1.217998157191269E-2</v>
      </c>
      <c r="Y59" s="11">
        <f t="shared" si="114"/>
        <v>-9.7425357312937999E-3</v>
      </c>
      <c r="Z59" s="4">
        <f t="shared" si="115"/>
        <v>12054.16032802589</v>
      </c>
      <c r="AA59" s="4">
        <f t="shared" si="116"/>
        <v>14682.532481495164</v>
      </c>
      <c r="AB59" s="4">
        <f t="shared" si="117"/>
        <v>5193.6595543340809</v>
      </c>
      <c r="AC59" s="12">
        <f t="shared" si="118"/>
        <v>2.2868374623794478</v>
      </c>
      <c r="AD59" s="12">
        <f t="shared" si="119"/>
        <v>2.8780021093464629</v>
      </c>
      <c r="AE59" s="12">
        <f t="shared" si="120"/>
        <v>2.4172556175115201</v>
      </c>
      <c r="AF59" s="11">
        <f t="shared" si="121"/>
        <v>-4.0504037456468023E-3</v>
      </c>
      <c r="AG59" s="11">
        <f t="shared" si="122"/>
        <v>2.9673830763510267E-4</v>
      </c>
      <c r="AH59" s="11">
        <f t="shared" si="123"/>
        <v>9.7937136394747881E-3</v>
      </c>
      <c r="AI59" s="1">
        <f t="shared" si="81"/>
        <v>60287.432068780843</v>
      </c>
      <c r="AJ59" s="1">
        <f t="shared" si="82"/>
        <v>12811.157352995458</v>
      </c>
      <c r="AK59" s="1">
        <f t="shared" si="83"/>
        <v>4736.3701844886955</v>
      </c>
      <c r="AL59" s="10">
        <f t="shared" si="124"/>
        <v>16.201669435007876</v>
      </c>
      <c r="AM59" s="10">
        <f t="shared" si="125"/>
        <v>2.5360135664918921</v>
      </c>
      <c r="AN59" s="10">
        <f t="shared" si="126"/>
        <v>0.97145071880011358</v>
      </c>
      <c r="AO59" s="7">
        <f t="shared" si="127"/>
        <v>2.0008653040817073E-2</v>
      </c>
      <c r="AP59" s="7">
        <f t="shared" si="128"/>
        <v>2.5205625618556431E-2</v>
      </c>
      <c r="AQ59" s="7">
        <f t="shared" si="129"/>
        <v>2.2864682737845369E-2</v>
      </c>
      <c r="AR59" s="1">
        <f t="shared" si="84"/>
        <v>39405.476324541247</v>
      </c>
      <c r="AS59" s="1">
        <f t="shared" si="85"/>
        <v>9067.0190675271242</v>
      </c>
      <c r="AT59" s="1">
        <f t="shared" si="86"/>
        <v>3481.0018618386325</v>
      </c>
      <c r="AU59" s="1">
        <f t="shared" si="87"/>
        <v>7881.0952649082501</v>
      </c>
      <c r="AV59" s="1">
        <f t="shared" si="88"/>
        <v>1813.403813505425</v>
      </c>
      <c r="AW59" s="1">
        <f t="shared" si="89"/>
        <v>696.20037236772657</v>
      </c>
      <c r="AX59" s="1">
        <f t="shared" si="33"/>
        <v>28920.596531014628</v>
      </c>
      <c r="AY59" s="1">
        <f t="shared" si="4"/>
        <v>2791.3250413216351</v>
      </c>
      <c r="AZ59" s="1">
        <f t="shared" si="5"/>
        <v>833.29984335472079</v>
      </c>
      <c r="BA59" s="1">
        <f t="shared" si="34"/>
        <v>11197.147765704292</v>
      </c>
      <c r="BB59" s="1">
        <f t="shared" si="35"/>
        <v>20618.220124285421</v>
      </c>
      <c r="BC59" s="1">
        <f t="shared" si="36"/>
        <v>22475.566362413538</v>
      </c>
      <c r="BD59" s="1">
        <f t="shared" si="6"/>
        <v>0</v>
      </c>
      <c r="BE59">
        <v>0</v>
      </c>
      <c r="BF59">
        <v>0</v>
      </c>
      <c r="BG59">
        <v>0</v>
      </c>
      <c r="BH59">
        <f t="shared" si="7"/>
        <v>0</v>
      </c>
      <c r="BI59">
        <f t="shared" si="37"/>
        <v>0</v>
      </c>
      <c r="BJ59">
        <f t="shared" si="8"/>
        <v>0</v>
      </c>
      <c r="BK59">
        <f t="shared" si="9"/>
        <v>0</v>
      </c>
      <c r="BL59">
        <f t="shared" si="10"/>
        <v>0</v>
      </c>
      <c r="BM59">
        <f t="shared" si="11"/>
        <v>0</v>
      </c>
      <c r="BN59">
        <f t="shared" si="12"/>
        <v>0</v>
      </c>
      <c r="BO59">
        <f t="shared" si="38"/>
        <v>0</v>
      </c>
      <c r="BP59">
        <f t="shared" si="39"/>
        <v>0</v>
      </c>
      <c r="BQ59">
        <f t="shared" si="40"/>
        <v>0</v>
      </c>
      <c r="BR59" s="13">
        <v>0</v>
      </c>
      <c r="BS59" s="8">
        <f>BS$3*temperature!$I169</f>
        <v>-5.6930525493126583</v>
      </c>
      <c r="BT59" s="8">
        <f>BT$3*temperature!$I169</f>
        <v>-5.2618530429852788</v>
      </c>
      <c r="BU59" s="8">
        <f>BU$3*temperature!$I169</f>
        <v>-4.6194538701863515</v>
      </c>
      <c r="BV59" s="8">
        <f t="shared" si="41"/>
        <v>-5.4208479454572016</v>
      </c>
      <c r="BW59" s="8">
        <f t="shared" si="13"/>
        <v>-4.881904931376905</v>
      </c>
      <c r="BX59" s="8">
        <f t="shared" si="14"/>
        <v>-4.2858921457708163</v>
      </c>
      <c r="BY59" s="15">
        <f t="shared" si="42"/>
        <v>4.7813471155877647E-2</v>
      </c>
      <c r="BZ59" s="15">
        <f t="shared" si="15"/>
        <v>7.2208043155992968E-2</v>
      </c>
      <c r="CA59" s="15">
        <f t="shared" si="16"/>
        <v>7.2208043155992982E-2</v>
      </c>
      <c r="CB59" s="8">
        <f t="shared" si="43"/>
        <v>0.13610230192772824</v>
      </c>
      <c r="CC59" s="8">
        <f t="shared" si="17"/>
        <v>0.18997405580418694</v>
      </c>
      <c r="CD59" s="8">
        <f t="shared" si="18"/>
        <v>0.16678086220776744</v>
      </c>
      <c r="CE59" s="8">
        <f t="shared" si="44"/>
        <v>-5.5569502473849299</v>
      </c>
      <c r="CF59" s="8">
        <f t="shared" si="19"/>
        <v>-5.0718789871810923</v>
      </c>
      <c r="CG59" s="8">
        <f t="shared" si="20"/>
        <v>-4.4526730079785839</v>
      </c>
      <c r="CH59" s="8">
        <f>CH$3*temperature!$I169+CH$4*temperature!$I169^2</f>
        <v>-5.5569502473849299</v>
      </c>
      <c r="CI59" s="8">
        <f>CI$3*temperature!$I169+CI$4*temperature!$I169^2</f>
        <v>-5.071888903469592</v>
      </c>
      <c r="CJ59" s="8">
        <f>CJ$3*temperature!$I169+CJ$4*temperature!$I169^2</f>
        <v>-4.4526780695511681</v>
      </c>
      <c r="CK59" s="13"/>
      <c r="CL59" s="13"/>
      <c r="CM59" s="13"/>
    </row>
    <row r="60" spans="1:91" x14ac:dyDescent="0.3">
      <c r="A60">
        <f t="shared" si="90"/>
        <v>2014</v>
      </c>
      <c r="B60" s="4">
        <f t="shared" si="91"/>
        <v>1093.6794040236784</v>
      </c>
      <c r="C60" s="4">
        <f t="shared" si="92"/>
        <v>2615.7575555245285</v>
      </c>
      <c r="D60" s="4">
        <f t="shared" si="93"/>
        <v>3386.8676729485187</v>
      </c>
      <c r="E60" s="11">
        <f t="shared" si="94"/>
        <v>3.3459727002034261E-3</v>
      </c>
      <c r="F60" s="11">
        <f t="shared" si="95"/>
        <v>6.5917905852084235E-3</v>
      </c>
      <c r="G60" s="11">
        <f t="shared" si="96"/>
        <v>1.3456905995616535E-2</v>
      </c>
      <c r="H60" s="4">
        <f t="shared" si="97"/>
        <v>40538.19408886286</v>
      </c>
      <c r="I60" s="4">
        <f t="shared" si="98"/>
        <v>9418.6216664414496</v>
      </c>
      <c r="J60" s="4">
        <f t="shared" si="99"/>
        <v>3631.2663652454685</v>
      </c>
      <c r="K60" s="4">
        <f t="shared" si="100"/>
        <v>37065.884151901977</v>
      </c>
      <c r="L60" s="4">
        <f t="shared" si="101"/>
        <v>3600.7242515840758</v>
      </c>
      <c r="M60" s="4">
        <f t="shared" si="102"/>
        <v>1072.1606852989869</v>
      </c>
      <c r="N60" s="11">
        <f t="shared" si="103"/>
        <v>2.5314512089051666E-2</v>
      </c>
      <c r="O60" s="11">
        <f t="shared" si="104"/>
        <v>3.1975623986580048E-2</v>
      </c>
      <c r="P60" s="11">
        <f t="shared" si="105"/>
        <v>2.9315623996907236E-2</v>
      </c>
      <c r="Q60" s="4">
        <f t="shared" si="106"/>
        <v>5461.4576077152651</v>
      </c>
      <c r="R60" s="4">
        <f t="shared" si="107"/>
        <v>5374.8466032670513</v>
      </c>
      <c r="S60" s="4">
        <f t="shared" si="108"/>
        <v>2294.7439538259314</v>
      </c>
      <c r="T60" s="4">
        <f t="shared" si="109"/>
        <v>134.7237520187339</v>
      </c>
      <c r="U60" s="4">
        <f t="shared" si="110"/>
        <v>570.66169484412251</v>
      </c>
      <c r="V60" s="4">
        <f t="shared" si="111"/>
        <v>631.94040949149985</v>
      </c>
      <c r="W60" s="11">
        <f t="shared" si="112"/>
        <v>-1.0734613539272964E-2</v>
      </c>
      <c r="X60" s="11">
        <f t="shared" si="113"/>
        <v>-1.217998157191269E-2</v>
      </c>
      <c r="Y60" s="11">
        <f t="shared" si="114"/>
        <v>-9.7425357312937999E-3</v>
      </c>
      <c r="Z60" s="4">
        <f t="shared" si="115"/>
        <v>12222.51545428879</v>
      </c>
      <c r="AA60" s="4">
        <f t="shared" si="116"/>
        <v>15079.446074051251</v>
      </c>
      <c r="AB60" s="4">
        <f t="shared" si="117"/>
        <v>5422.3494031663949</v>
      </c>
      <c r="AC60" s="12">
        <f t="shared" si="118"/>
        <v>2.2775748473561408</v>
      </c>
      <c r="AD60" s="12">
        <f t="shared" si="119"/>
        <v>2.8788561228217606</v>
      </c>
      <c r="AE60" s="12">
        <f t="shared" si="120"/>
        <v>2.4409295268228397</v>
      </c>
      <c r="AF60" s="11">
        <f t="shared" si="121"/>
        <v>-4.0504037456468023E-3</v>
      </c>
      <c r="AG60" s="11">
        <f t="shared" si="122"/>
        <v>2.9673830763510267E-4</v>
      </c>
      <c r="AH60" s="11">
        <f t="shared" si="123"/>
        <v>9.7937136394747881E-3</v>
      </c>
      <c r="AI60" s="1">
        <f t="shared" si="81"/>
        <v>62139.784126811006</v>
      </c>
      <c r="AJ60" s="1">
        <f t="shared" si="82"/>
        <v>13343.445431201339</v>
      </c>
      <c r="AK60" s="1">
        <f t="shared" si="83"/>
        <v>4958.9335384075521</v>
      </c>
      <c r="AL60" s="10">
        <f t="shared" si="124"/>
        <v>16.522601281590887</v>
      </c>
      <c r="AM60" s="10">
        <f t="shared" si="125"/>
        <v>2.5992961569272608</v>
      </c>
      <c r="AN60" s="10">
        <f t="shared" si="126"/>
        <v>0.99344051215612184</v>
      </c>
      <c r="AO60" s="7">
        <f t="shared" si="127"/>
        <v>1.9808566510408902E-2</v>
      </c>
      <c r="AP60" s="7">
        <f t="shared" si="128"/>
        <v>2.4953569362370868E-2</v>
      </c>
      <c r="AQ60" s="7">
        <f t="shared" si="129"/>
        <v>2.2636035910466916E-2</v>
      </c>
      <c r="AR60" s="1">
        <f t="shared" si="84"/>
        <v>40538.19408886286</v>
      </c>
      <c r="AS60" s="1">
        <f t="shared" si="85"/>
        <v>9418.6216664414496</v>
      </c>
      <c r="AT60" s="1">
        <f t="shared" si="86"/>
        <v>3631.2663652454685</v>
      </c>
      <c r="AU60" s="1">
        <f t="shared" si="87"/>
        <v>8107.6388177725721</v>
      </c>
      <c r="AV60" s="1">
        <f t="shared" si="88"/>
        <v>1883.7243332882899</v>
      </c>
      <c r="AW60" s="1">
        <f t="shared" si="89"/>
        <v>726.25327304909376</v>
      </c>
      <c r="AX60" s="1">
        <f t="shared" si="33"/>
        <v>29652.707321521582</v>
      </c>
      <c r="AY60" s="1">
        <f t="shared" si="4"/>
        <v>2880.5794012672609</v>
      </c>
      <c r="AZ60" s="1">
        <f t="shared" si="5"/>
        <v>857.72854823918942</v>
      </c>
      <c r="BA60" s="1">
        <f t="shared" si="34"/>
        <v>11261.954452545246</v>
      </c>
      <c r="BB60" s="1">
        <f t="shared" si="35"/>
        <v>20836.462204571228</v>
      </c>
      <c r="BC60" s="1">
        <f t="shared" si="36"/>
        <v>22875.878570384437</v>
      </c>
      <c r="BD60" s="1">
        <f t="shared" si="6"/>
        <v>0</v>
      </c>
      <c r="BE60">
        <v>0</v>
      </c>
      <c r="BF60">
        <v>0</v>
      </c>
      <c r="BG60">
        <v>0</v>
      </c>
      <c r="BH60">
        <f t="shared" si="7"/>
        <v>0</v>
      </c>
      <c r="BI60">
        <f t="shared" si="37"/>
        <v>0</v>
      </c>
      <c r="BJ60">
        <f t="shared" si="8"/>
        <v>0</v>
      </c>
      <c r="BK60">
        <f t="shared" si="9"/>
        <v>0</v>
      </c>
      <c r="BL60">
        <f t="shared" si="10"/>
        <v>0</v>
      </c>
      <c r="BM60">
        <f t="shared" si="11"/>
        <v>0</v>
      </c>
      <c r="BN60">
        <f t="shared" si="12"/>
        <v>0</v>
      </c>
      <c r="BO60">
        <f t="shared" si="38"/>
        <v>0</v>
      </c>
      <c r="BP60">
        <f t="shared" si="39"/>
        <v>0</v>
      </c>
      <c r="BQ60">
        <f t="shared" si="40"/>
        <v>0</v>
      </c>
      <c r="BR60" s="13">
        <v>0</v>
      </c>
      <c r="BS60" s="8">
        <f>BS$3*temperature!$I170</f>
        <v>-5.8237755894922145</v>
      </c>
      <c r="BT60" s="8">
        <f>BT$3*temperature!$I170</f>
        <v>-5.3826749431520229</v>
      </c>
      <c r="BU60" s="8">
        <f>BU$3*temperature!$I170</f>
        <v>-4.7255250944811076</v>
      </c>
      <c r="BV60" s="8">
        <f t="shared" si="41"/>
        <v>-5.5389268220277277</v>
      </c>
      <c r="BW60" s="8">
        <f t="shared" si="13"/>
        <v>-4.9850778791818096</v>
      </c>
      <c r="BX60" s="8">
        <f t="shared" si="14"/>
        <v>-4.3764691096545336</v>
      </c>
      <c r="BY60" s="15">
        <f t="shared" si="42"/>
        <v>4.8911357089108404E-2</v>
      </c>
      <c r="BZ60" s="15">
        <f t="shared" si="15"/>
        <v>7.3866073684431988E-2</v>
      </c>
      <c r="CA60" s="15">
        <f t="shared" si="16"/>
        <v>7.3866073684432002E-2</v>
      </c>
      <c r="CB60" s="8">
        <f t="shared" si="43"/>
        <v>0.14242438373224325</v>
      </c>
      <c r="CC60" s="8">
        <f t="shared" si="17"/>
        <v>0.19879853198510652</v>
      </c>
      <c r="CD60" s="8">
        <f t="shared" si="18"/>
        <v>0.17452799241328698</v>
      </c>
      <c r="CE60" s="8">
        <f t="shared" si="44"/>
        <v>-5.6813512057599711</v>
      </c>
      <c r="CF60" s="8">
        <f t="shared" si="19"/>
        <v>-5.1838764111669162</v>
      </c>
      <c r="CG60" s="8">
        <f t="shared" si="20"/>
        <v>-4.5509971020678206</v>
      </c>
      <c r="CH60" s="8">
        <f>CH$3*temperature!$I170+CH$4*temperature!$I170^2</f>
        <v>-5.6813512057599711</v>
      </c>
      <c r="CI60" s="8">
        <f>CI$3*temperature!$I170+CI$4*temperature!$I170^2</f>
        <v>-5.1838865370237377</v>
      </c>
      <c r="CJ60" s="8">
        <f>CJ$3*temperature!$I170+CJ$4*temperature!$I170^2</f>
        <v>-4.5510022706103967</v>
      </c>
      <c r="CK60" s="13"/>
      <c r="CL60" s="13"/>
      <c r="CM60" s="13"/>
    </row>
    <row r="61" spans="1:91" x14ac:dyDescent="0.3">
      <c r="A61">
        <f t="shared" si="90"/>
        <v>2015</v>
      </c>
      <c r="B61" s="4">
        <f t="shared" si="91"/>
        <v>1097.1558543808846</v>
      </c>
      <c r="C61" s="4">
        <f t="shared" si="92"/>
        <v>2632.1379552508383</v>
      </c>
      <c r="D61" s="4">
        <f t="shared" si="93"/>
        <v>3430.1655948482567</v>
      </c>
      <c r="E61" s="11">
        <f t="shared" si="94"/>
        <v>3.1786740651932547E-3</v>
      </c>
      <c r="F61" s="11">
        <f t="shared" si="95"/>
        <v>6.2622010559480017E-3</v>
      </c>
      <c r="G61" s="11">
        <f t="shared" si="96"/>
        <v>1.2784060695835708E-2</v>
      </c>
      <c r="H61" s="4">
        <f t="shared" si="97"/>
        <v>39319.348839212049</v>
      </c>
      <c r="I61" s="4">
        <f t="shared" si="98"/>
        <v>9271.3171802916804</v>
      </c>
      <c r="J61" s="4">
        <f t="shared" si="99"/>
        <v>3612.5338779255385</v>
      </c>
      <c r="K61" s="4">
        <f t="shared" si="100"/>
        <v>35837.523613634279</v>
      </c>
      <c r="L61" s="4">
        <f t="shared" si="101"/>
        <v>3522.3522998847297</v>
      </c>
      <c r="M61" s="4">
        <f t="shared" si="102"/>
        <v>1053.1660288795326</v>
      </c>
      <c r="N61" s="11">
        <f t="shared" si="103"/>
        <v>-3.3139922771939778E-2</v>
      </c>
      <c r="O61" s="11">
        <f t="shared" si="104"/>
        <v>-2.1765607756513927E-2</v>
      </c>
      <c r="P61" s="11">
        <f t="shared" si="105"/>
        <v>-1.7716240373202408E-2</v>
      </c>
      <c r="Q61" s="4">
        <f t="shared" si="106"/>
        <v>5240.3862688068648</v>
      </c>
      <c r="R61" s="4">
        <f t="shared" si="107"/>
        <v>5226.3439047316297</v>
      </c>
      <c r="S61" s="4">
        <f t="shared" si="108"/>
        <v>2260.6648434963745</v>
      </c>
      <c r="T61" s="4">
        <f t="shared" si="109"/>
        <v>133.27754460625195</v>
      </c>
      <c r="U61" s="4">
        <f t="shared" si="110"/>
        <v>563.71104591712458</v>
      </c>
      <c r="V61" s="4">
        <f t="shared" si="111"/>
        <v>625.78370747198051</v>
      </c>
      <c r="W61" s="11">
        <f t="shared" si="112"/>
        <v>-1.0734613539272964E-2</v>
      </c>
      <c r="X61" s="11">
        <f t="shared" si="113"/>
        <v>-1.217998157191269E-2</v>
      </c>
      <c r="Y61" s="11">
        <f t="shared" si="114"/>
        <v>-9.7425357312937999E-3</v>
      </c>
      <c r="Z61" s="4">
        <f t="shared" ref="Z61" si="130">Q60*AC61</f>
        <v>12388.495997258295</v>
      </c>
      <c r="AA61" s="4">
        <f t="shared" ref="AA61" si="131">R60*AD61</f>
        <v>15478.001606555576</v>
      </c>
      <c r="AB61" s="4">
        <f t="shared" ref="AB61" si="132">S60*AE61</f>
        <v>5656.1658826279245</v>
      </c>
      <c r="AC61" s="12">
        <f t="shared" si="118"/>
        <v>2.2683497496634186</v>
      </c>
      <c r="AD61" s="12">
        <f t="shared" si="119"/>
        <v>2.8797103897155716</v>
      </c>
      <c r="AE61" s="12">
        <f t="shared" si="120"/>
        <v>2.4648352916226814</v>
      </c>
      <c r="AF61" s="11">
        <f t="shared" si="121"/>
        <v>-4.0504037456468023E-3</v>
      </c>
      <c r="AG61" s="11">
        <f t="shared" si="122"/>
        <v>2.9673830763510267E-4</v>
      </c>
      <c r="AH61" s="11">
        <f t="shared" si="123"/>
        <v>9.7937136394747881E-3</v>
      </c>
      <c r="AI61" s="1">
        <f t="shared" si="81"/>
        <v>64033.444531902482</v>
      </c>
      <c r="AJ61" s="1">
        <f t="shared" si="82"/>
        <v>13892.825221369494</v>
      </c>
      <c r="AK61" s="1">
        <f t="shared" si="83"/>
        <v>5189.2934576158905</v>
      </c>
      <c r="AL61" s="10">
        <f t="shared" si="124"/>
        <v>16.846617437538136</v>
      </c>
      <c r="AM61" s="10">
        <f t="shared" si="125"/>
        <v>2.663509256703037</v>
      </c>
      <c r="AN61" s="10">
        <f t="shared" si="126"/>
        <v>1.0157031917131196</v>
      </c>
      <c r="AO61" s="7">
        <f t="shared" si="127"/>
        <v>1.9610480845304812E-2</v>
      </c>
      <c r="AP61" s="7">
        <f t="shared" si="128"/>
        <v>2.4704033668747159E-2</v>
      </c>
      <c r="AQ61" s="7">
        <f t="shared" si="129"/>
        <v>2.2409675551362248E-2</v>
      </c>
      <c r="AR61" s="1">
        <f>MAX(0.3*B61,AL61*AI61^$AR$5*B61^(1-$AR$5)*(1-BI60+CE60/100))</f>
        <v>39319.348839212049</v>
      </c>
      <c r="AS61" s="1">
        <f t="shared" ref="AS61:AS124" si="133">MAX(0.3*C61,AM61*AJ61^$AR$5*C61^(1-$AR$5)*(1-BJ60+CF60/100))</f>
        <v>9271.3171802916804</v>
      </c>
      <c r="AT61" s="1">
        <f t="shared" ref="AT61:AT124" si="134">MAX(0.3*D61,AN61*AK61^$AR$5*D61^(1-$AR$5)*(1-BK60+CG60/100))</f>
        <v>3612.5338779255385</v>
      </c>
      <c r="AU61" s="1">
        <f t="shared" si="87"/>
        <v>7863.8697678424105</v>
      </c>
      <c r="AV61" s="1">
        <f t="shared" si="88"/>
        <v>1854.2634360583361</v>
      </c>
      <c r="AW61" s="1">
        <f t="shared" si="89"/>
        <v>722.50677558510779</v>
      </c>
      <c r="AX61" s="1">
        <f t="shared" si="33"/>
        <v>28670.018890907424</v>
      </c>
      <c r="AY61" s="1">
        <f t="shared" si="4"/>
        <v>2817.8818399077836</v>
      </c>
      <c r="AZ61" s="1">
        <f t="shared" si="5"/>
        <v>842.53282310362613</v>
      </c>
      <c r="BA61" s="1">
        <f t="shared" si="34"/>
        <v>11260.77674605951</v>
      </c>
      <c r="BB61" s="1">
        <f t="shared" si="35"/>
        <v>20909.021563963619</v>
      </c>
      <c r="BC61" s="1">
        <f t="shared" si="36"/>
        <v>23107.010804024583</v>
      </c>
      <c r="BD61" s="1">
        <f t="shared" si="6"/>
        <v>55276.809114047712</v>
      </c>
      <c r="BE61">
        <f>BF1</f>
        <v>0</v>
      </c>
      <c r="BF61">
        <f>BG1</f>
        <v>0</v>
      </c>
      <c r="BG61">
        <f>BH1</f>
        <v>0</v>
      </c>
      <c r="BH61">
        <f t="shared" si="7"/>
        <v>0</v>
      </c>
      <c r="BI61">
        <f t="shared" si="37"/>
        <v>0</v>
      </c>
      <c r="BJ61">
        <f t="shared" si="8"/>
        <v>0</v>
      </c>
      <c r="BK61">
        <f t="shared" si="9"/>
        <v>0</v>
      </c>
      <c r="BL61">
        <f t="shared" si="10"/>
        <v>0</v>
      </c>
      <c r="BM61">
        <f t="shared" si="11"/>
        <v>0</v>
      </c>
      <c r="BN61">
        <f t="shared" si="12"/>
        <v>0</v>
      </c>
      <c r="BO61">
        <f t="shared" si="38"/>
        <v>0</v>
      </c>
      <c r="BP61">
        <f t="shared" si="39"/>
        <v>0</v>
      </c>
      <c r="BQ61">
        <f t="shared" si="40"/>
        <v>0</v>
      </c>
      <c r="BR61" s="13">
        <v>1</v>
      </c>
      <c r="BS61" s="8">
        <f>BS$3*temperature!$I171</f>
        <v>-5.956533825063798</v>
      </c>
      <c r="BT61" s="8">
        <f>BT$3*temperature!$I171</f>
        <v>-5.5053778902569164</v>
      </c>
      <c r="BU61" s="8">
        <f>BU$3*temperature!$I171</f>
        <v>-4.833247716009395</v>
      </c>
      <c r="BV61" s="8">
        <f t="shared" si="41"/>
        <v>-5.6585502640674159</v>
      </c>
      <c r="BW61" s="8">
        <f t="shared" si="13"/>
        <v>-5.089447043800571</v>
      </c>
      <c r="BX61" s="8">
        <f t="shared" si="14"/>
        <v>-4.468096248893815</v>
      </c>
      <c r="BY61" s="15">
        <f t="shared" si="42"/>
        <v>5.0026335742866565E-2</v>
      </c>
      <c r="BZ61" s="15">
        <f t="shared" si="15"/>
        <v>7.5549917689108126E-2</v>
      </c>
      <c r="CA61" s="15">
        <f t="shared" si="16"/>
        <v>7.554991768910814E-2</v>
      </c>
      <c r="CB61" s="8">
        <f t="shared" si="43"/>
        <v>0.1489917804981914</v>
      </c>
      <c r="CC61" s="8">
        <f t="shared" si="17"/>
        <v>0.20796542322817288</v>
      </c>
      <c r="CD61" s="8">
        <f t="shared" si="18"/>
        <v>0.18257573355778983</v>
      </c>
      <c r="CE61" s="8">
        <f t="shared" si="44"/>
        <v>-5.807542044565607</v>
      </c>
      <c r="CF61" s="8">
        <f t="shared" si="19"/>
        <v>-5.2974124670287441</v>
      </c>
      <c r="CG61" s="8">
        <f t="shared" si="20"/>
        <v>-4.6506719824516045</v>
      </c>
      <c r="CH61" s="8">
        <f>CH$3*temperature!$I171+CH$4*temperature!$I171^2</f>
        <v>-5.807542044565607</v>
      </c>
      <c r="CI61" s="8">
        <f>CI$3*temperature!$I171+CI$4*temperature!$I171^2</f>
        <v>-5.2974228048836798</v>
      </c>
      <c r="CJ61" s="8">
        <f>CJ$3*temperature!$I171+CJ$4*temperature!$I171^2</f>
        <v>-4.6506772592044152</v>
      </c>
      <c r="CK61" s="13"/>
      <c r="CL61" s="13"/>
      <c r="CM61" s="13"/>
    </row>
    <row r="62" spans="1:91" x14ac:dyDescent="0.3">
      <c r="A62">
        <f t="shared" si="90"/>
        <v>2016</v>
      </c>
      <c r="B62" s="4">
        <f t="shared" si="91"/>
        <v>1100.4689801976904</v>
      </c>
      <c r="C62" s="4">
        <f t="shared" si="92"/>
        <v>2647.7967834794722</v>
      </c>
      <c r="D62" s="4">
        <f t="shared" si="93"/>
        <v>3471.8244677514986</v>
      </c>
      <c r="E62" s="11">
        <f t="shared" si="94"/>
        <v>3.019740361933592E-3</v>
      </c>
      <c r="F62" s="11">
        <f t="shared" si="95"/>
        <v>5.9490910031506014E-3</v>
      </c>
      <c r="G62" s="11">
        <f t="shared" si="96"/>
        <v>1.2144857661043923E-2</v>
      </c>
      <c r="H62" s="4">
        <f t="shared" si="97"/>
        <v>40307.151236863559</v>
      </c>
      <c r="I62" s="4">
        <f t="shared" si="98"/>
        <v>9594.7822801537714</v>
      </c>
      <c r="J62" s="4">
        <f t="shared" si="99"/>
        <v>3753.3962483416694</v>
      </c>
      <c r="K62" s="4">
        <f t="shared" si="100"/>
        <v>36627.248893124364</v>
      </c>
      <c r="L62" s="4">
        <f t="shared" si="101"/>
        <v>3623.6852994228884</v>
      </c>
      <c r="M62" s="4">
        <f t="shared" si="102"/>
        <v>1081.1019633064943</v>
      </c>
      <c r="N62" s="11">
        <f t="shared" si="103"/>
        <v>2.2036268130692926E-2</v>
      </c>
      <c r="O62" s="11">
        <f t="shared" si="104"/>
        <v>2.8768558880801098E-2</v>
      </c>
      <c r="P62" s="11">
        <f t="shared" si="105"/>
        <v>2.6525669895261172E-2</v>
      </c>
      <c r="Q62" s="4">
        <f t="shared" si="106"/>
        <v>5314.3713934965863</v>
      </c>
      <c r="R62" s="4">
        <f t="shared" si="107"/>
        <v>5342.8070738545712</v>
      </c>
      <c r="S62" s="4">
        <f t="shared" si="108"/>
        <v>2325.9308134351381</v>
      </c>
      <c r="T62" s="4">
        <f t="shared" si="109"/>
        <v>131.84686167144062</v>
      </c>
      <c r="U62" s="4">
        <f t="shared" si="110"/>
        <v>556.84505576597041</v>
      </c>
      <c r="V62" s="4">
        <f t="shared" si="111"/>
        <v>619.68698734187319</v>
      </c>
      <c r="W62" s="11">
        <f t="shared" si="112"/>
        <v>-1.0734613539272964E-2</v>
      </c>
      <c r="X62" s="11">
        <f t="shared" si="113"/>
        <v>-1.217998157191269E-2</v>
      </c>
      <c r="Y62" s="11">
        <f t="shared" si="114"/>
        <v>-9.7425357312937999E-3</v>
      </c>
      <c r="Z62" s="4">
        <f t="shared" ref="Z62:Z125" si="135">Q61*AC62*(1-BE61)</f>
        <v>11838.881614683505</v>
      </c>
      <c r="AA62" s="4">
        <f t="shared" ref="AA62:AA125" si="136">R61*AD62*(1-BF61)</f>
        <v>15054.822860101123</v>
      </c>
      <c r="AB62" s="4">
        <f t="shared" ref="AB62:AB125" si="137">S61*AE62*(1-BG61)</f>
        <v>5626.7386917231233</v>
      </c>
      <c r="AC62" s="12">
        <f t="shared" si="118"/>
        <v>2.259162017340945</v>
      </c>
      <c r="AD62" s="12">
        <f t="shared" si="119"/>
        <v>2.8805649101030948</v>
      </c>
      <c r="AE62" s="12">
        <f t="shared" si="120"/>
        <v>2.4889751826373052</v>
      </c>
      <c r="AF62" s="11">
        <f t="shared" si="121"/>
        <v>-4.0504037456468023E-3</v>
      </c>
      <c r="AG62" s="11">
        <f t="shared" si="122"/>
        <v>2.9673830763510267E-4</v>
      </c>
      <c r="AH62" s="11">
        <f t="shared" si="123"/>
        <v>9.7937136394747881E-3</v>
      </c>
      <c r="AI62" s="1">
        <f t="shared" si="81"/>
        <v>65493.969846554639</v>
      </c>
      <c r="AJ62" s="1">
        <f t="shared" si="82"/>
        <v>14357.806135290881</v>
      </c>
      <c r="AK62" s="1">
        <f t="shared" si="83"/>
        <v>5392.8708874394097</v>
      </c>
      <c r="AL62" s="10">
        <f t="shared" si="124"/>
        <v>17.173684003419485</v>
      </c>
      <c r="AM62" s="10">
        <f t="shared" si="125"/>
        <v>2.7286506848341023</v>
      </c>
      <c r="AN62" s="10">
        <f t="shared" si="126"/>
        <v>1.0382371549060661</v>
      </c>
      <c r="AO62" s="7">
        <f t="shared" si="127"/>
        <v>1.9414376036851765E-2</v>
      </c>
      <c r="AP62" s="7">
        <f t="shared" si="128"/>
        <v>2.4456993332059685E-2</v>
      </c>
      <c r="AQ62" s="7">
        <f t="shared" si="129"/>
        <v>2.2185578795848624E-2</v>
      </c>
      <c r="AR62" s="1">
        <f t="shared" ref="AR62:AR125" si="138">MAX(0.3*B62,AL62*AI62^$AR$5*B62^(1-$AR$5)*(1-BI61+CE61/100))</f>
        <v>40307.151236863559</v>
      </c>
      <c r="AS62" s="1">
        <f t="shared" si="133"/>
        <v>9594.7822801537714</v>
      </c>
      <c r="AT62" s="1">
        <f t="shared" si="134"/>
        <v>3753.3962483416694</v>
      </c>
      <c r="AU62" s="1">
        <f t="shared" si="87"/>
        <v>8061.4302473727121</v>
      </c>
      <c r="AV62" s="1">
        <f t="shared" si="88"/>
        <v>1918.9564560307545</v>
      </c>
      <c r="AW62" s="1">
        <f t="shared" si="89"/>
        <v>750.67924966833391</v>
      </c>
      <c r="AX62" s="1">
        <f t="shared" si="33"/>
        <v>29301.799114499499</v>
      </c>
      <c r="AY62" s="1">
        <f t="shared" si="4"/>
        <v>2898.9482395383102</v>
      </c>
      <c r="AZ62" s="1">
        <f t="shared" si="5"/>
        <v>864.88157064519544</v>
      </c>
      <c r="BA62" s="1">
        <f t="shared" si="34"/>
        <v>11318.768266873154</v>
      </c>
      <c r="BB62" s="1">
        <f t="shared" si="35"/>
        <v>21108.509406914658</v>
      </c>
      <c r="BC62" s="1">
        <f t="shared" si="36"/>
        <v>23478.534402071164</v>
      </c>
      <c r="BD62" s="1">
        <f t="shared" si="6"/>
        <v>54277.487452290276</v>
      </c>
      <c r="BE62">
        <f t="shared" ref="BE62:BG65" si="139">BE61</f>
        <v>0</v>
      </c>
      <c r="BF62">
        <f t="shared" si="139"/>
        <v>0</v>
      </c>
      <c r="BG62">
        <f t="shared" si="139"/>
        <v>0</v>
      </c>
      <c r="BH62">
        <f t="shared" si="7"/>
        <v>0</v>
      </c>
      <c r="BI62">
        <f t="shared" si="37"/>
        <v>0</v>
      </c>
      <c r="BJ62">
        <f t="shared" si="8"/>
        <v>0</v>
      </c>
      <c r="BK62">
        <f t="shared" si="9"/>
        <v>0</v>
      </c>
      <c r="BL62">
        <f t="shared" si="10"/>
        <v>0</v>
      </c>
      <c r="BM62">
        <f t="shared" si="11"/>
        <v>0</v>
      </c>
      <c r="BN62">
        <f t="shared" si="12"/>
        <v>0</v>
      </c>
      <c r="BO62">
        <f t="shared" si="38"/>
        <v>0</v>
      </c>
      <c r="BP62">
        <f t="shared" si="39"/>
        <v>0</v>
      </c>
      <c r="BQ62">
        <f t="shared" si="40"/>
        <v>0</v>
      </c>
      <c r="BR62" s="13">
        <f t="shared" ref="BR62:BR125" si="140">BR61/(1+BR$5)</f>
        <v>0.970873786407767</v>
      </c>
      <c r="BS62" s="8">
        <f>BS$3*temperature!$I172</f>
        <v>-6.0913810487413862</v>
      </c>
      <c r="BT62" s="8">
        <f>BT$3*temperature!$I172</f>
        <v>-5.6300116026809661</v>
      </c>
      <c r="BU62" s="8">
        <f>BU$3*temperature!$I172</f>
        <v>-4.9426653832284568</v>
      </c>
      <c r="BV62" s="8">
        <f t="shared" si="41"/>
        <v>-5.7797529451703049</v>
      </c>
      <c r="BW62" s="8">
        <f t="shared" si="13"/>
        <v>-5.1950354568006265</v>
      </c>
      <c r="BX62" s="8">
        <f t="shared" si="14"/>
        <v>-4.5607937832216114</v>
      </c>
      <c r="BY62" s="15">
        <f t="shared" si="42"/>
        <v>5.1158858898750131E-2</v>
      </c>
      <c r="BZ62" s="15">
        <f t="shared" si="15"/>
        <v>7.7260257451904235E-2</v>
      </c>
      <c r="CA62" s="15">
        <f t="shared" si="16"/>
        <v>7.7260257451904249E-2</v>
      </c>
      <c r="CB62" s="8">
        <f t="shared" si="43"/>
        <v>0.15581405178554059</v>
      </c>
      <c r="CC62" s="8">
        <f t="shared" si="17"/>
        <v>0.2174880729401697</v>
      </c>
      <c r="CD62" s="8">
        <f t="shared" si="18"/>
        <v>0.19093580000342278</v>
      </c>
      <c r="CE62" s="8">
        <f t="shared" si="44"/>
        <v>-5.9355669969558456</v>
      </c>
      <c r="CF62" s="8">
        <f t="shared" si="19"/>
        <v>-5.4125235297407963</v>
      </c>
      <c r="CG62" s="8">
        <f t="shared" si="20"/>
        <v>-4.7517295832250346</v>
      </c>
      <c r="CH62" s="8">
        <f>CH$3*temperature!$I172+CH$4*temperature!$I172^2</f>
        <v>-5.9355669969558456</v>
      </c>
      <c r="CI62" s="8">
        <f>CI$3*temperature!$I172+CI$4*temperature!$I172^2</f>
        <v>-5.4125340820704251</v>
      </c>
      <c r="CJ62" s="8">
        <f>CJ$3*temperature!$I172+CJ$4*temperature!$I172^2</f>
        <v>-4.7517349694521966</v>
      </c>
      <c r="CK62" s="13"/>
      <c r="CL62" s="13"/>
      <c r="CM62" s="13"/>
    </row>
    <row r="63" spans="1:91" x14ac:dyDescent="0.3">
      <c r="A63">
        <f t="shared" si="90"/>
        <v>2017</v>
      </c>
      <c r="B63" s="4">
        <f t="shared" si="91"/>
        <v>1103.6259542644214</v>
      </c>
      <c r="C63" s="4">
        <f t="shared" si="92"/>
        <v>2662.7611683011023</v>
      </c>
      <c r="D63" s="4">
        <f t="shared" si="93"/>
        <v>3511.8810410372216</v>
      </c>
      <c r="E63" s="11">
        <f t="shared" si="94"/>
        <v>2.8687533438369124E-3</v>
      </c>
      <c r="F63" s="11">
        <f t="shared" si="95"/>
        <v>5.6516364529930708E-3</v>
      </c>
      <c r="G63" s="11">
        <f t="shared" si="96"/>
        <v>1.1537614777991726E-2</v>
      </c>
      <c r="H63" s="4">
        <f t="shared" si="97"/>
        <v>41308.289562118924</v>
      </c>
      <c r="I63" s="4">
        <f t="shared" si="98"/>
        <v>9924.9863858510544</v>
      </c>
      <c r="J63" s="4">
        <f t="shared" si="99"/>
        <v>3896.9486596927613</v>
      </c>
      <c r="K63" s="4">
        <f t="shared" si="100"/>
        <v>37429.610460413052</v>
      </c>
      <c r="L63" s="4">
        <f t="shared" si="101"/>
        <v>3727.3287983929122</v>
      </c>
      <c r="M63" s="4">
        <f t="shared" si="102"/>
        <v>1109.647113371987</v>
      </c>
      <c r="N63" s="11">
        <f t="shared" si="103"/>
        <v>2.190613795837959E-2</v>
      </c>
      <c r="O63" s="11">
        <f t="shared" si="104"/>
        <v>2.8601683205362827E-2</v>
      </c>
      <c r="P63" s="11">
        <f t="shared" si="105"/>
        <v>2.6403753794127516E-2</v>
      </c>
      <c r="Q63" s="4">
        <f t="shared" si="106"/>
        <v>5387.9036804604339</v>
      </c>
      <c r="R63" s="4">
        <f t="shared" si="107"/>
        <v>5459.3647418542423</v>
      </c>
      <c r="S63" s="4">
        <f t="shared" si="108"/>
        <v>2391.3612384728608</v>
      </c>
      <c r="T63" s="4">
        <f t="shared" si="109"/>
        <v>130.43153656503173</v>
      </c>
      <c r="U63" s="4">
        <f t="shared" si="110"/>
        <v>550.06269324833022</v>
      </c>
      <c r="V63" s="4">
        <f t="shared" si="111"/>
        <v>613.64966472547724</v>
      </c>
      <c r="W63" s="11">
        <f t="shared" si="112"/>
        <v>-1.0734613539272964E-2</v>
      </c>
      <c r="X63" s="11">
        <f t="shared" si="113"/>
        <v>-1.217998157191269E-2</v>
      </c>
      <c r="Y63" s="11">
        <f t="shared" si="114"/>
        <v>-9.7425357312937999E-3</v>
      </c>
      <c r="Z63" s="4">
        <f t="shared" si="135"/>
        <v>11957.396745557189</v>
      </c>
      <c r="AA63" s="4">
        <f t="shared" si="136"/>
        <v>15394.869470737178</v>
      </c>
      <c r="AB63" s="4">
        <f t="shared" si="137"/>
        <v>5845.8816821707214</v>
      </c>
      <c r="AC63" s="12">
        <f t="shared" si="118"/>
        <v>2.2500114990438842</v>
      </c>
      <c r="AD63" s="12">
        <f t="shared" si="119"/>
        <v>2.8814196840595518</v>
      </c>
      <c r="AE63" s="12">
        <f t="shared" si="120"/>
        <v>2.5133514928318146</v>
      </c>
      <c r="AF63" s="11">
        <f t="shared" si="121"/>
        <v>-4.0504037456468023E-3</v>
      </c>
      <c r="AG63" s="11">
        <f t="shared" si="122"/>
        <v>2.9673830763510267E-4</v>
      </c>
      <c r="AH63" s="11">
        <f t="shared" si="123"/>
        <v>9.7937136394747881E-3</v>
      </c>
      <c r="AI63" s="1">
        <f t="shared" si="81"/>
        <v>67006.003109271885</v>
      </c>
      <c r="AJ63" s="1">
        <f t="shared" si="82"/>
        <v>14840.981977792548</v>
      </c>
      <c r="AK63" s="1">
        <f t="shared" si="83"/>
        <v>5604.2630483638022</v>
      </c>
      <c r="AL63" s="10">
        <f t="shared" si="124"/>
        <v>17.50376619900813</v>
      </c>
      <c r="AM63" s="10">
        <f t="shared" si="125"/>
        <v>2.7947179305225651</v>
      </c>
      <c r="AN63" s="10">
        <f t="shared" si="126"/>
        <v>1.061040708192923</v>
      </c>
      <c r="AO63" s="7">
        <f t="shared" si="127"/>
        <v>1.9220232276483246E-2</v>
      </c>
      <c r="AP63" s="7">
        <f t="shared" si="128"/>
        <v>2.4212423398739087E-2</v>
      </c>
      <c r="AQ63" s="7">
        <f t="shared" si="129"/>
        <v>2.1963723007890137E-2</v>
      </c>
      <c r="AR63" s="1">
        <f t="shared" si="138"/>
        <v>41308.289562118924</v>
      </c>
      <c r="AS63" s="1">
        <f t="shared" si="133"/>
        <v>9924.9863858510544</v>
      </c>
      <c r="AT63" s="1">
        <f t="shared" si="134"/>
        <v>3896.9486596927613</v>
      </c>
      <c r="AU63" s="1">
        <f t="shared" si="87"/>
        <v>8261.6579124237851</v>
      </c>
      <c r="AV63" s="1">
        <f t="shared" si="88"/>
        <v>1984.997277170211</v>
      </c>
      <c r="AW63" s="1">
        <f t="shared" si="89"/>
        <v>779.38973193855236</v>
      </c>
      <c r="AX63" s="1">
        <f t="shared" si="33"/>
        <v>29943.688368330444</v>
      </c>
      <c r="AY63" s="1">
        <f t="shared" si="4"/>
        <v>2981.8630387143298</v>
      </c>
      <c r="AZ63" s="1">
        <f t="shared" si="5"/>
        <v>887.71769069758955</v>
      </c>
      <c r="BA63" s="1">
        <f t="shared" si="34"/>
        <v>11375.154204971712</v>
      </c>
      <c r="BB63" s="1">
        <f t="shared" si="35"/>
        <v>21302.897667321758</v>
      </c>
      <c r="BC63" s="1">
        <f t="shared" si="36"/>
        <v>23840.944492084745</v>
      </c>
      <c r="BD63" s="1">
        <f t="shared" si="6"/>
        <v>53274.574761408439</v>
      </c>
      <c r="BE63">
        <f t="shared" si="139"/>
        <v>0</v>
      </c>
      <c r="BF63">
        <f t="shared" si="139"/>
        <v>0</v>
      </c>
      <c r="BG63">
        <f t="shared" si="139"/>
        <v>0</v>
      </c>
      <c r="BH63">
        <f t="shared" si="7"/>
        <v>0</v>
      </c>
      <c r="BI63">
        <f t="shared" si="37"/>
        <v>0</v>
      </c>
      <c r="BJ63">
        <f t="shared" si="8"/>
        <v>0</v>
      </c>
      <c r="BK63">
        <f t="shared" si="9"/>
        <v>0</v>
      </c>
      <c r="BL63">
        <f t="shared" si="10"/>
        <v>0</v>
      </c>
      <c r="BM63">
        <f t="shared" si="11"/>
        <v>0</v>
      </c>
      <c r="BN63">
        <f t="shared" si="12"/>
        <v>0</v>
      </c>
      <c r="BO63">
        <f t="shared" si="38"/>
        <v>0</v>
      </c>
      <c r="BP63">
        <f t="shared" si="39"/>
        <v>0</v>
      </c>
      <c r="BQ63">
        <f t="shared" si="40"/>
        <v>0</v>
      </c>
      <c r="BR63" s="13">
        <f t="shared" si="140"/>
        <v>0.94259590913375435</v>
      </c>
      <c r="BS63" s="8">
        <f>BS$3*temperature!$I173</f>
        <v>-6.2277944450085991</v>
      </c>
      <c r="BT63" s="8">
        <f>BT$3*temperature!$I173</f>
        <v>-5.7560928636626958</v>
      </c>
      <c r="BU63" s="8">
        <f>BU$3*temperature!$I173</f>
        <v>-5.0533538734318224</v>
      </c>
      <c r="BV63" s="8">
        <f t="shared" si="41"/>
        <v>-5.9020525483968704</v>
      </c>
      <c r="BW63" s="8">
        <f t="shared" si="13"/>
        <v>-5.3014164300668956</v>
      </c>
      <c r="BX63" s="8">
        <f t="shared" si="14"/>
        <v>-4.6541871172152671</v>
      </c>
      <c r="BY63" s="15">
        <f t="shared" si="42"/>
        <v>5.2304535656728622E-2</v>
      </c>
      <c r="BZ63" s="15">
        <f t="shared" si="15"/>
        <v>7.8990461822827832E-2</v>
      </c>
      <c r="CA63" s="15">
        <f t="shared" si="16"/>
        <v>7.8990461822827845E-2</v>
      </c>
      <c r="CB63" s="8">
        <f t="shared" si="43"/>
        <v>0.16287094830586438</v>
      </c>
      <c r="CC63" s="8">
        <f t="shared" si="17"/>
        <v>0.22733821679789995</v>
      </c>
      <c r="CD63" s="8">
        <f t="shared" si="18"/>
        <v>0.19958337810827778</v>
      </c>
      <c r="CE63" s="8">
        <f t="shared" si="44"/>
        <v>-6.0649234967027352</v>
      </c>
      <c r="CF63" s="8">
        <f t="shared" si="19"/>
        <v>-5.5287546468647957</v>
      </c>
      <c r="CG63" s="8">
        <f t="shared" si="20"/>
        <v>-4.8537704953235448</v>
      </c>
      <c r="CH63" s="8">
        <f>CH$3*temperature!$I173+CH$4*temperature!$I173^2</f>
        <v>-6.0649234967027352</v>
      </c>
      <c r="CI63" s="8">
        <f>CI$3*temperature!$I173+CI$4*temperature!$I173^2</f>
        <v>-5.5287654152789898</v>
      </c>
      <c r="CJ63" s="8">
        <f>CJ$3*temperature!$I173+CJ$4*temperature!$I173^2</f>
        <v>-4.8537759918467884</v>
      </c>
      <c r="CK63" s="13"/>
      <c r="CL63" s="13"/>
      <c r="CM63" s="13"/>
    </row>
    <row r="64" spans="1:91" x14ac:dyDescent="0.3">
      <c r="A64">
        <f t="shared" si="90"/>
        <v>2018</v>
      </c>
      <c r="B64" s="4">
        <f t="shared" si="91"/>
        <v>1106.6336833787307</v>
      </c>
      <c r="C64" s="4">
        <f t="shared" si="92"/>
        <v>2677.0576784812679</v>
      </c>
      <c r="D64" s="4">
        <f t="shared" si="93"/>
        <v>3550.3738351049601</v>
      </c>
      <c r="E64" s="11">
        <f t="shared" si="94"/>
        <v>2.7253156766450667E-3</v>
      </c>
      <c r="F64" s="11">
        <f t="shared" si="95"/>
        <v>5.3690546303434171E-3</v>
      </c>
      <c r="G64" s="11">
        <f t="shared" si="96"/>
        <v>1.0960734039092139E-2</v>
      </c>
      <c r="H64" s="4">
        <f t="shared" si="97"/>
        <v>42322.531980396845</v>
      </c>
      <c r="I64" s="4">
        <f t="shared" si="98"/>
        <v>10261.878931022175</v>
      </c>
      <c r="J64" s="4">
        <f t="shared" si="99"/>
        <v>4043.1305553755988</v>
      </c>
      <c r="K64" s="4">
        <f t="shared" si="100"/>
        <v>38244.391632088533</v>
      </c>
      <c r="L64" s="4">
        <f t="shared" si="101"/>
        <v>3833.2677751059446</v>
      </c>
      <c r="M64" s="4">
        <f t="shared" si="102"/>
        <v>1138.7900945524152</v>
      </c>
      <c r="N64" s="11">
        <f t="shared" si="103"/>
        <v>2.1768358303841273E-2</v>
      </c>
      <c r="O64" s="11">
        <f t="shared" si="104"/>
        <v>2.8422224719941269E-2</v>
      </c>
      <c r="P64" s="11">
        <f t="shared" si="105"/>
        <v>2.6263287516577138E-2</v>
      </c>
      <c r="Q64" s="4">
        <f t="shared" si="106"/>
        <v>5460.935740323368</v>
      </c>
      <c r="R64" s="4">
        <f t="shared" si="107"/>
        <v>5575.9247036386469</v>
      </c>
      <c r="S64" s="4">
        <f t="shared" si="108"/>
        <v>2456.8938384186654</v>
      </c>
      <c r="T64" s="4">
        <f t="shared" si="109"/>
        <v>129.03140442667257</v>
      </c>
      <c r="U64" s="4">
        <f t="shared" si="110"/>
        <v>543.36293978116885</v>
      </c>
      <c r="V64" s="4">
        <f t="shared" si="111"/>
        <v>607.67116094039284</v>
      </c>
      <c r="W64" s="11">
        <f t="shared" si="112"/>
        <v>-1.0734613539272964E-2</v>
      </c>
      <c r="X64" s="11">
        <f t="shared" si="113"/>
        <v>-1.217998157191269E-2</v>
      </c>
      <c r="Y64" s="11">
        <f t="shared" si="114"/>
        <v>-9.7425357312937999E-3</v>
      </c>
      <c r="Z64" s="4">
        <f t="shared" si="135"/>
        <v>12073.742819021903</v>
      </c>
      <c r="AA64" s="4">
        <f t="shared" si="136"/>
        <v>15735.388937175723</v>
      </c>
      <c r="AB64" s="4">
        <f t="shared" si="137"/>
        <v>6069.1948026246673</v>
      </c>
      <c r="AC64" s="12">
        <f t="shared" si="118"/>
        <v>2.2408980440404083</v>
      </c>
      <c r="AD64" s="12">
        <f t="shared" si="119"/>
        <v>2.8822747116601861</v>
      </c>
      <c r="AE64" s="12">
        <f t="shared" si="120"/>
        <v>2.5379665376279559</v>
      </c>
      <c r="AF64" s="11">
        <f t="shared" si="121"/>
        <v>-4.0504037456468023E-3</v>
      </c>
      <c r="AG64" s="11">
        <f t="shared" si="122"/>
        <v>2.9673830763510267E-4</v>
      </c>
      <c r="AH64" s="11">
        <f t="shared" si="123"/>
        <v>9.7937136394747881E-3</v>
      </c>
      <c r="AI64" s="1">
        <f t="shared" si="81"/>
        <v>68567.060710768492</v>
      </c>
      <c r="AJ64" s="1">
        <f t="shared" si="82"/>
        <v>15341.881057183504</v>
      </c>
      <c r="AK64" s="1">
        <f t="shared" si="83"/>
        <v>5823.2264754659745</v>
      </c>
      <c r="AL64" s="10">
        <f t="shared" si="124"/>
        <v>17.83682838654574</v>
      </c>
      <c r="AM64" s="10">
        <f t="shared" si="125"/>
        <v>2.8617081553982868</v>
      </c>
      <c r="AN64" s="10">
        <f t="shared" si="126"/>
        <v>1.0841120683656196</v>
      </c>
      <c r="AO64" s="7">
        <f t="shared" si="127"/>
        <v>1.9028029953718415E-2</v>
      </c>
      <c r="AP64" s="7">
        <f t="shared" si="128"/>
        <v>2.3970299164751695E-2</v>
      </c>
      <c r="AQ64" s="7">
        <f t="shared" si="129"/>
        <v>2.1744085777811235E-2</v>
      </c>
      <c r="AR64" s="1">
        <f t="shared" si="138"/>
        <v>42322.531980396845</v>
      </c>
      <c r="AS64" s="1">
        <f t="shared" si="133"/>
        <v>10261.878931022175</v>
      </c>
      <c r="AT64" s="1">
        <f t="shared" si="134"/>
        <v>4043.1305553755988</v>
      </c>
      <c r="AU64" s="1">
        <f t="shared" si="87"/>
        <v>8464.5063960793686</v>
      </c>
      <c r="AV64" s="1">
        <f t="shared" si="88"/>
        <v>2052.3757862044349</v>
      </c>
      <c r="AW64" s="1">
        <f t="shared" si="89"/>
        <v>808.62611107511975</v>
      </c>
      <c r="AX64" s="1">
        <f t="shared" si="33"/>
        <v>30595.513305670833</v>
      </c>
      <c r="AY64" s="1">
        <f t="shared" si="4"/>
        <v>3066.6142200847557</v>
      </c>
      <c r="AZ64" s="1">
        <f t="shared" si="5"/>
        <v>911.03207564193224</v>
      </c>
      <c r="BA64" s="1">
        <f t="shared" si="34"/>
        <v>11429.986238059779</v>
      </c>
      <c r="BB64" s="1">
        <f t="shared" si="35"/>
        <v>21492.3007908941</v>
      </c>
      <c r="BC64" s="1">
        <f t="shared" si="36"/>
        <v>24194.299804490591</v>
      </c>
      <c r="BD64" s="1">
        <f t="shared" si="6"/>
        <v>52269.768051347193</v>
      </c>
      <c r="BE64">
        <f t="shared" si="139"/>
        <v>0</v>
      </c>
      <c r="BF64">
        <f t="shared" si="139"/>
        <v>0</v>
      </c>
      <c r="BG64">
        <f t="shared" si="139"/>
        <v>0</v>
      </c>
      <c r="BH64">
        <f t="shared" si="7"/>
        <v>0</v>
      </c>
      <c r="BI64">
        <f t="shared" si="37"/>
        <v>0</v>
      </c>
      <c r="BJ64">
        <f t="shared" si="8"/>
        <v>0</v>
      </c>
      <c r="BK64">
        <f t="shared" si="9"/>
        <v>0</v>
      </c>
      <c r="BL64">
        <f t="shared" si="10"/>
        <v>0</v>
      </c>
      <c r="BM64">
        <f t="shared" si="11"/>
        <v>0</v>
      </c>
      <c r="BN64">
        <f t="shared" si="12"/>
        <v>0</v>
      </c>
      <c r="BO64">
        <f t="shared" si="38"/>
        <v>0</v>
      </c>
      <c r="BP64">
        <f t="shared" si="39"/>
        <v>0</v>
      </c>
      <c r="BQ64">
        <f t="shared" si="40"/>
        <v>0</v>
      </c>
      <c r="BR64" s="13">
        <f t="shared" si="140"/>
        <v>0.9151416593531595</v>
      </c>
      <c r="BS64" s="8">
        <f>BS$3*temperature!$I174</f>
        <v>-6.3658349778578822</v>
      </c>
      <c r="BT64" s="8">
        <f>BT$3*temperature!$I174</f>
        <v>-5.883678019699242</v>
      </c>
      <c r="BU64" s="8">
        <f>BU$3*temperature!$I174</f>
        <v>-5.1653626539919451</v>
      </c>
      <c r="BV64" s="8">
        <f t="shared" si="41"/>
        <v>-6.0254927530626494</v>
      </c>
      <c r="BW64" s="8">
        <f t="shared" si="13"/>
        <v>-5.4086221838317208</v>
      </c>
      <c r="BX64" s="8">
        <f t="shared" si="14"/>
        <v>-4.7483045374642741</v>
      </c>
      <c r="BY64" s="15">
        <f t="shared" si="42"/>
        <v>5.3463878026847447E-2</v>
      </c>
      <c r="BZ64" s="15">
        <f t="shared" si="15"/>
        <v>8.0741304040938183E-2</v>
      </c>
      <c r="CA64" s="15">
        <f t="shared" si="16"/>
        <v>8.0741304040938183E-2</v>
      </c>
      <c r="CB64" s="8">
        <f t="shared" si="43"/>
        <v>0.17017111239761648</v>
      </c>
      <c r="CC64" s="8">
        <f t="shared" si="17"/>
        <v>0.2375279179337608</v>
      </c>
      <c r="CD64" s="8">
        <f t="shared" si="18"/>
        <v>0.2085290582638355</v>
      </c>
      <c r="CE64" s="8">
        <f t="shared" si="44"/>
        <v>-6.1956638654602658</v>
      </c>
      <c r="CF64" s="8">
        <f t="shared" si="19"/>
        <v>-5.6461501017654818</v>
      </c>
      <c r="CG64" s="8">
        <f t="shared" si="20"/>
        <v>-4.95683359572811</v>
      </c>
      <c r="CH64" s="8">
        <f>CH$3*temperature!$I174+CH$4*temperature!$I174^2</f>
        <v>-6.1956638654602658</v>
      </c>
      <c r="CI64" s="8">
        <f>CI$3*temperature!$I174+CI$4*temperature!$I174^2</f>
        <v>-5.6461610879395616</v>
      </c>
      <c r="CJ64" s="8">
        <f>CJ$3*temperature!$I174+CJ$4*temperature!$I174^2</f>
        <v>-4.9568392034025699</v>
      </c>
      <c r="CK64" s="13"/>
      <c r="CL64" s="13"/>
      <c r="CM64" s="13"/>
    </row>
    <row r="65" spans="1:91" x14ac:dyDescent="0.3">
      <c r="A65">
        <f t="shared" si="90"/>
        <v>2019</v>
      </c>
      <c r="B65" s="4">
        <f t="shared" si="91"/>
        <v>1109.4988131980654</v>
      </c>
      <c r="C65" s="4">
        <f t="shared" si="92"/>
        <v>2690.7122839593967</v>
      </c>
      <c r="D65" s="4">
        <f t="shared" si="93"/>
        <v>3587.3428032836</v>
      </c>
      <c r="E65" s="11">
        <f t="shared" si="94"/>
        <v>2.5890498928128132E-3</v>
      </c>
      <c r="F65" s="11">
        <f t="shared" si="95"/>
        <v>5.1006018988262458E-3</v>
      </c>
      <c r="G65" s="11">
        <f t="shared" si="96"/>
        <v>1.0412697337137532E-2</v>
      </c>
      <c r="H65" s="4">
        <f t="shared" si="97"/>
        <v>43349.427062692019</v>
      </c>
      <c r="I65" s="4">
        <f t="shared" si="98"/>
        <v>10605.361381837871</v>
      </c>
      <c r="J65" s="4">
        <f t="shared" si="99"/>
        <v>4191.866125571295</v>
      </c>
      <c r="K65" s="4">
        <f t="shared" si="100"/>
        <v>39071.179299182695</v>
      </c>
      <c r="L65" s="4">
        <f t="shared" si="101"/>
        <v>3941.4698647125615</v>
      </c>
      <c r="M65" s="4">
        <f t="shared" si="102"/>
        <v>1168.5156271473015</v>
      </c>
      <c r="N65" s="11">
        <f t="shared" si="103"/>
        <v>2.161853364142563E-2</v>
      </c>
      <c r="O65" s="11">
        <f t="shared" si="104"/>
        <v>2.8227114815537968E-2</v>
      </c>
      <c r="P65" s="11">
        <f t="shared" si="105"/>
        <v>2.6102731958315362E-2</v>
      </c>
      <c r="Q65" s="4">
        <f t="shared" si="106"/>
        <v>5533.3940655553379</v>
      </c>
      <c r="R65" s="4">
        <f t="shared" si="107"/>
        <v>5692.372459154727</v>
      </c>
      <c r="S65" s="4">
        <f t="shared" si="108"/>
        <v>2522.4592260747377</v>
      </c>
      <c r="T65" s="4">
        <f t="shared" si="109"/>
        <v>127.6463021657226</v>
      </c>
      <c r="U65" s="4">
        <f t="shared" si="110"/>
        <v>536.7447891877739</v>
      </c>
      <c r="V65" s="4">
        <f t="shared" si="111"/>
        <v>601.75090294205427</v>
      </c>
      <c r="W65" s="11">
        <f t="shared" si="112"/>
        <v>-1.0734613539272964E-2</v>
      </c>
      <c r="X65" s="11">
        <f t="shared" si="113"/>
        <v>-1.217998157191269E-2</v>
      </c>
      <c r="Y65" s="11">
        <f t="shared" si="114"/>
        <v>-9.7425357312937999E-3</v>
      </c>
      <c r="Z65" s="4">
        <f t="shared" si="135"/>
        <v>12187.833807436487</v>
      </c>
      <c r="AA65" s="4">
        <f t="shared" si="136"/>
        <v>16076.115751660171</v>
      </c>
      <c r="AB65" s="4">
        <f t="shared" si="137"/>
        <v>6296.5831903340513</v>
      </c>
      <c r="AC65" s="12">
        <f t="shared" si="118"/>
        <v>2.2318215022092143</v>
      </c>
      <c r="AD65" s="12">
        <f t="shared" si="119"/>
        <v>2.8831299929802636</v>
      </c>
      <c r="AE65" s="12">
        <f t="shared" si="120"/>
        <v>2.5628226551240534</v>
      </c>
      <c r="AF65" s="11">
        <f t="shared" si="121"/>
        <v>-4.0504037456468023E-3</v>
      </c>
      <c r="AG65" s="11">
        <f t="shared" si="122"/>
        <v>2.9673830763510267E-4</v>
      </c>
      <c r="AH65" s="11">
        <f t="shared" si="123"/>
        <v>9.7937136394747881E-3</v>
      </c>
      <c r="AI65" s="1">
        <f t="shared" si="81"/>
        <v>70174.861035771013</v>
      </c>
      <c r="AJ65" s="1">
        <f t="shared" si="82"/>
        <v>15860.068737669588</v>
      </c>
      <c r="AK65" s="1">
        <f t="shared" si="83"/>
        <v>6049.5299389944976</v>
      </c>
      <c r="AL65" s="10">
        <f t="shared" si="124"/>
        <v>18.17283409431608</v>
      </c>
      <c r="AM65" s="10">
        <f t="shared" si="125"/>
        <v>2.9296181959993226</v>
      </c>
      <c r="AN65" s="10">
        <f t="shared" si="126"/>
        <v>1.1074493639148488</v>
      </c>
      <c r="AO65" s="7">
        <f t="shared" si="127"/>
        <v>1.8837749654181231E-2</v>
      </c>
      <c r="AP65" s="7">
        <f t="shared" si="128"/>
        <v>2.373059617310418E-2</v>
      </c>
      <c r="AQ65" s="7">
        <f t="shared" si="129"/>
        <v>2.1526644920033124E-2</v>
      </c>
      <c r="AR65" s="1">
        <f t="shared" si="138"/>
        <v>43349.427062692019</v>
      </c>
      <c r="AS65" s="1">
        <f t="shared" si="133"/>
        <v>10605.361381837871</v>
      </c>
      <c r="AT65" s="1">
        <f t="shared" si="134"/>
        <v>4191.866125571295</v>
      </c>
      <c r="AU65" s="1">
        <f t="shared" si="87"/>
        <v>8669.8854125384041</v>
      </c>
      <c r="AV65" s="1">
        <f t="shared" si="88"/>
        <v>2121.0722763675744</v>
      </c>
      <c r="AW65" s="1">
        <f t="shared" si="89"/>
        <v>838.37322511425907</v>
      </c>
      <c r="AX65" s="1">
        <f t="shared" si="33"/>
        <v>31256.943439346156</v>
      </c>
      <c r="AY65" s="1">
        <f t="shared" si="4"/>
        <v>3153.175891770049</v>
      </c>
      <c r="AZ65" s="1">
        <f t="shared" si="5"/>
        <v>934.8125017178412</v>
      </c>
      <c r="BA65" s="1">
        <f t="shared" si="34"/>
        <v>11483.309188996285</v>
      </c>
      <c r="BB65" s="1">
        <f t="shared" si="35"/>
        <v>21676.823320480908</v>
      </c>
      <c r="BC65" s="1">
        <f t="shared" si="36"/>
        <v>24538.665909896117</v>
      </c>
      <c r="BD65" s="1">
        <f t="shared" si="6"/>
        <v>51264.635075911399</v>
      </c>
      <c r="BE65">
        <f t="shared" si="139"/>
        <v>0</v>
      </c>
      <c r="BF65">
        <f t="shared" si="139"/>
        <v>0</v>
      </c>
      <c r="BG65">
        <f t="shared" si="139"/>
        <v>0</v>
      </c>
      <c r="BH65">
        <f t="shared" si="7"/>
        <v>0</v>
      </c>
      <c r="BI65">
        <f t="shared" si="37"/>
        <v>0</v>
      </c>
      <c r="BJ65">
        <f t="shared" si="8"/>
        <v>0</v>
      </c>
      <c r="BK65">
        <f t="shared" si="9"/>
        <v>0</v>
      </c>
      <c r="BL65">
        <f t="shared" si="10"/>
        <v>0</v>
      </c>
      <c r="BM65">
        <f t="shared" si="11"/>
        <v>0</v>
      </c>
      <c r="BN65">
        <f t="shared" si="12"/>
        <v>0</v>
      </c>
      <c r="BO65">
        <f t="shared" si="38"/>
        <v>0</v>
      </c>
      <c r="BP65">
        <f t="shared" si="39"/>
        <v>0</v>
      </c>
      <c r="BQ65">
        <f t="shared" si="40"/>
        <v>0</v>
      </c>
      <c r="BR65" s="13">
        <f t="shared" si="140"/>
        <v>0.88848704791568878</v>
      </c>
      <c r="BS65" s="8">
        <f>BS$3*temperature!$I175</f>
        <v>-6.5055507078154893</v>
      </c>
      <c r="BT65" s="8">
        <f>BT$3*temperature!$I175</f>
        <v>-6.0128114911475432</v>
      </c>
      <c r="BU65" s="8">
        <f>BU$3*temperature!$I175</f>
        <v>-5.2787307221571513</v>
      </c>
      <c r="BV65" s="8">
        <f t="shared" si="41"/>
        <v>-6.150105049469218</v>
      </c>
      <c r="BW65" s="8">
        <f t="shared" si="13"/>
        <v>-5.5166740094325961</v>
      </c>
      <c r="BX65" s="8">
        <f t="shared" si="14"/>
        <v>-4.8431647359295429</v>
      </c>
      <c r="BY65" s="15">
        <f t="shared" si="42"/>
        <v>5.4637289648554146E-2</v>
      </c>
      <c r="BZ65" s="15">
        <f t="shared" si="15"/>
        <v>8.2513393683702502E-2</v>
      </c>
      <c r="CA65" s="15">
        <f t="shared" si="16"/>
        <v>8.2513393683702502E-2</v>
      </c>
      <c r="CB65" s="8">
        <f t="shared" si="43"/>
        <v>0.17772282917313567</v>
      </c>
      <c r="CC65" s="8">
        <f t="shared" si="17"/>
        <v>0.24806874085747377</v>
      </c>
      <c r="CD65" s="8">
        <f t="shared" si="18"/>
        <v>0.21778299311380411</v>
      </c>
      <c r="CE65" s="8">
        <f t="shared" si="44"/>
        <v>-6.3278278786423536</v>
      </c>
      <c r="CF65" s="8">
        <f t="shared" si="19"/>
        <v>-5.7647427502900701</v>
      </c>
      <c r="CG65" s="8">
        <f t="shared" si="20"/>
        <v>-5.0609477290433471</v>
      </c>
      <c r="CH65" s="8">
        <f>CH$3*temperature!$I175+CH$4*temperature!$I175^2</f>
        <v>-6.3278278786423536</v>
      </c>
      <c r="CI65" s="8">
        <f>CI$3*temperature!$I175+CI$4*temperature!$I175^2</f>
        <v>-5.764753955942604</v>
      </c>
      <c r="CJ65" s="8">
        <f>CJ$3*temperature!$I175+CJ$4*temperature!$I175^2</f>
        <v>-5.0609534487462318</v>
      </c>
      <c r="CK65" s="13"/>
      <c r="CL65" s="13"/>
      <c r="CM65" s="13"/>
    </row>
    <row r="66" spans="1:91" x14ac:dyDescent="0.3">
      <c r="A66">
        <f t="shared" si="90"/>
        <v>2020</v>
      </c>
      <c r="B66" s="4">
        <f t="shared" si="91"/>
        <v>1112.2277335922824</v>
      </c>
      <c r="C66" s="4">
        <f t="shared" si="92"/>
        <v>2703.7503235349172</v>
      </c>
      <c r="D66" s="4">
        <f t="shared" si="93"/>
        <v>3622.8290223959934</v>
      </c>
      <c r="E66" s="11">
        <f t="shared" si="94"/>
        <v>2.4595973981721723E-3</v>
      </c>
      <c r="F66" s="11">
        <f t="shared" si="95"/>
        <v>4.8455718038849334E-3</v>
      </c>
      <c r="G66" s="11">
        <f t="shared" si="96"/>
        <v>9.8920624702806548E-3</v>
      </c>
      <c r="H66" s="4">
        <f t="shared" si="97"/>
        <v>44388.534924611507</v>
      </c>
      <c r="I66" s="4">
        <f t="shared" si="98"/>
        <v>10955.336131326945</v>
      </c>
      <c r="J66" s="4">
        <f t="shared" si="99"/>
        <v>4343.0810497323946</v>
      </c>
      <c r="K66" s="4">
        <f t="shared" si="100"/>
        <v>39909.573897465263</v>
      </c>
      <c r="L66" s="4">
        <f t="shared" si="101"/>
        <v>4051.9037708348014</v>
      </c>
      <c r="M66" s="4">
        <f t="shared" si="102"/>
        <v>1198.8092794012275</v>
      </c>
      <c r="N66" s="11">
        <f t="shared" si="103"/>
        <v>2.14581339319877E-2</v>
      </c>
      <c r="O66" s="11">
        <f t="shared" si="104"/>
        <v>2.8018457558419918E-2</v>
      </c>
      <c r="P66" s="11">
        <f t="shared" si="105"/>
        <v>2.5924901259456679E-2</v>
      </c>
      <c r="Q66" s="4">
        <f t="shared" si="106"/>
        <v>5605.2096741917276</v>
      </c>
      <c r="R66" s="4">
        <f t="shared" si="107"/>
        <v>5808.5986161391875</v>
      </c>
      <c r="S66" s="4">
        <f t="shared" si="108"/>
        <v>2587.9912845455492</v>
      </c>
      <c r="T66" s="4">
        <f t="shared" si="109"/>
        <v>126.2760684422563</v>
      </c>
      <c r="U66" s="4">
        <f t="shared" si="110"/>
        <v>530.20724754664661</v>
      </c>
      <c r="V66" s="4">
        <f t="shared" si="111"/>
        <v>595.88832326880299</v>
      </c>
      <c r="W66" s="11">
        <f t="shared" si="112"/>
        <v>-1.0734613539272964E-2</v>
      </c>
      <c r="X66" s="11">
        <f t="shared" si="113"/>
        <v>-1.217998157191269E-2</v>
      </c>
      <c r="Y66" s="11">
        <f t="shared" si="114"/>
        <v>-9.7425357312937999E-3</v>
      </c>
      <c r="Z66" s="4">
        <f t="shared" si="135"/>
        <v>12299.527200811481</v>
      </c>
      <c r="AA66" s="4">
        <f t="shared" si="136"/>
        <v>16416.719792729193</v>
      </c>
      <c r="AB66" s="4">
        <f t="shared" si="137"/>
        <v>6527.928245688252</v>
      </c>
      <c r="AC66" s="12">
        <f t="shared" si="118"/>
        <v>2.2227817240370511</v>
      </c>
      <c r="AD66" s="12">
        <f t="shared" si="119"/>
        <v>2.8839855280950726</v>
      </c>
      <c r="AE66" s="12">
        <f t="shared" si="120"/>
        <v>2.587922206317097</v>
      </c>
      <c r="AF66" s="11">
        <f t="shared" si="121"/>
        <v>-4.0504037456468023E-3</v>
      </c>
      <c r="AG66" s="11">
        <f t="shared" si="122"/>
        <v>2.9673830763510267E-4</v>
      </c>
      <c r="AH66" s="11">
        <f t="shared" si="123"/>
        <v>9.7937136394747881E-3</v>
      </c>
      <c r="AI66" s="1">
        <f t="shared" si="81"/>
        <v>71827.26034473232</v>
      </c>
      <c r="AJ66" s="1">
        <f t="shared" si="82"/>
        <v>16395.134140270202</v>
      </c>
      <c r="AK66" s="1">
        <f t="shared" si="83"/>
        <v>6282.9501702093075</v>
      </c>
      <c r="AL66" s="10">
        <f t="shared" si="124"/>
        <v>18.511746040500022</v>
      </c>
      <c r="AM66" s="10">
        <f t="shared" si="125"/>
        <v>2.9984445664864543</v>
      </c>
      <c r="AN66" s="10">
        <f t="shared" si="126"/>
        <v>1.1310506364465212</v>
      </c>
      <c r="AO66" s="7">
        <f t="shared" si="127"/>
        <v>1.864937215763942E-2</v>
      </c>
      <c r="AP66" s="7">
        <f t="shared" si="128"/>
        <v>2.3493290211373138E-2</v>
      </c>
      <c r="AQ66" s="7">
        <f t="shared" si="129"/>
        <v>2.1311378470832792E-2</v>
      </c>
      <c r="AR66" s="1">
        <f t="shared" si="138"/>
        <v>44388.534924611507</v>
      </c>
      <c r="AS66" s="1">
        <f t="shared" si="133"/>
        <v>10955.336131326945</v>
      </c>
      <c r="AT66" s="1">
        <f t="shared" si="134"/>
        <v>4343.0810497323946</v>
      </c>
      <c r="AU66" s="1">
        <f t="shared" si="87"/>
        <v>8877.7069849223026</v>
      </c>
      <c r="AV66" s="1">
        <f t="shared" si="88"/>
        <v>2191.0672262653893</v>
      </c>
      <c r="AW66" s="1">
        <f t="shared" si="89"/>
        <v>868.61620994647899</v>
      </c>
      <c r="AX66" s="1">
        <f t="shared" si="33"/>
        <v>31927.659117972213</v>
      </c>
      <c r="AY66" s="1">
        <f t="shared" si="4"/>
        <v>3241.5230166678407</v>
      </c>
      <c r="AZ66" s="1">
        <f t="shared" si="5"/>
        <v>959.04742352098208</v>
      </c>
      <c r="BA66" s="1">
        <f t="shared" si="34"/>
        <v>11535.167379737515</v>
      </c>
      <c r="BB66" s="1">
        <f t="shared" si="35"/>
        <v>21856.572986083971</v>
      </c>
      <c r="BC66" s="1">
        <f t="shared" si="36"/>
        <v>24874.128598831103</v>
      </c>
      <c r="BD66" s="1">
        <f t="shared" si="6"/>
        <v>50260.650398685953</v>
      </c>
      <c r="BE66">
        <f t="shared" ref="BE66:BE70" si="141">BE65</f>
        <v>0</v>
      </c>
      <c r="BF66">
        <f t="shared" ref="BF66:BF70" si="142">BF65</f>
        <v>0</v>
      </c>
      <c r="BG66">
        <f t="shared" ref="BG66:BG70" si="143">BG65</f>
        <v>0</v>
      </c>
      <c r="BH66">
        <f t="shared" si="7"/>
        <v>0</v>
      </c>
      <c r="BI66">
        <f t="shared" si="37"/>
        <v>0</v>
      </c>
      <c r="BJ66">
        <f t="shared" si="8"/>
        <v>0</v>
      </c>
      <c r="BK66">
        <f t="shared" si="9"/>
        <v>0</v>
      </c>
      <c r="BL66">
        <f t="shared" si="10"/>
        <v>0</v>
      </c>
      <c r="BM66">
        <f t="shared" si="11"/>
        <v>0</v>
      </c>
      <c r="BN66">
        <f t="shared" si="12"/>
        <v>0</v>
      </c>
      <c r="BO66">
        <f t="shared" si="38"/>
        <v>0</v>
      </c>
      <c r="BP66">
        <f t="shared" si="39"/>
        <v>0</v>
      </c>
      <c r="BQ66">
        <f t="shared" si="40"/>
        <v>0</v>
      </c>
      <c r="BR66" s="13">
        <f t="shared" si="140"/>
        <v>0.86260878438416388</v>
      </c>
      <c r="BS66" s="8">
        <f>BS$3*temperature!$I176</f>
        <v>-6.6469803143942956</v>
      </c>
      <c r="BT66" s="8">
        <f>BT$3*temperature!$I176</f>
        <v>-6.1435290278818115</v>
      </c>
      <c r="BU66" s="8">
        <f>BU$3*temperature!$I176</f>
        <v>-5.3934894632385548</v>
      </c>
      <c r="BV66" s="8">
        <f t="shared" si="41"/>
        <v>-6.2759120043924925</v>
      </c>
      <c r="BW66" s="8">
        <f t="shared" si="13"/>
        <v>-5.6255851662939262</v>
      </c>
      <c r="BX66" s="8">
        <f t="shared" si="14"/>
        <v>-4.9387793532439241</v>
      </c>
      <c r="BY66" s="15">
        <f t="shared" si="42"/>
        <v>5.5825095374246826E-2</v>
      </c>
      <c r="BZ66" s="15">
        <f t="shared" si="15"/>
        <v>8.4307221344156899E-2</v>
      </c>
      <c r="CA66" s="15">
        <f t="shared" si="16"/>
        <v>8.4307221344156899E-2</v>
      </c>
      <c r="CB66" s="8">
        <f t="shared" si="43"/>
        <v>0.18553415500090134</v>
      </c>
      <c r="CC66" s="8">
        <f t="shared" si="17"/>
        <v>0.25897193079394248</v>
      </c>
      <c r="CD66" s="8">
        <f t="shared" si="18"/>
        <v>0.2273550549973154</v>
      </c>
      <c r="CE66" s="8">
        <f t="shared" si="44"/>
        <v>-6.4614461593933941</v>
      </c>
      <c r="CF66" s="8">
        <f t="shared" si="19"/>
        <v>-5.8845570970878684</v>
      </c>
      <c r="CG66" s="8">
        <f t="shared" si="20"/>
        <v>-5.1661344082412395</v>
      </c>
      <c r="CH66" s="8">
        <f>CH$3*temperature!$I176+CH$4*temperature!$I176^2</f>
        <v>-6.4614461593933941</v>
      </c>
      <c r="CI66" s="8">
        <f>CI$3*temperature!$I176+CI$4*temperature!$I176^2</f>
        <v>-5.8845685239643588</v>
      </c>
      <c r="CJ66" s="8">
        <f>CJ$3*temperature!$I176+CJ$4*temperature!$I176^2</f>
        <v>-5.1661402408635055</v>
      </c>
      <c r="CK66" s="13"/>
      <c r="CL66" s="13"/>
      <c r="CM66" s="13"/>
    </row>
    <row r="67" spans="1:91" x14ac:dyDescent="0.3">
      <c r="A67">
        <f t="shared" si="90"/>
        <v>2021</v>
      </c>
      <c r="B67" s="4">
        <f t="shared" si="91"/>
        <v>1114.8265844100149</v>
      </c>
      <c r="C67" s="4">
        <f t="shared" si="92"/>
        <v>2716.19647905076</v>
      </c>
      <c r="D67" s="4">
        <f t="shared" si="93"/>
        <v>3656.8744108542464</v>
      </c>
      <c r="E67" s="11">
        <f t="shared" si="94"/>
        <v>2.3366175282635636E-3</v>
      </c>
      <c r="F67" s="11">
        <f t="shared" si="95"/>
        <v>4.6032932136906863E-3</v>
      </c>
      <c r="G67" s="11">
        <f t="shared" si="96"/>
        <v>9.397459346766621E-3</v>
      </c>
      <c r="H67" s="4">
        <f t="shared" si="97"/>
        <v>45439.426324695021</v>
      </c>
      <c r="I67" s="4">
        <f t="shared" si="98"/>
        <v>11311.706471144586</v>
      </c>
      <c r="J67" s="4">
        <f t="shared" si="99"/>
        <v>4496.7026010457994</v>
      </c>
      <c r="K67" s="4">
        <f t="shared" si="100"/>
        <v>40759.187985046425</v>
      </c>
      <c r="L67" s="4">
        <f t="shared" si="101"/>
        <v>4164.5391113597689</v>
      </c>
      <c r="M67" s="4">
        <f t="shared" si="102"/>
        <v>1229.6573783608196</v>
      </c>
      <c r="N67" s="11">
        <f t="shared" si="103"/>
        <v>2.128847804198486E-2</v>
      </c>
      <c r="O67" s="11">
        <f t="shared" si="104"/>
        <v>2.7798128212151774E-2</v>
      </c>
      <c r="P67" s="11">
        <f t="shared" si="105"/>
        <v>2.5732282431947695E-2</v>
      </c>
      <c r="Q67" s="4">
        <f t="shared" si="106"/>
        <v>5676.3178395464083</v>
      </c>
      <c r="R67" s="4">
        <f t="shared" si="107"/>
        <v>5924.4987198314984</v>
      </c>
      <c r="S67" s="4">
        <f t="shared" si="108"/>
        <v>2653.4271313383169</v>
      </c>
      <c r="T67" s="4">
        <f t="shared" si="109"/>
        <v>124.9205436482699</v>
      </c>
      <c r="U67" s="4">
        <f t="shared" si="110"/>
        <v>523.74933304223396</v>
      </c>
      <c r="V67" s="4">
        <f t="shared" si="111"/>
        <v>590.08285998749591</v>
      </c>
      <c r="W67" s="11">
        <f t="shared" si="112"/>
        <v>-1.0734613539272964E-2</v>
      </c>
      <c r="X67" s="11">
        <f t="shared" si="113"/>
        <v>-1.217998157191269E-2</v>
      </c>
      <c r="Y67" s="11">
        <f t="shared" si="114"/>
        <v>-9.7425357312937999E-3</v>
      </c>
      <c r="Z67" s="4">
        <f t="shared" si="135"/>
        <v>12408.693004484476</v>
      </c>
      <c r="AA67" s="4">
        <f t="shared" si="136"/>
        <v>16756.885282171595</v>
      </c>
      <c r="AB67" s="4">
        <f t="shared" si="137"/>
        <v>6763.1137091317669</v>
      </c>
      <c r="AC67" s="12">
        <f t="shared" si="118"/>
        <v>2.2137785606162561</v>
      </c>
      <c r="AD67" s="12">
        <f t="shared" si="119"/>
        <v>2.8848413170799239</v>
      </c>
      <c r="AE67" s="12">
        <f t="shared" si="120"/>
        <v>2.6132675753270043</v>
      </c>
      <c r="AF67" s="11">
        <f t="shared" si="121"/>
        <v>-4.0504037456468023E-3</v>
      </c>
      <c r="AG67" s="11">
        <f t="shared" si="122"/>
        <v>2.9673830763510267E-4</v>
      </c>
      <c r="AH67" s="11">
        <f t="shared" si="123"/>
        <v>9.7937136394747881E-3</v>
      </c>
      <c r="AI67" s="1">
        <f t="shared" si="81"/>
        <v>73522.241295181389</v>
      </c>
      <c r="AJ67" s="1">
        <f t="shared" si="82"/>
        <v>16946.687952508571</v>
      </c>
      <c r="AK67" s="1">
        <f t="shared" si="83"/>
        <v>6523.2713631348561</v>
      </c>
      <c r="AL67" s="10">
        <f t="shared" si="124"/>
        <v>18.853526157285042</v>
      </c>
      <c r="AM67" s="10">
        <f t="shared" si="125"/>
        <v>3.0681834615858041</v>
      </c>
      <c r="AN67" s="10">
        <f t="shared" si="126"/>
        <v>1.1549138421476792</v>
      </c>
      <c r="AO67" s="7">
        <f t="shared" si="127"/>
        <v>1.8462878436063025E-2</v>
      </c>
      <c r="AP67" s="7">
        <f t="shared" si="128"/>
        <v>2.3258357309259407E-2</v>
      </c>
      <c r="AQ67" s="7">
        <f t="shared" si="129"/>
        <v>2.1098264686124465E-2</v>
      </c>
      <c r="AR67" s="1">
        <f t="shared" si="138"/>
        <v>45439.426324695021</v>
      </c>
      <c r="AS67" s="1">
        <f t="shared" si="133"/>
        <v>11311.706471144586</v>
      </c>
      <c r="AT67" s="1">
        <f t="shared" si="134"/>
        <v>4496.7026010457994</v>
      </c>
      <c r="AU67" s="1">
        <f t="shared" si="87"/>
        <v>9087.8852649390046</v>
      </c>
      <c r="AV67" s="1">
        <f t="shared" si="88"/>
        <v>2262.3412942289174</v>
      </c>
      <c r="AW67" s="1">
        <f t="shared" si="89"/>
        <v>899.34052020915988</v>
      </c>
      <c r="AX67" s="1">
        <f t="shared" si="33"/>
        <v>32607.350388037139</v>
      </c>
      <c r="AY67" s="1">
        <f t="shared" si="4"/>
        <v>3331.6312890878148</v>
      </c>
      <c r="AZ67" s="1">
        <f t="shared" si="5"/>
        <v>983.72590268865565</v>
      </c>
      <c r="BA67" s="1">
        <f t="shared" si="34"/>
        <v>11585.604524947197</v>
      </c>
      <c r="BB67" s="1">
        <f t="shared" si="35"/>
        <v>22031.659978710508</v>
      </c>
      <c r="BC67" s="1">
        <f t="shared" si="36"/>
        <v>25200.79161256531</v>
      </c>
      <c r="BD67" s="1">
        <f t="shared" si="6"/>
        <v>49259.196006072496</v>
      </c>
      <c r="BE67">
        <f t="shared" si="141"/>
        <v>0</v>
      </c>
      <c r="BF67">
        <f t="shared" si="142"/>
        <v>0</v>
      </c>
      <c r="BG67">
        <f t="shared" si="143"/>
        <v>0</v>
      </c>
      <c r="BH67">
        <f t="shared" si="7"/>
        <v>0</v>
      </c>
      <c r="BI67">
        <f t="shared" si="37"/>
        <v>0</v>
      </c>
      <c r="BJ67">
        <f t="shared" si="8"/>
        <v>0</v>
      </c>
      <c r="BK67">
        <f t="shared" si="9"/>
        <v>0</v>
      </c>
      <c r="BL67">
        <f t="shared" si="10"/>
        <v>0</v>
      </c>
      <c r="BM67">
        <f t="shared" si="11"/>
        <v>0</v>
      </c>
      <c r="BN67">
        <f t="shared" si="12"/>
        <v>0</v>
      </c>
      <c r="BO67">
        <f t="shared" si="38"/>
        <v>0</v>
      </c>
      <c r="BP67">
        <f t="shared" si="39"/>
        <v>0</v>
      </c>
      <c r="BQ67">
        <f t="shared" si="40"/>
        <v>0</v>
      </c>
      <c r="BR67" s="13">
        <f t="shared" si="140"/>
        <v>0.83748425668365423</v>
      </c>
      <c r="BS67" s="8">
        <f>BS$3*temperature!$I177</f>
        <v>-6.7901552179220497</v>
      </c>
      <c r="BT67" s="8">
        <f>BT$3*temperature!$I177</f>
        <v>-6.2758596704116423</v>
      </c>
      <c r="BU67" s="8">
        <f>BU$3*temperature!$I177</f>
        <v>-5.5096643723028835</v>
      </c>
      <c r="BV67" s="8">
        <f t="shared" si="41"/>
        <v>-6.4029292400045366</v>
      </c>
      <c r="BW67" s="8">
        <f t="shared" si="13"/>
        <v>-5.7353626435737333</v>
      </c>
      <c r="BX67" s="8">
        <f t="shared" si="14"/>
        <v>-5.0351545252863179</v>
      </c>
      <c r="BY67" s="15">
        <f t="shared" si="42"/>
        <v>5.7027559089586385E-2</v>
      </c>
      <c r="BZ67" s="15">
        <f t="shared" si="15"/>
        <v>8.6123185543193731E-2</v>
      </c>
      <c r="CA67" s="15">
        <f t="shared" si="16"/>
        <v>8.6123185543193745E-2</v>
      </c>
      <c r="CB67" s="8">
        <f t="shared" si="43"/>
        <v>0.1936129889587565</v>
      </c>
      <c r="CC67" s="8">
        <f t="shared" si="17"/>
        <v>0.27024851341895428</v>
      </c>
      <c r="CD67" s="8">
        <f t="shared" si="18"/>
        <v>0.23725492350828267</v>
      </c>
      <c r="CE67" s="8">
        <f t="shared" si="44"/>
        <v>-6.5965422289632931</v>
      </c>
      <c r="CF67" s="8">
        <f t="shared" si="19"/>
        <v>-6.0056111569926873</v>
      </c>
      <c r="CG67" s="8">
        <f t="shared" si="20"/>
        <v>-5.2724094487946003</v>
      </c>
      <c r="CH67" s="8">
        <f>CH$3*temperature!$I177+CH$4*temperature!$I177^2</f>
        <v>-6.5965422289632931</v>
      </c>
      <c r="CI67" s="8">
        <f>CI$3*temperature!$I177+CI$4*temperature!$I177^2</f>
        <v>-6.0056228068528306</v>
      </c>
      <c r="CJ67" s="8">
        <f>CJ$3*temperature!$I177+CJ$4*temperature!$I177^2</f>
        <v>-5.2724153952344519</v>
      </c>
      <c r="CK67" s="13"/>
      <c r="CL67" s="13"/>
      <c r="CM67" s="13"/>
    </row>
    <row r="68" spans="1:91" x14ac:dyDescent="0.3">
      <c r="A68">
        <f t="shared" si="90"/>
        <v>2022</v>
      </c>
      <c r="B68" s="4">
        <f t="shared" si="91"/>
        <v>1117.3012615812161</v>
      </c>
      <c r="C68" s="4">
        <f t="shared" si="92"/>
        <v>2728.0747554288719</v>
      </c>
      <c r="D68" s="4">
        <f t="shared" si="93"/>
        <v>3689.5214730358684</v>
      </c>
      <c r="E68" s="11">
        <f t="shared" si="94"/>
        <v>2.2197866518503854E-3</v>
      </c>
      <c r="F68" s="11">
        <f t="shared" si="95"/>
        <v>4.3731285530061517E-3</v>
      </c>
      <c r="G68" s="11">
        <f t="shared" si="96"/>
        <v>8.9275863794282904E-3</v>
      </c>
      <c r="H68" s="4">
        <f t="shared" si="97"/>
        <v>46501.68205351699</v>
      </c>
      <c r="I68" s="4">
        <f t="shared" si="98"/>
        <v>11674.376586611274</v>
      </c>
      <c r="J68" s="4">
        <f t="shared" si="99"/>
        <v>4652.6597303439776</v>
      </c>
      <c r="K68" s="4">
        <f t="shared" si="100"/>
        <v>41619.645168669493</v>
      </c>
      <c r="L68" s="4">
        <f t="shared" si="101"/>
        <v>4279.346291145157</v>
      </c>
      <c r="M68" s="4">
        <f t="shared" si="102"/>
        <v>1261.0469309765542</v>
      </c>
      <c r="N68" s="11">
        <f t="shared" si="103"/>
        <v>2.1110753824113315E-2</v>
      </c>
      <c r="O68" s="11">
        <f t="shared" si="104"/>
        <v>2.7567799632911116E-2</v>
      </c>
      <c r="P68" s="11">
        <f t="shared" si="105"/>
        <v>2.5527072148811225E-2</v>
      </c>
      <c r="Q68" s="4">
        <f t="shared" si="106"/>
        <v>5746.6578672928372</v>
      </c>
      <c r="R68" s="4">
        <f t="shared" si="107"/>
        <v>6039.9730997368642</v>
      </c>
      <c r="S68" s="4">
        <f t="shared" si="108"/>
        <v>2718.7070691298341</v>
      </c>
      <c r="T68" s="4">
        <f t="shared" si="109"/>
        <v>123.57956988908984</v>
      </c>
      <c r="U68" s="4">
        <f t="shared" si="110"/>
        <v>517.37007581747798</v>
      </c>
      <c r="V68" s="4">
        <f t="shared" si="111"/>
        <v>584.3339566396437</v>
      </c>
      <c r="W68" s="11">
        <f t="shared" si="112"/>
        <v>-1.0734613539272964E-2</v>
      </c>
      <c r="X68" s="11">
        <f t="shared" si="113"/>
        <v>-1.217998157191269E-2</v>
      </c>
      <c r="Y68" s="11">
        <f t="shared" si="114"/>
        <v>-9.7425357312937999E-3</v>
      </c>
      <c r="Z68" s="4">
        <f t="shared" si="135"/>
        <v>12515.21291443637</v>
      </c>
      <c r="AA68" s="4">
        <f t="shared" si="136"/>
        <v>17096.31031520127</v>
      </c>
      <c r="AB68" s="4">
        <f t="shared" si="137"/>
        <v>7002.0258233130498</v>
      </c>
      <c r="AC68" s="12">
        <f t="shared" si="118"/>
        <v>2.2048118636423033</v>
      </c>
      <c r="AD68" s="12">
        <f t="shared" si="119"/>
        <v>2.8856973600101501</v>
      </c>
      <c r="AE68" s="12">
        <f t="shared" si="120"/>
        <v>2.6388611696230817</v>
      </c>
      <c r="AF68" s="11">
        <f t="shared" si="121"/>
        <v>-4.0504037456468023E-3</v>
      </c>
      <c r="AG68" s="11">
        <f t="shared" si="122"/>
        <v>2.9673830763510267E-4</v>
      </c>
      <c r="AH68" s="11">
        <f t="shared" si="123"/>
        <v>9.7937136394747881E-3</v>
      </c>
      <c r="AI68" s="1">
        <f t="shared" si="81"/>
        <v>75257.902430602262</v>
      </c>
      <c r="AJ68" s="1">
        <f t="shared" si="82"/>
        <v>17514.360451486631</v>
      </c>
      <c r="AK68" s="1">
        <f t="shared" si="83"/>
        <v>6770.2847470305305</v>
      </c>
      <c r="AL68" s="10">
        <f t="shared" si="124"/>
        <v>19.198135615202801</v>
      </c>
      <c r="AM68" s="10">
        <f t="shared" si="125"/>
        <v>3.1388307597533278</v>
      </c>
      <c r="AN68" s="10">
        <f t="shared" si="126"/>
        <v>1.1790368532996669</v>
      </c>
      <c r="AO68" s="7">
        <f t="shared" si="127"/>
        <v>1.8278249651702393E-2</v>
      </c>
      <c r="AP68" s="7">
        <f t="shared" si="128"/>
        <v>2.3025773736166811E-2</v>
      </c>
      <c r="AQ68" s="7">
        <f t="shared" si="129"/>
        <v>2.0887282039263221E-2</v>
      </c>
      <c r="AR68" s="1">
        <f t="shared" si="138"/>
        <v>46501.68205351699</v>
      </c>
      <c r="AS68" s="1">
        <f t="shared" si="133"/>
        <v>11674.376586611274</v>
      </c>
      <c r="AT68" s="1">
        <f t="shared" si="134"/>
        <v>4652.6597303439776</v>
      </c>
      <c r="AU68" s="1">
        <f t="shared" si="87"/>
        <v>9300.3364107033976</v>
      </c>
      <c r="AV68" s="1">
        <f t="shared" si="88"/>
        <v>2334.8753173222549</v>
      </c>
      <c r="AW68" s="1">
        <f t="shared" si="89"/>
        <v>930.53194606879561</v>
      </c>
      <c r="AX68" s="1">
        <f t="shared" si="33"/>
        <v>33295.716134935596</v>
      </c>
      <c r="AY68" s="1">
        <f t="shared" si="4"/>
        <v>3423.4770329161256</v>
      </c>
      <c r="AZ68" s="1">
        <f t="shared" si="5"/>
        <v>1008.8375447812434</v>
      </c>
      <c r="BA68" s="1">
        <f t="shared" si="34"/>
        <v>11634.663646083172</v>
      </c>
      <c r="BB68" s="1">
        <f t="shared" si="35"/>
        <v>22202.196298878363</v>
      </c>
      <c r="BC68" s="1">
        <f t="shared" si="36"/>
        <v>25518.774506940787</v>
      </c>
      <c r="BD68" s="1">
        <f t="shared" si="6"/>
        <v>48261.562523240886</v>
      </c>
      <c r="BE68">
        <f t="shared" si="141"/>
        <v>0</v>
      </c>
      <c r="BF68">
        <f t="shared" si="142"/>
        <v>0</v>
      </c>
      <c r="BG68">
        <f t="shared" si="143"/>
        <v>0</v>
      </c>
      <c r="BH68">
        <f t="shared" si="7"/>
        <v>0</v>
      </c>
      <c r="BI68">
        <f t="shared" si="37"/>
        <v>0</v>
      </c>
      <c r="BJ68">
        <f t="shared" si="8"/>
        <v>0</v>
      </c>
      <c r="BK68">
        <f t="shared" si="9"/>
        <v>0</v>
      </c>
      <c r="BL68">
        <f t="shared" si="10"/>
        <v>0</v>
      </c>
      <c r="BM68">
        <f t="shared" si="11"/>
        <v>0</v>
      </c>
      <c r="BN68">
        <f t="shared" si="12"/>
        <v>0</v>
      </c>
      <c r="BO68">
        <f t="shared" si="38"/>
        <v>0</v>
      </c>
      <c r="BP68">
        <f t="shared" si="39"/>
        <v>0</v>
      </c>
      <c r="BQ68">
        <f t="shared" si="40"/>
        <v>0</v>
      </c>
      <c r="BR68" s="13">
        <f t="shared" si="140"/>
        <v>0.81309151134335356</v>
      </c>
      <c r="BS68" s="8">
        <f>BS$3*temperature!$I178</f>
        <v>-6.9351008979219193</v>
      </c>
      <c r="BT68" s="8">
        <f>BT$3*temperature!$I178</f>
        <v>-6.4098269684066294</v>
      </c>
      <c r="BU68" s="8">
        <f>BU$3*temperature!$I178</f>
        <v>-5.6272761239321625</v>
      </c>
      <c r="BV68" s="8">
        <f t="shared" si="41"/>
        <v>-6.5311666757921563</v>
      </c>
      <c r="BW68" s="8">
        <f t="shared" si="13"/>
        <v>-5.8460082719612991</v>
      </c>
      <c r="BX68" s="8">
        <f t="shared" si="14"/>
        <v>-5.1322918592442726</v>
      </c>
      <c r="BY68" s="15">
        <f t="shared" si="42"/>
        <v>5.8244894786001054E-2</v>
      </c>
      <c r="BZ68" s="15">
        <f t="shared" si="15"/>
        <v>8.7961609451290113E-2</v>
      </c>
      <c r="CA68" s="15">
        <f t="shared" si="16"/>
        <v>8.7961609451290113E-2</v>
      </c>
      <c r="CB68" s="8">
        <f t="shared" si="43"/>
        <v>0.2019671110648818</v>
      </c>
      <c r="CC68" s="8">
        <f t="shared" si="17"/>
        <v>0.28190934822266545</v>
      </c>
      <c r="CD68" s="8">
        <f t="shared" si="18"/>
        <v>0.24749213234394524</v>
      </c>
      <c r="CE68" s="8">
        <f t="shared" si="44"/>
        <v>-6.7331337868570378</v>
      </c>
      <c r="CF68" s="8">
        <f t="shared" si="19"/>
        <v>-6.1279176201839647</v>
      </c>
      <c r="CG68" s="8">
        <f t="shared" si="20"/>
        <v>-5.3797839915882175</v>
      </c>
      <c r="CH68" s="8">
        <f>CH$3*temperature!$I178+CH$4*temperature!$I178^2</f>
        <v>-6.7331337868570378</v>
      </c>
      <c r="CI68" s="8">
        <f>CI$3*temperature!$I178+CI$4*temperature!$I178^2</f>
        <v>-6.127929494791176</v>
      </c>
      <c r="CJ68" s="8">
        <f>CJ$3*temperature!$I178+CJ$4*temperature!$I178^2</f>
        <v>-5.3797900527457534</v>
      </c>
      <c r="CK68" s="13"/>
      <c r="CL68" s="13"/>
      <c r="CM68" s="13"/>
    </row>
    <row r="69" spans="1:91" x14ac:dyDescent="0.3">
      <c r="A69">
        <f t="shared" si="90"/>
        <v>2023</v>
      </c>
      <c r="B69" s="4">
        <f t="shared" si="91"/>
        <v>1119.657423486442</v>
      </c>
      <c r="C69" s="4">
        <f t="shared" si="92"/>
        <v>2739.4084659561881</v>
      </c>
      <c r="D69" s="4">
        <f t="shared" si="93"/>
        <v>3720.813068602688</v>
      </c>
      <c r="E69" s="11">
        <f t="shared" si="94"/>
        <v>2.1087973192578662E-3</v>
      </c>
      <c r="F69" s="11">
        <f t="shared" si="95"/>
        <v>4.154472125355844E-3</v>
      </c>
      <c r="G69" s="11">
        <f t="shared" si="96"/>
        <v>8.4812070604568749E-3</v>
      </c>
      <c r="H69" s="4">
        <f t="shared" si="97"/>
        <v>47574.892467241007</v>
      </c>
      <c r="I69" s="4">
        <f t="shared" si="98"/>
        <v>12043.251552913463</v>
      </c>
      <c r="J69" s="4">
        <f t="shared" si="99"/>
        <v>4810.8831267701125</v>
      </c>
      <c r="K69" s="4">
        <f t="shared" si="100"/>
        <v>42490.579233691024</v>
      </c>
      <c r="L69" s="4">
        <f t="shared" si="101"/>
        <v>4396.2963912027544</v>
      </c>
      <c r="M69" s="4">
        <f t="shared" si="102"/>
        <v>1292.9655529770509</v>
      </c>
      <c r="N69" s="11">
        <f t="shared" si="103"/>
        <v>2.092603292248052E-2</v>
      </c>
      <c r="O69" s="11">
        <f t="shared" si="104"/>
        <v>2.7328963841881881E-2</v>
      </c>
      <c r="P69" s="11">
        <f t="shared" si="105"/>
        <v>2.5311208660393714E-2</v>
      </c>
      <c r="Q69" s="4">
        <f t="shared" si="106"/>
        <v>5816.1728989575513</v>
      </c>
      <c r="R69" s="4">
        <f t="shared" si="107"/>
        <v>6154.9267209791942</v>
      </c>
      <c r="S69" s="4">
        <f t="shared" si="108"/>
        <v>2783.774522536939</v>
      </c>
      <c r="T69" s="4">
        <f t="shared" si="109"/>
        <v>122.25299096498088</v>
      </c>
      <c r="U69" s="4">
        <f t="shared" si="110"/>
        <v>511.06851782816204</v>
      </c>
      <c r="V69" s="4">
        <f t="shared" si="111"/>
        <v>578.64106218807365</v>
      </c>
      <c r="W69" s="11">
        <f t="shared" si="112"/>
        <v>-1.0734613539272964E-2</v>
      </c>
      <c r="X69" s="11">
        <f t="shared" si="113"/>
        <v>-1.217998157191269E-2</v>
      </c>
      <c r="Y69" s="11">
        <f t="shared" si="114"/>
        <v>-9.7425357312937999E-3</v>
      </c>
      <c r="Z69" s="4">
        <f t="shared" si="135"/>
        <v>12618.979613781874</v>
      </c>
      <c r="AA69" s="4">
        <f t="shared" si="136"/>
        <v>17434.706438992154</v>
      </c>
      <c r="AB69" s="4">
        <f t="shared" si="137"/>
        <v>7244.5534631896007</v>
      </c>
      <c r="AC69" s="12">
        <f t="shared" si="118"/>
        <v>2.19588148541136</v>
      </c>
      <c r="AD69" s="12">
        <f t="shared" si="119"/>
        <v>2.8865536569611066</v>
      </c>
      <c r="AE69" s="12">
        <f t="shared" si="120"/>
        <v>2.6647054202526999</v>
      </c>
      <c r="AF69" s="11">
        <f t="shared" si="121"/>
        <v>-4.0504037456468023E-3</v>
      </c>
      <c r="AG69" s="11">
        <f t="shared" si="122"/>
        <v>2.9673830763510267E-4</v>
      </c>
      <c r="AH69" s="11">
        <f t="shared" si="123"/>
        <v>9.7937136394747881E-3</v>
      </c>
      <c r="AI69" s="1">
        <f t="shared" si="81"/>
        <v>77032.448598245435</v>
      </c>
      <c r="AJ69" s="1">
        <f t="shared" si="82"/>
        <v>18097.799723660224</v>
      </c>
      <c r="AK69" s="1">
        <f t="shared" si="83"/>
        <v>7023.7882183962738</v>
      </c>
      <c r="AL69" s="10">
        <f t="shared" si="124"/>
        <v>19.545534847668499</v>
      </c>
      <c r="AM69" s="10">
        <f t="shared" si="125"/>
        <v>3.2103820265548264</v>
      </c>
      <c r="AN69" s="10">
        <f t="shared" si="126"/>
        <v>1.2034174598363268</v>
      </c>
      <c r="AO69" s="7">
        <f t="shared" si="127"/>
        <v>1.8095467155185369E-2</v>
      </c>
      <c r="AP69" s="7">
        <f t="shared" si="128"/>
        <v>2.2795515998805142E-2</v>
      </c>
      <c r="AQ69" s="7">
        <f t="shared" si="129"/>
        <v>2.067840921887059E-2</v>
      </c>
      <c r="AR69" s="1">
        <f t="shared" si="138"/>
        <v>47574.892467241007</v>
      </c>
      <c r="AS69" s="1">
        <f t="shared" si="133"/>
        <v>12043.251552913463</v>
      </c>
      <c r="AT69" s="1">
        <f t="shared" si="134"/>
        <v>4810.8831267701125</v>
      </c>
      <c r="AU69" s="1">
        <f t="shared" si="87"/>
        <v>9514.9784934482013</v>
      </c>
      <c r="AV69" s="1">
        <f t="shared" si="88"/>
        <v>2408.6503105826928</v>
      </c>
      <c r="AW69" s="1">
        <f t="shared" si="89"/>
        <v>962.17662535402258</v>
      </c>
      <c r="AX69" s="1">
        <f t="shared" si="33"/>
        <v>33992.463386952819</v>
      </c>
      <c r="AY69" s="1">
        <f t="shared" si="4"/>
        <v>3517.037112962204</v>
      </c>
      <c r="AZ69" s="1">
        <f t="shared" si="5"/>
        <v>1034.3724423816407</v>
      </c>
      <c r="BA69" s="1">
        <f t="shared" si="34"/>
        <v>11682.387000541432</v>
      </c>
      <c r="BB69" s="1">
        <f t="shared" si="35"/>
        <v>22368.295169724886</v>
      </c>
      <c r="BC69" s="1">
        <f t="shared" si="36"/>
        <v>25828.210648208431</v>
      </c>
      <c r="BD69" s="1">
        <f t="shared" si="6"/>
        <v>47268.950931398365</v>
      </c>
      <c r="BE69">
        <f t="shared" si="141"/>
        <v>0</v>
      </c>
      <c r="BF69">
        <f t="shared" si="142"/>
        <v>0</v>
      </c>
      <c r="BG69">
        <f t="shared" si="143"/>
        <v>0</v>
      </c>
      <c r="BH69">
        <f t="shared" si="7"/>
        <v>0</v>
      </c>
      <c r="BI69">
        <f t="shared" si="37"/>
        <v>0</v>
      </c>
      <c r="BJ69">
        <f t="shared" si="8"/>
        <v>0</v>
      </c>
      <c r="BK69">
        <f t="shared" si="9"/>
        <v>0</v>
      </c>
      <c r="BL69">
        <f t="shared" si="10"/>
        <v>0</v>
      </c>
      <c r="BM69">
        <f t="shared" si="11"/>
        <v>0</v>
      </c>
      <c r="BN69">
        <f t="shared" si="12"/>
        <v>0</v>
      </c>
      <c r="BO69">
        <f t="shared" si="38"/>
        <v>0</v>
      </c>
      <c r="BP69">
        <f t="shared" si="39"/>
        <v>0</v>
      </c>
      <c r="BQ69">
        <f t="shared" si="40"/>
        <v>0</v>
      </c>
      <c r="BR69" s="13">
        <f t="shared" si="140"/>
        <v>0.7894092343139355</v>
      </c>
      <c r="BS69" s="8">
        <f>BS$3*temperature!$I179</f>
        <v>-7.0818377302261712</v>
      </c>
      <c r="BT69" s="8">
        <f>BT$3*temperature!$I179</f>
        <v>-6.5454497544059205</v>
      </c>
      <c r="BU69" s="8">
        <f>BU$3*temperature!$I179</f>
        <v>-5.7463412514740817</v>
      </c>
      <c r="BV69" s="8">
        <f t="shared" si="41"/>
        <v>-6.660629330016743</v>
      </c>
      <c r="BW69" s="8">
        <f t="shared" si="13"/>
        <v>-5.9575194476204487</v>
      </c>
      <c r="BX69" s="8">
        <f t="shared" si="14"/>
        <v>-5.2301890691738446</v>
      </c>
      <c r="BY69" s="15">
        <f t="shared" si="42"/>
        <v>5.9477273591239957E-2</v>
      </c>
      <c r="BZ69" s="15">
        <f t="shared" si="15"/>
        <v>8.9822751506070261E-2</v>
      </c>
      <c r="CA69" s="15">
        <f t="shared" si="16"/>
        <v>8.9822751506070261E-2</v>
      </c>
      <c r="CB69" s="8">
        <f t="shared" si="43"/>
        <v>0.2106042001047139</v>
      </c>
      <c r="CC69" s="8">
        <f t="shared" si="17"/>
        <v>0.29396515339273582</v>
      </c>
      <c r="CD69" s="8">
        <f t="shared" si="18"/>
        <v>0.25807609115011865</v>
      </c>
      <c r="CE69" s="8">
        <f t="shared" si="44"/>
        <v>-6.8712335301214571</v>
      </c>
      <c r="CF69" s="8">
        <f t="shared" si="19"/>
        <v>-6.2514846010131846</v>
      </c>
      <c r="CG69" s="8">
        <f t="shared" si="20"/>
        <v>-5.4882651603239632</v>
      </c>
      <c r="CH69" s="8">
        <f>CH$3*temperature!$I179+CH$4*temperature!$I179^2</f>
        <v>-6.8712335301214571</v>
      </c>
      <c r="CI69" s="8">
        <f>CI$3*temperature!$I179+CI$4*temperature!$I179^2</f>
        <v>-6.2514967021255927</v>
      </c>
      <c r="CJ69" s="8">
        <f>CJ$3*temperature!$I179+CJ$4*temperature!$I179^2</f>
        <v>-5.4882713370965872</v>
      </c>
      <c r="CK69" s="13"/>
      <c r="CL69" s="13"/>
      <c r="CM69" s="13"/>
    </row>
    <row r="70" spans="1:91" x14ac:dyDescent="0.3">
      <c r="A70">
        <f t="shared" si="90"/>
        <v>2024</v>
      </c>
      <c r="B70" s="4">
        <f t="shared" si="91"/>
        <v>1121.9004975309206</v>
      </c>
      <c r="C70" s="4">
        <f t="shared" si="92"/>
        <v>2750.2202222623778</v>
      </c>
      <c r="D70" s="4">
        <f t="shared" si="93"/>
        <v>3750.7922053673574</v>
      </c>
      <c r="E70" s="11">
        <f t="shared" si="94"/>
        <v>2.0033574532949726E-3</v>
      </c>
      <c r="F70" s="11">
        <f t="shared" si="95"/>
        <v>3.946748519088052E-3</v>
      </c>
      <c r="G70" s="11">
        <f t="shared" si="96"/>
        <v>8.0571467074340309E-3</v>
      </c>
      <c r="H70" s="4">
        <f t="shared" si="97"/>
        <v>48658.657096718765</v>
      </c>
      <c r="I70" s="4">
        <f t="shared" si="98"/>
        <v>12418.237324476773</v>
      </c>
      <c r="J70" s="4">
        <f t="shared" si="99"/>
        <v>4971.3052564560485</v>
      </c>
      <c r="K70" s="4">
        <f t="shared" si="100"/>
        <v>43371.633405820547</v>
      </c>
      <c r="L70" s="4">
        <f t="shared" si="101"/>
        <v>4515.3610696169344</v>
      </c>
      <c r="M70" s="4">
        <f t="shared" si="102"/>
        <v>1325.4014043598966</v>
      </c>
      <c r="N70" s="11">
        <f t="shared" si="103"/>
        <v>2.0735282691343837E-2</v>
      </c>
      <c r="O70" s="11">
        <f t="shared" si="104"/>
        <v>2.7082950697417729E-2</v>
      </c>
      <c r="P70" s="11">
        <f t="shared" si="105"/>
        <v>2.5086400258817587E-2</v>
      </c>
      <c r="Q70" s="4">
        <f t="shared" si="106"/>
        <v>5884.8097318957452</v>
      </c>
      <c r="R70" s="4">
        <f t="shared" si="107"/>
        <v>6269.2690360665265</v>
      </c>
      <c r="S70" s="4">
        <f t="shared" si="108"/>
        <v>2848.5759625802943</v>
      </c>
      <c r="T70" s="4">
        <f t="shared" si="109"/>
        <v>120.94065235295159</v>
      </c>
      <c r="U70" s="4">
        <f t="shared" si="110"/>
        <v>504.84371269903028</v>
      </c>
      <c r="V70" s="4">
        <f t="shared" si="111"/>
        <v>573.00363096411252</v>
      </c>
      <c r="W70" s="11">
        <f t="shared" si="112"/>
        <v>-1.0734613539272964E-2</v>
      </c>
      <c r="X70" s="11">
        <f t="shared" si="113"/>
        <v>-1.217998157191269E-2</v>
      </c>
      <c r="Y70" s="11">
        <f t="shared" si="114"/>
        <v>-9.7425357312937999E-3</v>
      </c>
      <c r="Z70" s="4">
        <f t="shared" si="135"/>
        <v>12719.896141425321</v>
      </c>
      <c r="AA70" s="4">
        <f t="shared" si="136"/>
        <v>17771.798243697587</v>
      </c>
      <c r="AB70" s="4">
        <f t="shared" si="137"/>
        <v>7490.5882299041368</v>
      </c>
      <c r="AC70" s="12">
        <f t="shared" si="118"/>
        <v>2.1869872788178535</v>
      </c>
      <c r="AD70" s="12">
        <f t="shared" si="119"/>
        <v>2.8874102080081712</v>
      </c>
      <c r="AE70" s="12">
        <f t="shared" si="120"/>
        <v>2.6908027820722111</v>
      </c>
      <c r="AF70" s="11">
        <f t="shared" si="121"/>
        <v>-4.0504037456468023E-3</v>
      </c>
      <c r="AG70" s="11">
        <f t="shared" si="122"/>
        <v>2.9673830763510267E-4</v>
      </c>
      <c r="AH70" s="11">
        <f t="shared" si="123"/>
        <v>9.7937136394747881E-3</v>
      </c>
      <c r="AI70" s="1">
        <f t="shared" si="81"/>
        <v>78844.182231869097</v>
      </c>
      <c r="AJ70" s="1">
        <f t="shared" si="82"/>
        <v>18696.670061876895</v>
      </c>
      <c r="AK70" s="1">
        <f t="shared" si="83"/>
        <v>7283.5860219106689</v>
      </c>
      <c r="AL70" s="10">
        <f t="shared" si="124"/>
        <v>19.895683575696349</v>
      </c>
      <c r="AM70" s="10">
        <f t="shared" si="125"/>
        <v>3.2828325182549478</v>
      </c>
      <c r="AN70" s="10">
        <f t="shared" si="126"/>
        <v>1.2280533709449999</v>
      </c>
      <c r="AO70" s="7">
        <f t="shared" si="127"/>
        <v>1.7914512483633516E-2</v>
      </c>
      <c r="AP70" s="7">
        <f t="shared" si="128"/>
        <v>2.2567560838817089E-2</v>
      </c>
      <c r="AQ70" s="7">
        <f t="shared" si="129"/>
        <v>2.0471625126681884E-2</v>
      </c>
      <c r="AR70" s="1">
        <f t="shared" si="138"/>
        <v>48658.657096718765</v>
      </c>
      <c r="AS70" s="1">
        <f t="shared" si="133"/>
        <v>12418.237324476773</v>
      </c>
      <c r="AT70" s="1">
        <f t="shared" si="134"/>
        <v>4971.3052564560485</v>
      </c>
      <c r="AU70" s="1">
        <f t="shared" si="87"/>
        <v>9731.7314193437542</v>
      </c>
      <c r="AV70" s="1">
        <f t="shared" si="88"/>
        <v>2483.6474648953549</v>
      </c>
      <c r="AW70" s="1">
        <f t="shared" si="89"/>
        <v>994.2610512912097</v>
      </c>
      <c r="AX70" s="1">
        <f t="shared" si="33"/>
        <v>34697.306724656439</v>
      </c>
      <c r="AY70" s="1">
        <f t="shared" ref="AY70:AY133" si="144">(AS70-AV70)/C70*1000</f>
        <v>3612.2888556935472</v>
      </c>
      <c r="AZ70" s="1">
        <f t="shared" ref="AZ70:AZ133" si="145">(AT70-AW70)/D70*1000</f>
        <v>1060.321123487917</v>
      </c>
      <c r="BA70" s="1">
        <f t="shared" si="34"/>
        <v>11728.816022903793</v>
      </c>
      <c r="BB70" s="1">
        <f t="shared" si="35"/>
        <v>22530.070508878474</v>
      </c>
      <c r="BC70" s="1">
        <f t="shared" si="36"/>
        <v>26129.245341386359</v>
      </c>
      <c r="BD70" s="1">
        <f t="shared" ref="BD70:BD133" si="146">SUM(BA70:BC70)*BR70</f>
        <v>46282.474702569911</v>
      </c>
      <c r="BE70">
        <f t="shared" si="141"/>
        <v>0</v>
      </c>
      <c r="BF70">
        <f t="shared" si="142"/>
        <v>0</v>
      </c>
      <c r="BG70">
        <f t="shared" si="143"/>
        <v>0</v>
      </c>
      <c r="BH70">
        <f t="shared" ref="BH70:BH133" si="147">(BE70*Z70+BF70*AA70+BG70*AB70)/(Z70+AA70+AB70)</f>
        <v>0</v>
      </c>
      <c r="BI70">
        <f t="shared" si="37"/>
        <v>0</v>
      </c>
      <c r="BJ70">
        <f t="shared" ref="BJ70:BJ133" si="148">BJ$5*BF70^2</f>
        <v>0</v>
      </c>
      <c r="BK70">
        <f t="shared" ref="BK70:BK133" si="149">BK$5*BG70^2</f>
        <v>0</v>
      </c>
      <c r="BL70">
        <f t="shared" ref="BL70:BL133" si="150">BI70*AR70</f>
        <v>0</v>
      </c>
      <c r="BM70">
        <f t="shared" ref="BM70:BM133" si="151">BJ70*AS70</f>
        <v>0</v>
      </c>
      <c r="BN70">
        <f t="shared" ref="BN70:BN133" si="152">BK70*AT70</f>
        <v>0</v>
      </c>
      <c r="BO70">
        <f t="shared" si="38"/>
        <v>0</v>
      </c>
      <c r="BP70">
        <f t="shared" si="39"/>
        <v>0</v>
      </c>
      <c r="BQ70">
        <f t="shared" si="40"/>
        <v>0</v>
      </c>
      <c r="BR70" s="13">
        <f t="shared" si="140"/>
        <v>0.76641673234362673</v>
      </c>
      <c r="BS70" s="8">
        <f>BS$3*temperature!$I180</f>
        <v>-7.2303815367796478</v>
      </c>
      <c r="BT70" s="8">
        <f>BT$3*temperature!$I180</f>
        <v>-6.6827426519788391</v>
      </c>
      <c r="BU70" s="8">
        <f>BU$3*temperature!$I180</f>
        <v>-5.8668725931632633</v>
      </c>
      <c r="BV70" s="8">
        <f t="shared" si="41"/>
        <v>-6.7913178587866527</v>
      </c>
      <c r="BW70" s="8">
        <f t="shared" ref="BW70:BW133" si="153">BT70*(1-BZ70)</f>
        <v>-6.06988962537151</v>
      </c>
      <c r="BX70" s="8">
        <f t="shared" ref="BX70:BX133" si="154">BU70*(1-CA70)</f>
        <v>-5.3288404089708923</v>
      </c>
      <c r="BY70" s="15">
        <f t="shared" si="42"/>
        <v>6.0724828386933244E-2</v>
      </c>
      <c r="BZ70" s="15">
        <f t="shared" ref="BZ70:BZ133" si="155">-BT70/CC$3/2</f>
        <v>9.170681238575841E-2</v>
      </c>
      <c r="CA70" s="15">
        <f t="shared" ref="CA70:CA133" si="156">-BU70/CD$3/2</f>
        <v>9.1706812385758424E-2</v>
      </c>
      <c r="CB70" s="8">
        <f t="shared" si="43"/>
        <v>0.21953183899649739</v>
      </c>
      <c r="CC70" s="8">
        <f t="shared" ref="CC70:CC133" si="157">CC$3*BZ70^2</f>
        <v>0.30642651330366449</v>
      </c>
      <c r="CD70" s="8">
        <f t="shared" ref="CD70:CD133" si="158">CD$3*CA70^2</f>
        <v>0.26901609209618571</v>
      </c>
      <c r="CE70" s="8">
        <f t="shared" si="44"/>
        <v>-7.0108496977831498</v>
      </c>
      <c r="CF70" s="8">
        <f t="shared" ref="CF70:CF133" si="159">BW70-CC70</f>
        <v>-6.3763161386751745</v>
      </c>
      <c r="CG70" s="8">
        <f t="shared" ref="CG70:CG133" si="160">BX70-CD70</f>
        <v>-5.5978565010670778</v>
      </c>
      <c r="CH70" s="8">
        <f>CH$3*temperature!$I180+CH$4*temperature!$I180^2</f>
        <v>-7.0108496977831507</v>
      </c>
      <c r="CI70" s="8">
        <f>CI$3*temperature!$I180+CI$4*temperature!$I180^2</f>
        <v>-6.3763284680376104</v>
      </c>
      <c r="CJ70" s="8">
        <f>CJ$3*temperature!$I180+CJ$4*temperature!$I180^2</f>
        <v>-5.5978627943454038</v>
      </c>
      <c r="CK70" s="13"/>
      <c r="CL70" s="13"/>
      <c r="CM70" s="13"/>
    </row>
    <row r="71" spans="1:91" x14ac:dyDescent="0.3">
      <c r="A71">
        <f t="shared" si="90"/>
        <v>2025</v>
      </c>
      <c r="B71" s="4">
        <f t="shared" si="91"/>
        <v>1124.0356868683255</v>
      </c>
      <c r="C71" s="4">
        <f t="shared" si="92"/>
        <v>2760.5319284722891</v>
      </c>
      <c r="D71" s="4">
        <f t="shared" si="93"/>
        <v>3779.5018542817152</v>
      </c>
      <c r="E71" s="11">
        <f t="shared" si="94"/>
        <v>1.9031895806302238E-3</v>
      </c>
      <c r="F71" s="11">
        <f t="shared" si="95"/>
        <v>3.749411093133649E-3</v>
      </c>
      <c r="G71" s="11">
        <f t="shared" si="96"/>
        <v>7.6542893720623287E-3</v>
      </c>
      <c r="H71" s="4">
        <f t="shared" si="97"/>
        <v>49752.584294628425</v>
      </c>
      <c r="I71" s="4">
        <f t="shared" si="98"/>
        <v>12799.240714597183</v>
      </c>
      <c r="J71" s="4">
        <f t="shared" si="99"/>
        <v>5133.8603815221586</v>
      </c>
      <c r="K71" s="4">
        <f t="shared" si="100"/>
        <v>44262.459702897904</v>
      </c>
      <c r="L71" s="4">
        <f t="shared" si="101"/>
        <v>4636.5124715947168</v>
      </c>
      <c r="M71" s="4">
        <f t="shared" si="102"/>
        <v>1358.3431307769092</v>
      </c>
      <c r="N71" s="11">
        <f t="shared" si="103"/>
        <v>2.0539376249496089E-2</v>
      </c>
      <c r="O71" s="11">
        <f t="shared" si="104"/>
        <v>2.6830944438306137E-2</v>
      </c>
      <c r="P71" s="11">
        <f t="shared" si="105"/>
        <v>2.4854150832080757E-2</v>
      </c>
      <c r="Q71" s="4">
        <f t="shared" si="106"/>
        <v>5952.5186503552895</v>
      </c>
      <c r="R71" s="4">
        <f t="shared" si="107"/>
        <v>6382.9138358196533</v>
      </c>
      <c r="S71" s="4">
        <f t="shared" si="108"/>
        <v>2913.0608210334312</v>
      </c>
      <c r="T71" s="4">
        <f t="shared" si="109"/>
        <v>119.64240118875509</v>
      </c>
      <c r="U71" s="4">
        <f t="shared" si="110"/>
        <v>498.69472558166012</v>
      </c>
      <c r="V71" s="4">
        <f t="shared" si="111"/>
        <v>567.42112261528359</v>
      </c>
      <c r="W71" s="11">
        <f t="shared" si="112"/>
        <v>-1.0734613539272964E-2</v>
      </c>
      <c r="X71" s="11">
        <f t="shared" si="113"/>
        <v>-1.217998157191269E-2</v>
      </c>
      <c r="Y71" s="11">
        <f t="shared" si="114"/>
        <v>-9.7425357312937999E-3</v>
      </c>
      <c r="Z71" s="4">
        <f t="shared" si="135"/>
        <v>12817.875309422627</v>
      </c>
      <c r="AA71" s="4">
        <f t="shared" si="136"/>
        <v>18107.322953914772</v>
      </c>
      <c r="AB71" s="4">
        <f t="shared" si="137"/>
        <v>7740.0245104030109</v>
      </c>
      <c r="AC71" s="12">
        <f t="shared" si="118"/>
        <v>2.178129097352048</v>
      </c>
      <c r="AD71" s="12">
        <f t="shared" si="119"/>
        <v>2.8882670132267436</v>
      </c>
      <c r="AE71" s="12">
        <f t="shared" si="120"/>
        <v>2.7171557339801287</v>
      </c>
      <c r="AF71" s="11">
        <f t="shared" si="121"/>
        <v>-4.0504037456468023E-3</v>
      </c>
      <c r="AG71" s="11">
        <f t="shared" si="122"/>
        <v>2.9673830763510267E-4</v>
      </c>
      <c r="AH71" s="11">
        <f t="shared" si="123"/>
        <v>9.7937136394747881E-3</v>
      </c>
      <c r="AI71" s="1">
        <f t="shared" si="81"/>
        <v>80691.495428025941</v>
      </c>
      <c r="AJ71" s="1">
        <f t="shared" si="82"/>
        <v>19310.650520584561</v>
      </c>
      <c r="AK71" s="1">
        <f t="shared" si="83"/>
        <v>7549.4884710108117</v>
      </c>
      <c r="AL71" s="10">
        <f t="shared" si="124"/>
        <v>20.248540832765713</v>
      </c>
      <c r="AM71" s="10">
        <f t="shared" si="125"/>
        <v>3.3561771856085199</v>
      </c>
      <c r="AN71" s="10">
        <f t="shared" si="126"/>
        <v>1.2529422167080884</v>
      </c>
      <c r="AO71" s="7">
        <f t="shared" si="127"/>
        <v>1.7735367358797181E-2</v>
      </c>
      <c r="AP71" s="7">
        <f t="shared" si="128"/>
        <v>2.2341885230428918E-2</v>
      </c>
      <c r="AQ71" s="7">
        <f t="shared" si="129"/>
        <v>2.0266908875415064E-2</v>
      </c>
      <c r="AR71" s="1">
        <f t="shared" si="138"/>
        <v>49752.584294628425</v>
      </c>
      <c r="AS71" s="1">
        <f t="shared" si="133"/>
        <v>12799.240714597183</v>
      </c>
      <c r="AT71" s="1">
        <f t="shared" si="134"/>
        <v>5133.8603815221586</v>
      </c>
      <c r="AU71" s="1">
        <f t="shared" si="87"/>
        <v>9950.5168589256864</v>
      </c>
      <c r="AV71" s="1">
        <f t="shared" si="88"/>
        <v>2559.8481429194367</v>
      </c>
      <c r="AW71" s="1">
        <f t="shared" si="89"/>
        <v>1026.7720763044317</v>
      </c>
      <c r="AX71" s="1">
        <f t="shared" ref="AX71:AX134" si="161">(AR71-AU71)/B71*1000</f>
        <v>35409.967762318323</v>
      </c>
      <c r="AY71" s="1">
        <f t="shared" si="144"/>
        <v>3709.2099772757738</v>
      </c>
      <c r="AZ71" s="1">
        <f t="shared" si="145"/>
        <v>1086.6745046215274</v>
      </c>
      <c r="BA71" s="1">
        <f t="shared" ref="BA71:BA134" si="162">LN(AX71)*B71</f>
        <v>11773.991276371031</v>
      </c>
      <c r="BB71" s="1">
        <f t="shared" ref="BB71:BB134" si="163">LN(AY71)*C71</f>
        <v>22687.636454687232</v>
      </c>
      <c r="BC71" s="1">
        <f t="shared" ref="BC71:BC134" si="164">LN(AZ71)*D71</f>
        <v>26422.034090719113</v>
      </c>
      <c r="BD71" s="1">
        <f t="shared" si="146"/>
        <v>45303.162278214601</v>
      </c>
      <c r="BE71">
        <f>BF2</f>
        <v>0</v>
      </c>
      <c r="BF71">
        <f>BG2</f>
        <v>0</v>
      </c>
      <c r="BG71">
        <f>BH2</f>
        <v>0</v>
      </c>
      <c r="BH71">
        <f t="shared" si="147"/>
        <v>0</v>
      </c>
      <c r="BI71">
        <f t="shared" ref="BI71:BI134" si="165">BI$5*BE71^2</f>
        <v>0</v>
      </c>
      <c r="BJ71">
        <f t="shared" si="148"/>
        <v>0</v>
      </c>
      <c r="BK71">
        <f t="shared" si="149"/>
        <v>0</v>
      </c>
      <c r="BL71">
        <f t="shared" si="150"/>
        <v>0</v>
      </c>
      <c r="BM71">
        <f t="shared" si="151"/>
        <v>0</v>
      </c>
      <c r="BN71">
        <f t="shared" si="152"/>
        <v>0</v>
      </c>
      <c r="BO71">
        <f t="shared" ref="BO71:BO134" si="166">2*BI$5*BE71*AR71/Z71*1000</f>
        <v>0</v>
      </c>
      <c r="BP71">
        <f t="shared" ref="BP71:BP134" si="167">2*BJ$5*BF71*AS71/AA71*1000</f>
        <v>0</v>
      </c>
      <c r="BQ71">
        <f t="shared" ref="BQ71:BQ134" si="168">2*BK$5*BG71*AT71/AB71*1000</f>
        <v>0</v>
      </c>
      <c r="BR71" s="13">
        <f t="shared" si="140"/>
        <v>0.74409391489672494</v>
      </c>
      <c r="BS71" s="8">
        <f>BS$3*temperature!$I181</f>
        <v>-7.3807439647122406</v>
      </c>
      <c r="BT71" s="8">
        <f>BT$3*temperature!$I181</f>
        <v>-6.8217164260858931</v>
      </c>
      <c r="BU71" s="8">
        <f>BU$3*temperature!$I181</f>
        <v>-5.9888795997080546</v>
      </c>
      <c r="BV71" s="8">
        <f t="shared" ref="BV71:BV134" si="169">BS71*(1-BY71)</f>
        <v>-6.923228939479988</v>
      </c>
      <c r="BW71" s="8">
        <f t="shared" si="153"/>
        <v>-6.1831086751245667</v>
      </c>
      <c r="BX71" s="8">
        <f t="shared" si="154"/>
        <v>-5.4282369852887769</v>
      </c>
      <c r="BY71" s="15">
        <f t="shared" ref="BY71:BY134" si="170">-BS71/CB$3/2</f>
        <v>6.1987656992256897E-2</v>
      </c>
      <c r="BZ71" s="15">
        <f t="shared" si="155"/>
        <v>9.3613939817158529E-2</v>
      </c>
      <c r="CA71" s="15">
        <f t="shared" si="156"/>
        <v>9.3613939817158529E-2</v>
      </c>
      <c r="CB71" s="8">
        <f t="shared" ref="CB71:CB134" si="171">CB$3*BY71^2</f>
        <v>0.22875751261612629</v>
      </c>
      <c r="CC71" s="8">
        <f t="shared" si="157"/>
        <v>0.3193038754806633</v>
      </c>
      <c r="CD71" s="8">
        <f t="shared" si="158"/>
        <v>0.28032130720963916</v>
      </c>
      <c r="CE71" s="8">
        <f t="shared" ref="CE71:CE134" si="172">BV71-CB71</f>
        <v>-7.1519864520961143</v>
      </c>
      <c r="CF71" s="8">
        <f t="shared" si="159"/>
        <v>-6.5024125506052304</v>
      </c>
      <c r="CG71" s="8">
        <f t="shared" si="160"/>
        <v>-5.7085582924984157</v>
      </c>
      <c r="CH71" s="8">
        <f>CH$3*temperature!$I181+CH$4*temperature!$I181^2</f>
        <v>-7.1519864520961143</v>
      </c>
      <c r="CI71" s="8">
        <f>CI$3*temperature!$I181+CI$4*temperature!$I181^2</f>
        <v>-6.5024251099419503</v>
      </c>
      <c r="CJ71" s="8">
        <f>CJ$3*temperature!$I181+CJ$4*temperature!$I181^2</f>
        <v>-5.7085647031625566</v>
      </c>
      <c r="CK71" s="13"/>
      <c r="CL71" s="13"/>
      <c r="CM71" s="13"/>
    </row>
    <row r="72" spans="1:91" x14ac:dyDescent="0.3">
      <c r="A72">
        <f t="shared" si="90"/>
        <v>2026</v>
      </c>
      <c r="B72" s="4">
        <f t="shared" si="91"/>
        <v>1126.0679772254546</v>
      </c>
      <c r="C72" s="4">
        <f t="shared" si="92"/>
        <v>2770.3647790560749</v>
      </c>
      <c r="D72" s="4">
        <f t="shared" si="93"/>
        <v>3806.9847851128879</v>
      </c>
      <c r="E72" s="11">
        <f t="shared" si="94"/>
        <v>1.8080301015987125E-3</v>
      </c>
      <c r="F72" s="11">
        <f t="shared" si="95"/>
        <v>3.5619405384769666E-3</v>
      </c>
      <c r="G72" s="11">
        <f t="shared" si="96"/>
        <v>7.2715749034592122E-3</v>
      </c>
      <c r="H72" s="4">
        <f t="shared" si="97"/>
        <v>50856.290901549728</v>
      </c>
      <c r="I72" s="4">
        <f t="shared" si="98"/>
        <v>13186.169365191861</v>
      </c>
      <c r="J72" s="4">
        <f t="shared" si="99"/>
        <v>5298.4845621062605</v>
      </c>
      <c r="K72" s="4">
        <f t="shared" si="100"/>
        <v>45162.718352808275</v>
      </c>
      <c r="L72" s="4">
        <f t="shared" si="101"/>
        <v>4759.7231472473031</v>
      </c>
      <c r="M72" s="4">
        <f t="shared" si="102"/>
        <v>1391.7798103175624</v>
      </c>
      <c r="N72" s="11">
        <f t="shared" si="103"/>
        <v>2.0339101259920112E-2</v>
      </c>
      <c r="O72" s="11">
        <f t="shared" si="104"/>
        <v>2.6573998540374566E-2</v>
      </c>
      <c r="P72" s="11">
        <f t="shared" si="105"/>
        <v>2.4615782848276924E-2</v>
      </c>
      <c r="Q72" s="4">
        <f t="shared" si="106"/>
        <v>6019.2532648340857</v>
      </c>
      <c r="R72" s="4">
        <f t="shared" si="107"/>
        <v>6495.7790997114926</v>
      </c>
      <c r="S72" s="4">
        <f t="shared" si="108"/>
        <v>2977.1813969360819</v>
      </c>
      <c r="T72" s="4">
        <f t="shared" si="109"/>
        <v>118.35808624908314</v>
      </c>
      <c r="U72" s="4">
        <f t="shared" si="110"/>
        <v>492.62063301406545</v>
      </c>
      <c r="V72" s="4">
        <f t="shared" si="111"/>
        <v>561.89300205351333</v>
      </c>
      <c r="W72" s="11">
        <f t="shared" si="112"/>
        <v>-1.0734613539272964E-2</v>
      </c>
      <c r="X72" s="11">
        <f t="shared" si="113"/>
        <v>-1.217998157191269E-2</v>
      </c>
      <c r="Y72" s="11">
        <f t="shared" si="114"/>
        <v>-9.7425357312937999E-3</v>
      </c>
      <c r="Z72" s="4">
        <f t="shared" si="135"/>
        <v>12912.83915616111</v>
      </c>
      <c r="AA72" s="4">
        <f t="shared" si="136"/>
        <v>18441.030016986966</v>
      </c>
      <c r="AB72" s="4">
        <f t="shared" si="137"/>
        <v>7992.7595064024881</v>
      </c>
      <c r="AC72" s="12">
        <f t="shared" si="118"/>
        <v>2.169306795097631</v>
      </c>
      <c r="AD72" s="12">
        <f t="shared" si="119"/>
        <v>2.8891240726922467</v>
      </c>
      <c r="AE72" s="12">
        <f t="shared" si="120"/>
        <v>2.7437667791525868</v>
      </c>
      <c r="AF72" s="11">
        <f t="shared" si="121"/>
        <v>-4.0504037456468023E-3</v>
      </c>
      <c r="AG72" s="11">
        <f t="shared" si="122"/>
        <v>2.9673830763510267E-4</v>
      </c>
      <c r="AH72" s="11">
        <f t="shared" si="123"/>
        <v>9.7937136394747881E-3</v>
      </c>
      <c r="AI72" s="1">
        <f t="shared" si="81"/>
        <v>82572.862744149024</v>
      </c>
      <c r="AJ72" s="1">
        <f t="shared" si="82"/>
        <v>19939.43361144554</v>
      </c>
      <c r="AK72" s="1">
        <f t="shared" si="83"/>
        <v>7821.3117002141626</v>
      </c>
      <c r="AL72" s="10">
        <f t="shared" si="124"/>
        <v>20.60406498981293</v>
      </c>
      <c r="AM72" s="10">
        <f t="shared" si="125"/>
        <v>3.4304106778474308</v>
      </c>
      <c r="AN72" s="10">
        <f t="shared" si="126"/>
        <v>1.2780815497829499</v>
      </c>
      <c r="AO72" s="7">
        <f t="shared" si="127"/>
        <v>1.755801368520921E-2</v>
      </c>
      <c r="AP72" s="7">
        <f t="shared" si="128"/>
        <v>2.2118466378124629E-2</v>
      </c>
      <c r="AQ72" s="7">
        <f t="shared" si="129"/>
        <v>2.0064239786660911E-2</v>
      </c>
      <c r="AR72" s="1">
        <f t="shared" si="138"/>
        <v>50856.290901549728</v>
      </c>
      <c r="AS72" s="1">
        <f t="shared" si="133"/>
        <v>13186.169365191861</v>
      </c>
      <c r="AT72" s="1">
        <f t="shared" si="134"/>
        <v>5298.4845621062605</v>
      </c>
      <c r="AU72" s="1">
        <f t="shared" si="87"/>
        <v>10171.258180309946</v>
      </c>
      <c r="AV72" s="1">
        <f t="shared" si="88"/>
        <v>2637.2338730383726</v>
      </c>
      <c r="AW72" s="1">
        <f t="shared" si="89"/>
        <v>1059.6969124212521</v>
      </c>
      <c r="AX72" s="1">
        <f t="shared" si="161"/>
        <v>36130.174682246616</v>
      </c>
      <c r="AY72" s="1">
        <f t="shared" si="144"/>
        <v>3807.7785177978426</v>
      </c>
      <c r="AZ72" s="1">
        <f t="shared" si="145"/>
        <v>1113.4238482540497</v>
      </c>
      <c r="BA72" s="1">
        <f t="shared" si="162"/>
        <v>11817.952413056535</v>
      </c>
      <c r="BB72" s="1">
        <f t="shared" si="163"/>
        <v>22841.106943109509</v>
      </c>
      <c r="BC72" s="1">
        <f t="shared" si="164"/>
        <v>26706.740990596936</v>
      </c>
      <c r="BD72" s="1">
        <f t="shared" si="146"/>
        <v>44331.95982601327</v>
      </c>
      <c r="BE72">
        <f t="shared" ref="BE72:BG75" si="173">BE71</f>
        <v>0</v>
      </c>
      <c r="BF72">
        <f t="shared" si="173"/>
        <v>0</v>
      </c>
      <c r="BG72">
        <f t="shared" si="173"/>
        <v>0</v>
      </c>
      <c r="BH72">
        <f t="shared" si="147"/>
        <v>0</v>
      </c>
      <c r="BI72">
        <f t="shared" si="165"/>
        <v>0</v>
      </c>
      <c r="BJ72">
        <f t="shared" si="148"/>
        <v>0</v>
      </c>
      <c r="BK72">
        <f t="shared" si="149"/>
        <v>0</v>
      </c>
      <c r="BL72">
        <f t="shared" si="150"/>
        <v>0</v>
      </c>
      <c r="BM72">
        <f t="shared" si="151"/>
        <v>0</v>
      </c>
      <c r="BN72">
        <f t="shared" si="152"/>
        <v>0</v>
      </c>
      <c r="BO72">
        <f t="shared" si="166"/>
        <v>0</v>
      </c>
      <c r="BP72">
        <f t="shared" si="167"/>
        <v>0</v>
      </c>
      <c r="BQ72">
        <f t="shared" si="168"/>
        <v>0</v>
      </c>
      <c r="BR72" s="13">
        <f t="shared" si="140"/>
        <v>0.7224212765987621</v>
      </c>
      <c r="BS72" s="8">
        <f>BS$3*temperature!$I182</f>
        <v>-7.532932764591461</v>
      </c>
      <c r="BT72" s="8">
        <f>BT$3*temperature!$I182</f>
        <v>-6.962378240256121</v>
      </c>
      <c r="BU72" s="8">
        <f>BU$3*temperature!$I182</f>
        <v>-6.1123685600700952</v>
      </c>
      <c r="BV72" s="8">
        <f t="shared" si="169"/>
        <v>-7.0563555623300775</v>
      </c>
      <c r="BW72" s="8">
        <f t="shared" si="153"/>
        <v>-6.297163157667117</v>
      </c>
      <c r="BX72" s="8">
        <f t="shared" si="154"/>
        <v>-5.5283669996561802</v>
      </c>
      <c r="BY72" s="15">
        <f t="shared" si="170"/>
        <v>6.3265824500854953E-2</v>
      </c>
      <c r="BZ72" s="15">
        <f t="shared" si="155"/>
        <v>9.5544232104881097E-2</v>
      </c>
      <c r="CA72" s="15">
        <f t="shared" si="156"/>
        <v>9.5544232104881111E-2</v>
      </c>
      <c r="CB72" s="8">
        <f t="shared" si="171"/>
        <v>0.23828860113069178</v>
      </c>
      <c r="CC72" s="8">
        <f t="shared" si="157"/>
        <v>0.33260754129450221</v>
      </c>
      <c r="CD72" s="8">
        <f t="shared" si="158"/>
        <v>0.29200078020695752</v>
      </c>
      <c r="CE72" s="8">
        <f t="shared" si="172"/>
        <v>-7.2946441634607693</v>
      </c>
      <c r="CF72" s="8">
        <f t="shared" si="159"/>
        <v>-6.629770698961619</v>
      </c>
      <c r="CG72" s="8">
        <f t="shared" si="160"/>
        <v>-5.8203677798631377</v>
      </c>
      <c r="CH72" s="8">
        <f>CH$3*temperature!$I182+CH$4*temperature!$I182^2</f>
        <v>-7.2946441634607693</v>
      </c>
      <c r="CI72" s="8">
        <f>CI$3*temperature!$I182+CI$4*temperature!$I182^2</f>
        <v>-6.6297834899695793</v>
      </c>
      <c r="CJ72" s="8">
        <f>CJ$3*temperature!$I182+CJ$4*temperature!$I182^2</f>
        <v>-5.8203743087792716</v>
      </c>
      <c r="CK72" s="13"/>
      <c r="CL72" s="13"/>
      <c r="CM72" s="13"/>
    </row>
    <row r="73" spans="1:91" x14ac:dyDescent="0.3">
      <c r="A73">
        <f t="shared" si="90"/>
        <v>2027</v>
      </c>
      <c r="B73" s="4">
        <f t="shared" si="91"/>
        <v>1128.0021437847611</v>
      </c>
      <c r="C73" s="4">
        <f t="shared" si="92"/>
        <v>2779.7392599383193</v>
      </c>
      <c r="D73" s="4">
        <f t="shared" si="93"/>
        <v>3833.283421383102</v>
      </c>
      <c r="E73" s="11">
        <f t="shared" si="94"/>
        <v>1.7176285965187768E-3</v>
      </c>
      <c r="F73" s="11">
        <f t="shared" si="95"/>
        <v>3.3838435115531181E-3</v>
      </c>
      <c r="G73" s="11">
        <f t="shared" si="96"/>
        <v>6.9079961582862509E-3</v>
      </c>
      <c r="H73" s="4">
        <f t="shared" si="97"/>
        <v>51969.401922387515</v>
      </c>
      <c r="I73" s="4">
        <f t="shared" si="98"/>
        <v>13578.931707931686</v>
      </c>
      <c r="J73" s="4">
        <f t="shared" si="99"/>
        <v>5465.1156441581279</v>
      </c>
      <c r="K73" s="4">
        <f t="shared" si="100"/>
        <v>46072.07726398082</v>
      </c>
      <c r="L73" s="4">
        <f t="shared" si="101"/>
        <v>4884.965976353119</v>
      </c>
      <c r="M73" s="4">
        <f t="shared" si="102"/>
        <v>1425.7009053054153</v>
      </c>
      <c r="N73" s="11">
        <f t="shared" si="103"/>
        <v>2.0135167774195661E-2</v>
      </c>
      <c r="O73" s="11">
        <f t="shared" si="104"/>
        <v>2.6313049148299239E-2</v>
      </c>
      <c r="P73" s="11">
        <f t="shared" si="105"/>
        <v>2.4372458011237441E-2</v>
      </c>
      <c r="Q73" s="4">
        <f t="shared" si="106"/>
        <v>6084.9703583803484</v>
      </c>
      <c r="R73" s="4">
        <f t="shared" si="107"/>
        <v>6607.7868465349311</v>
      </c>
      <c r="S73" s="4">
        <f t="shared" si="108"/>
        <v>3040.8927574186869</v>
      </c>
      <c r="T73" s="4">
        <f t="shared" si="109"/>
        <v>117.0875579339513</v>
      </c>
      <c r="U73" s="4">
        <f t="shared" si="110"/>
        <v>486.62052278201014</v>
      </c>
      <c r="V73" s="4">
        <f t="shared" si="111"/>
        <v>556.41873940384301</v>
      </c>
      <c r="W73" s="11">
        <f t="shared" si="112"/>
        <v>-1.0734613539272964E-2</v>
      </c>
      <c r="X73" s="11">
        <f t="shared" si="113"/>
        <v>-1.217998157191269E-2</v>
      </c>
      <c r="Y73" s="11">
        <f t="shared" si="114"/>
        <v>-9.7425357312937999E-3</v>
      </c>
      <c r="Z73" s="4">
        <f t="shared" si="135"/>
        <v>13004.718428480481</v>
      </c>
      <c r="AA73" s="4">
        <f t="shared" si="136"/>
        <v>18772.680688852841</v>
      </c>
      <c r="AB73" s="4">
        <f t="shared" si="137"/>
        <v>8248.6932369268343</v>
      </c>
      <c r="AC73" s="12">
        <f t="shared" si="118"/>
        <v>2.1605202267293104</v>
      </c>
      <c r="AD73" s="12">
        <f t="shared" si="119"/>
        <v>2.8899813864801254</v>
      </c>
      <c r="AE73" s="12">
        <f t="shared" si="120"/>
        <v>2.7706384452811115</v>
      </c>
      <c r="AF73" s="11">
        <f t="shared" si="121"/>
        <v>-4.0504037456468023E-3</v>
      </c>
      <c r="AG73" s="11">
        <f t="shared" si="122"/>
        <v>2.9673830763510267E-4</v>
      </c>
      <c r="AH73" s="11">
        <f t="shared" si="123"/>
        <v>9.7937136394747881E-3</v>
      </c>
      <c r="AI73" s="1">
        <f t="shared" si="81"/>
        <v>84486.834650044068</v>
      </c>
      <c r="AJ73" s="1">
        <f t="shared" si="82"/>
        <v>20582.724123339358</v>
      </c>
      <c r="AK73" s="1">
        <f t="shared" si="83"/>
        <v>8098.877442613998</v>
      </c>
      <c r="AL73" s="10">
        <f t="shared" si="124"/>
        <v>20.962213780324387</v>
      </c>
      <c r="AM73" s="10">
        <f t="shared" si="125"/>
        <v>3.5055273468561481</v>
      </c>
      <c r="AN73" s="10">
        <f t="shared" si="126"/>
        <v>1.3034688471178848</v>
      </c>
      <c r="AO73" s="7">
        <f t="shared" si="127"/>
        <v>1.7382433548357116E-2</v>
      </c>
      <c r="AP73" s="7">
        <f t="shared" si="128"/>
        <v>2.1897281714343381E-2</v>
      </c>
      <c r="AQ73" s="7">
        <f t="shared" si="129"/>
        <v>1.9863597388794303E-2</v>
      </c>
      <c r="AR73" s="1">
        <f t="shared" si="138"/>
        <v>51969.401922387515</v>
      </c>
      <c r="AS73" s="1">
        <f t="shared" si="133"/>
        <v>13578.931707931686</v>
      </c>
      <c r="AT73" s="1">
        <f t="shared" si="134"/>
        <v>5465.1156441581279</v>
      </c>
      <c r="AU73" s="1">
        <f t="shared" si="87"/>
        <v>10393.880384477503</v>
      </c>
      <c r="AV73" s="1">
        <f t="shared" si="88"/>
        <v>2715.7863415863376</v>
      </c>
      <c r="AW73" s="1">
        <f t="shared" si="89"/>
        <v>1093.0231288316256</v>
      </c>
      <c r="AX73" s="1">
        <f t="shared" si="161"/>
        <v>36857.661811184655</v>
      </c>
      <c r="AY73" s="1">
        <f t="shared" si="144"/>
        <v>3907.9727810824947</v>
      </c>
      <c r="AZ73" s="1">
        <f t="shared" si="145"/>
        <v>1140.5607242443323</v>
      </c>
      <c r="BA73" s="1">
        <f t="shared" si="162"/>
        <v>11860.738142152944</v>
      </c>
      <c r="BB73" s="1">
        <f t="shared" si="163"/>
        <v>22990.595331904504</v>
      </c>
      <c r="BC73" s="1">
        <f t="shared" si="164"/>
        <v>26983.537244078932</v>
      </c>
      <c r="BD73" s="1">
        <f t="shared" si="146"/>
        <v>43369.734216034471</v>
      </c>
      <c r="BE73">
        <f t="shared" si="173"/>
        <v>0</v>
      </c>
      <c r="BF73">
        <f t="shared" si="173"/>
        <v>0</v>
      </c>
      <c r="BG73">
        <f t="shared" si="173"/>
        <v>0</v>
      </c>
      <c r="BH73">
        <f t="shared" si="147"/>
        <v>0</v>
      </c>
      <c r="BI73">
        <f t="shared" si="165"/>
        <v>0</v>
      </c>
      <c r="BJ73">
        <f t="shared" si="148"/>
        <v>0</v>
      </c>
      <c r="BK73">
        <f t="shared" si="149"/>
        <v>0</v>
      </c>
      <c r="BL73">
        <f t="shared" si="150"/>
        <v>0</v>
      </c>
      <c r="BM73">
        <f t="shared" si="151"/>
        <v>0</v>
      </c>
      <c r="BN73">
        <f t="shared" si="152"/>
        <v>0</v>
      </c>
      <c r="BO73">
        <f t="shared" si="166"/>
        <v>0</v>
      </c>
      <c r="BP73">
        <f t="shared" si="167"/>
        <v>0</v>
      </c>
      <c r="BQ73">
        <f t="shared" si="168"/>
        <v>0</v>
      </c>
      <c r="BR73" s="13">
        <f t="shared" si="140"/>
        <v>0.70137988019297293</v>
      </c>
      <c r="BS73" s="8">
        <f>BS$3*temperature!$I183</f>
        <v>-7.6869520096357444</v>
      </c>
      <c r="BT73" s="8">
        <f>BT$3*temperature!$I183</f>
        <v>-7.1047318591968773</v>
      </c>
      <c r="BU73" s="8">
        <f>BU$3*temperature!$I183</f>
        <v>-6.2373427793382614</v>
      </c>
      <c r="BV73" s="8">
        <f t="shared" si="169"/>
        <v>-7.1906872681710192</v>
      </c>
      <c r="BW73" s="8">
        <f t="shared" si="153"/>
        <v>-6.4120365531414922</v>
      </c>
      <c r="BX73" s="8">
        <f t="shared" si="154"/>
        <v>-5.6292159490606073</v>
      </c>
      <c r="BY73" s="15">
        <f t="shared" si="170"/>
        <v>6.4559365121916665E-2</v>
      </c>
      <c r="BZ73" s="15">
        <f t="shared" si="155"/>
        <v>9.7497740911743208E-2</v>
      </c>
      <c r="CA73" s="15">
        <f t="shared" si="156"/>
        <v>9.7497740911743222E-2</v>
      </c>
      <c r="CB73" s="8">
        <f t="shared" si="171"/>
        <v>0.24813237073236252</v>
      </c>
      <c r="CC73" s="8">
        <f t="shared" si="157"/>
        <v>0.34634765302769233</v>
      </c>
      <c r="CD73" s="8">
        <f t="shared" si="158"/>
        <v>0.30406341513882712</v>
      </c>
      <c r="CE73" s="8">
        <f t="shared" si="172"/>
        <v>-7.4388196389033814</v>
      </c>
      <c r="CF73" s="8">
        <f t="shared" si="159"/>
        <v>-6.7583842061691843</v>
      </c>
      <c r="CG73" s="8">
        <f t="shared" si="160"/>
        <v>-5.9332793641994348</v>
      </c>
      <c r="CH73" s="8">
        <f>CH$3*temperature!$I183+CH$4*temperature!$I183^2</f>
        <v>-7.4388196389033823</v>
      </c>
      <c r="CI73" s="8">
        <f>CI$3*temperature!$I183+CI$4*temperature!$I183^2</f>
        <v>-6.7583972305117888</v>
      </c>
      <c r="CJ73" s="8">
        <f>CJ$3*temperature!$I183+CJ$4*temperature!$I183^2</f>
        <v>-5.9332860122166124</v>
      </c>
      <c r="CK73" s="13"/>
      <c r="CL73" s="13"/>
      <c r="CM73" s="13"/>
    </row>
    <row r="74" spans="1:91" x14ac:dyDescent="0.3">
      <c r="A74">
        <f t="shared" si="90"/>
        <v>2028</v>
      </c>
      <c r="B74" s="4">
        <f t="shared" si="91"/>
        <v>1129.8427580869054</v>
      </c>
      <c r="C74" s="4">
        <f t="shared" si="92"/>
        <v>2788.6751524639435</v>
      </c>
      <c r="D74" s="4">
        <f t="shared" si="93"/>
        <v>3858.4397131742121</v>
      </c>
      <c r="E74" s="11">
        <f t="shared" si="94"/>
        <v>1.6317471666928379E-3</v>
      </c>
      <c r="F74" s="11">
        <f t="shared" si="95"/>
        <v>3.2146513359754621E-3</v>
      </c>
      <c r="G74" s="11">
        <f t="shared" si="96"/>
        <v>6.5625963503719376E-3</v>
      </c>
      <c r="H74" s="4">
        <f t="shared" si="97"/>
        <v>53091.55021032424</v>
      </c>
      <c r="I74" s="4">
        <f t="shared" si="98"/>
        <v>13977.436918613761</v>
      </c>
      <c r="J74" s="4">
        <f t="shared" si="99"/>
        <v>5633.6932355702975</v>
      </c>
      <c r="K74" s="4">
        <f t="shared" si="100"/>
        <v>46990.21154078198</v>
      </c>
      <c r="L74" s="4">
        <f t="shared" si="101"/>
        <v>5012.2140996824055</v>
      </c>
      <c r="M74" s="4">
        <f t="shared" si="102"/>
        <v>1460.0962187732728</v>
      </c>
      <c r="N74" s="11">
        <f t="shared" si="103"/>
        <v>1.9928215338337996E-2</v>
      </c>
      <c r="O74" s="11">
        <f t="shared" si="104"/>
        <v>2.6048927248472742E-2</v>
      </c>
      <c r="P74" s="11">
        <f t="shared" si="105"/>
        <v>2.4125195782553899E-2</v>
      </c>
      <c r="Q74" s="4">
        <f t="shared" si="106"/>
        <v>6149.6297392516926</v>
      </c>
      <c r="R74" s="4">
        <f t="shared" si="107"/>
        <v>6718.8629865261109</v>
      </c>
      <c r="S74" s="4">
        <f t="shared" si="108"/>
        <v>3104.152634749868</v>
      </c>
      <c r="T74" s="4">
        <f t="shared" si="109"/>
        <v>115.8306682492731</v>
      </c>
      <c r="U74" s="4">
        <f t="shared" si="110"/>
        <v>480.69349378201076</v>
      </c>
      <c r="V74" s="4">
        <f t="shared" si="111"/>
        <v>550.9978099536396</v>
      </c>
      <c r="W74" s="11">
        <f t="shared" si="112"/>
        <v>-1.0734613539272964E-2</v>
      </c>
      <c r="X74" s="11">
        <f t="shared" si="113"/>
        <v>-1.217998157191269E-2</v>
      </c>
      <c r="Y74" s="11">
        <f t="shared" si="114"/>
        <v>-9.7425357312937999E-3</v>
      </c>
      <c r="Z74" s="4">
        <f t="shared" si="135"/>
        <v>13093.452089175296</v>
      </c>
      <c r="AA74" s="4">
        <f t="shared" si="136"/>
        <v>19102.047620091769</v>
      </c>
      <c r="AB74" s="4">
        <f t="shared" si="137"/>
        <v>8507.7285186864719</v>
      </c>
      <c r="AC74" s="12">
        <f t="shared" si="118"/>
        <v>2.1517692475104204</v>
      </c>
      <c r="AD74" s="12">
        <f t="shared" si="119"/>
        <v>2.8908389546658464</v>
      </c>
      <c r="AE74" s="12">
        <f t="shared" si="120"/>
        <v>2.7977732848127141</v>
      </c>
      <c r="AF74" s="11">
        <f t="shared" si="121"/>
        <v>-4.0504037456468023E-3</v>
      </c>
      <c r="AG74" s="11">
        <f t="shared" si="122"/>
        <v>2.9673830763510267E-4</v>
      </c>
      <c r="AH74" s="11">
        <f t="shared" si="123"/>
        <v>9.7937136394747881E-3</v>
      </c>
      <c r="AI74" s="1">
        <f t="shared" si="81"/>
        <v>86432.031569517159</v>
      </c>
      <c r="AJ74" s="1">
        <f t="shared" si="82"/>
        <v>21240.238052591762</v>
      </c>
      <c r="AK74" s="1">
        <f t="shared" si="83"/>
        <v>8382.0128271842241</v>
      </c>
      <c r="AL74" s="10">
        <f t="shared" si="124"/>
        <v>21.322944325506704</v>
      </c>
      <c r="AM74" s="10">
        <f t="shared" si="125"/>
        <v>3.5815212515288772</v>
      </c>
      <c r="AN74" s="10">
        <f t="shared" si="126"/>
        <v>1.3291015117019904</v>
      </c>
      <c r="AO74" s="7">
        <f t="shared" si="127"/>
        <v>1.7208609212873545E-2</v>
      </c>
      <c r="AP74" s="7">
        <f t="shared" si="128"/>
        <v>2.1678308897199947E-2</v>
      </c>
      <c r="AQ74" s="7">
        <f t="shared" si="129"/>
        <v>1.9664961414906361E-2</v>
      </c>
      <c r="AR74" s="1">
        <f t="shared" si="138"/>
        <v>53091.55021032424</v>
      </c>
      <c r="AS74" s="1">
        <f t="shared" si="133"/>
        <v>13977.436918613761</v>
      </c>
      <c r="AT74" s="1">
        <f t="shared" si="134"/>
        <v>5633.6932355702975</v>
      </c>
      <c r="AU74" s="1">
        <f t="shared" si="87"/>
        <v>10618.310042064848</v>
      </c>
      <c r="AV74" s="1">
        <f t="shared" si="88"/>
        <v>2795.4873837227524</v>
      </c>
      <c r="AW74" s="1">
        <f t="shared" si="89"/>
        <v>1126.7386471140596</v>
      </c>
      <c r="AX74" s="1">
        <f t="shared" si="161"/>
        <v>37592.16923262558</v>
      </c>
      <c r="AY74" s="1">
        <f t="shared" si="144"/>
        <v>4009.7712797459249</v>
      </c>
      <c r="AZ74" s="1">
        <f t="shared" si="145"/>
        <v>1168.076975018618</v>
      </c>
      <c r="BA74" s="1">
        <f t="shared" si="162"/>
        <v>11902.386205176272</v>
      </c>
      <c r="BB74" s="1">
        <f t="shared" si="163"/>
        <v>23136.214068912268</v>
      </c>
      <c r="BC74" s="1">
        <f t="shared" si="164"/>
        <v>27252.599805092152</v>
      </c>
      <c r="BD74" s="1">
        <f t="shared" si="146"/>
        <v>42417.276163701223</v>
      </c>
      <c r="BE74">
        <f t="shared" si="173"/>
        <v>0</v>
      </c>
      <c r="BF74">
        <f t="shared" si="173"/>
        <v>0</v>
      </c>
      <c r="BG74">
        <f t="shared" si="173"/>
        <v>0</v>
      </c>
      <c r="BH74">
        <f t="shared" si="147"/>
        <v>0</v>
      </c>
      <c r="BI74">
        <f t="shared" si="165"/>
        <v>0</v>
      </c>
      <c r="BJ74">
        <f t="shared" si="148"/>
        <v>0</v>
      </c>
      <c r="BK74">
        <f t="shared" si="149"/>
        <v>0</v>
      </c>
      <c r="BL74">
        <f t="shared" si="150"/>
        <v>0</v>
      </c>
      <c r="BM74">
        <f t="shared" si="151"/>
        <v>0</v>
      </c>
      <c r="BN74">
        <f t="shared" si="152"/>
        <v>0</v>
      </c>
      <c r="BO74">
        <f t="shared" si="166"/>
        <v>0</v>
      </c>
      <c r="BP74">
        <f t="shared" si="167"/>
        <v>0</v>
      </c>
      <c r="BQ74">
        <f t="shared" si="168"/>
        <v>0</v>
      </c>
      <c r="BR74" s="13">
        <f t="shared" si="140"/>
        <v>0.68095133999317758</v>
      </c>
      <c r="BS74" s="8">
        <f>BS$3*temperature!$I184</f>
        <v>-7.8428022807257598</v>
      </c>
      <c r="BT74" s="8">
        <f>BT$3*temperature!$I184</f>
        <v>-7.2487778197921449</v>
      </c>
      <c r="BU74" s="8">
        <f>BU$3*temperature!$I184</f>
        <v>-6.3638027288504588</v>
      </c>
      <c r="BV74" s="8">
        <f t="shared" si="169"/>
        <v>-7.3262103548292057</v>
      </c>
      <c r="BW74" s="8">
        <f t="shared" si="153"/>
        <v>-6.527709461886066</v>
      </c>
      <c r="BX74" s="8">
        <f t="shared" si="154"/>
        <v>-5.730766802269665</v>
      </c>
      <c r="BY74" s="15">
        <f t="shared" si="170"/>
        <v>6.5868283734006036E-2</v>
      </c>
      <c r="BZ74" s="15">
        <f t="shared" si="155"/>
        <v>9.9474473605366376E-2</v>
      </c>
      <c r="CA74" s="15">
        <f t="shared" si="156"/>
        <v>9.947447360536639E-2</v>
      </c>
      <c r="CB74" s="8">
        <f t="shared" si="171"/>
        <v>0.25829596294827706</v>
      </c>
      <c r="CC74" s="8">
        <f t="shared" si="157"/>
        <v>0.36053417895303952</v>
      </c>
      <c r="CD74" s="8">
        <f t="shared" si="158"/>
        <v>0.31651796329039678</v>
      </c>
      <c r="CE74" s="8">
        <f t="shared" si="172"/>
        <v>-7.5845063177774827</v>
      </c>
      <c r="CF74" s="8">
        <f t="shared" si="159"/>
        <v>-6.8882436408391055</v>
      </c>
      <c r="CG74" s="8">
        <f t="shared" si="160"/>
        <v>-6.0472847655600619</v>
      </c>
      <c r="CH74" s="8">
        <f>CH$3*temperature!$I184+CH$4*temperature!$I184^2</f>
        <v>-7.5845063177774827</v>
      </c>
      <c r="CI74" s="8">
        <f>CI$3*temperature!$I184+CI$4*temperature!$I184^2</f>
        <v>-6.8882569001403482</v>
      </c>
      <c r="CJ74" s="8">
        <f>CJ$3*temperature!$I184+CJ$4*temperature!$I184^2</f>
        <v>-6.047291533507221</v>
      </c>
      <c r="CK74" s="13"/>
      <c r="CL74" s="13"/>
      <c r="CM74" s="13"/>
    </row>
    <row r="75" spans="1:91" x14ac:dyDescent="0.3">
      <c r="A75">
        <f t="shared" si="90"/>
        <v>2029</v>
      </c>
      <c r="B75" s="4">
        <f t="shared" si="91"/>
        <v>1131.5941949202563</v>
      </c>
      <c r="C75" s="4">
        <f t="shared" si="92"/>
        <v>2797.1915398531901</v>
      </c>
      <c r="D75" s="4">
        <f t="shared" si="93"/>
        <v>3882.4950264350286</v>
      </c>
      <c r="E75" s="11">
        <f t="shared" si="94"/>
        <v>1.5501598083581959E-3</v>
      </c>
      <c r="F75" s="11">
        <f t="shared" si="95"/>
        <v>3.053918769176689E-3</v>
      </c>
      <c r="G75" s="11">
        <f t="shared" si="96"/>
        <v>6.2344665328533406E-3</v>
      </c>
      <c r="H75" s="4">
        <f t="shared" si="97"/>
        <v>54222.376158443039</v>
      </c>
      <c r="I75" s="4">
        <f t="shared" si="98"/>
        <v>14381.5948667718</v>
      </c>
      <c r="J75" s="4">
        <f t="shared" si="99"/>
        <v>5804.158672957311</v>
      </c>
      <c r="K75" s="4">
        <f t="shared" si="100"/>
        <v>47916.803039329927</v>
      </c>
      <c r="L75" s="4">
        <f t="shared" si="101"/>
        <v>5141.4408566124202</v>
      </c>
      <c r="M75" s="4">
        <f t="shared" si="102"/>
        <v>1494.9558553038987</v>
      </c>
      <c r="N75" s="11">
        <f t="shared" si="103"/>
        <v>1.9718819476770788E-2</v>
      </c>
      <c r="O75" s="11">
        <f t="shared" si="104"/>
        <v>2.5782369699291818E-2</v>
      </c>
      <c r="P75" s="11">
        <f t="shared" si="105"/>
        <v>2.3874889943838129E-2</v>
      </c>
      <c r="Q75" s="4">
        <f t="shared" si="106"/>
        <v>6213.1940997242245</v>
      </c>
      <c r="R75" s="4">
        <f t="shared" si="107"/>
        <v>6828.9371760350268</v>
      </c>
      <c r="S75" s="4">
        <f t="shared" si="108"/>
        <v>3166.921321246919</v>
      </c>
      <c r="T75" s="4">
        <f t="shared" si="109"/>
        <v>114.58727078962141</v>
      </c>
      <c r="U75" s="4">
        <f t="shared" si="110"/>
        <v>474.83865588600753</v>
      </c>
      <c r="V75" s="4">
        <f t="shared" si="111"/>
        <v>545.62969410230164</v>
      </c>
      <c r="W75" s="11">
        <f t="shared" si="112"/>
        <v>-1.0734613539272964E-2</v>
      </c>
      <c r="X75" s="11">
        <f t="shared" si="113"/>
        <v>-1.217998157191269E-2</v>
      </c>
      <c r="Y75" s="11">
        <f t="shared" si="114"/>
        <v>-9.7425357312937999E-3</v>
      </c>
      <c r="Z75" s="4">
        <f t="shared" si="135"/>
        <v>13178.986848065253</v>
      </c>
      <c r="AA75" s="4">
        <f t="shared" si="136"/>
        <v>19428.914445425104</v>
      </c>
      <c r="AB75" s="4">
        <f t="shared" si="137"/>
        <v>8769.7709283048043</v>
      </c>
      <c r="AC75" s="12">
        <f t="shared" si="118"/>
        <v>2.1430537132905365</v>
      </c>
      <c r="AD75" s="12">
        <f t="shared" si="119"/>
        <v>2.8916967773248996</v>
      </c>
      <c r="AE75" s="12">
        <f t="shared" si="120"/>
        <v>2.8251738751923425</v>
      </c>
      <c r="AF75" s="11">
        <f t="shared" si="121"/>
        <v>-4.0504037456468023E-3</v>
      </c>
      <c r="AG75" s="11">
        <f t="shared" si="122"/>
        <v>2.9673830763510267E-4</v>
      </c>
      <c r="AH75" s="11">
        <f t="shared" si="123"/>
        <v>9.7937136394747881E-3</v>
      </c>
      <c r="AI75" s="1">
        <f t="shared" si="81"/>
        <v>88407.138454630302</v>
      </c>
      <c r="AJ75" s="1">
        <f t="shared" si="82"/>
        <v>21911.701631055341</v>
      </c>
      <c r="AK75" s="1">
        <f t="shared" si="83"/>
        <v>8670.5501915798613</v>
      </c>
      <c r="AL75" s="10">
        <f t="shared" si="124"/>
        <v>21.686213159510551</v>
      </c>
      <c r="AM75" s="10">
        <f t="shared" si="125"/>
        <v>3.6583861623012814</v>
      </c>
      <c r="AN75" s="10">
        <f t="shared" si="126"/>
        <v>1.3549768743466626</v>
      </c>
      <c r="AO75" s="7">
        <f t="shared" si="127"/>
        <v>1.7036523120744808E-2</v>
      </c>
      <c r="AP75" s="7">
        <f t="shared" si="128"/>
        <v>2.1461525808227949E-2</v>
      </c>
      <c r="AQ75" s="7">
        <f t="shared" si="129"/>
        <v>1.9468311800757296E-2</v>
      </c>
      <c r="AR75" s="1">
        <f t="shared" si="138"/>
        <v>54222.376158443039</v>
      </c>
      <c r="AS75" s="1">
        <f t="shared" si="133"/>
        <v>14381.5948667718</v>
      </c>
      <c r="AT75" s="1">
        <f t="shared" si="134"/>
        <v>5804.158672957311</v>
      </c>
      <c r="AU75" s="1">
        <f t="shared" si="87"/>
        <v>10844.475231688608</v>
      </c>
      <c r="AV75" s="1">
        <f t="shared" si="88"/>
        <v>2876.3189733543604</v>
      </c>
      <c r="AW75" s="1">
        <f t="shared" si="89"/>
        <v>1160.8317345914622</v>
      </c>
      <c r="AX75" s="1">
        <f t="shared" si="161"/>
        <v>38333.44243146394</v>
      </c>
      <c r="AY75" s="1">
        <f t="shared" si="144"/>
        <v>4113.152685289936</v>
      </c>
      <c r="AZ75" s="1">
        <f t="shared" si="145"/>
        <v>1195.9646842431191</v>
      </c>
      <c r="BA75" s="1">
        <f t="shared" si="162"/>
        <v>11942.933357603235</v>
      </c>
      <c r="BB75" s="1">
        <f t="shared" si="163"/>
        <v>23278.074401290887</v>
      </c>
      <c r="BC75" s="1">
        <f t="shared" si="164"/>
        <v>27514.110139507135</v>
      </c>
      <c r="BD75" s="1">
        <f t="shared" si="146"/>
        <v>41475.303492763407</v>
      </c>
      <c r="BE75">
        <f t="shared" si="173"/>
        <v>0</v>
      </c>
      <c r="BF75">
        <f t="shared" si="173"/>
        <v>0</v>
      </c>
      <c r="BG75">
        <f t="shared" si="173"/>
        <v>0</v>
      </c>
      <c r="BH75">
        <f t="shared" si="147"/>
        <v>0</v>
      </c>
      <c r="BI75">
        <f t="shared" si="165"/>
        <v>0</v>
      </c>
      <c r="BJ75">
        <f t="shared" si="148"/>
        <v>0</v>
      </c>
      <c r="BK75">
        <f t="shared" si="149"/>
        <v>0</v>
      </c>
      <c r="BL75">
        <f t="shared" si="150"/>
        <v>0</v>
      </c>
      <c r="BM75">
        <f t="shared" si="151"/>
        <v>0</v>
      </c>
      <c r="BN75">
        <f t="shared" si="152"/>
        <v>0</v>
      </c>
      <c r="BO75">
        <f t="shared" si="166"/>
        <v>0</v>
      </c>
      <c r="BP75">
        <f t="shared" si="167"/>
        <v>0</v>
      </c>
      <c r="BQ75">
        <f t="shared" si="168"/>
        <v>0</v>
      </c>
      <c r="BR75" s="13">
        <f t="shared" si="140"/>
        <v>0.66111780581861901</v>
      </c>
      <c r="BS75" s="8">
        <f>BS$3*temperature!$I185</f>
        <v>-8.0004808318570628</v>
      </c>
      <c r="BT75" s="8">
        <f>BT$3*temperature!$I185</f>
        <v>-7.3945135840235707</v>
      </c>
      <c r="BU75" s="8">
        <f>BU$3*temperature!$I185</f>
        <v>-6.4917461804451237</v>
      </c>
      <c r="BV75" s="8">
        <f t="shared" si="169"/>
        <v>-7.4629080653379551</v>
      </c>
      <c r="BW75" s="8">
        <f t="shared" si="153"/>
        <v>-6.6441597891278645</v>
      </c>
      <c r="BX75" s="8">
        <f t="shared" si="154"/>
        <v>-5.8330001619752796</v>
      </c>
      <c r="BY75" s="15">
        <f t="shared" si="170"/>
        <v>6.7192557274626585E-2</v>
      </c>
      <c r="BZ75" s="15">
        <f t="shared" si="155"/>
        <v>0.10147439535670136</v>
      </c>
      <c r="CA75" s="15">
        <f t="shared" si="156"/>
        <v>0.10147439535670137</v>
      </c>
      <c r="CB75" s="8">
        <f t="shared" si="171"/>
        <v>0.2687863832595539</v>
      </c>
      <c r="CC75" s="8">
        <f t="shared" si="157"/>
        <v>0.37517689744785326</v>
      </c>
      <c r="CD75" s="8">
        <f t="shared" si="158"/>
        <v>0.32937300923492224</v>
      </c>
      <c r="CE75" s="8">
        <f t="shared" si="172"/>
        <v>-7.7316944485975094</v>
      </c>
      <c r="CF75" s="8">
        <f t="shared" si="159"/>
        <v>-7.0193366865757181</v>
      </c>
      <c r="CG75" s="8">
        <f t="shared" si="160"/>
        <v>-6.1623731712102021</v>
      </c>
      <c r="CH75" s="8">
        <f>CH$3*temperature!$I185+CH$4*temperature!$I185^2</f>
        <v>-7.7316944485975085</v>
      </c>
      <c r="CI75" s="8">
        <f>CI$3*temperature!$I185+CI$4*temperature!$I185^2</f>
        <v>-7.0193501824147173</v>
      </c>
      <c r="CJ75" s="8">
        <f>CJ$3*temperature!$I185+CJ$4*temperature!$I185^2</f>
        <v>-6.1623800598933709</v>
      </c>
      <c r="CK75" s="13"/>
      <c r="CL75" s="13"/>
      <c r="CM75" s="13"/>
    </row>
    <row r="76" spans="1:91" x14ac:dyDescent="0.3">
      <c r="A76">
        <f t="shared" si="90"/>
        <v>2030</v>
      </c>
      <c r="B76" s="4">
        <f t="shared" si="91"/>
        <v>1133.2606391685763</v>
      </c>
      <c r="C76" s="4">
        <f t="shared" si="92"/>
        <v>2805.3068158105034</v>
      </c>
      <c r="D76" s="4">
        <f t="shared" si="93"/>
        <v>3905.4900474759938</v>
      </c>
      <c r="E76" s="11">
        <f t="shared" si="94"/>
        <v>1.472651817940286E-3</v>
      </c>
      <c r="F76" s="11">
        <f t="shared" si="95"/>
        <v>2.9012228307178545E-3</v>
      </c>
      <c r="G76" s="11">
        <f t="shared" si="96"/>
        <v>5.9227432062106729E-3</v>
      </c>
      <c r="H76" s="4">
        <f t="shared" si="97"/>
        <v>55361.527400492887</v>
      </c>
      <c r="I76" s="4">
        <f t="shared" si="98"/>
        <v>14791.316062419708</v>
      </c>
      <c r="J76" s="4">
        <f t="shared" si="99"/>
        <v>5976.4549811063043</v>
      </c>
      <c r="K76" s="4">
        <f t="shared" si="100"/>
        <v>48851.539960930095</v>
      </c>
      <c r="L76" s="4">
        <f t="shared" si="101"/>
        <v>5272.6197288143085</v>
      </c>
      <c r="M76" s="4">
        <f t="shared" si="102"/>
        <v>1530.2701859319077</v>
      </c>
      <c r="N76" s="11">
        <f t="shared" si="103"/>
        <v>1.9507497627355042E-2</v>
      </c>
      <c r="O76" s="11">
        <f t="shared" si="104"/>
        <v>2.5514029210931932E-2</v>
      </c>
      <c r="P76" s="11">
        <f t="shared" si="105"/>
        <v>2.3622323363408082E-2</v>
      </c>
      <c r="Q76" s="4">
        <f t="shared" si="106"/>
        <v>6275.6288809990401</v>
      </c>
      <c r="R76" s="4">
        <f t="shared" si="107"/>
        <v>6937.9426756847606</v>
      </c>
      <c r="S76" s="4">
        <f t="shared" si="108"/>
        <v>3229.1615634189061</v>
      </c>
      <c r="T76" s="4">
        <f t="shared" si="109"/>
        <v>113.35722072117481</v>
      </c>
      <c r="U76" s="4">
        <f t="shared" si="110"/>
        <v>469.05512980768418</v>
      </c>
      <c r="V76" s="4">
        <f t="shared" si="111"/>
        <v>540.31387731145503</v>
      </c>
      <c r="W76" s="11">
        <f t="shared" si="112"/>
        <v>-1.0734613539272964E-2</v>
      </c>
      <c r="X76" s="11">
        <f t="shared" si="113"/>
        <v>-1.217998157191269E-2</v>
      </c>
      <c r="Y76" s="11">
        <f t="shared" si="114"/>
        <v>-9.7425357312937999E-3</v>
      </c>
      <c r="Z76" s="4">
        <f t="shared" si="135"/>
        <v>13261.276715669732</v>
      </c>
      <c r="AA76" s="4">
        <f t="shared" si="136"/>
        <v>19753.075379839607</v>
      </c>
      <c r="AB76" s="4">
        <f t="shared" si="137"/>
        <v>9034.7287499983468</v>
      </c>
      <c r="AC76" s="12">
        <f t="shared" si="118"/>
        <v>2.1343734805031023</v>
      </c>
      <c r="AD76" s="12">
        <f t="shared" si="119"/>
        <v>2.892554854532797</v>
      </c>
      <c r="AE76" s="12">
        <f t="shared" si="120"/>
        <v>2.8528428191077015</v>
      </c>
      <c r="AF76" s="11">
        <f t="shared" si="121"/>
        <v>-4.0504037456468023E-3</v>
      </c>
      <c r="AG76" s="11">
        <f t="shared" si="122"/>
        <v>2.9673830763510267E-4</v>
      </c>
      <c r="AH76" s="11">
        <f t="shared" si="123"/>
        <v>9.7937136394747881E-3</v>
      </c>
      <c r="AI76" s="1">
        <f t="shared" si="81"/>
        <v>90410.899840855884</v>
      </c>
      <c r="AJ76" s="1">
        <f t="shared" si="82"/>
        <v>22596.850441304166</v>
      </c>
      <c r="AK76" s="1">
        <f t="shared" si="83"/>
        <v>8964.3269070133374</v>
      </c>
      <c r="AL76" s="10">
        <f t="shared" si="124"/>
        <v>22.051976254685016</v>
      </c>
      <c r="AM76" s="10">
        <f t="shared" si="125"/>
        <v>3.736115565849587</v>
      </c>
      <c r="AN76" s="10">
        <f t="shared" si="126"/>
        <v>1.3810921954965329</v>
      </c>
      <c r="AO76" s="7">
        <f t="shared" si="127"/>
        <v>1.686615788953736E-2</v>
      </c>
      <c r="AP76" s="7">
        <f t="shared" si="128"/>
        <v>2.1246910550145669E-2</v>
      </c>
      <c r="AQ76" s="7">
        <f t="shared" si="129"/>
        <v>1.9273628682749722E-2</v>
      </c>
      <c r="AR76" s="1">
        <f t="shared" si="138"/>
        <v>55361.527400492887</v>
      </c>
      <c r="AS76" s="1">
        <f t="shared" si="133"/>
        <v>14791.316062419708</v>
      </c>
      <c r="AT76" s="1">
        <f t="shared" si="134"/>
        <v>5976.4549811063043</v>
      </c>
      <c r="AU76" s="1">
        <f t="shared" si="87"/>
        <v>11072.305480098577</v>
      </c>
      <c r="AV76" s="1">
        <f t="shared" si="88"/>
        <v>2958.263212483942</v>
      </c>
      <c r="AW76" s="1">
        <f t="shared" si="89"/>
        <v>1195.2909962212609</v>
      </c>
      <c r="AX76" s="1">
        <f t="shared" si="161"/>
        <v>39081.231968744076</v>
      </c>
      <c r="AY76" s="1">
        <f t="shared" si="144"/>
        <v>4218.0957830514471</v>
      </c>
      <c r="AZ76" s="1">
        <f t="shared" si="145"/>
        <v>1224.2161487455264</v>
      </c>
      <c r="BA76" s="1">
        <f t="shared" si="162"/>
        <v>11982.415356285701</v>
      </c>
      <c r="BB76" s="1">
        <f t="shared" si="163"/>
        <v>23416.286122639685</v>
      </c>
      <c r="BC76" s="1">
        <f t="shared" si="164"/>
        <v>27768.253099631249</v>
      </c>
      <c r="BD76" s="1">
        <f t="shared" si="146"/>
        <v>40544.464476912362</v>
      </c>
      <c r="BE76">
        <f t="shared" ref="BE76:BE139" si="174">BE75</f>
        <v>0</v>
      </c>
      <c r="BF76">
        <f t="shared" ref="BF76:BF139" si="175">BF75</f>
        <v>0</v>
      </c>
      <c r="BG76">
        <f t="shared" ref="BG76:BG139" si="176">BG75</f>
        <v>0</v>
      </c>
      <c r="BH76">
        <f t="shared" si="147"/>
        <v>0</v>
      </c>
      <c r="BI76">
        <f t="shared" si="165"/>
        <v>0</v>
      </c>
      <c r="BJ76">
        <f t="shared" si="148"/>
        <v>0</v>
      </c>
      <c r="BK76">
        <f t="shared" si="149"/>
        <v>0</v>
      </c>
      <c r="BL76">
        <f t="shared" si="150"/>
        <v>0</v>
      </c>
      <c r="BM76">
        <f t="shared" si="151"/>
        <v>0</v>
      </c>
      <c r="BN76">
        <f t="shared" si="152"/>
        <v>0</v>
      </c>
      <c r="BO76">
        <f t="shared" si="166"/>
        <v>0</v>
      </c>
      <c r="BP76">
        <f t="shared" si="167"/>
        <v>0</v>
      </c>
      <c r="BQ76">
        <f t="shared" si="168"/>
        <v>0</v>
      </c>
      <c r="BR76" s="13">
        <f t="shared" si="140"/>
        <v>0.64186194739671742</v>
      </c>
      <c r="BS76" s="8">
        <f>BS$3*temperature!$I186</f>
        <v>-8.1599817445548606</v>
      </c>
      <c r="BT76" s="8">
        <f>BT$3*temperature!$I186</f>
        <v>-7.5419336816896587</v>
      </c>
      <c r="BU76" s="8">
        <f>BU$3*temperature!$I186</f>
        <v>-6.6211683317563841</v>
      </c>
      <c r="BV76" s="8">
        <f t="shared" si="169"/>
        <v>-7.6007607655769061</v>
      </c>
      <c r="BW76" s="8">
        <f t="shared" si="153"/>
        <v>-6.7613629201191223</v>
      </c>
      <c r="BX76" s="8">
        <f t="shared" si="154"/>
        <v>-5.9358944185485019</v>
      </c>
      <c r="BY76" s="15">
        <f t="shared" si="170"/>
        <v>6.853213603708383E-2</v>
      </c>
      <c r="BZ76" s="15">
        <f t="shared" si="155"/>
        <v>0.10349743109855367</v>
      </c>
      <c r="CA76" s="15">
        <f t="shared" si="156"/>
        <v>0.10349743109855368</v>
      </c>
      <c r="CB76" s="8">
        <f t="shared" si="171"/>
        <v>0.27961048948897715</v>
      </c>
      <c r="CC76" s="8">
        <f t="shared" si="157"/>
        <v>0.39028538078526831</v>
      </c>
      <c r="CD76" s="8">
        <f t="shared" si="158"/>
        <v>0.342636956603941</v>
      </c>
      <c r="CE76" s="8">
        <f t="shared" si="172"/>
        <v>-7.8803712550658833</v>
      </c>
      <c r="CF76" s="8">
        <f t="shared" si="159"/>
        <v>-7.151648300904391</v>
      </c>
      <c r="CG76" s="8">
        <f t="shared" si="160"/>
        <v>-6.2785313751524425</v>
      </c>
      <c r="CH76" s="8">
        <f>CH$3*temperature!$I186+CH$4*temperature!$I186^2</f>
        <v>-7.8803712550658833</v>
      </c>
      <c r="CI76" s="8">
        <f>CI$3*temperature!$I186+CI$4*temperature!$I186^2</f>
        <v>-7.151662034810264</v>
      </c>
      <c r="CJ76" s="8">
        <f>CJ$3*temperature!$I186+CJ$4*temperature!$I186^2</f>
        <v>-6.2785383853521308</v>
      </c>
      <c r="CK76" s="13"/>
      <c r="CL76" s="13"/>
      <c r="CM76" s="13"/>
    </row>
    <row r="77" spans="1:91" x14ac:dyDescent="0.3">
      <c r="A77">
        <f t="shared" si="90"/>
        <v>2031</v>
      </c>
      <c r="B77" s="4">
        <f t="shared" si="91"/>
        <v>1134.8460925920244</v>
      </c>
      <c r="C77" s="4">
        <f t="shared" si="92"/>
        <v>2813.0386949826416</v>
      </c>
      <c r="D77" s="4">
        <f t="shared" si="93"/>
        <v>3927.4647013893245</v>
      </c>
      <c r="E77" s="11">
        <f t="shared" si="94"/>
        <v>1.3990192270432716E-3</v>
      </c>
      <c r="F77" s="11">
        <f t="shared" si="95"/>
        <v>2.7561616891819615E-3</v>
      </c>
      <c r="G77" s="11">
        <f t="shared" si="96"/>
        <v>5.6266060459001389E-3</v>
      </c>
      <c r="H77" s="4">
        <f t="shared" si="97"/>
        <v>56508.658522679994</v>
      </c>
      <c r="I77" s="4">
        <f t="shared" si="98"/>
        <v>15206.511601602684</v>
      </c>
      <c r="J77" s="4">
        <f t="shared" si="99"/>
        <v>6150.5268268338541</v>
      </c>
      <c r="K77" s="4">
        <f t="shared" si="100"/>
        <v>49794.116481127785</v>
      </c>
      <c r="L77" s="4">
        <f t="shared" si="101"/>
        <v>5405.7242897956367</v>
      </c>
      <c r="M77" s="4">
        <f t="shared" si="102"/>
        <v>1566.0298168072982</v>
      </c>
      <c r="N77" s="11">
        <f t="shared" si="103"/>
        <v>1.9294714577094974E-2</v>
      </c>
      <c r="O77" s="11">
        <f t="shared" si="104"/>
        <v>2.5244483355005842E-2</v>
      </c>
      <c r="P77" s="11">
        <f t="shared" si="105"/>
        <v>2.3368181125226206E-2</v>
      </c>
      <c r="Q77" s="4">
        <f t="shared" si="106"/>
        <v>6336.9021441920968</v>
      </c>
      <c r="R77" s="4">
        <f t="shared" si="107"/>
        <v>7045.8162127659589</v>
      </c>
      <c r="S77" s="4">
        <f t="shared" si="108"/>
        <v>3290.8384564606095</v>
      </c>
      <c r="T77" s="4">
        <f t="shared" si="109"/>
        <v>112.14037476484694</v>
      </c>
      <c r="U77" s="4">
        <f t="shared" si="110"/>
        <v>463.34204697041548</v>
      </c>
      <c r="V77" s="4">
        <f t="shared" si="111"/>
        <v>535.04985005563424</v>
      </c>
      <c r="W77" s="11">
        <f t="shared" si="112"/>
        <v>-1.0734613539272964E-2</v>
      </c>
      <c r="X77" s="11">
        <f t="shared" si="113"/>
        <v>-1.217998157191269E-2</v>
      </c>
      <c r="Y77" s="11">
        <f t="shared" si="114"/>
        <v>-9.7425357312937999E-3</v>
      </c>
      <c r="Z77" s="4">
        <f t="shared" si="135"/>
        <v>13340.282578876977</v>
      </c>
      <c r="AA77" s="4">
        <f t="shared" si="136"/>
        <v>20074.334824071262</v>
      </c>
      <c r="AB77" s="4">
        <f t="shared" si="137"/>
        <v>9302.5129118634413</v>
      </c>
      <c r="AC77" s="12">
        <f t="shared" si="118"/>
        <v>2.1257284061630632</v>
      </c>
      <c r="AD77" s="12">
        <f t="shared" si="119"/>
        <v>2.8934131863650729</v>
      </c>
      <c r="AE77" s="12">
        <f t="shared" si="120"/>
        <v>2.8807827447364742</v>
      </c>
      <c r="AF77" s="11">
        <f t="shared" si="121"/>
        <v>-4.0504037456468023E-3</v>
      </c>
      <c r="AG77" s="11">
        <f t="shared" si="122"/>
        <v>2.9673830763510267E-4</v>
      </c>
      <c r="AH77" s="11">
        <f t="shared" si="123"/>
        <v>9.7937136394747881E-3</v>
      </c>
      <c r="AI77" s="1">
        <f t="shared" si="81"/>
        <v>92442.115336868883</v>
      </c>
      <c r="AJ77" s="1">
        <f t="shared" si="82"/>
        <v>23295.428609657691</v>
      </c>
      <c r="AK77" s="1">
        <f t="shared" si="83"/>
        <v>9263.1852125332643</v>
      </c>
      <c r="AL77" s="10">
        <f t="shared" si="124"/>
        <v>22.42018904683998</v>
      </c>
      <c r="AM77" s="10">
        <f t="shared" si="125"/>
        <v>3.8147026699498738</v>
      </c>
      <c r="AN77" s="10">
        <f t="shared" si="126"/>
        <v>1.4074446670676504</v>
      </c>
      <c r="AO77" s="7">
        <f t="shared" si="127"/>
        <v>1.6697496310641987E-2</v>
      </c>
      <c r="AP77" s="7">
        <f t="shared" si="128"/>
        <v>2.1034441444644211E-2</v>
      </c>
      <c r="AQ77" s="7">
        <f t="shared" si="129"/>
        <v>1.9080892395922224E-2</v>
      </c>
      <c r="AR77" s="1">
        <f t="shared" si="138"/>
        <v>56508.658522679994</v>
      </c>
      <c r="AS77" s="1">
        <f t="shared" si="133"/>
        <v>15206.511601602684</v>
      </c>
      <c r="AT77" s="1">
        <f t="shared" si="134"/>
        <v>6150.5268268338541</v>
      </c>
      <c r="AU77" s="1">
        <f t="shared" si="87"/>
        <v>11301.731704536</v>
      </c>
      <c r="AV77" s="1">
        <f t="shared" si="88"/>
        <v>3041.3023203205371</v>
      </c>
      <c r="AW77" s="1">
        <f t="shared" si="89"/>
        <v>1230.1053653667709</v>
      </c>
      <c r="AX77" s="1">
        <f t="shared" si="161"/>
        <v>39835.293184902235</v>
      </c>
      <c r="AY77" s="1">
        <f t="shared" si="144"/>
        <v>4324.5794318365088</v>
      </c>
      <c r="AZ77" s="1">
        <f t="shared" si="145"/>
        <v>1252.8238534458387</v>
      </c>
      <c r="BA77" s="1">
        <f t="shared" si="162"/>
        <v>12020.866952072096</v>
      </c>
      <c r="BB77" s="1">
        <f t="shared" si="163"/>
        <v>23550.95735500766</v>
      </c>
      <c r="BC77" s="1">
        <f t="shared" si="164"/>
        <v>28015.215906200065</v>
      </c>
      <c r="BD77" s="1">
        <f t="shared" si="146"/>
        <v>39625.341223775889</v>
      </c>
      <c r="BE77">
        <f t="shared" si="174"/>
        <v>0</v>
      </c>
      <c r="BF77">
        <f t="shared" si="175"/>
        <v>0</v>
      </c>
      <c r="BG77">
        <f t="shared" si="176"/>
        <v>0</v>
      </c>
      <c r="BH77">
        <f t="shared" si="147"/>
        <v>0</v>
      </c>
      <c r="BI77">
        <f t="shared" si="165"/>
        <v>0</v>
      </c>
      <c r="BJ77">
        <f t="shared" si="148"/>
        <v>0</v>
      </c>
      <c r="BK77">
        <f t="shared" si="149"/>
        <v>0</v>
      </c>
      <c r="BL77">
        <f t="shared" si="150"/>
        <v>0</v>
      </c>
      <c r="BM77">
        <f t="shared" si="151"/>
        <v>0</v>
      </c>
      <c r="BN77">
        <f t="shared" si="152"/>
        <v>0</v>
      </c>
      <c r="BO77">
        <f t="shared" si="166"/>
        <v>0</v>
      </c>
      <c r="BP77">
        <f t="shared" si="167"/>
        <v>0</v>
      </c>
      <c r="BQ77">
        <f t="shared" si="168"/>
        <v>0</v>
      </c>
      <c r="BR77" s="13">
        <f t="shared" si="140"/>
        <v>0.62316693922011401</v>
      </c>
      <c r="BS77" s="8">
        <f>BS$3*temperature!$I187</f>
        <v>-8.3212960761041845</v>
      </c>
      <c r="BT77" s="8">
        <f>BT$3*temperature!$I187</f>
        <v>-7.6910298474087728</v>
      </c>
      <c r="BU77" s="8">
        <f>BU$3*temperature!$I187</f>
        <v>-6.7520619264909021</v>
      </c>
      <c r="BV77" s="8">
        <f t="shared" si="169"/>
        <v>-7.7397461156087077</v>
      </c>
      <c r="BW77" s="8">
        <f t="shared" si="153"/>
        <v>-6.8792918893927784</v>
      </c>
      <c r="BX77" s="8">
        <f t="shared" si="154"/>
        <v>-6.0394258986312686</v>
      </c>
      <c r="BY77" s="15">
        <f t="shared" si="170"/>
        <v>6.9886944915405966E-2</v>
      </c>
      <c r="BZ77" s="15">
        <f t="shared" si="155"/>
        <v>0.10554346740566628</v>
      </c>
      <c r="CA77" s="15">
        <f t="shared" si="156"/>
        <v>0.10554346740566628</v>
      </c>
      <c r="CB77" s="8">
        <f t="shared" si="171"/>
        <v>0.29077498024773846</v>
      </c>
      <c r="CC77" s="8">
        <f t="shared" si="157"/>
        <v>0.40586897900799718</v>
      </c>
      <c r="CD77" s="8">
        <f t="shared" si="158"/>
        <v>0.35631801392981638</v>
      </c>
      <c r="CE77" s="8">
        <f t="shared" si="172"/>
        <v>-8.0305210958564466</v>
      </c>
      <c r="CF77" s="8">
        <f t="shared" si="159"/>
        <v>-7.2851608684007756</v>
      </c>
      <c r="CG77" s="8">
        <f t="shared" si="160"/>
        <v>-6.3957439125610849</v>
      </c>
      <c r="CH77" s="8">
        <f>CH$3*temperature!$I187+CH$4*temperature!$I187^2</f>
        <v>-8.0305210958564466</v>
      </c>
      <c r="CI77" s="8">
        <f>CI$3*temperature!$I187+CI$4*temperature!$I187^2</f>
        <v>-7.2851748418478683</v>
      </c>
      <c r="CJ77" s="8">
        <f>CJ$3*temperature!$I187+CJ$4*temperature!$I187^2</f>
        <v>-6.3957510450298427</v>
      </c>
      <c r="CK77" s="13"/>
      <c r="CL77" s="13"/>
      <c r="CM77" s="13"/>
    </row>
    <row r="78" spans="1:91" x14ac:dyDescent="0.3">
      <c r="A78">
        <f t="shared" si="90"/>
        <v>2032</v>
      </c>
      <c r="B78" s="4">
        <f t="shared" si="91"/>
        <v>1136.3543805201318</v>
      </c>
      <c r="C78" s="4">
        <f t="shared" si="92"/>
        <v>2820.4042249898744</v>
      </c>
      <c r="D78" s="4">
        <f t="shared" si="93"/>
        <v>3948.4580831915264</v>
      </c>
      <c r="E78" s="11">
        <f t="shared" si="94"/>
        <v>1.3290682656911079E-3</v>
      </c>
      <c r="F78" s="11">
        <f t="shared" si="95"/>
        <v>2.6183536047228633E-3</v>
      </c>
      <c r="G78" s="11">
        <f t="shared" si="96"/>
        <v>5.3452757436051315E-3</v>
      </c>
      <c r="H78" s="4">
        <f t="shared" si="97"/>
        <v>57663.4307882965</v>
      </c>
      <c r="I78" s="4">
        <f t="shared" si="98"/>
        <v>15627.093112165656</v>
      </c>
      <c r="J78" s="4">
        <f t="shared" si="99"/>
        <v>6326.3204687163206</v>
      </c>
      <c r="K78" s="4">
        <f t="shared" si="100"/>
        <v>50744.232412694008</v>
      </c>
      <c r="L78" s="4">
        <f t="shared" si="101"/>
        <v>5540.7281600642755</v>
      </c>
      <c r="M78" s="4">
        <f t="shared" si="102"/>
        <v>1602.2255613266575</v>
      </c>
      <c r="N78" s="11">
        <f t="shared" si="103"/>
        <v>1.9080887436296212E-2</v>
      </c>
      <c r="O78" s="11">
        <f t="shared" si="104"/>
        <v>2.4974242678910796E-2</v>
      </c>
      <c r="P78" s="11">
        <f t="shared" si="105"/>
        <v>2.3113062172182897E-2</v>
      </c>
      <c r="Q78" s="4">
        <f t="shared" si="106"/>
        <v>6396.9844473742396</v>
      </c>
      <c r="R78" s="4">
        <f t="shared" si="107"/>
        <v>7152.4978484147714</v>
      </c>
      <c r="S78" s="4">
        <f t="shared" si="108"/>
        <v>3351.9193399925925</v>
      </c>
      <c r="T78" s="4">
        <f t="shared" si="109"/>
        <v>110.93659117959707</v>
      </c>
      <c r="U78" s="4">
        <f t="shared" si="110"/>
        <v>457.69854937682351</v>
      </c>
      <c r="V78" s="4">
        <f t="shared" si="111"/>
        <v>529.83710777344379</v>
      </c>
      <c r="W78" s="11">
        <f t="shared" si="112"/>
        <v>-1.0734613539272964E-2</v>
      </c>
      <c r="X78" s="11">
        <f t="shared" si="113"/>
        <v>-1.217998157191269E-2</v>
      </c>
      <c r="Y78" s="11">
        <f t="shared" si="114"/>
        <v>-9.7425357312937999E-3</v>
      </c>
      <c r="Z78" s="4">
        <f t="shared" si="135"/>
        <v>13415.971798091057</v>
      </c>
      <c r="AA78" s="4">
        <f t="shared" si="136"/>
        <v>20392.506981630562</v>
      </c>
      <c r="AB78" s="4">
        <f t="shared" si="137"/>
        <v>9573.0369134733701</v>
      </c>
      <c r="AC78" s="12">
        <f t="shared" si="118"/>
        <v>2.1171183478645124</v>
      </c>
      <c r="AD78" s="12">
        <f t="shared" si="119"/>
        <v>2.8942717728972842</v>
      </c>
      <c r="AE78" s="12">
        <f t="shared" si="120"/>
        <v>2.9089963059959634</v>
      </c>
      <c r="AF78" s="11">
        <f t="shared" si="121"/>
        <v>-4.0504037456468023E-3</v>
      </c>
      <c r="AG78" s="11">
        <f t="shared" si="122"/>
        <v>2.9673830763510267E-4</v>
      </c>
      <c r="AH78" s="11">
        <f t="shared" si="123"/>
        <v>9.7937136394747881E-3</v>
      </c>
      <c r="AI78" s="1">
        <f t="shared" si="81"/>
        <v>94499.635507717991</v>
      </c>
      <c r="AJ78" s="1">
        <f t="shared" si="82"/>
        <v>24007.18806901246</v>
      </c>
      <c r="AK78" s="1">
        <f t="shared" si="83"/>
        <v>9566.9720566467095</v>
      </c>
      <c r="AL78" s="10">
        <f t="shared" si="124"/>
        <v>22.790806460494551</v>
      </c>
      <c r="AM78" s="10">
        <f t="shared" si="125"/>
        <v>3.8941404084902649</v>
      </c>
      <c r="AN78" s="10">
        <f t="shared" si="126"/>
        <v>1.4340314143107273</v>
      </c>
      <c r="AO78" s="7">
        <f t="shared" si="127"/>
        <v>1.6530521347535566E-2</v>
      </c>
      <c r="AP78" s="7">
        <f t="shared" si="128"/>
        <v>2.0824097030197768E-2</v>
      </c>
      <c r="AQ78" s="7">
        <f t="shared" si="129"/>
        <v>1.8890083471963002E-2</v>
      </c>
      <c r="AR78" s="1">
        <f t="shared" si="138"/>
        <v>57663.4307882965</v>
      </c>
      <c r="AS78" s="1">
        <f t="shared" si="133"/>
        <v>15627.093112165656</v>
      </c>
      <c r="AT78" s="1">
        <f t="shared" si="134"/>
        <v>6326.3204687163206</v>
      </c>
      <c r="AU78" s="1">
        <f t="shared" si="87"/>
        <v>11532.6861576593</v>
      </c>
      <c r="AV78" s="1">
        <f t="shared" si="88"/>
        <v>3125.4186224331315</v>
      </c>
      <c r="AW78" s="1">
        <f t="shared" si="89"/>
        <v>1265.2640937432643</v>
      </c>
      <c r="AX78" s="1">
        <f t="shared" si="161"/>
        <v>40595.385930155207</v>
      </c>
      <c r="AY78" s="1">
        <f t="shared" si="144"/>
        <v>4432.58252805142</v>
      </c>
      <c r="AZ78" s="1">
        <f t="shared" si="145"/>
        <v>1281.7804490613257</v>
      </c>
      <c r="BA78" s="1">
        <f t="shared" si="162"/>
        <v>12058.321887101389</v>
      </c>
      <c r="BB78" s="1">
        <f t="shared" si="163"/>
        <v>23682.19436287606</v>
      </c>
      <c r="BC78" s="1">
        <f t="shared" si="164"/>
        <v>28255.187231661086</v>
      </c>
      <c r="BD78" s="1">
        <f t="shared" si="146"/>
        <v>38718.453069796771</v>
      </c>
      <c r="BE78">
        <f t="shared" si="174"/>
        <v>0</v>
      </c>
      <c r="BF78">
        <f t="shared" si="175"/>
        <v>0</v>
      </c>
      <c r="BG78">
        <f t="shared" si="176"/>
        <v>0</v>
      </c>
      <c r="BH78">
        <f t="shared" si="147"/>
        <v>0</v>
      </c>
      <c r="BI78">
        <f t="shared" si="165"/>
        <v>0</v>
      </c>
      <c r="BJ78">
        <f t="shared" si="148"/>
        <v>0</v>
      </c>
      <c r="BK78">
        <f t="shared" si="149"/>
        <v>0</v>
      </c>
      <c r="BL78">
        <f t="shared" si="150"/>
        <v>0</v>
      </c>
      <c r="BM78">
        <f t="shared" si="151"/>
        <v>0</v>
      </c>
      <c r="BN78">
        <f t="shared" si="152"/>
        <v>0</v>
      </c>
      <c r="BO78">
        <f t="shared" si="166"/>
        <v>0</v>
      </c>
      <c r="BP78">
        <f t="shared" si="167"/>
        <v>0</v>
      </c>
      <c r="BQ78">
        <f t="shared" si="168"/>
        <v>0</v>
      </c>
      <c r="BR78" s="13">
        <f t="shared" si="140"/>
        <v>0.60501644584477088</v>
      </c>
      <c r="BS78" s="8">
        <f>BS$3*temperature!$I188</f>
        <v>-8.4844120042612783</v>
      </c>
      <c r="BT78" s="8">
        <f>BT$3*temperature!$I188</f>
        <v>-7.8417911543699033</v>
      </c>
      <c r="BU78" s="8">
        <f>BU$3*temperature!$I188</f>
        <v>-6.8844173718495263</v>
      </c>
      <c r="BV78" s="8">
        <f t="shared" si="169"/>
        <v>-7.8798392370075341</v>
      </c>
      <c r="BW78" s="8">
        <f t="shared" si="153"/>
        <v>-6.9979175460826406</v>
      </c>
      <c r="BX78" s="8">
        <f t="shared" si="154"/>
        <v>-6.1435690102732625</v>
      </c>
      <c r="BY78" s="15">
        <f t="shared" si="170"/>
        <v>7.1256884619711885E-2</v>
      </c>
      <c r="BZ78" s="15">
        <f t="shared" si="155"/>
        <v>0.10761235433017206</v>
      </c>
      <c r="CA78" s="15">
        <f t="shared" si="156"/>
        <v>0.10761235433017208</v>
      </c>
      <c r="CB78" s="8">
        <f t="shared" si="171"/>
        <v>0.30228638362687216</v>
      </c>
      <c r="CC78" s="8">
        <f t="shared" si="157"/>
        <v>0.42193680414363149</v>
      </c>
      <c r="CD78" s="8">
        <f t="shared" si="158"/>
        <v>0.37042418078813166</v>
      </c>
      <c r="CE78" s="8">
        <f t="shared" si="172"/>
        <v>-8.1821256206344071</v>
      </c>
      <c r="CF78" s="8">
        <f t="shared" si="159"/>
        <v>-7.4198543502262719</v>
      </c>
      <c r="CG78" s="8">
        <f t="shared" si="160"/>
        <v>-6.5139931910613944</v>
      </c>
      <c r="CH78" s="8">
        <f>CH$3*temperature!$I188+CH$4*temperature!$I188^2</f>
        <v>-8.1821256206344053</v>
      </c>
      <c r="CI78" s="8">
        <f>CI$3*temperature!$I188+CI$4*temperature!$I188^2</f>
        <v>-7.4198685646297164</v>
      </c>
      <c r="CJ78" s="8">
        <f>CJ$3*temperature!$I188+CJ$4*temperature!$I188^2</f>
        <v>-6.514000446521548</v>
      </c>
      <c r="CK78" s="13"/>
      <c r="CL78" s="13"/>
      <c r="CM78" s="13"/>
    </row>
    <row r="79" spans="1:91" x14ac:dyDescent="0.3">
      <c r="A79">
        <f t="shared" si="90"/>
        <v>2033</v>
      </c>
      <c r="B79" s="4">
        <f t="shared" si="91"/>
        <v>1137.7891584385738</v>
      </c>
      <c r="C79" s="4">
        <f t="shared" si="92"/>
        <v>2827.4197997806882</v>
      </c>
      <c r="D79" s="4">
        <f t="shared" si="93"/>
        <v>3968.5084005474155</v>
      </c>
      <c r="E79" s="11">
        <f t="shared" si="94"/>
        <v>1.2626148524065525E-3</v>
      </c>
      <c r="F79" s="11">
        <f t="shared" si="95"/>
        <v>2.4874359244867199E-3</v>
      </c>
      <c r="G79" s="11">
        <f t="shared" si="96"/>
        <v>5.0780119564248745E-3</v>
      </c>
      <c r="H79" s="4">
        <f t="shared" si="97"/>
        <v>58825.511876688397</v>
      </c>
      <c r="I79" s="4">
        <f t="shared" si="98"/>
        <v>16052.972700881051</v>
      </c>
      <c r="J79" s="4">
        <f t="shared" si="99"/>
        <v>6503.7837039203587</v>
      </c>
      <c r="K79" s="4">
        <f t="shared" si="100"/>
        <v>51701.59290093484</v>
      </c>
      <c r="L79" s="4">
        <f t="shared" si="101"/>
        <v>5677.6049676550392</v>
      </c>
      <c r="M79" s="4">
        <f t="shared" si="102"/>
        <v>1638.8484154457699</v>
      </c>
      <c r="N79" s="11">
        <f t="shared" si="103"/>
        <v>1.8866390183120529E-2</v>
      </c>
      <c r="O79" s="11">
        <f t="shared" si="104"/>
        <v>2.470375799652591E-2</v>
      </c>
      <c r="P79" s="11">
        <f t="shared" si="105"/>
        <v>2.2857489608884007E-2</v>
      </c>
      <c r="Q79" s="4">
        <f t="shared" si="106"/>
        <v>6455.8487285844385</v>
      </c>
      <c r="R79" s="4">
        <f t="shared" si="107"/>
        <v>7257.9308499400895</v>
      </c>
      <c r="S79" s="4">
        <f t="shared" si="108"/>
        <v>3412.3736957498413</v>
      </c>
      <c r="T79" s="4">
        <f t="shared" si="109"/>
        <v>109.74572974591977</v>
      </c>
      <c r="U79" s="4">
        <f t="shared" si="110"/>
        <v>452.12378947992261</v>
      </c>
      <c r="V79" s="4">
        <f t="shared" si="111"/>
        <v>524.67515081919566</v>
      </c>
      <c r="W79" s="11">
        <f t="shared" si="112"/>
        <v>-1.0734613539272964E-2</v>
      </c>
      <c r="X79" s="11">
        <f t="shared" si="113"/>
        <v>-1.217998157191269E-2</v>
      </c>
      <c r="Y79" s="11">
        <f t="shared" si="114"/>
        <v>-9.7425357312937999E-3</v>
      </c>
      <c r="Z79" s="4">
        <f t="shared" si="135"/>
        <v>13488.317825307342</v>
      </c>
      <c r="AA79" s="4">
        <f t="shared" si="136"/>
        <v>20707.415488981071</v>
      </c>
      <c r="AB79" s="4">
        <f t="shared" si="137"/>
        <v>9846.2167470721724</v>
      </c>
      <c r="AC79" s="12">
        <f t="shared" si="118"/>
        <v>2.1085431637783443</v>
      </c>
      <c r="AD79" s="12">
        <f t="shared" si="119"/>
        <v>2.8951306142050099</v>
      </c>
      <c r="AE79" s="12">
        <f t="shared" si="120"/>
        <v>2.9374861827951779</v>
      </c>
      <c r="AF79" s="11">
        <f t="shared" si="121"/>
        <v>-4.0504037456468023E-3</v>
      </c>
      <c r="AG79" s="11">
        <f t="shared" si="122"/>
        <v>2.9673830763510267E-4</v>
      </c>
      <c r="AH79" s="11">
        <f t="shared" si="123"/>
        <v>9.7937136394747881E-3</v>
      </c>
      <c r="AI79" s="1">
        <f t="shared" si="81"/>
        <v>96582.358114605508</v>
      </c>
      <c r="AJ79" s="1">
        <f t="shared" si="82"/>
        <v>24731.887884544347</v>
      </c>
      <c r="AK79" s="1">
        <f t="shared" si="83"/>
        <v>9875.5389447253037</v>
      </c>
      <c r="AL79" s="10">
        <f t="shared" si="124"/>
        <v>23.163782934090079</v>
      </c>
      <c r="AM79" s="10">
        <f t="shared" si="125"/>
        <v>3.9744214466287238</v>
      </c>
      <c r="AN79" s="10">
        <f t="shared" si="126"/>
        <v>1.4608494976972968</v>
      </c>
      <c r="AO79" s="7">
        <f t="shared" si="127"/>
        <v>1.6365216134060209E-2</v>
      </c>
      <c r="AP79" s="7">
        <f t="shared" si="128"/>
        <v>2.0615856059895788E-2</v>
      </c>
      <c r="AQ79" s="7">
        <f t="shared" si="129"/>
        <v>1.8701182637243373E-2</v>
      </c>
      <c r="AR79" s="1">
        <f t="shared" si="138"/>
        <v>58825.511876688397</v>
      </c>
      <c r="AS79" s="1">
        <f t="shared" si="133"/>
        <v>16052.972700881051</v>
      </c>
      <c r="AT79" s="1">
        <f t="shared" si="134"/>
        <v>6503.7837039203587</v>
      </c>
      <c r="AU79" s="1">
        <f t="shared" si="87"/>
        <v>11765.102375337679</v>
      </c>
      <c r="AV79" s="1">
        <f t="shared" si="88"/>
        <v>3210.5945401762106</v>
      </c>
      <c r="AW79" s="1">
        <f t="shared" si="89"/>
        <v>1300.7567407840718</v>
      </c>
      <c r="AX79" s="1">
        <f t="shared" si="161"/>
        <v>41361.274320747878</v>
      </c>
      <c r="AY79" s="1">
        <f t="shared" si="144"/>
        <v>4542.0839741240306</v>
      </c>
      <c r="AZ79" s="1">
        <f t="shared" si="145"/>
        <v>1311.078732356616</v>
      </c>
      <c r="BA79" s="1">
        <f t="shared" si="162"/>
        <v>12094.812896266772</v>
      </c>
      <c r="BB79" s="1">
        <f t="shared" si="163"/>
        <v>23810.101396314989</v>
      </c>
      <c r="BC79" s="1">
        <f t="shared" si="164"/>
        <v>28488.356378405435</v>
      </c>
      <c r="BD79" s="1">
        <f t="shared" si="146"/>
        <v>37824.259958913586</v>
      </c>
      <c r="BE79">
        <f t="shared" si="174"/>
        <v>0</v>
      </c>
      <c r="BF79">
        <f t="shared" si="175"/>
        <v>0</v>
      </c>
      <c r="BG79">
        <f t="shared" si="176"/>
        <v>0</v>
      </c>
      <c r="BH79">
        <f t="shared" si="147"/>
        <v>0</v>
      </c>
      <c r="BI79">
        <f t="shared" si="165"/>
        <v>0</v>
      </c>
      <c r="BJ79">
        <f t="shared" si="148"/>
        <v>0</v>
      </c>
      <c r="BK79">
        <f t="shared" si="149"/>
        <v>0</v>
      </c>
      <c r="BL79">
        <f t="shared" si="150"/>
        <v>0</v>
      </c>
      <c r="BM79">
        <f t="shared" si="151"/>
        <v>0</v>
      </c>
      <c r="BN79">
        <f t="shared" si="152"/>
        <v>0</v>
      </c>
      <c r="BO79">
        <f t="shared" si="166"/>
        <v>0</v>
      </c>
      <c r="BP79">
        <f t="shared" si="167"/>
        <v>0</v>
      </c>
      <c r="BQ79">
        <f t="shared" si="168"/>
        <v>0</v>
      </c>
      <c r="BR79" s="13">
        <f t="shared" si="140"/>
        <v>0.58739460761628237</v>
      </c>
      <c r="BS79" s="8">
        <f>BS$3*temperature!$I189</f>
        <v>-8.6493149698162046</v>
      </c>
      <c r="BT79" s="8">
        <f>BT$3*temperature!$I189</f>
        <v>-7.9942041460973812</v>
      </c>
      <c r="BU79" s="8">
        <f>BU$3*temperature!$I189</f>
        <v>-7.018222854205364</v>
      </c>
      <c r="BV79" s="8">
        <f t="shared" si="169"/>
        <v>-8.0210128773082729</v>
      </c>
      <c r="BW79" s="8">
        <f t="shared" si="153"/>
        <v>-7.1172087162377808</v>
      </c>
      <c r="BX79" s="8">
        <f t="shared" si="154"/>
        <v>-6.2482963854299785</v>
      </c>
      <c r="BY79" s="15">
        <f t="shared" si="170"/>
        <v>7.264183287353243E-2</v>
      </c>
      <c r="BZ79" s="15">
        <f t="shared" si="155"/>
        <v>0.1097039072097918</v>
      </c>
      <c r="CA79" s="15">
        <f t="shared" si="156"/>
        <v>0.10970390720979181</v>
      </c>
      <c r="CB79" s="8">
        <f t="shared" si="171"/>
        <v>0.31415104625396545</v>
      </c>
      <c r="CC79" s="8">
        <f t="shared" si="157"/>
        <v>0.43849771492979994</v>
      </c>
      <c r="CD79" s="8">
        <f t="shared" si="158"/>
        <v>0.38496323438769275</v>
      </c>
      <c r="CE79" s="8">
        <f t="shared" si="172"/>
        <v>-8.3351639235622379</v>
      </c>
      <c r="CF79" s="8">
        <f t="shared" si="159"/>
        <v>-7.5557064311675806</v>
      </c>
      <c r="CG79" s="8">
        <f t="shared" si="160"/>
        <v>-6.6332596198176716</v>
      </c>
      <c r="CH79" s="8">
        <f>CH$3*temperature!$I189+CH$4*temperature!$I189^2</f>
        <v>-8.3351639235622397</v>
      </c>
      <c r="CI79" s="8">
        <f>CI$3*temperature!$I189+CI$4*temperature!$I189^2</f>
        <v>-7.5557208878791897</v>
      </c>
      <c r="CJ79" s="8">
        <f>CJ$3*temperature!$I189+CJ$4*temperature!$I189^2</f>
        <v>-6.6332669989592263</v>
      </c>
      <c r="CK79" s="13"/>
      <c r="CL79" s="13"/>
      <c r="CM79" s="13"/>
    </row>
    <row r="80" spans="1:91" x14ac:dyDescent="0.3">
      <c r="A80">
        <f t="shared" si="90"/>
        <v>2034</v>
      </c>
      <c r="B80" s="4">
        <f t="shared" si="91"/>
        <v>1139.1539184544079</v>
      </c>
      <c r="C80" s="4">
        <f t="shared" si="92"/>
        <v>2834.1011740850886</v>
      </c>
      <c r="D80" s="4">
        <f t="shared" si="93"/>
        <v>3987.6529269992102</v>
      </c>
      <c r="E80" s="11">
        <f t="shared" si="94"/>
        <v>1.1994841097862248E-3</v>
      </c>
      <c r="F80" s="11">
        <f t="shared" si="95"/>
        <v>2.3630641282623836E-3</v>
      </c>
      <c r="G80" s="11">
        <f t="shared" si="96"/>
        <v>4.8241113586036301E-3</v>
      </c>
      <c r="H80" s="4">
        <f t="shared" si="97"/>
        <v>59994.57563766378</v>
      </c>
      <c r="I80" s="4">
        <f t="shared" si="98"/>
        <v>16484.062902827845</v>
      </c>
      <c r="J80" s="4">
        <f t="shared" si="99"/>
        <v>6682.8658131501452</v>
      </c>
      <c r="K80" s="4">
        <f t="shared" si="100"/>
        <v>52665.908149676376</v>
      </c>
      <c r="L80" s="4">
        <f t="shared" si="101"/>
        <v>5816.3283137375192</v>
      </c>
      <c r="M80" s="4">
        <f t="shared" si="102"/>
        <v>1675.8895358977836</v>
      </c>
      <c r="N80" s="11">
        <f t="shared" si="103"/>
        <v>1.8651557807691788E-2</v>
      </c>
      <c r="O80" s="11">
        <f t="shared" si="104"/>
        <v>2.4433426924341806E-2</v>
      </c>
      <c r="P80" s="11">
        <f t="shared" si="105"/>
        <v>2.2601919801068737E-2</v>
      </c>
      <c r="Q80" s="4">
        <f t="shared" si="106"/>
        <v>6513.4701946896284</v>
      </c>
      <c r="R80" s="4">
        <f t="shared" si="107"/>
        <v>7362.0615685082284</v>
      </c>
      <c r="S80" s="4">
        <f t="shared" si="108"/>
        <v>3472.1730477582901</v>
      </c>
      <c r="T80" s="4">
        <f t="shared" si="109"/>
        <v>108.56765174951184</v>
      </c>
      <c r="U80" s="4">
        <f t="shared" si="110"/>
        <v>446.61693005583379</v>
      </c>
      <c r="V80" s="4">
        <f t="shared" si="111"/>
        <v>519.56348441501768</v>
      </c>
      <c r="W80" s="11">
        <f t="shared" si="112"/>
        <v>-1.0734613539272964E-2</v>
      </c>
      <c r="X80" s="11">
        <f t="shared" si="113"/>
        <v>-1.217998157191269E-2</v>
      </c>
      <c r="Y80" s="11">
        <f t="shared" si="114"/>
        <v>-9.7425357312937999E-3</v>
      </c>
      <c r="Z80" s="4">
        <f t="shared" si="135"/>
        <v>13557.299842484848</v>
      </c>
      <c r="AA80" s="4">
        <f t="shared" si="136"/>
        <v>21018.893059958864</v>
      </c>
      <c r="AB80" s="4">
        <f t="shared" si="137"/>
        <v>10121.970814276216</v>
      </c>
      <c r="AC80" s="12">
        <f t="shared" si="118"/>
        <v>2.1000027126499186</v>
      </c>
      <c r="AD80" s="12">
        <f t="shared" si="119"/>
        <v>2.8959897103638519</v>
      </c>
      <c r="AE80" s="12">
        <f t="shared" si="120"/>
        <v>2.966255081289388</v>
      </c>
      <c r="AF80" s="11">
        <f t="shared" si="121"/>
        <v>-4.0504037456468023E-3</v>
      </c>
      <c r="AG80" s="11">
        <f t="shared" si="122"/>
        <v>2.9673830763510267E-4</v>
      </c>
      <c r="AH80" s="11">
        <f t="shared" si="123"/>
        <v>9.7937136394747881E-3</v>
      </c>
      <c r="AI80" s="1">
        <f t="shared" si="81"/>
        <v>98689.224678482642</v>
      </c>
      <c r="AJ80" s="1">
        <f t="shared" si="82"/>
        <v>25469.293636266124</v>
      </c>
      <c r="AK80" s="1">
        <f t="shared" si="83"/>
        <v>10188.741791036846</v>
      </c>
      <c r="AL80" s="10">
        <f t="shared" si="124"/>
        <v>23.539072445146928</v>
      </c>
      <c r="AM80" s="10">
        <f t="shared" si="125"/>
        <v>4.0555381860891337</v>
      </c>
      <c r="AN80" s="10">
        <f t="shared" si="126"/>
        <v>1.4878959148266395</v>
      </c>
      <c r="AO80" s="7">
        <f t="shared" si="127"/>
        <v>1.6201563972719608E-2</v>
      </c>
      <c r="AP80" s="7">
        <f t="shared" si="128"/>
        <v>2.0409697499296831E-2</v>
      </c>
      <c r="AQ80" s="7">
        <f t="shared" si="129"/>
        <v>1.851417081087094E-2</v>
      </c>
      <c r="AR80" s="1">
        <f t="shared" si="138"/>
        <v>59994.57563766378</v>
      </c>
      <c r="AS80" s="1">
        <f t="shared" si="133"/>
        <v>16484.062902827845</v>
      </c>
      <c r="AT80" s="1">
        <f t="shared" si="134"/>
        <v>6682.8658131501452</v>
      </c>
      <c r="AU80" s="1">
        <f t="shared" si="87"/>
        <v>11998.915127532757</v>
      </c>
      <c r="AV80" s="1">
        <f t="shared" si="88"/>
        <v>3296.8125805655691</v>
      </c>
      <c r="AW80" s="1">
        <f t="shared" si="89"/>
        <v>1336.5731626300292</v>
      </c>
      <c r="AX80" s="1">
        <f t="shared" si="161"/>
        <v>42132.726519741103</v>
      </c>
      <c r="AY80" s="1">
        <f t="shared" si="144"/>
        <v>4653.0626509900148</v>
      </c>
      <c r="AZ80" s="1">
        <f t="shared" si="145"/>
        <v>1340.7116287182268</v>
      </c>
      <c r="BA80" s="1">
        <f t="shared" si="162"/>
        <v>12130.371712376245</v>
      </c>
      <c r="BB80" s="1">
        <f t="shared" si="163"/>
        <v>23934.78056064287</v>
      </c>
      <c r="BC80" s="1">
        <f t="shared" si="164"/>
        <v>28714.912545584728</v>
      </c>
      <c r="BD80" s="1">
        <f t="shared" si="146"/>
        <v>36943.165782020529</v>
      </c>
      <c r="BE80">
        <f t="shared" si="174"/>
        <v>0</v>
      </c>
      <c r="BF80">
        <f t="shared" si="175"/>
        <v>0</v>
      </c>
      <c r="BG80">
        <f t="shared" si="176"/>
        <v>0</v>
      </c>
      <c r="BH80">
        <f t="shared" si="147"/>
        <v>0</v>
      </c>
      <c r="BI80">
        <f t="shared" si="165"/>
        <v>0</v>
      </c>
      <c r="BJ80">
        <f t="shared" si="148"/>
        <v>0</v>
      </c>
      <c r="BK80">
        <f t="shared" si="149"/>
        <v>0</v>
      </c>
      <c r="BL80">
        <f t="shared" si="150"/>
        <v>0</v>
      </c>
      <c r="BM80">
        <f t="shared" si="151"/>
        <v>0</v>
      </c>
      <c r="BN80">
        <f t="shared" si="152"/>
        <v>0</v>
      </c>
      <c r="BO80">
        <f t="shared" si="166"/>
        <v>0</v>
      </c>
      <c r="BP80">
        <f t="shared" si="167"/>
        <v>0</v>
      </c>
      <c r="BQ80">
        <f t="shared" si="168"/>
        <v>0</v>
      </c>
      <c r="BR80" s="13">
        <f t="shared" si="140"/>
        <v>0.57028602681192464</v>
      </c>
      <c r="BS80" s="8">
        <f>BS$3*temperature!$I190</f>
        <v>-8.8159878176175379</v>
      </c>
      <c r="BT80" s="8">
        <f>BT$3*temperature!$I190</f>
        <v>-8.1482529667941712</v>
      </c>
      <c r="BU80" s="8">
        <f>BU$3*temperature!$I190</f>
        <v>-7.1534644535339718</v>
      </c>
      <c r="BV80" s="8">
        <f t="shared" si="169"/>
        <v>-8.1632375720273149</v>
      </c>
      <c r="BW80" s="8">
        <f t="shared" si="153"/>
        <v>-7.2371323624725639</v>
      </c>
      <c r="BX80" s="8">
        <f t="shared" si="154"/>
        <v>-6.3535790201216962</v>
      </c>
      <c r="BY80" s="15">
        <f t="shared" si="170"/>
        <v>7.4041645598215466E-2</v>
      </c>
      <c r="BZ80" s="15">
        <f t="shared" si="155"/>
        <v>0.11181790845652612</v>
      </c>
      <c r="CA80" s="15">
        <f t="shared" si="156"/>
        <v>0.11181790845652613</v>
      </c>
      <c r="CB80" s="8">
        <f t="shared" si="171"/>
        <v>0.32637512279511138</v>
      </c>
      <c r="CC80" s="8">
        <f t="shared" si="157"/>
        <v>0.45556030216080395</v>
      </c>
      <c r="CD80" s="8">
        <f t="shared" si="158"/>
        <v>0.39994271670613774</v>
      </c>
      <c r="CE80" s="8">
        <f t="shared" si="172"/>
        <v>-8.4896126948224264</v>
      </c>
      <c r="CF80" s="8">
        <f t="shared" si="159"/>
        <v>-7.692692664633368</v>
      </c>
      <c r="CG80" s="8">
        <f t="shared" si="160"/>
        <v>-6.7535217368278335</v>
      </c>
      <c r="CH80" s="8">
        <f>CH$3*temperature!$I190+CH$4*temperature!$I190^2</f>
        <v>-8.4896126948224264</v>
      </c>
      <c r="CI80" s="8">
        <f>CI$3*temperature!$I190+CI$4*temperature!$I190^2</f>
        <v>-7.6927073649378439</v>
      </c>
      <c r="CJ80" s="8">
        <f>CJ$3*temperature!$I190+CJ$4*temperature!$I190^2</f>
        <v>-6.753529240306543</v>
      </c>
      <c r="CK80" s="13"/>
      <c r="CL80" s="13"/>
      <c r="CM80" s="13"/>
    </row>
    <row r="81" spans="1:91" x14ac:dyDescent="0.3">
      <c r="A81">
        <f t="shared" si="90"/>
        <v>2035</v>
      </c>
      <c r="B81" s="4">
        <f t="shared" si="91"/>
        <v>1140.4519956270053</v>
      </c>
      <c r="C81" s="4">
        <f t="shared" si="92"/>
        <v>2840.4634787644177</v>
      </c>
      <c r="D81" s="4">
        <f t="shared" si="93"/>
        <v>4005.9279646895507</v>
      </c>
      <c r="E81" s="11">
        <f t="shared" si="94"/>
        <v>1.1395099042969135E-3</v>
      </c>
      <c r="F81" s="11">
        <f t="shared" si="95"/>
        <v>2.2449109218492642E-3</v>
      </c>
      <c r="G81" s="11">
        <f t="shared" si="96"/>
        <v>4.5829057906734486E-3</v>
      </c>
      <c r="H81" s="4">
        <f t="shared" si="97"/>
        <v>61170.301862034539</v>
      </c>
      <c r="I81" s="4">
        <f t="shared" si="98"/>
        <v>16920.2766336932</v>
      </c>
      <c r="J81" s="4">
        <f t="shared" si="99"/>
        <v>6863.5175045465958</v>
      </c>
      <c r="K81" s="4">
        <f t="shared" si="100"/>
        <v>53636.893176204161</v>
      </c>
      <c r="L81" s="4">
        <f t="shared" si="101"/>
        <v>5956.8717430063225</v>
      </c>
      <c r="M81" s="4">
        <f t="shared" si="102"/>
        <v>1713.3402210537506</v>
      </c>
      <c r="N81" s="11">
        <f t="shared" si="103"/>
        <v>1.8436690083616369E-2</v>
      </c>
      <c r="O81" s="11">
        <f t="shared" si="104"/>
        <v>2.4163599729550178E-2</v>
      </c>
      <c r="P81" s="11">
        <f t="shared" si="105"/>
        <v>2.2346750399574677E-2</v>
      </c>
      <c r="Q81" s="4">
        <f t="shared" si="106"/>
        <v>6569.8262159186834</v>
      </c>
      <c r="R81" s="4">
        <f t="shared" si="107"/>
        <v>7464.8393222633204</v>
      </c>
      <c r="S81" s="4">
        <f t="shared" si="108"/>
        <v>3531.2908654021899</v>
      </c>
      <c r="T81" s="4">
        <f t="shared" si="109"/>
        <v>107.40221996511445</v>
      </c>
      <c r="U81" s="4">
        <f t="shared" si="110"/>
        <v>441.17714407804954</v>
      </c>
      <c r="V81" s="4">
        <f t="shared" si="111"/>
        <v>514.50161860342882</v>
      </c>
      <c r="W81" s="11">
        <f t="shared" si="112"/>
        <v>-1.0734613539272964E-2</v>
      </c>
      <c r="X81" s="11">
        <f t="shared" si="113"/>
        <v>-1.217998157191269E-2</v>
      </c>
      <c r="Y81" s="11">
        <f t="shared" si="114"/>
        <v>-9.7425357312937999E-3</v>
      </c>
      <c r="Z81" s="4">
        <f t="shared" si="135"/>
        <v>13622.902419492149</v>
      </c>
      <c r="AA81" s="4">
        <f t="shared" si="136"/>
        <v>21326.781145066008</v>
      </c>
      <c r="AB81" s="4">
        <f t="shared" si="137"/>
        <v>10400.219839866952</v>
      </c>
      <c r="AC81" s="12">
        <f t="shared" si="118"/>
        <v>2.0914968537967327</v>
      </c>
      <c r="AD81" s="12">
        <f t="shared" si="119"/>
        <v>2.896849061449434</v>
      </c>
      <c r="AE81" s="12">
        <f t="shared" si="120"/>
        <v>2.9953057341371734</v>
      </c>
      <c r="AF81" s="11">
        <f t="shared" si="121"/>
        <v>-4.0504037456468023E-3</v>
      </c>
      <c r="AG81" s="11">
        <f t="shared" si="122"/>
        <v>2.9673830763510267E-4</v>
      </c>
      <c r="AH81" s="11">
        <f t="shared" si="123"/>
        <v>9.7937136394747881E-3</v>
      </c>
      <c r="AI81" s="1">
        <f t="shared" si="81"/>
        <v>100819.21733816715</v>
      </c>
      <c r="AJ81" s="1">
        <f t="shared" si="82"/>
        <v>26219.176853205081</v>
      </c>
      <c r="AK81" s="1">
        <f t="shared" si="83"/>
        <v>10506.440774563191</v>
      </c>
      <c r="AL81" s="10">
        <f t="shared" si="124"/>
        <v>23.916628535344675</v>
      </c>
      <c r="AM81" s="10">
        <f t="shared" si="125"/>
        <v>4.1374827705883108</v>
      </c>
      <c r="AN81" s="10">
        <f t="shared" si="126"/>
        <v>1.515167602351378</v>
      </c>
      <c r="AO81" s="7">
        <f t="shared" si="127"/>
        <v>1.6039548332992412E-2</v>
      </c>
      <c r="AP81" s="7">
        <f t="shared" si="128"/>
        <v>2.0205600524303861E-2</v>
      </c>
      <c r="AQ81" s="7">
        <f t="shared" si="129"/>
        <v>1.8329029102762229E-2</v>
      </c>
      <c r="AR81" s="1">
        <f t="shared" si="138"/>
        <v>61170.301862034539</v>
      </c>
      <c r="AS81" s="1">
        <f t="shared" si="133"/>
        <v>16920.2766336932</v>
      </c>
      <c r="AT81" s="1">
        <f t="shared" si="134"/>
        <v>6863.5175045465958</v>
      </c>
      <c r="AU81" s="1">
        <f t="shared" si="87"/>
        <v>12234.060372406908</v>
      </c>
      <c r="AV81" s="1">
        <f t="shared" si="88"/>
        <v>3384.0553267386404</v>
      </c>
      <c r="AW81" s="1">
        <f t="shared" si="89"/>
        <v>1372.7035009093192</v>
      </c>
      <c r="AX81" s="1">
        <f t="shared" si="161"/>
        <v>42909.514540963326</v>
      </c>
      <c r="AY81" s="1">
        <f t="shared" si="144"/>
        <v>4765.497394405058</v>
      </c>
      <c r="AZ81" s="1">
        <f t="shared" si="145"/>
        <v>1370.6721768430007</v>
      </c>
      <c r="BA81" s="1">
        <f t="shared" si="162"/>
        <v>12165.029074567572</v>
      </c>
      <c r="BB81" s="1">
        <f t="shared" si="163"/>
        <v>24056.331710060414</v>
      </c>
      <c r="BC81" s="1">
        <f t="shared" si="164"/>
        <v>28935.044178227403</v>
      </c>
      <c r="BD81" s="1">
        <f t="shared" si="146"/>
        <v>36075.521657879195</v>
      </c>
      <c r="BE81">
        <f t="shared" si="174"/>
        <v>0</v>
      </c>
      <c r="BF81">
        <f t="shared" si="175"/>
        <v>0</v>
      </c>
      <c r="BG81">
        <f t="shared" si="176"/>
        <v>0</v>
      </c>
      <c r="BH81">
        <f t="shared" si="147"/>
        <v>0</v>
      </c>
      <c r="BI81">
        <f t="shared" si="165"/>
        <v>0</v>
      </c>
      <c r="BJ81">
        <f t="shared" si="148"/>
        <v>0</v>
      </c>
      <c r="BK81">
        <f t="shared" si="149"/>
        <v>0</v>
      </c>
      <c r="BL81">
        <f t="shared" si="150"/>
        <v>0</v>
      </c>
      <c r="BM81">
        <f t="shared" si="151"/>
        <v>0</v>
      </c>
      <c r="BN81">
        <f t="shared" si="152"/>
        <v>0</v>
      </c>
      <c r="BO81">
        <f t="shared" si="166"/>
        <v>0</v>
      </c>
      <c r="BP81">
        <f t="shared" si="167"/>
        <v>0</v>
      </c>
      <c r="BQ81">
        <f t="shared" si="168"/>
        <v>0</v>
      </c>
      <c r="BR81" s="13">
        <f t="shared" si="140"/>
        <v>0.55367575418633463</v>
      </c>
      <c r="BS81" s="8">
        <f>BS$3*temperature!$I191</f>
        <v>-8.9844109362334876</v>
      </c>
      <c r="BT81" s="8">
        <f>BT$3*temperature!$I191</f>
        <v>-8.3039194904248728</v>
      </c>
      <c r="BU81" s="8">
        <f>BU$3*temperature!$I191</f>
        <v>-7.2901262567371123</v>
      </c>
      <c r="BV81" s="8">
        <f t="shared" si="169"/>
        <v>-8.3064818043205548</v>
      </c>
      <c r="BW81" s="8">
        <f t="shared" si="153"/>
        <v>-7.3576537409616511</v>
      </c>
      <c r="BX81" s="8">
        <f t="shared" si="154"/>
        <v>-6.4593864122615852</v>
      </c>
      <c r="BY81" s="15">
        <f t="shared" si="170"/>
        <v>7.5456158085878855E-2</v>
      </c>
      <c r="BZ81" s="15">
        <f t="shared" si="155"/>
        <v>0.11395410932805254</v>
      </c>
      <c r="CA81" s="15">
        <f t="shared" si="156"/>
        <v>0.11395410932805256</v>
      </c>
      <c r="CB81" s="8">
        <f t="shared" si="171"/>
        <v>0.33896456595646646</v>
      </c>
      <c r="CC81" s="8">
        <f t="shared" si="157"/>
        <v>0.4731328747316112</v>
      </c>
      <c r="CD81" s="8">
        <f t="shared" si="158"/>
        <v>0.41536992223776376</v>
      </c>
      <c r="CE81" s="8">
        <f t="shared" si="172"/>
        <v>-8.6454463702770212</v>
      </c>
      <c r="CF81" s="8">
        <f t="shared" si="159"/>
        <v>-7.8307866156932624</v>
      </c>
      <c r="CG81" s="8">
        <f t="shared" si="160"/>
        <v>-6.8747563344993488</v>
      </c>
      <c r="CH81" s="8">
        <f>CH$3*temperature!$I191+CH$4*temperature!$I191^2</f>
        <v>-8.6454463702770212</v>
      </c>
      <c r="CI81" s="8">
        <f>CI$3*temperature!$I191+CI$4*temperature!$I191^2</f>
        <v>-7.8308015608047388</v>
      </c>
      <c r="CJ81" s="8">
        <f>CJ$3*temperature!$I191+CJ$4*temperature!$I191^2</f>
        <v>-6.8747639629349413</v>
      </c>
      <c r="CK81" s="13"/>
      <c r="CL81" s="13"/>
      <c r="CM81" s="13"/>
    </row>
    <row r="82" spans="1:91" x14ac:dyDescent="0.3">
      <c r="A82">
        <f t="shared" si="90"/>
        <v>2036</v>
      </c>
      <c r="B82" s="4">
        <f t="shared" si="91"/>
        <v>1141.6865741541778</v>
      </c>
      <c r="C82" s="4">
        <f t="shared" si="92"/>
        <v>2846.5212368766802</v>
      </c>
      <c r="D82" s="4">
        <f t="shared" si="93"/>
        <v>4023.368815632627</v>
      </c>
      <c r="E82" s="11">
        <f t="shared" si="94"/>
        <v>1.0825344090820677E-3</v>
      </c>
      <c r="F82" s="11">
        <f t="shared" si="95"/>
        <v>2.1326653757568008E-3</v>
      </c>
      <c r="G82" s="11">
        <f t="shared" si="96"/>
        <v>4.3537605011397763E-3</v>
      </c>
      <c r="H82" s="4">
        <f t="shared" si="97"/>
        <v>62352.376068603749</v>
      </c>
      <c r="I82" s="4">
        <f t="shared" si="98"/>
        <v>17361.527145476852</v>
      </c>
      <c r="J82" s="4">
        <f t="shared" si="99"/>
        <v>7045.6908572195698</v>
      </c>
      <c r="K82" s="4">
        <f t="shared" si="100"/>
        <v>54614.267593360906</v>
      </c>
      <c r="L82" s="4">
        <f t="shared" si="101"/>
        <v>6099.2087185432811</v>
      </c>
      <c r="M82" s="4">
        <f t="shared" si="102"/>
        <v>1751.1918941768004</v>
      </c>
      <c r="N82" s="11">
        <f t="shared" si="103"/>
        <v>1.8222054993862979E-2</v>
      </c>
      <c r="O82" s="11">
        <f t="shared" si="104"/>
        <v>2.3894584553389109E-2</v>
      </c>
      <c r="P82" s="11">
        <f t="shared" si="105"/>
        <v>2.209232740696998E-2</v>
      </c>
      <c r="Q82" s="4">
        <f t="shared" si="106"/>
        <v>6624.8962258596512</v>
      </c>
      <c r="R82" s="4">
        <f t="shared" si="107"/>
        <v>7566.2162848572916</v>
      </c>
      <c r="S82" s="4">
        <f t="shared" si="108"/>
        <v>3589.7024696727103</v>
      </c>
      <c r="T82" s="4">
        <f t="shared" si="109"/>
        <v>106.24929864052896</v>
      </c>
      <c r="U82" s="4">
        <f t="shared" si="110"/>
        <v>435.80361459322984</v>
      </c>
      <c r="V82" s="4">
        <f t="shared" si="111"/>
        <v>509.48906820037644</v>
      </c>
      <c r="W82" s="11">
        <f t="shared" si="112"/>
        <v>-1.0734613539272964E-2</v>
      </c>
      <c r="X82" s="11">
        <f t="shared" si="113"/>
        <v>-1.217998157191269E-2</v>
      </c>
      <c r="Y82" s="11">
        <f t="shared" si="114"/>
        <v>-9.7425357312937999E-3</v>
      </c>
      <c r="Z82" s="4">
        <f t="shared" si="135"/>
        <v>13685.115190823431</v>
      </c>
      <c r="AA82" s="4">
        <f t="shared" si="136"/>
        <v>21630.929605896454</v>
      </c>
      <c r="AB82" s="4">
        <f t="shared" si="137"/>
        <v>10680.886783975602</v>
      </c>
      <c r="AC82" s="12">
        <f t="shared" si="118"/>
        <v>2.083025447106106</v>
      </c>
      <c r="AD82" s="12">
        <f t="shared" si="119"/>
        <v>2.8977086675374029</v>
      </c>
      <c r="AE82" s="12">
        <f t="shared" si="120"/>
        <v>3.0246409007599895</v>
      </c>
      <c r="AF82" s="11">
        <f t="shared" si="121"/>
        <v>-4.0504037456468023E-3</v>
      </c>
      <c r="AG82" s="11">
        <f t="shared" si="122"/>
        <v>2.9673830763510267E-4</v>
      </c>
      <c r="AH82" s="11">
        <f t="shared" si="123"/>
        <v>9.7937136394747881E-3</v>
      </c>
      <c r="AI82" s="1">
        <f t="shared" si="81"/>
        <v>102971.35597675735</v>
      </c>
      <c r="AJ82" s="1">
        <f t="shared" si="82"/>
        <v>26981.314494623213</v>
      </c>
      <c r="AK82" s="1">
        <f t="shared" si="83"/>
        <v>10828.500198016192</v>
      </c>
      <c r="AL82" s="10">
        <f t="shared" si="124"/>
        <v>24.296404335506011</v>
      </c>
      <c r="AM82" s="10">
        <f t="shared" si="125"/>
        <v>4.2202470913866206</v>
      </c>
      <c r="AN82" s="10">
        <f t="shared" si="126"/>
        <v>1.5426614379196482</v>
      </c>
      <c r="AO82" s="7">
        <f t="shared" si="127"/>
        <v>1.5879152849662487E-2</v>
      </c>
      <c r="AP82" s="7">
        <f t="shared" si="128"/>
        <v>2.0003544519060824E-2</v>
      </c>
      <c r="AQ82" s="7">
        <f t="shared" si="129"/>
        <v>1.8145738811734608E-2</v>
      </c>
      <c r="AR82" s="1">
        <f t="shared" si="138"/>
        <v>62352.376068603749</v>
      </c>
      <c r="AS82" s="1">
        <f t="shared" si="133"/>
        <v>17361.527145476852</v>
      </c>
      <c r="AT82" s="1">
        <f t="shared" si="134"/>
        <v>7045.6908572195698</v>
      </c>
      <c r="AU82" s="1">
        <f t="shared" si="87"/>
        <v>12470.475213720751</v>
      </c>
      <c r="AV82" s="1">
        <f t="shared" si="88"/>
        <v>3472.3054290953705</v>
      </c>
      <c r="AW82" s="1">
        <f t="shared" si="89"/>
        <v>1409.138171443914</v>
      </c>
      <c r="AX82" s="1">
        <f t="shared" si="161"/>
        <v>43691.414074688728</v>
      </c>
      <c r="AY82" s="1">
        <f t="shared" si="144"/>
        <v>4879.3669748346247</v>
      </c>
      <c r="AZ82" s="1">
        <f t="shared" si="145"/>
        <v>1400.9535153414404</v>
      </c>
      <c r="BA82" s="1">
        <f t="shared" si="162"/>
        <v>12198.814739565285</v>
      </c>
      <c r="BB82" s="1">
        <f t="shared" si="163"/>
        <v>24174.852362883146</v>
      </c>
      <c r="BC82" s="1">
        <f t="shared" si="164"/>
        <v>29148.938392519009</v>
      </c>
      <c r="BD82" s="1">
        <f t="shared" si="146"/>
        <v>35221.629139494929</v>
      </c>
      <c r="BE82">
        <f t="shared" si="174"/>
        <v>0</v>
      </c>
      <c r="BF82">
        <f t="shared" si="175"/>
        <v>0</v>
      </c>
      <c r="BG82">
        <f t="shared" si="176"/>
        <v>0</v>
      </c>
      <c r="BH82">
        <f t="shared" si="147"/>
        <v>0</v>
      </c>
      <c r="BI82">
        <f t="shared" si="165"/>
        <v>0</v>
      </c>
      <c r="BJ82">
        <f t="shared" si="148"/>
        <v>0</v>
      </c>
      <c r="BK82">
        <f t="shared" si="149"/>
        <v>0</v>
      </c>
      <c r="BL82">
        <f t="shared" si="150"/>
        <v>0</v>
      </c>
      <c r="BM82">
        <f t="shared" si="151"/>
        <v>0</v>
      </c>
      <c r="BN82">
        <f t="shared" si="152"/>
        <v>0</v>
      </c>
      <c r="BO82">
        <f t="shared" si="166"/>
        <v>0</v>
      </c>
      <c r="BP82">
        <f t="shared" si="167"/>
        <v>0</v>
      </c>
      <c r="BQ82">
        <f t="shared" si="168"/>
        <v>0</v>
      </c>
      <c r="BR82" s="13">
        <f t="shared" si="140"/>
        <v>0.53754927590906276</v>
      </c>
      <c r="BS82" s="8">
        <f>BS$3*temperature!$I192</f>
        <v>-9.1545623961806601</v>
      </c>
      <c r="BT82" s="8">
        <f>BT$3*temperature!$I192</f>
        <v>-8.4611834484748503</v>
      </c>
      <c r="BU82" s="8">
        <f>BU$3*temperature!$I192</f>
        <v>-7.42819046980427</v>
      </c>
      <c r="BV82" s="8">
        <f t="shared" si="169"/>
        <v>-8.4507121621339198</v>
      </c>
      <c r="BW82" s="8">
        <f t="shared" si="153"/>
        <v>-7.4787365556104763</v>
      </c>
      <c r="BX82" s="8">
        <f t="shared" si="154"/>
        <v>-6.5656866970040939</v>
      </c>
      <c r="BY82" s="15">
        <f t="shared" si="170"/>
        <v>7.6885186160333713E-2</v>
      </c>
      <c r="BZ82" s="15">
        <f t="shared" si="155"/>
        <v>0.11611223168095514</v>
      </c>
      <c r="CA82" s="15">
        <f t="shared" si="156"/>
        <v>0.11611223168095514</v>
      </c>
      <c r="CB82" s="8">
        <f t="shared" si="171"/>
        <v>0.35192511702337037</v>
      </c>
      <c r="CC82" s="8">
        <f t="shared" si="157"/>
        <v>0.49122344643218741</v>
      </c>
      <c r="CD82" s="8">
        <f t="shared" si="158"/>
        <v>0.43125188640008816</v>
      </c>
      <c r="CE82" s="8">
        <f t="shared" si="172"/>
        <v>-8.80263727915729</v>
      </c>
      <c r="CF82" s="8">
        <f t="shared" si="159"/>
        <v>-7.9699600020426633</v>
      </c>
      <c r="CG82" s="8">
        <f t="shared" si="160"/>
        <v>-6.996938583404182</v>
      </c>
      <c r="CH82" s="8">
        <f>CH$3*temperature!$I192+CH$4*temperature!$I192^2</f>
        <v>-8.80263727915729</v>
      </c>
      <c r="CI82" s="8">
        <f>CI$3*temperature!$I192+CI$4*temperature!$I192^2</f>
        <v>-7.9699751931015443</v>
      </c>
      <c r="CJ82" s="8">
        <f>CJ$3*temperature!$I192+CJ$4*temperature!$I192^2</f>
        <v>-6.9969463373787564</v>
      </c>
      <c r="CK82" s="13"/>
      <c r="CL82" s="13"/>
      <c r="CM82" s="13"/>
    </row>
    <row r="83" spans="1:91" x14ac:dyDescent="0.3">
      <c r="A83">
        <f t="shared" si="90"/>
        <v>2037</v>
      </c>
      <c r="B83" s="4">
        <f t="shared" si="91"/>
        <v>1142.8606934050413</v>
      </c>
      <c r="C83" s="4">
        <f t="shared" si="92"/>
        <v>2852.2883802957613</v>
      </c>
      <c r="D83" s="4">
        <f t="shared" si="93"/>
        <v>4040.0097606520953</v>
      </c>
      <c r="E83" s="11">
        <f t="shared" si="94"/>
        <v>1.0284076886279642E-3</v>
      </c>
      <c r="F83" s="11">
        <f t="shared" si="95"/>
        <v>2.0260321069689607E-3</v>
      </c>
      <c r="G83" s="11">
        <f t="shared" si="96"/>
        <v>4.1360724760827871E-3</v>
      </c>
      <c r="H83" s="4">
        <f t="shared" si="97"/>
        <v>63540.489307588061</v>
      </c>
      <c r="I83" s="4">
        <f t="shared" si="98"/>
        <v>17807.727985919988</v>
      </c>
      <c r="J83" s="4">
        <f t="shared" si="99"/>
        <v>7229.3392649641637</v>
      </c>
      <c r="K83" s="4">
        <f t="shared" si="100"/>
        <v>55597.755416957611</v>
      </c>
      <c r="L83" s="4">
        <f t="shared" si="101"/>
        <v>6243.3126008364761</v>
      </c>
      <c r="M83" s="4">
        <f t="shared" si="102"/>
        <v>1789.4360888368944</v>
      </c>
      <c r="N83" s="11">
        <f t="shared" si="103"/>
        <v>1.800789183733853E-2</v>
      </c>
      <c r="O83" s="11">
        <f t="shared" si="104"/>
        <v>2.3626652069649534E-2</v>
      </c>
      <c r="P83" s="11">
        <f t="shared" si="105"/>
        <v>2.1838951394913764E-2</v>
      </c>
      <c r="Q83" s="4">
        <f t="shared" si="106"/>
        <v>6678.6616266809415</v>
      </c>
      <c r="R83" s="4">
        <f t="shared" si="107"/>
        <v>7666.1473792834968</v>
      </c>
      <c r="S83" s="4">
        <f t="shared" si="108"/>
        <v>3647.3849427962941</v>
      </c>
      <c r="T83" s="4">
        <f t="shared" si="109"/>
        <v>105.10875348080408</v>
      </c>
      <c r="U83" s="4">
        <f t="shared" si="110"/>
        <v>430.49553459851137</v>
      </c>
      <c r="V83" s="4">
        <f t="shared" si="111"/>
        <v>504.52535274873071</v>
      </c>
      <c r="W83" s="11">
        <f t="shared" si="112"/>
        <v>-1.0734613539272964E-2</v>
      </c>
      <c r="X83" s="11">
        <f t="shared" si="113"/>
        <v>-1.217998157191269E-2</v>
      </c>
      <c r="Y83" s="11">
        <f t="shared" si="114"/>
        <v>-9.7425357312937999E-3</v>
      </c>
      <c r="Z83" s="4">
        <f t="shared" si="135"/>
        <v>13743.93255021985</v>
      </c>
      <c r="AA83" s="4">
        <f t="shared" si="136"/>
        <v>21931.196404650713</v>
      </c>
      <c r="AB83" s="4">
        <f t="shared" si="137"/>
        <v>10963.896753719959</v>
      </c>
      <c r="AC83" s="12">
        <f t="shared" si="118"/>
        <v>2.0745883530328699</v>
      </c>
      <c r="AD83" s="12">
        <f t="shared" si="119"/>
        <v>2.8985685287034273</v>
      </c>
      <c r="AE83" s="12">
        <f t="shared" si="120"/>
        <v>3.0542633676042761</v>
      </c>
      <c r="AF83" s="11">
        <f t="shared" si="121"/>
        <v>-4.0504037456468023E-3</v>
      </c>
      <c r="AG83" s="11">
        <f t="shared" si="122"/>
        <v>2.9673830763510267E-4</v>
      </c>
      <c r="AH83" s="11">
        <f t="shared" si="123"/>
        <v>9.7937136394747881E-3</v>
      </c>
      <c r="AI83" s="1">
        <f t="shared" si="81"/>
        <v>105144.69559280237</v>
      </c>
      <c r="AJ83" s="1">
        <f t="shared" si="82"/>
        <v>27755.488474256261</v>
      </c>
      <c r="AK83" s="1">
        <f t="shared" si="83"/>
        <v>11154.788349658487</v>
      </c>
      <c r="AL83" s="10">
        <f t="shared" si="124"/>
        <v>24.678352590465305</v>
      </c>
      <c r="AM83" s="10">
        <f t="shared" si="125"/>
        <v>4.30382279295487</v>
      </c>
      <c r="AN83" s="10">
        <f t="shared" si="126"/>
        <v>1.5703742421317985</v>
      </c>
      <c r="AO83" s="7">
        <f t="shared" si="127"/>
        <v>1.5720361321165863E-2</v>
      </c>
      <c r="AP83" s="7">
        <f t="shared" si="128"/>
        <v>1.9803509073870216E-2</v>
      </c>
      <c r="AQ83" s="7">
        <f t="shared" si="129"/>
        <v>1.7964281423617261E-2</v>
      </c>
      <c r="AR83" s="1">
        <f t="shared" si="138"/>
        <v>63540.489307588061</v>
      </c>
      <c r="AS83" s="1">
        <f t="shared" si="133"/>
        <v>17807.727985919988</v>
      </c>
      <c r="AT83" s="1">
        <f t="shared" si="134"/>
        <v>7229.3392649641637</v>
      </c>
      <c r="AU83" s="1">
        <f t="shared" si="87"/>
        <v>12708.097861517614</v>
      </c>
      <c r="AV83" s="1">
        <f t="shared" si="88"/>
        <v>3561.5455971839979</v>
      </c>
      <c r="AW83" s="1">
        <f t="shared" si="89"/>
        <v>1445.8678529928329</v>
      </c>
      <c r="AX83" s="1">
        <f t="shared" si="161"/>
        <v>44478.204333566086</v>
      </c>
      <c r="AY83" s="1">
        <f t="shared" si="144"/>
        <v>4994.6500806691811</v>
      </c>
      <c r="AZ83" s="1">
        <f t="shared" si="145"/>
        <v>1431.5488710695154</v>
      </c>
      <c r="BA83" s="1">
        <f t="shared" si="162"/>
        <v>12231.757495398086</v>
      </c>
      <c r="BB83" s="1">
        <f t="shared" si="163"/>
        <v>24290.437636153292</v>
      </c>
      <c r="BC83" s="1">
        <f t="shared" si="164"/>
        <v>29356.780471317135</v>
      </c>
      <c r="BD83" s="1">
        <f t="shared" si="146"/>
        <v>34381.743332963859</v>
      </c>
      <c r="BE83">
        <f t="shared" si="174"/>
        <v>0</v>
      </c>
      <c r="BF83">
        <f t="shared" si="175"/>
        <v>0</v>
      </c>
      <c r="BG83">
        <f t="shared" si="176"/>
        <v>0</v>
      </c>
      <c r="BH83">
        <f t="shared" si="147"/>
        <v>0</v>
      </c>
      <c r="BI83">
        <f t="shared" si="165"/>
        <v>0</v>
      </c>
      <c r="BJ83">
        <f t="shared" si="148"/>
        <v>0</v>
      </c>
      <c r="BK83">
        <f t="shared" si="149"/>
        <v>0</v>
      </c>
      <c r="BL83">
        <f t="shared" si="150"/>
        <v>0</v>
      </c>
      <c r="BM83">
        <f t="shared" si="151"/>
        <v>0</v>
      </c>
      <c r="BN83">
        <f t="shared" si="152"/>
        <v>0</v>
      </c>
      <c r="BO83">
        <f t="shared" si="166"/>
        <v>0</v>
      </c>
      <c r="BP83">
        <f t="shared" si="167"/>
        <v>0</v>
      </c>
      <c r="BQ83">
        <f t="shared" si="168"/>
        <v>0</v>
      </c>
      <c r="BR83" s="13">
        <f t="shared" si="140"/>
        <v>0.52189250088258521</v>
      </c>
      <c r="BS83" s="8">
        <f>BS$3*temperature!$I193</f>
        <v>-9.326418086524102</v>
      </c>
      <c r="BT83" s="8">
        <f>BT$3*temperature!$I193</f>
        <v>-8.6200225562039972</v>
      </c>
      <c r="BU83" s="8">
        <f>BU$3*temperature!$I193</f>
        <v>-7.5676375286525861</v>
      </c>
      <c r="BV83" s="8">
        <f t="shared" si="169"/>
        <v>-8.5958934925956854</v>
      </c>
      <c r="BW83" s="8">
        <f t="shared" si="153"/>
        <v>-7.6003431091437843</v>
      </c>
      <c r="BX83" s="8">
        <f t="shared" si="154"/>
        <v>-6.6724467793876876</v>
      </c>
      <c r="BY83" s="15">
        <f t="shared" si="170"/>
        <v>7.8328527324328712E-2</v>
      </c>
      <c r="BZ83" s="15">
        <f t="shared" si="155"/>
        <v>0.11829196970329613</v>
      </c>
      <c r="CA83" s="15">
        <f t="shared" si="156"/>
        <v>0.11829196970329614</v>
      </c>
      <c r="CB83" s="8">
        <f t="shared" si="171"/>
        <v>0.36526229696420831</v>
      </c>
      <c r="CC83" s="8">
        <f t="shared" si="157"/>
        <v>0.5098397235301062</v>
      </c>
      <c r="CD83" s="8">
        <f t="shared" si="158"/>
        <v>0.44759537463244931</v>
      </c>
      <c r="CE83" s="8">
        <f t="shared" si="172"/>
        <v>-8.9611557895598928</v>
      </c>
      <c r="CF83" s="8">
        <f t="shared" si="159"/>
        <v>-8.1101828326738907</v>
      </c>
      <c r="CG83" s="8">
        <f t="shared" si="160"/>
        <v>-7.1200421540201368</v>
      </c>
      <c r="CH83" s="8">
        <f>CH$3*temperature!$I193+CH$4*temperature!$I193^2</f>
        <v>-8.9611557895598928</v>
      </c>
      <c r="CI83" s="8">
        <f>CI$3*temperature!$I193+CI$4*temperature!$I193^2</f>
        <v>-8.1101982707440126</v>
      </c>
      <c r="CJ83" s="8">
        <f>CJ$3*temperature!$I193+CJ$4*temperature!$I193^2</f>
        <v>-7.1200500340767068</v>
      </c>
      <c r="CK83" s="13"/>
      <c r="CL83" s="13"/>
      <c r="CM83" s="13"/>
    </row>
    <row r="84" spans="1:91" x14ac:dyDescent="0.3">
      <c r="A84">
        <f t="shared" si="90"/>
        <v>2038</v>
      </c>
      <c r="B84" s="4">
        <f t="shared" si="91"/>
        <v>1143.9772537929632</v>
      </c>
      <c r="C84" s="4">
        <f t="shared" si="92"/>
        <v>2857.7782667407346</v>
      </c>
      <c r="D84" s="4">
        <f t="shared" si="93"/>
        <v>4055.8840451675278</v>
      </c>
      <c r="E84" s="11">
        <f t="shared" si="94"/>
        <v>9.7698730419656585E-4</v>
      </c>
      <c r="F84" s="11">
        <f t="shared" si="95"/>
        <v>1.9247305016205126E-3</v>
      </c>
      <c r="G84" s="11">
        <f t="shared" si="96"/>
        <v>3.9292688522786475E-3</v>
      </c>
      <c r="H84" s="4">
        <f t="shared" si="97"/>
        <v>64734.33798018792</v>
      </c>
      <c r="I84" s="4">
        <f t="shared" si="98"/>
        <v>18258.792961848616</v>
      </c>
      <c r="J84" s="4">
        <f t="shared" si="99"/>
        <v>7414.4173806028539</v>
      </c>
      <c r="K84" s="4">
        <f t="shared" si="100"/>
        <v>56587.084896622888</v>
      </c>
      <c r="L84" s="4">
        <f t="shared" si="101"/>
        <v>6389.1566306411069</v>
      </c>
      <c r="M84" s="4">
        <f t="shared" si="102"/>
        <v>1828.0644362693072</v>
      </c>
      <c r="N84" s="11">
        <f t="shared" si="103"/>
        <v>1.779441404146187E-2</v>
      </c>
      <c r="O84" s="11">
        <f t="shared" si="104"/>
        <v>2.3360039634262586E-2</v>
      </c>
      <c r="P84" s="11">
        <f t="shared" si="105"/>
        <v>2.1586882970221488E-2</v>
      </c>
      <c r="Q84" s="4">
        <f t="shared" si="106"/>
        <v>6731.105699316855</v>
      </c>
      <c r="R84" s="4">
        <f t="shared" si="107"/>
        <v>7764.5901768478661</v>
      </c>
      <c r="S84" s="4">
        <f t="shared" si="108"/>
        <v>3704.3170413666517</v>
      </c>
      <c r="T84" s="4">
        <f t="shared" si="109"/>
        <v>103.98045163259295</v>
      </c>
      <c r="U84" s="4">
        <f t="shared" si="110"/>
        <v>425.25210692031078</v>
      </c>
      <c r="V84" s="4">
        <f t="shared" si="111"/>
        <v>499.60999647223258</v>
      </c>
      <c r="W84" s="11">
        <f t="shared" si="112"/>
        <v>-1.0734613539272964E-2</v>
      </c>
      <c r="X84" s="11">
        <f t="shared" si="113"/>
        <v>-1.217998157191269E-2</v>
      </c>
      <c r="Y84" s="11">
        <f t="shared" si="114"/>
        <v>-9.7425357312937999E-3</v>
      </c>
      <c r="Z84" s="4">
        <f t="shared" si="135"/>
        <v>13799.353362293215</v>
      </c>
      <c r="AA84" s="4">
        <f t="shared" si="136"/>
        <v>22227.447308464099</v>
      </c>
      <c r="AB84" s="4">
        <f t="shared" si="137"/>
        <v>11249.176915151</v>
      </c>
      <c r="AC84" s="12">
        <f t="shared" si="118"/>
        <v>2.0661854325970705</v>
      </c>
      <c r="AD84" s="12">
        <f t="shared" si="119"/>
        <v>2.8994286450231992</v>
      </c>
      <c r="AE84" s="12">
        <f t="shared" si="120"/>
        <v>3.0841759484061302</v>
      </c>
      <c r="AF84" s="11">
        <f t="shared" si="121"/>
        <v>-4.0504037456468023E-3</v>
      </c>
      <c r="AG84" s="11">
        <f t="shared" si="122"/>
        <v>2.9673830763510267E-4</v>
      </c>
      <c r="AH84" s="11">
        <f t="shared" si="123"/>
        <v>9.7937136394747881E-3</v>
      </c>
      <c r="AI84" s="1">
        <f t="shared" si="81"/>
        <v>107338.32389503975</v>
      </c>
      <c r="AJ84" s="1">
        <f t="shared" si="82"/>
        <v>28541.485224014632</v>
      </c>
      <c r="AK84" s="1">
        <f t="shared" si="83"/>
        <v>11485.177367685472</v>
      </c>
      <c r="AL84" s="10">
        <f t="shared" si="124"/>
        <v>25.06242568380322</v>
      </c>
      <c r="AM84" s="10">
        <f t="shared" si="125"/>
        <v>4.388201278750155</v>
      </c>
      <c r="AN84" s="10">
        <f t="shared" si="126"/>
        <v>1.5983027805095935</v>
      </c>
      <c r="AO84" s="7">
        <f t="shared" si="127"/>
        <v>1.5563157707954205E-2</v>
      </c>
      <c r="AP84" s="7">
        <f t="shared" si="128"/>
        <v>1.9605473983131512E-2</v>
      </c>
      <c r="AQ84" s="7">
        <f t="shared" si="129"/>
        <v>1.7784638609381089E-2</v>
      </c>
      <c r="AR84" s="1">
        <f t="shared" si="138"/>
        <v>64734.33798018792</v>
      </c>
      <c r="AS84" s="1">
        <f t="shared" si="133"/>
        <v>18258.792961848616</v>
      </c>
      <c r="AT84" s="1">
        <f t="shared" si="134"/>
        <v>7414.4173806028539</v>
      </c>
      <c r="AU84" s="1">
        <f t="shared" si="87"/>
        <v>12946.867596037584</v>
      </c>
      <c r="AV84" s="1">
        <f t="shared" si="88"/>
        <v>3651.7585923697234</v>
      </c>
      <c r="AW84" s="1">
        <f t="shared" si="89"/>
        <v>1482.8834761205708</v>
      </c>
      <c r="AX84" s="1">
        <f t="shared" si="161"/>
        <v>45269.667917298313</v>
      </c>
      <c r="AY84" s="1">
        <f t="shared" si="144"/>
        <v>5111.3253045128859</v>
      </c>
      <c r="AZ84" s="1">
        <f t="shared" si="145"/>
        <v>1462.4515490154456</v>
      </c>
      <c r="BA84" s="1">
        <f t="shared" si="162"/>
        <v>12263.885177225047</v>
      </c>
      <c r="BB84" s="1">
        <f t="shared" si="163"/>
        <v>24403.18019757008</v>
      </c>
      <c r="BC84" s="1">
        <f t="shared" si="164"/>
        <v>29558.753424216546</v>
      </c>
      <c r="BD84" s="1">
        <f t="shared" si="146"/>
        <v>33556.075918459341</v>
      </c>
      <c r="BE84">
        <f t="shared" si="174"/>
        <v>0</v>
      </c>
      <c r="BF84">
        <f t="shared" si="175"/>
        <v>0</v>
      </c>
      <c r="BG84">
        <f t="shared" si="176"/>
        <v>0</v>
      </c>
      <c r="BH84">
        <f t="shared" si="147"/>
        <v>0</v>
      </c>
      <c r="BI84">
        <f t="shared" si="165"/>
        <v>0</v>
      </c>
      <c r="BJ84">
        <f t="shared" si="148"/>
        <v>0</v>
      </c>
      <c r="BK84">
        <f t="shared" si="149"/>
        <v>0</v>
      </c>
      <c r="BL84">
        <f t="shared" si="150"/>
        <v>0</v>
      </c>
      <c r="BM84">
        <f t="shared" si="151"/>
        <v>0</v>
      </c>
      <c r="BN84">
        <f t="shared" si="152"/>
        <v>0</v>
      </c>
      <c r="BO84">
        <f t="shared" si="166"/>
        <v>0</v>
      </c>
      <c r="BP84">
        <f t="shared" si="167"/>
        <v>0</v>
      </c>
      <c r="BQ84">
        <f t="shared" si="168"/>
        <v>0</v>
      </c>
      <c r="BR84" s="13">
        <f t="shared" si="140"/>
        <v>0.50669174842969433</v>
      </c>
      <c r="BS84" s="8">
        <f>BS$3*temperature!$I194</f>
        <v>-9.4999518495930353</v>
      </c>
      <c r="BT84" s="8">
        <f>BT$3*temperature!$I194</f>
        <v>-8.7804126371589319</v>
      </c>
      <c r="BU84" s="8">
        <f>BU$3*temperature!$I194</f>
        <v>-7.708446208437838</v>
      </c>
      <c r="BV84" s="8">
        <f t="shared" si="169"/>
        <v>-8.7419890533553666</v>
      </c>
      <c r="BW84" s="8">
        <f t="shared" si="153"/>
        <v>-7.7224344508207281</v>
      </c>
      <c r="BX84" s="8">
        <f t="shared" si="154"/>
        <v>-6.7796324640159709</v>
      </c>
      <c r="BY84" s="15">
        <f t="shared" si="170"/>
        <v>7.9785961890968898E-2</v>
      </c>
      <c r="BZ84" s="15">
        <f t="shared" si="155"/>
        <v>0.12049299162328811</v>
      </c>
      <c r="CA84" s="15">
        <f t="shared" si="156"/>
        <v>0.12049299162328811</v>
      </c>
      <c r="CB84" s="8">
        <f t="shared" si="171"/>
        <v>0.37898139811883469</v>
      </c>
      <c r="CC84" s="8">
        <f t="shared" si="157"/>
        <v>0.52898909316910214</v>
      </c>
      <c r="CD84" s="8">
        <f t="shared" si="158"/>
        <v>0.46440687221093369</v>
      </c>
      <c r="CE84" s="8">
        <f t="shared" si="172"/>
        <v>-9.1209704514742018</v>
      </c>
      <c r="CF84" s="8">
        <f t="shared" si="159"/>
        <v>-8.25142354398983</v>
      </c>
      <c r="CG84" s="8">
        <f t="shared" si="160"/>
        <v>-7.2440393362269049</v>
      </c>
      <c r="CH84" s="8">
        <f>CH$3*temperature!$I194+CH$4*temperature!$I194^2</f>
        <v>-9.1209704514742</v>
      </c>
      <c r="CI84" s="8">
        <f>CI$3*temperature!$I194+CI$4*temperature!$I194^2</f>
        <v>-8.2514392300559063</v>
      </c>
      <c r="CJ84" s="8">
        <f>CJ$3*temperature!$I194+CJ$4*temperature!$I194^2</f>
        <v>-7.2440473428680994</v>
      </c>
      <c r="CK84" s="13"/>
      <c r="CL84" s="13"/>
      <c r="CM84" s="13"/>
    </row>
    <row r="85" spans="1:91" x14ac:dyDescent="0.3">
      <c r="A85">
        <f t="shared" si="90"/>
        <v>2039</v>
      </c>
      <c r="B85" s="4">
        <f t="shared" si="91"/>
        <v>1145.0390224835462</v>
      </c>
      <c r="C85" s="4">
        <f t="shared" si="92"/>
        <v>2863.003697087755</v>
      </c>
      <c r="D85" s="4">
        <f t="shared" si="93"/>
        <v>4071.0238710723024</v>
      </c>
      <c r="E85" s="11">
        <f t="shared" si="94"/>
        <v>9.2813793898673753E-4</v>
      </c>
      <c r="F85" s="11">
        <f t="shared" si="95"/>
        <v>1.8284939765394869E-3</v>
      </c>
      <c r="G85" s="11">
        <f t="shared" si="96"/>
        <v>3.732805409664715E-3</v>
      </c>
      <c r="H85" s="4">
        <f t="shared" si="97"/>
        <v>65933.623673808077</v>
      </c>
      <c r="I85" s="4">
        <f t="shared" si="98"/>
        <v>18714.636106516336</v>
      </c>
      <c r="J85" s="4">
        <f t="shared" si="99"/>
        <v>7600.8810613042206</v>
      </c>
      <c r="K85" s="4">
        <f t="shared" si="100"/>
        <v>57581.988368222199</v>
      </c>
      <c r="L85" s="4">
        <f t="shared" si="101"/>
        <v>6536.7139153724629</v>
      </c>
      <c r="M85" s="4">
        <f t="shared" si="102"/>
        <v>1867.0686544763882</v>
      </c>
      <c r="N85" s="11">
        <f t="shared" si="103"/>
        <v>1.7581811705212669E-2</v>
      </c>
      <c r="O85" s="11">
        <f t="shared" si="104"/>
        <v>2.3094954977891824E-2</v>
      </c>
      <c r="P85" s="11">
        <f t="shared" si="105"/>
        <v>2.1336347577922687E-2</v>
      </c>
      <c r="Q85" s="4">
        <f t="shared" si="106"/>
        <v>6782.2135183467362</v>
      </c>
      <c r="R85" s="4">
        <f t="shared" si="107"/>
        <v>7861.504801069058</v>
      </c>
      <c r="S85" s="4">
        <f t="shared" si="108"/>
        <v>3760.4791130443418</v>
      </c>
      <c r="T85" s="4">
        <f t="shared" si="109"/>
        <v>102.864261668678</v>
      </c>
      <c r="U85" s="4">
        <f t="shared" si="110"/>
        <v>420.07254409460432</v>
      </c>
      <c r="V85" s="4">
        <f t="shared" si="111"/>
        <v>494.7425282298903</v>
      </c>
      <c r="W85" s="11">
        <f t="shared" si="112"/>
        <v>-1.0734613539272964E-2</v>
      </c>
      <c r="X85" s="11">
        <f t="shared" si="113"/>
        <v>-1.217998157191269E-2</v>
      </c>
      <c r="Y85" s="11">
        <f t="shared" si="114"/>
        <v>-9.7425357312937999E-3</v>
      </c>
      <c r="Z85" s="4">
        <f t="shared" si="135"/>
        <v>13851.380690229349</v>
      </c>
      <c r="AA85" s="4">
        <f t="shared" si="136"/>
        <v>22519.555608098064</v>
      </c>
      <c r="AB85" s="4">
        <f t="shared" si="137"/>
        <v>11536.656406196671</v>
      </c>
      <c r="AC85" s="12">
        <f t="shared" si="118"/>
        <v>2.0578165473816785</v>
      </c>
      <c r="AD85" s="12">
        <f t="shared" si="119"/>
        <v>2.9002890165724322</v>
      </c>
      <c r="AE85" s="12">
        <f t="shared" si="120"/>
        <v>3.1143814844585753</v>
      </c>
      <c r="AF85" s="11">
        <f t="shared" si="121"/>
        <v>-4.0504037456468023E-3</v>
      </c>
      <c r="AG85" s="11">
        <f t="shared" si="122"/>
        <v>2.9673830763510267E-4</v>
      </c>
      <c r="AH85" s="11">
        <f t="shared" si="123"/>
        <v>9.7937136394747881E-3</v>
      </c>
      <c r="AI85" s="1">
        <f t="shared" si="81"/>
        <v>109551.35910157335</v>
      </c>
      <c r="AJ85" s="1">
        <f t="shared" si="82"/>
        <v>29339.095293982893</v>
      </c>
      <c r="AK85" s="1">
        <f t="shared" si="83"/>
        <v>11819.543107037496</v>
      </c>
      <c r="AL85" s="10">
        <f t="shared" si="124"/>
        <v>25.448575662429519</v>
      </c>
      <c r="AM85" s="10">
        <f t="shared" si="125"/>
        <v>4.473373717093402</v>
      </c>
      <c r="AN85" s="10">
        <f t="shared" si="126"/>
        <v>1.6264437654759281</v>
      </c>
      <c r="AO85" s="7">
        <f t="shared" si="127"/>
        <v>1.5407526130874663E-2</v>
      </c>
      <c r="AP85" s="7">
        <f t="shared" si="128"/>
        <v>1.9409419243300197E-2</v>
      </c>
      <c r="AQ85" s="7">
        <f t="shared" si="129"/>
        <v>1.7606792223287277E-2</v>
      </c>
      <c r="AR85" s="1">
        <f t="shared" si="138"/>
        <v>65933.623673808077</v>
      </c>
      <c r="AS85" s="1">
        <f t="shared" si="133"/>
        <v>18714.636106516336</v>
      </c>
      <c r="AT85" s="1">
        <f t="shared" si="134"/>
        <v>7600.8810613042206</v>
      </c>
      <c r="AU85" s="1">
        <f t="shared" si="87"/>
        <v>13186.724734761616</v>
      </c>
      <c r="AV85" s="1">
        <f t="shared" si="88"/>
        <v>3742.9272213032673</v>
      </c>
      <c r="AW85" s="1">
        <f t="shared" si="89"/>
        <v>1520.1762122608443</v>
      </c>
      <c r="AX85" s="1">
        <f t="shared" si="161"/>
        <v>46065.590694577768</v>
      </c>
      <c r="AY85" s="1">
        <f t="shared" si="144"/>
        <v>5229.3711322979707</v>
      </c>
      <c r="AZ85" s="1">
        <f t="shared" si="145"/>
        <v>1493.6549235811106</v>
      </c>
      <c r="BA85" s="1">
        <f t="shared" si="162"/>
        <v>12295.224684948806</v>
      </c>
      <c r="BB85" s="1">
        <f t="shared" si="163"/>
        <v>24513.170232833923</v>
      </c>
      <c r="BC85" s="1">
        <f t="shared" si="164"/>
        <v>29755.037606753205</v>
      </c>
      <c r="BD85" s="1">
        <f t="shared" si="146"/>
        <v>32744.798065377763</v>
      </c>
      <c r="BE85">
        <f t="shared" si="174"/>
        <v>0</v>
      </c>
      <c r="BF85">
        <f t="shared" si="175"/>
        <v>0</v>
      </c>
      <c r="BG85">
        <f t="shared" si="176"/>
        <v>0</v>
      </c>
      <c r="BH85">
        <f t="shared" si="147"/>
        <v>0</v>
      </c>
      <c r="BI85">
        <f t="shared" si="165"/>
        <v>0</v>
      </c>
      <c r="BJ85">
        <f t="shared" si="148"/>
        <v>0</v>
      </c>
      <c r="BK85">
        <f t="shared" si="149"/>
        <v>0</v>
      </c>
      <c r="BL85">
        <f t="shared" si="150"/>
        <v>0</v>
      </c>
      <c r="BM85">
        <f t="shared" si="151"/>
        <v>0</v>
      </c>
      <c r="BN85">
        <f t="shared" si="152"/>
        <v>0</v>
      </c>
      <c r="BO85">
        <f t="shared" si="166"/>
        <v>0</v>
      </c>
      <c r="BP85">
        <f t="shared" si="167"/>
        <v>0</v>
      </c>
      <c r="BQ85">
        <f t="shared" si="168"/>
        <v>0</v>
      </c>
      <c r="BR85" s="13">
        <f t="shared" si="140"/>
        <v>0.49193373633950904</v>
      </c>
      <c r="BS85" s="8">
        <f>BS$3*temperature!$I195</f>
        <v>-9.675135613537897</v>
      </c>
      <c r="BT85" s="8">
        <f>BT$3*temperature!$I195</f>
        <v>-8.9423277456899726</v>
      </c>
      <c r="BU85" s="8">
        <f>BU$3*temperature!$I195</f>
        <v>-7.8505937311138076</v>
      </c>
      <c r="BV85" s="8">
        <f t="shared" si="169"/>
        <v>-8.8889606605656688</v>
      </c>
      <c r="BW85" s="8">
        <f t="shared" si="153"/>
        <v>-7.8449705204822173</v>
      </c>
      <c r="BX85" s="8">
        <f t="shared" si="154"/>
        <v>-6.8872085815188751</v>
      </c>
      <c r="BY85" s="15">
        <f t="shared" si="170"/>
        <v>8.1257254097004655E-2</v>
      </c>
      <c r="BZ85" s="15">
        <f t="shared" si="155"/>
        <v>0.12271494139058596</v>
      </c>
      <c r="CA85" s="15">
        <f t="shared" si="156"/>
        <v>0.122714941390586</v>
      </c>
      <c r="CB85" s="8">
        <f t="shared" si="171"/>
        <v>0.39308747648611397</v>
      </c>
      <c r="CC85" s="8">
        <f t="shared" si="157"/>
        <v>0.54867861260387785</v>
      </c>
      <c r="CD85" s="8">
        <f t="shared" si="158"/>
        <v>0.48169257479746641</v>
      </c>
      <c r="CE85" s="8">
        <f t="shared" si="172"/>
        <v>-9.2820481370517829</v>
      </c>
      <c r="CF85" s="8">
        <f t="shared" si="159"/>
        <v>-8.3936491330860949</v>
      </c>
      <c r="CG85" s="8">
        <f t="shared" si="160"/>
        <v>-7.3689011563163413</v>
      </c>
      <c r="CH85" s="8">
        <f>CH$3*temperature!$I195+CH$4*temperature!$I195^2</f>
        <v>-9.2820481370517829</v>
      </c>
      <c r="CI85" s="8">
        <f>CI$3*temperature!$I195+CI$4*temperature!$I195^2</f>
        <v>-8.3936650680514724</v>
      </c>
      <c r="CJ85" s="8">
        <f>CJ$3*temperature!$I195+CJ$4*temperature!$I195^2</f>
        <v>-7.3689092900032547</v>
      </c>
      <c r="CK85" s="13"/>
      <c r="CL85" s="13"/>
      <c r="CM85" s="13"/>
    </row>
    <row r="86" spans="1:91" x14ac:dyDescent="0.3">
      <c r="A86">
        <f t="shared" si="90"/>
        <v>2040</v>
      </c>
      <c r="B86" s="4">
        <f t="shared" si="91"/>
        <v>1146.0486389340142</v>
      </c>
      <c r="C86" s="4">
        <f t="shared" si="92"/>
        <v>2867.9769328519437</v>
      </c>
      <c r="D86" s="4">
        <f t="shared" si="93"/>
        <v>4085.4603940046745</v>
      </c>
      <c r="E86" s="11">
        <f t="shared" si="94"/>
        <v>8.8173104203740065E-4</v>
      </c>
      <c r="F86" s="11">
        <f t="shared" si="95"/>
        <v>1.7370692777125124E-3</v>
      </c>
      <c r="G86" s="11">
        <f t="shared" si="96"/>
        <v>3.5461651391814793E-3</v>
      </c>
      <c r="H86" s="4">
        <f t="shared" si="97"/>
        <v>67138.053012262288</v>
      </c>
      <c r="I86" s="4">
        <f t="shared" si="98"/>
        <v>19175.171650947232</v>
      </c>
      <c r="J86" s="4">
        <f t="shared" si="99"/>
        <v>7788.6873151526688</v>
      </c>
      <c r="K86" s="4">
        <f t="shared" si="100"/>
        <v>58582.202126002339</v>
      </c>
      <c r="L86" s="4">
        <f t="shared" si="101"/>
        <v>6685.9574187297439</v>
      </c>
      <c r="M86" s="4">
        <f t="shared" si="102"/>
        <v>1906.4405388881999</v>
      </c>
      <c r="N86" s="11">
        <f t="shared" si="103"/>
        <v>1.7370253895784726E-2</v>
      </c>
      <c r="O86" s="11">
        <f t="shared" si="104"/>
        <v>2.283157948924508E-2</v>
      </c>
      <c r="P86" s="11">
        <f t="shared" si="105"/>
        <v>2.1087539720307413E-2</v>
      </c>
      <c r="Q86" s="4">
        <f t="shared" si="106"/>
        <v>6831.9718712920376</v>
      </c>
      <c r="R86" s="4">
        <f t="shared" si="107"/>
        <v>7956.8538362703366</v>
      </c>
      <c r="S86" s="4">
        <f t="shared" si="108"/>
        <v>3815.8530168398934</v>
      </c>
      <c r="T86" s="4">
        <f t="shared" si="109"/>
        <v>101.76005357266209</v>
      </c>
      <c r="U86" s="4">
        <f t="shared" si="110"/>
        <v>414.95606824866559</v>
      </c>
      <c r="V86" s="4">
        <f t="shared" si="111"/>
        <v>489.92248147081995</v>
      </c>
      <c r="W86" s="11">
        <f t="shared" si="112"/>
        <v>-1.0734613539272964E-2</v>
      </c>
      <c r="X86" s="11">
        <f t="shared" si="113"/>
        <v>-1.217998157191269E-2</v>
      </c>
      <c r="Y86" s="11">
        <f t="shared" si="114"/>
        <v>-9.7425357312937999E-3</v>
      </c>
      <c r="Z86" s="4">
        <f t="shared" si="135"/>
        <v>13900.021538648818</v>
      </c>
      <c r="AA86" s="4">
        <f t="shared" si="136"/>
        <v>22807.401850420065</v>
      </c>
      <c r="AB86" s="4">
        <f t="shared" si="137"/>
        <v>11826.266251148143</v>
      </c>
      <c r="AC86" s="12">
        <f t="shared" si="118"/>
        <v>2.0494815595303097</v>
      </c>
      <c r="AD86" s="12">
        <f t="shared" si="119"/>
        <v>2.9011496434268627</v>
      </c>
      <c r="AE86" s="12">
        <f t="shared" si="120"/>
        <v>3.1448828448814452</v>
      </c>
      <c r="AF86" s="11">
        <f t="shared" si="121"/>
        <v>-4.0504037456468023E-3</v>
      </c>
      <c r="AG86" s="11">
        <f t="shared" si="122"/>
        <v>2.9673830763510267E-4</v>
      </c>
      <c r="AH86" s="11">
        <f t="shared" si="123"/>
        <v>9.7937136394747881E-3</v>
      </c>
      <c r="AI86" s="1">
        <f t="shared" si="81"/>
        <v>111782.94792617764</v>
      </c>
      <c r="AJ86" s="1">
        <f t="shared" si="82"/>
        <v>30148.11298588787</v>
      </c>
      <c r="AK86" s="1">
        <f t="shared" si="83"/>
        <v>12157.76500859459</v>
      </c>
      <c r="AL86" s="10">
        <f t="shared" si="124"/>
        <v>25.836754260996816</v>
      </c>
      <c r="AM86" s="10">
        <f t="shared" si="125"/>
        <v>4.5593310471413577</v>
      </c>
      <c r="AN86" s="10">
        <f t="shared" si="126"/>
        <v>1.6547938583431077</v>
      </c>
      <c r="AO86" s="7">
        <f t="shared" si="127"/>
        <v>1.5253450869565916E-2</v>
      </c>
      <c r="AP86" s="7">
        <f t="shared" si="128"/>
        <v>1.9215325050867194E-2</v>
      </c>
      <c r="AQ86" s="7">
        <f t="shared" si="129"/>
        <v>1.7430724301054405E-2</v>
      </c>
      <c r="AR86" s="1">
        <f t="shared" si="138"/>
        <v>67138.053012262288</v>
      </c>
      <c r="AS86" s="1">
        <f t="shared" si="133"/>
        <v>19175.171650947232</v>
      </c>
      <c r="AT86" s="1">
        <f t="shared" si="134"/>
        <v>7788.6873151526688</v>
      </c>
      <c r="AU86" s="1">
        <f t="shared" si="87"/>
        <v>13427.610602452458</v>
      </c>
      <c r="AV86" s="1">
        <f t="shared" si="88"/>
        <v>3835.0343301894463</v>
      </c>
      <c r="AW86" s="1">
        <f t="shared" si="89"/>
        <v>1557.7374630305339</v>
      </c>
      <c r="AX86" s="1">
        <f t="shared" si="161"/>
        <v>46865.761700801871</v>
      </c>
      <c r="AY86" s="1">
        <f t="shared" si="144"/>
        <v>5348.7659349837959</v>
      </c>
      <c r="AZ86" s="1">
        <f t="shared" si="145"/>
        <v>1525.1524311105597</v>
      </c>
      <c r="BA86" s="1">
        <f t="shared" si="162"/>
        <v>12325.802002322613</v>
      </c>
      <c r="BB86" s="1">
        <f t="shared" si="163"/>
        <v>24620.495426651913</v>
      </c>
      <c r="BC86" s="1">
        <f t="shared" si="164"/>
        <v>29945.810393624935</v>
      </c>
      <c r="BD86" s="1">
        <f t="shared" si="146"/>
        <v>31948.043235724905</v>
      </c>
      <c r="BE86">
        <f t="shared" si="174"/>
        <v>0</v>
      </c>
      <c r="BF86">
        <f t="shared" si="175"/>
        <v>0</v>
      </c>
      <c r="BG86">
        <f t="shared" si="176"/>
        <v>0</v>
      </c>
      <c r="BH86">
        <f t="shared" si="147"/>
        <v>0</v>
      </c>
      <c r="BI86">
        <f t="shared" si="165"/>
        <v>0</v>
      </c>
      <c r="BJ86">
        <f t="shared" si="148"/>
        <v>0</v>
      </c>
      <c r="BK86">
        <f t="shared" si="149"/>
        <v>0</v>
      </c>
      <c r="BL86">
        <f t="shared" si="150"/>
        <v>0</v>
      </c>
      <c r="BM86">
        <f t="shared" si="151"/>
        <v>0</v>
      </c>
      <c r="BN86">
        <f t="shared" si="152"/>
        <v>0</v>
      </c>
      <c r="BO86">
        <f t="shared" si="166"/>
        <v>0</v>
      </c>
      <c r="BP86">
        <f t="shared" si="167"/>
        <v>0</v>
      </c>
      <c r="BQ86">
        <f t="shared" si="168"/>
        <v>0</v>
      </c>
      <c r="BR86" s="13">
        <f t="shared" si="140"/>
        <v>0.47760556926165926</v>
      </c>
      <c r="BS86" s="8">
        <f>BS$3*temperature!$I196</f>
        <v>-9.851939522458375</v>
      </c>
      <c r="BT86" s="8">
        <f>BT$3*temperature!$I196</f>
        <v>-9.1057402872231155</v>
      </c>
      <c r="BU86" s="8">
        <f>BU$3*temperature!$I196</f>
        <v>-7.9940558710206986</v>
      </c>
      <c r="BV86" s="8">
        <f t="shared" si="169"/>
        <v>-9.0367688332161507</v>
      </c>
      <c r="BW86" s="8">
        <f t="shared" si="153"/>
        <v>-7.9679102886513604</v>
      </c>
      <c r="BX86" s="8">
        <f t="shared" si="154"/>
        <v>-6.9951391115487578</v>
      </c>
      <c r="BY86" s="15">
        <f t="shared" si="170"/>
        <v>8.2742153195720397E-2</v>
      </c>
      <c r="BZ86" s="15">
        <f t="shared" si="155"/>
        <v>0.12495744032677085</v>
      </c>
      <c r="CA86" s="15">
        <f t="shared" si="156"/>
        <v>0.12495744032677085</v>
      </c>
      <c r="CB86" s="8">
        <f t="shared" si="171"/>
        <v>0.40758534462111162</v>
      </c>
      <c r="CC86" s="8">
        <f t="shared" si="157"/>
        <v>0.56891499928587785</v>
      </c>
      <c r="CD86" s="8">
        <f t="shared" si="158"/>
        <v>0.49945837973597057</v>
      </c>
      <c r="CE86" s="8">
        <f t="shared" si="172"/>
        <v>-9.4443541778372619</v>
      </c>
      <c r="CF86" s="8">
        <f t="shared" si="159"/>
        <v>-8.5368252879372388</v>
      </c>
      <c r="CG86" s="8">
        <f t="shared" si="160"/>
        <v>-7.4945974912847282</v>
      </c>
      <c r="CH86" s="8">
        <f>CH$3*temperature!$I196+CH$4*temperature!$I196^2</f>
        <v>-9.4443541778372637</v>
      </c>
      <c r="CI86" s="8">
        <f>CI$3*temperature!$I196+CI$4*temperature!$I196^2</f>
        <v>-8.5368414726219175</v>
      </c>
      <c r="CJ86" s="8">
        <f>CJ$3*temperature!$I196+CJ$4*temperature!$I196^2</f>
        <v>-7.4946057524359153</v>
      </c>
      <c r="CK86" s="13"/>
      <c r="CL86" s="13"/>
      <c r="CM86" s="13"/>
    </row>
    <row r="87" spans="1:91" x14ac:dyDescent="0.3">
      <c r="A87">
        <f t="shared" si="90"/>
        <v>2041</v>
      </c>
      <c r="B87" s="4">
        <f t="shared" si="91"/>
        <v>1147.0086202616155</v>
      </c>
      <c r="C87" s="4">
        <f t="shared" si="92"/>
        <v>2872.709713740227</v>
      </c>
      <c r="D87" s="4">
        <f t="shared" si="93"/>
        <v>4099.2237253700641</v>
      </c>
      <c r="E87" s="11">
        <f t="shared" si="94"/>
        <v>8.3764448993553053E-4</v>
      </c>
      <c r="F87" s="11">
        <f t="shared" si="95"/>
        <v>1.6502158138268868E-3</v>
      </c>
      <c r="G87" s="11">
        <f t="shared" si="96"/>
        <v>3.3688568822224053E-3</v>
      </c>
      <c r="H87" s="4">
        <f t="shared" si="97"/>
        <v>68347.337520177593</v>
      </c>
      <c r="I87" s="4">
        <f t="shared" si="98"/>
        <v>19640.313999213955</v>
      </c>
      <c r="J87" s="4">
        <f t="shared" si="99"/>
        <v>7977.7942491814119</v>
      </c>
      <c r="K87" s="4">
        <f t="shared" si="100"/>
        <v>59587.466312666933</v>
      </c>
      <c r="L87" s="4">
        <f t="shared" si="101"/>
        <v>6836.859953260835</v>
      </c>
      <c r="M87" s="4">
        <f t="shared" si="102"/>
        <v>1946.1719544134428</v>
      </c>
      <c r="N87" s="11">
        <f t="shared" si="103"/>
        <v>1.7159890720775728E-2</v>
      </c>
      <c r="O87" s="11">
        <f t="shared" si="104"/>
        <v>2.2570071132723468E-2</v>
      </c>
      <c r="P87" s="11">
        <f t="shared" si="105"/>
        <v>2.0840626662509854E-2</v>
      </c>
      <c r="Q87" s="4">
        <f t="shared" si="106"/>
        <v>6880.3691820567401</v>
      </c>
      <c r="R87" s="4">
        <f t="shared" si="107"/>
        <v>8050.6022406083903</v>
      </c>
      <c r="S87" s="4">
        <f t="shared" si="108"/>
        <v>3870.4220469590491</v>
      </c>
      <c r="T87" s="4">
        <f t="shared" si="109"/>
        <v>100.66769872382385</v>
      </c>
      <c r="U87" s="4">
        <f t="shared" si="110"/>
        <v>409.9019109842435</v>
      </c>
      <c r="V87" s="4">
        <f t="shared" si="111"/>
        <v>485.14939418952633</v>
      </c>
      <c r="W87" s="11">
        <f t="shared" si="112"/>
        <v>-1.0734613539272964E-2</v>
      </c>
      <c r="X87" s="11">
        <f t="shared" si="113"/>
        <v>-1.217998157191269E-2</v>
      </c>
      <c r="Y87" s="11">
        <f t="shared" si="114"/>
        <v>-9.7425357312937999E-3</v>
      </c>
      <c r="Z87" s="4">
        <f t="shared" si="135"/>
        <v>13945.286610716075</v>
      </c>
      <c r="AA87" s="4">
        <f t="shared" si="136"/>
        <v>23090.873584012566</v>
      </c>
      <c r="AB87" s="4">
        <f t="shared" si="137"/>
        <v>12117.939277115072</v>
      </c>
      <c r="AC87" s="12">
        <f t="shared" si="118"/>
        <v>2.0411803317449539</v>
      </c>
      <c r="AD87" s="12">
        <f t="shared" si="119"/>
        <v>2.9020105256622495</v>
      </c>
      <c r="AE87" s="12">
        <f t="shared" si="120"/>
        <v>3.1756829268939111</v>
      </c>
      <c r="AF87" s="11">
        <f t="shared" si="121"/>
        <v>-4.0504037456468023E-3</v>
      </c>
      <c r="AG87" s="11">
        <f t="shared" si="122"/>
        <v>2.9673830763510267E-4</v>
      </c>
      <c r="AH87" s="11">
        <f t="shared" si="123"/>
        <v>9.7937136394747881E-3</v>
      </c>
      <c r="AI87" s="1">
        <f t="shared" si="81"/>
        <v>114032.26373601235</v>
      </c>
      <c r="AJ87" s="1">
        <f t="shared" si="82"/>
        <v>30968.336017488531</v>
      </c>
      <c r="AK87" s="1">
        <f t="shared" si="83"/>
        <v>12499.725970765667</v>
      </c>
      <c r="AL87" s="10">
        <f t="shared" si="124"/>
        <v>26.226912926128485</v>
      </c>
      <c r="AM87" s="10">
        <f t="shared" si="125"/>
        <v>4.6460639849458367</v>
      </c>
      <c r="AN87" s="10">
        <f t="shared" si="126"/>
        <v>1.6833496713077658</v>
      </c>
      <c r="AO87" s="7">
        <f t="shared" si="127"/>
        <v>1.5100916360870256E-2</v>
      </c>
      <c r="AP87" s="7">
        <f t="shared" si="128"/>
        <v>1.9023171800358521E-2</v>
      </c>
      <c r="AQ87" s="7">
        <f t="shared" si="129"/>
        <v>1.7256417058043861E-2</v>
      </c>
      <c r="AR87" s="1">
        <f t="shared" si="138"/>
        <v>68347.337520177593</v>
      </c>
      <c r="AS87" s="1">
        <f t="shared" si="133"/>
        <v>19640.313999213955</v>
      </c>
      <c r="AT87" s="1">
        <f t="shared" si="134"/>
        <v>7977.7942491814119</v>
      </c>
      <c r="AU87" s="1">
        <f t="shared" si="87"/>
        <v>13669.46750403552</v>
      </c>
      <c r="AV87" s="1">
        <f t="shared" si="88"/>
        <v>3928.0627998427913</v>
      </c>
      <c r="AW87" s="1">
        <f t="shared" si="89"/>
        <v>1595.5588498362824</v>
      </c>
      <c r="AX87" s="1">
        <f t="shared" si="161"/>
        <v>47669.973050133543</v>
      </c>
      <c r="AY87" s="1">
        <f t="shared" si="144"/>
        <v>5469.4879626086677</v>
      </c>
      <c r="AZ87" s="1">
        <f t="shared" si="145"/>
        <v>1556.9375635307542</v>
      </c>
      <c r="BA87" s="1">
        <f t="shared" si="162"/>
        <v>12355.642217285656</v>
      </c>
      <c r="BB87" s="1">
        <f t="shared" si="163"/>
        <v>24725.240955798523</v>
      </c>
      <c r="BC87" s="1">
        <f t="shared" si="164"/>
        <v>30131.245901105664</v>
      </c>
      <c r="BD87" s="1">
        <f t="shared" si="146"/>
        <v>31165.909871618016</v>
      </c>
      <c r="BE87">
        <f t="shared" si="174"/>
        <v>0</v>
      </c>
      <c r="BF87">
        <f t="shared" si="175"/>
        <v>0</v>
      </c>
      <c r="BG87">
        <f t="shared" si="176"/>
        <v>0</v>
      </c>
      <c r="BH87">
        <f t="shared" si="147"/>
        <v>0</v>
      </c>
      <c r="BI87">
        <f t="shared" si="165"/>
        <v>0</v>
      </c>
      <c r="BJ87">
        <f t="shared" si="148"/>
        <v>0</v>
      </c>
      <c r="BK87">
        <f t="shared" si="149"/>
        <v>0</v>
      </c>
      <c r="BL87">
        <f t="shared" si="150"/>
        <v>0</v>
      </c>
      <c r="BM87">
        <f t="shared" si="151"/>
        <v>0</v>
      </c>
      <c r="BN87">
        <f t="shared" si="152"/>
        <v>0</v>
      </c>
      <c r="BO87">
        <f t="shared" si="166"/>
        <v>0</v>
      </c>
      <c r="BP87">
        <f t="shared" si="167"/>
        <v>0</v>
      </c>
      <c r="BQ87">
        <f t="shared" si="168"/>
        <v>0</v>
      </c>
      <c r="BR87" s="13">
        <f t="shared" si="140"/>
        <v>0.4636947274385041</v>
      </c>
      <c r="BS87" s="8">
        <f>BS$3*temperature!$I197</f>
        <v>-10.03033206384921</v>
      </c>
      <c r="BT87" s="8">
        <f>BT$3*temperature!$I197</f>
        <v>-9.2706211360529007</v>
      </c>
      <c r="BU87" s="8">
        <f>BU$3*temperature!$I197</f>
        <v>-8.1388070582971572</v>
      </c>
      <c r="BV87" s="8">
        <f t="shared" si="169"/>
        <v>-9.1853729335507612</v>
      </c>
      <c r="BW87" s="8">
        <f t="shared" si="153"/>
        <v>-8.0912118924325185</v>
      </c>
      <c r="BX87" s="8">
        <f t="shared" si="154"/>
        <v>-7.1033873020880955</v>
      </c>
      <c r="BY87" s="15">
        <f t="shared" si="170"/>
        <v>8.4240394527296411E-2</v>
      </c>
      <c r="BZ87" s="15">
        <f t="shared" si="155"/>
        <v>0.12722008874181348</v>
      </c>
      <c r="CA87" s="15">
        <f t="shared" si="156"/>
        <v>0.12722008874181348</v>
      </c>
      <c r="CB87" s="8">
        <f t="shared" si="171"/>
        <v>0.42247956514922436</v>
      </c>
      <c r="CC87" s="8">
        <f t="shared" si="157"/>
        <v>0.5897046218101909</v>
      </c>
      <c r="CD87" s="8">
        <f t="shared" si="158"/>
        <v>0.51770987810453106</v>
      </c>
      <c r="CE87" s="8">
        <f t="shared" si="172"/>
        <v>-9.6078524986999856</v>
      </c>
      <c r="CF87" s="8">
        <f t="shared" si="159"/>
        <v>-8.6809165142427087</v>
      </c>
      <c r="CG87" s="8">
        <f t="shared" si="160"/>
        <v>-7.6210971801926268</v>
      </c>
      <c r="CH87" s="8">
        <f>CH$3*temperature!$I197+CH$4*temperature!$I197^2</f>
        <v>-9.6078524986999856</v>
      </c>
      <c r="CI87" s="8">
        <f>CI$3*temperature!$I197+CI$4*temperature!$I197^2</f>
        <v>-8.6809329493816634</v>
      </c>
      <c r="CJ87" s="8">
        <f>CJ$3*temperature!$I197+CJ$4*temperature!$I197^2</f>
        <v>-7.6211055691832392</v>
      </c>
      <c r="CK87" s="13"/>
      <c r="CL87" s="13"/>
      <c r="CM87" s="13"/>
    </row>
    <row r="88" spans="1:91" x14ac:dyDescent="0.3">
      <c r="A88">
        <f t="shared" si="90"/>
        <v>2042</v>
      </c>
      <c r="B88" s="4">
        <f t="shared" si="91"/>
        <v>1147.9213664397525</v>
      </c>
      <c r="C88" s="4">
        <f t="shared" si="92"/>
        <v>2877.2132751884678</v>
      </c>
      <c r="D88" s="4">
        <f t="shared" si="93"/>
        <v>4112.342938526097</v>
      </c>
      <c r="E88" s="11">
        <f t="shared" si="94"/>
        <v>7.9576226543875397E-4</v>
      </c>
      <c r="F88" s="11">
        <f t="shared" si="95"/>
        <v>1.5677050231355423E-3</v>
      </c>
      <c r="G88" s="11">
        <f t="shared" si="96"/>
        <v>3.2004140381112849E-3</v>
      </c>
      <c r="H88" s="4">
        <f t="shared" si="97"/>
        <v>69561.193500730355</v>
      </c>
      <c r="I88" s="4">
        <f t="shared" si="98"/>
        <v>20109.977707536502</v>
      </c>
      <c r="J88" s="4">
        <f t="shared" si="99"/>
        <v>8168.1610190277906</v>
      </c>
      <c r="K88" s="4">
        <f t="shared" si="100"/>
        <v>60597.524825652945</v>
      </c>
      <c r="L88" s="4">
        <f t="shared" si="101"/>
        <v>6989.3941755913893</v>
      </c>
      <c r="M88" s="4">
        <f t="shared" si="102"/>
        <v>1986.2548287267448</v>
      </c>
      <c r="N88" s="11">
        <f t="shared" si="103"/>
        <v>1.6950855196393722E-2</v>
      </c>
      <c r="O88" s="11">
        <f t="shared" si="104"/>
        <v>2.2310567040034757E-2</v>
      </c>
      <c r="P88" s="11">
        <f t="shared" si="105"/>
        <v>2.0595751686999675E-2</v>
      </c>
      <c r="Q88" s="4">
        <f t="shared" si="106"/>
        <v>6927.3954382419934</v>
      </c>
      <c r="R88" s="4">
        <f t="shared" si="107"/>
        <v>8142.7172632760239</v>
      </c>
      <c r="S88" s="4">
        <f t="shared" si="108"/>
        <v>3924.1708601586815</v>
      </c>
      <c r="T88" s="4">
        <f t="shared" si="109"/>
        <v>99.587069882135637</v>
      </c>
      <c r="U88" s="4">
        <f t="shared" si="110"/>
        <v>404.90931326216361</v>
      </c>
      <c r="V88" s="4">
        <f t="shared" si="111"/>
        <v>480.42280888161935</v>
      </c>
      <c r="W88" s="11">
        <f t="shared" si="112"/>
        <v>-1.0734613539272964E-2</v>
      </c>
      <c r="X88" s="11">
        <f t="shared" si="113"/>
        <v>-1.217998157191269E-2</v>
      </c>
      <c r="Y88" s="11">
        <f t="shared" si="114"/>
        <v>-9.7425357312937999E-3</v>
      </c>
      <c r="Z88" s="4">
        <f t="shared" si="135"/>
        <v>13987.190078613783</v>
      </c>
      <c r="AA88" s="4">
        <f t="shared" si="136"/>
        <v>23369.865117199326</v>
      </c>
      <c r="AB88" s="4">
        <f t="shared" si="137"/>
        <v>12411.610032779487</v>
      </c>
      <c r="AC88" s="12">
        <f t="shared" si="118"/>
        <v>2.0329127272837137</v>
      </c>
      <c r="AD88" s="12">
        <f t="shared" si="119"/>
        <v>2.9028716633543739</v>
      </c>
      <c r="AE88" s="12">
        <f t="shared" si="120"/>
        <v>3.2067846560896793</v>
      </c>
      <c r="AF88" s="11">
        <f t="shared" si="121"/>
        <v>-4.0504037456468023E-3</v>
      </c>
      <c r="AG88" s="11">
        <f t="shared" si="122"/>
        <v>2.9673830763510267E-4</v>
      </c>
      <c r="AH88" s="11">
        <f t="shared" si="123"/>
        <v>9.7937136394747881E-3</v>
      </c>
      <c r="AI88" s="1">
        <f t="shared" si="81"/>
        <v>116298.50486644663</v>
      </c>
      <c r="AJ88" s="1">
        <f t="shared" si="82"/>
        <v>31799.565215582472</v>
      </c>
      <c r="AK88" s="1">
        <f t="shared" si="83"/>
        <v>12845.312223525383</v>
      </c>
      <c r="AL88" s="10">
        <f t="shared" si="124"/>
        <v>26.619002840444768</v>
      </c>
      <c r="AM88" s="10">
        <f t="shared" si="125"/>
        <v>4.7335630295931095</v>
      </c>
      <c r="AN88" s="10">
        <f t="shared" si="126"/>
        <v>1.7121077694505478</v>
      </c>
      <c r="AO88" s="7">
        <f t="shared" si="127"/>
        <v>1.4949907197261553E-2</v>
      </c>
      <c r="AP88" s="7">
        <f t="shared" si="128"/>
        <v>1.8832940082354935E-2</v>
      </c>
      <c r="AQ88" s="7">
        <f t="shared" si="129"/>
        <v>1.7083852887463422E-2</v>
      </c>
      <c r="AR88" s="1">
        <f t="shared" si="138"/>
        <v>69561.193500730355</v>
      </c>
      <c r="AS88" s="1">
        <f t="shared" si="133"/>
        <v>20109.977707536502</v>
      </c>
      <c r="AT88" s="1">
        <f t="shared" si="134"/>
        <v>8168.1610190277906</v>
      </c>
      <c r="AU88" s="1">
        <f t="shared" si="87"/>
        <v>13912.238700146072</v>
      </c>
      <c r="AV88" s="1">
        <f t="shared" si="88"/>
        <v>4021.9955415073005</v>
      </c>
      <c r="AW88" s="1">
        <f t="shared" si="89"/>
        <v>1633.6322038055582</v>
      </c>
      <c r="AX88" s="1">
        <f t="shared" si="161"/>
        <v>48478.019860522349</v>
      </c>
      <c r="AY88" s="1">
        <f t="shared" si="144"/>
        <v>5591.5153404731109</v>
      </c>
      <c r="AZ88" s="1">
        <f t="shared" si="145"/>
        <v>1589.0038629813957</v>
      </c>
      <c r="BA88" s="1">
        <f t="shared" si="162"/>
        <v>12384.769543287193</v>
      </c>
      <c r="BB88" s="1">
        <f t="shared" si="163"/>
        <v>24827.489492764802</v>
      </c>
      <c r="BC88" s="1">
        <f t="shared" si="164"/>
        <v>30311.514754130851</v>
      </c>
      <c r="BD88" s="1">
        <f t="shared" si="146"/>
        <v>30398.463964328199</v>
      </c>
      <c r="BE88">
        <f t="shared" si="174"/>
        <v>0</v>
      </c>
      <c r="BF88">
        <f t="shared" si="175"/>
        <v>0</v>
      </c>
      <c r="BG88">
        <f t="shared" si="176"/>
        <v>0</v>
      </c>
      <c r="BH88">
        <f t="shared" si="147"/>
        <v>0</v>
      </c>
      <c r="BI88">
        <f t="shared" si="165"/>
        <v>0</v>
      </c>
      <c r="BJ88">
        <f t="shared" si="148"/>
        <v>0</v>
      </c>
      <c r="BK88">
        <f t="shared" si="149"/>
        <v>0</v>
      </c>
      <c r="BL88">
        <f t="shared" si="150"/>
        <v>0</v>
      </c>
      <c r="BM88">
        <f t="shared" si="151"/>
        <v>0</v>
      </c>
      <c r="BN88">
        <f t="shared" si="152"/>
        <v>0</v>
      </c>
      <c r="BO88">
        <f t="shared" si="166"/>
        <v>0</v>
      </c>
      <c r="BP88">
        <f t="shared" si="167"/>
        <v>0</v>
      </c>
      <c r="BQ88">
        <f t="shared" si="168"/>
        <v>0</v>
      </c>
      <c r="BR88" s="13">
        <f t="shared" si="140"/>
        <v>0.45018905576553797</v>
      </c>
      <c r="BS88" s="8">
        <f>BS$3*temperature!$I198</f>
        <v>-10.210280193134279</v>
      </c>
      <c r="BT88" s="8">
        <f>BT$3*temperature!$I198</f>
        <v>-9.4369397504441306</v>
      </c>
      <c r="BU88" s="8">
        <f>BU$3*temperature!$I198</f>
        <v>-8.2848204799296461</v>
      </c>
      <c r="BV88" s="8">
        <f t="shared" si="169"/>
        <v>-9.3347313033307735</v>
      </c>
      <c r="BW88" s="8">
        <f t="shared" si="153"/>
        <v>-8.2148327669843724</v>
      </c>
      <c r="BX88" s="8">
        <f t="shared" si="154"/>
        <v>-7.2119157848714908</v>
      </c>
      <c r="BY88" s="15">
        <f t="shared" si="170"/>
        <v>8.5751700564716454E-2</v>
      </c>
      <c r="BZ88" s="15">
        <f t="shared" si="155"/>
        <v>0.12950246751360703</v>
      </c>
      <c r="CA88" s="15">
        <f t="shared" si="156"/>
        <v>0.12950246751360706</v>
      </c>
      <c r="CB88" s="8">
        <f t="shared" si="171"/>
        <v>0.43777444490175299</v>
      </c>
      <c r="CC88" s="8">
        <f t="shared" si="157"/>
        <v>0.61105349172987888</v>
      </c>
      <c r="CD88" s="8">
        <f t="shared" si="158"/>
        <v>0.53645234752907767</v>
      </c>
      <c r="CE88" s="8">
        <f t="shared" si="172"/>
        <v>-9.7725057482325273</v>
      </c>
      <c r="CF88" s="8">
        <f t="shared" si="159"/>
        <v>-8.8258862587142506</v>
      </c>
      <c r="CG88" s="8">
        <f t="shared" si="160"/>
        <v>-7.748368132400568</v>
      </c>
      <c r="CH88" s="8">
        <f>CH$3*temperature!$I198+CH$4*temperature!$I198^2</f>
        <v>-9.7725057482325255</v>
      </c>
      <c r="CI88" s="8">
        <f>CI$3*temperature!$I198+CI$4*temperature!$I198^2</f>
        <v>-8.82590294495599</v>
      </c>
      <c r="CJ88" s="8">
        <f>CJ$3*temperature!$I198+CJ$4*temperature!$I198^2</f>
        <v>-7.7483766495616271</v>
      </c>
      <c r="CK88" s="13"/>
      <c r="CL88" s="13"/>
      <c r="CM88" s="13"/>
    </row>
    <row r="89" spans="1:91" x14ac:dyDescent="0.3">
      <c r="A89">
        <f t="shared" si="90"/>
        <v>2043</v>
      </c>
      <c r="B89" s="4">
        <f t="shared" si="91"/>
        <v>1148.7891653215011</v>
      </c>
      <c r="C89" s="4">
        <f t="shared" si="92"/>
        <v>2881.4983658074057</v>
      </c>
      <c r="D89" s="4">
        <f t="shared" si="93"/>
        <v>4124.8460785925845</v>
      </c>
      <c r="E89" s="11">
        <f t="shared" si="94"/>
        <v>7.5597415216681623E-4</v>
      </c>
      <c r="F89" s="11">
        <f t="shared" si="95"/>
        <v>1.489319771978765E-3</v>
      </c>
      <c r="G89" s="11">
        <f t="shared" si="96"/>
        <v>3.0403933362057206E-3</v>
      </c>
      <c r="H89" s="4">
        <f t="shared" si="97"/>
        <v>70779.341925794404</v>
      </c>
      <c r="I89" s="4">
        <f t="shared" si="98"/>
        <v>20584.07746704973</v>
      </c>
      <c r="J89" s="4">
        <f t="shared" si="99"/>
        <v>8359.7477803277343</v>
      </c>
      <c r="K89" s="4">
        <f t="shared" si="100"/>
        <v>61612.125237955253</v>
      </c>
      <c r="L89" s="4">
        <f t="shared" si="101"/>
        <v>7143.5325840561436</v>
      </c>
      <c r="M89" s="4">
        <f t="shared" si="102"/>
        <v>2026.6811466526567</v>
      </c>
      <c r="N89" s="11">
        <f t="shared" si="103"/>
        <v>1.6743264930728641E-2</v>
      </c>
      <c r="O89" s="11">
        <f t="shared" si="104"/>
        <v>2.2053185811588882E-2</v>
      </c>
      <c r="P89" s="11">
        <f t="shared" si="105"/>
        <v>2.0353036952376558E-2</v>
      </c>
      <c r="Q89" s="4">
        <f t="shared" si="106"/>
        <v>6973.0421220745666</v>
      </c>
      <c r="R89" s="4">
        <f t="shared" si="107"/>
        <v>8233.168365613923</v>
      </c>
      <c r="S89" s="4">
        <f t="shared" si="108"/>
        <v>3977.0854065396265</v>
      </c>
      <c r="T89" s="4">
        <f t="shared" si="109"/>
        <v>98.518041173442342</v>
      </c>
      <c r="U89" s="4">
        <f t="shared" si="110"/>
        <v>399.97752528833462</v>
      </c>
      <c r="V89" s="4">
        <f t="shared" si="111"/>
        <v>475.74227249996164</v>
      </c>
      <c r="W89" s="11">
        <f t="shared" si="112"/>
        <v>-1.0734613539272964E-2</v>
      </c>
      <c r="X89" s="11">
        <f t="shared" si="113"/>
        <v>-1.217998157191269E-2</v>
      </c>
      <c r="Y89" s="11">
        <f t="shared" si="114"/>
        <v>-9.7425357312937999E-3</v>
      </c>
      <c r="Z89" s="4">
        <f t="shared" si="135"/>
        <v>14025.749366533004</v>
      </c>
      <c r="AA89" s="4">
        <f t="shared" si="136"/>
        <v>23644.2772877514</v>
      </c>
      <c r="AB89" s="4">
        <f t="shared" si="137"/>
        <v>12707.214709695034</v>
      </c>
      <c r="AC89" s="12">
        <f t="shared" si="118"/>
        <v>2.0246786099585505</v>
      </c>
      <c r="AD89" s="12">
        <f t="shared" si="119"/>
        <v>2.9037330565790396</v>
      </c>
      <c r="AE89" s="12">
        <f t="shared" si="120"/>
        <v>3.2381909867148835</v>
      </c>
      <c r="AF89" s="11">
        <f t="shared" si="121"/>
        <v>-4.0504037456468023E-3</v>
      </c>
      <c r="AG89" s="11">
        <f t="shared" si="122"/>
        <v>2.9673830763510267E-4</v>
      </c>
      <c r="AH89" s="11">
        <f t="shared" si="123"/>
        <v>9.7937136394747881E-3</v>
      </c>
      <c r="AI89" s="1">
        <f t="shared" si="81"/>
        <v>118580.89307994804</v>
      </c>
      <c r="AJ89" s="1">
        <f t="shared" si="82"/>
        <v>32641.604235531526</v>
      </c>
      <c r="AK89" s="1">
        <f t="shared" si="83"/>
        <v>13194.413204978404</v>
      </c>
      <c r="AL89" s="10">
        <f t="shared" si="124"/>
        <v>27.012974946371578</v>
      </c>
      <c r="AM89" s="10">
        <f t="shared" si="125"/>
        <v>4.8218184694163639</v>
      </c>
      <c r="AN89" s="10">
        <f t="shared" si="126"/>
        <v>1.7410646727387162</v>
      </c>
      <c r="AO89" s="7">
        <f t="shared" si="127"/>
        <v>1.4800408125288936E-2</v>
      </c>
      <c r="AP89" s="7">
        <f t="shared" si="128"/>
        <v>1.8644610681531386E-2</v>
      </c>
      <c r="AQ89" s="7">
        <f t="shared" si="129"/>
        <v>1.6913014358588788E-2</v>
      </c>
      <c r="AR89" s="1">
        <f t="shared" si="138"/>
        <v>70779.341925794404</v>
      </c>
      <c r="AS89" s="1">
        <f t="shared" si="133"/>
        <v>20584.07746704973</v>
      </c>
      <c r="AT89" s="1">
        <f t="shared" si="134"/>
        <v>8359.7477803277343</v>
      </c>
      <c r="AU89" s="1">
        <f t="shared" si="87"/>
        <v>14155.868385158881</v>
      </c>
      <c r="AV89" s="1">
        <f t="shared" si="88"/>
        <v>4116.8154934099466</v>
      </c>
      <c r="AW89" s="1">
        <f t="shared" si="89"/>
        <v>1671.9495560655469</v>
      </c>
      <c r="AX89" s="1">
        <f t="shared" si="161"/>
        <v>49289.700190364201</v>
      </c>
      <c r="AY89" s="1">
        <f t="shared" si="144"/>
        <v>5714.8260672449142</v>
      </c>
      <c r="AZ89" s="1">
        <f t="shared" si="145"/>
        <v>1621.3449173221254</v>
      </c>
      <c r="BA89" s="1">
        <f t="shared" si="162"/>
        <v>12413.207341384612</v>
      </c>
      <c r="BB89" s="1">
        <f t="shared" si="163"/>
        <v>24927.321218660691</v>
      </c>
      <c r="BC89" s="1">
        <f t="shared" si="164"/>
        <v>30486.783893831092</v>
      </c>
      <c r="BD89" s="1">
        <f t="shared" si="146"/>
        <v>29645.741503616242</v>
      </c>
      <c r="BE89">
        <f t="shared" si="174"/>
        <v>0</v>
      </c>
      <c r="BF89">
        <f t="shared" si="175"/>
        <v>0</v>
      </c>
      <c r="BG89">
        <f t="shared" si="176"/>
        <v>0</v>
      </c>
      <c r="BH89">
        <f t="shared" si="147"/>
        <v>0</v>
      </c>
      <c r="BI89">
        <f t="shared" si="165"/>
        <v>0</v>
      </c>
      <c r="BJ89">
        <f t="shared" si="148"/>
        <v>0</v>
      </c>
      <c r="BK89">
        <f t="shared" si="149"/>
        <v>0</v>
      </c>
      <c r="BL89">
        <f t="shared" si="150"/>
        <v>0</v>
      </c>
      <c r="BM89">
        <f t="shared" si="151"/>
        <v>0</v>
      </c>
      <c r="BN89">
        <f t="shared" si="152"/>
        <v>0</v>
      </c>
      <c r="BO89">
        <f t="shared" si="166"/>
        <v>0</v>
      </c>
      <c r="BP89">
        <f t="shared" si="167"/>
        <v>0</v>
      </c>
      <c r="BQ89">
        <f t="shared" si="168"/>
        <v>0</v>
      </c>
      <c r="BR89" s="13">
        <f t="shared" si="140"/>
        <v>0.43707675317042521</v>
      </c>
      <c r="BS89" s="8">
        <f>BS$3*temperature!$I199</f>
        <v>-10.391749455086188</v>
      </c>
      <c r="BT89" s="8">
        <f>BT$3*temperature!$I199</f>
        <v>-9.6046642848549766</v>
      </c>
      <c r="BU89" s="8">
        <f>BU$3*temperature!$I199</f>
        <v>-8.4320681782746778</v>
      </c>
      <c r="BV89" s="8">
        <f t="shared" si="169"/>
        <v>-9.4848013957363317</v>
      </c>
      <c r="BW89" s="8">
        <f t="shared" si="153"/>
        <v>-8.3387297723739149</v>
      </c>
      <c r="BX89" s="8">
        <f t="shared" si="154"/>
        <v>-7.3206866867525724</v>
      </c>
      <c r="BY89" s="15">
        <f t="shared" si="170"/>
        <v>8.7275781933518079E-2</v>
      </c>
      <c r="BZ89" s="15">
        <f t="shared" si="155"/>
        <v>0.131804139627997</v>
      </c>
      <c r="CA89" s="15">
        <f t="shared" si="156"/>
        <v>0.131804139627997</v>
      </c>
      <c r="CB89" s="8">
        <f t="shared" si="171"/>
        <v>0.45347402967492878</v>
      </c>
      <c r="CC89" s="8">
        <f t="shared" si="157"/>
        <v>0.63296725624053074</v>
      </c>
      <c r="CD89" s="8">
        <f t="shared" si="158"/>
        <v>0.55569074576105293</v>
      </c>
      <c r="CE89" s="8">
        <f t="shared" si="172"/>
        <v>-9.9382754254112609</v>
      </c>
      <c r="CF89" s="8">
        <f t="shared" si="159"/>
        <v>-8.9716970286144448</v>
      </c>
      <c r="CG89" s="8">
        <f t="shared" si="160"/>
        <v>-7.8763774325136255</v>
      </c>
      <c r="CH89" s="8">
        <f>CH$3*temperature!$I199+CH$4*temperature!$I199^2</f>
        <v>-9.9382754254112591</v>
      </c>
      <c r="CI89" s="8">
        <f>CI$3*temperature!$I199+CI$4*temperature!$I199^2</f>
        <v>-8.9717139665198538</v>
      </c>
      <c r="CJ89" s="8">
        <f>CJ$3*temperature!$I199+CJ$4*temperature!$I199^2</f>
        <v>-7.8763860781314206</v>
      </c>
      <c r="CK89" s="13"/>
      <c r="CL89" s="13"/>
      <c r="CM89" s="13"/>
    </row>
    <row r="90" spans="1:91" x14ac:dyDescent="0.3">
      <c r="A90">
        <f t="shared" si="90"/>
        <v>2044</v>
      </c>
      <c r="B90" s="4">
        <f t="shared" si="91"/>
        <v>1149.6141974910097</v>
      </c>
      <c r="C90" s="4">
        <f t="shared" si="92"/>
        <v>2885.5752646720712</v>
      </c>
      <c r="D90" s="4">
        <f t="shared" si="93"/>
        <v>4136.7601753962999</v>
      </c>
      <c r="E90" s="11">
        <f t="shared" si="94"/>
        <v>7.1817544455847536E-4</v>
      </c>
      <c r="F90" s="11">
        <f t="shared" si="95"/>
        <v>1.4148537833798267E-3</v>
      </c>
      <c r="G90" s="11">
        <f t="shared" si="96"/>
        <v>2.8883736693954346E-3</v>
      </c>
      <c r="H90" s="4">
        <f t="shared" si="97"/>
        <v>72001.508337557214</v>
      </c>
      <c r="I90" s="4">
        <f t="shared" si="98"/>
        <v>21062.528090060478</v>
      </c>
      <c r="J90" s="4">
        <f t="shared" si="99"/>
        <v>8552.515641930233</v>
      </c>
      <c r="K90" s="4">
        <f t="shared" si="100"/>
        <v>62631.018731934448</v>
      </c>
      <c r="L90" s="4">
        <f t="shared" si="101"/>
        <v>7299.2475184854029</v>
      </c>
      <c r="M90" s="4">
        <f t="shared" si="102"/>
        <v>2067.4429455197765</v>
      </c>
      <c r="N90" s="11">
        <f t="shared" si="103"/>
        <v>1.6537223639731202E-2</v>
      </c>
      <c r="O90" s="11">
        <f t="shared" si="104"/>
        <v>2.179802955988519E-2</v>
      </c>
      <c r="P90" s="11">
        <f t="shared" si="105"/>
        <v>2.0112586005175848E-2</v>
      </c>
      <c r="Q90" s="4">
        <f t="shared" si="106"/>
        <v>7017.3021447000538</v>
      </c>
      <c r="R90" s="4">
        <f t="shared" si="107"/>
        <v>8321.9271458700805</v>
      </c>
      <c r="S90" s="4">
        <f t="shared" si="108"/>
        <v>4029.1528636852518</v>
      </c>
      <c r="T90" s="4">
        <f t="shared" si="109"/>
        <v>97.460488074799258</v>
      </c>
      <c r="U90" s="4">
        <f t="shared" si="110"/>
        <v>395.10580640114347</v>
      </c>
      <c r="V90" s="4">
        <f t="shared" si="111"/>
        <v>471.10733641124386</v>
      </c>
      <c r="W90" s="11">
        <f t="shared" si="112"/>
        <v>-1.0734613539272964E-2</v>
      </c>
      <c r="X90" s="11">
        <f t="shared" si="113"/>
        <v>-1.217998157191269E-2</v>
      </c>
      <c r="Y90" s="11">
        <f t="shared" si="114"/>
        <v>-9.7425357312937999E-3</v>
      </c>
      <c r="Z90" s="4">
        <f t="shared" si="135"/>
        <v>14060.984945369824</v>
      </c>
      <c r="AA90" s="4">
        <f t="shared" si="136"/>
        <v>23914.017243528371</v>
      </c>
      <c r="AB90" s="4">
        <f t="shared" si="137"/>
        <v>13004.691066312553</v>
      </c>
      <c r="AC90" s="12">
        <f t="shared" si="118"/>
        <v>2.0164778441330435</v>
      </c>
      <c r="AD90" s="12">
        <f t="shared" si="119"/>
        <v>2.9045947054120731</v>
      </c>
      <c r="AE90" s="12">
        <f t="shared" si="120"/>
        <v>3.2699049019486974</v>
      </c>
      <c r="AF90" s="11">
        <f t="shared" si="121"/>
        <v>-4.0504037456468023E-3</v>
      </c>
      <c r="AG90" s="11">
        <f t="shared" si="122"/>
        <v>2.9673830763510267E-4</v>
      </c>
      <c r="AH90" s="11">
        <f t="shared" si="123"/>
        <v>9.7937136394747881E-3</v>
      </c>
      <c r="AI90" s="1">
        <f t="shared" si="81"/>
        <v>120878.67215711213</v>
      </c>
      <c r="AJ90" s="1">
        <f t="shared" si="82"/>
        <v>33494.259305388317</v>
      </c>
      <c r="AK90" s="1">
        <f t="shared" si="83"/>
        <v>13546.92144054611</v>
      </c>
      <c r="AL90" s="10">
        <f t="shared" si="124"/>
        <v>27.408779969717241</v>
      </c>
      <c r="AM90" s="10">
        <f t="shared" si="125"/>
        <v>4.9108203882742574</v>
      </c>
      <c r="AN90" s="10">
        <f t="shared" si="126"/>
        <v>1.7702168580298854</v>
      </c>
      <c r="AO90" s="7">
        <f t="shared" si="127"/>
        <v>1.4652404044036046E-2</v>
      </c>
      <c r="AP90" s="7">
        <f t="shared" si="128"/>
        <v>1.8458164574716072E-2</v>
      </c>
      <c r="AQ90" s="7">
        <f t="shared" si="129"/>
        <v>1.6743884215002898E-2</v>
      </c>
      <c r="AR90" s="1">
        <f t="shared" si="138"/>
        <v>72001.508337557214</v>
      </c>
      <c r="AS90" s="1">
        <f t="shared" si="133"/>
        <v>21062.528090060478</v>
      </c>
      <c r="AT90" s="1">
        <f t="shared" si="134"/>
        <v>8552.515641930233</v>
      </c>
      <c r="AU90" s="1">
        <f t="shared" si="87"/>
        <v>14400.301667511443</v>
      </c>
      <c r="AV90" s="1">
        <f t="shared" si="88"/>
        <v>4212.5056180120955</v>
      </c>
      <c r="AW90" s="1">
        <f t="shared" si="89"/>
        <v>1710.5031283860467</v>
      </c>
      <c r="AX90" s="1">
        <f t="shared" si="161"/>
        <v>50104.814985547557</v>
      </c>
      <c r="AY90" s="1">
        <f t="shared" si="144"/>
        <v>5839.3980147883231</v>
      </c>
      <c r="AZ90" s="1">
        <f t="shared" si="145"/>
        <v>1653.9543564158212</v>
      </c>
      <c r="BA90" s="1">
        <f t="shared" si="162"/>
        <v>12440.978142923504</v>
      </c>
      <c r="BB90" s="1">
        <f t="shared" si="163"/>
        <v>25024.813844158594</v>
      </c>
      <c r="BC90" s="1">
        <f t="shared" si="164"/>
        <v>30657.2164215837</v>
      </c>
      <c r="BD90" s="1">
        <f t="shared" si="146"/>
        <v>28907.750807243905</v>
      </c>
      <c r="BE90">
        <f t="shared" si="174"/>
        <v>0</v>
      </c>
      <c r="BF90">
        <f t="shared" si="175"/>
        <v>0</v>
      </c>
      <c r="BG90">
        <f t="shared" si="176"/>
        <v>0</v>
      </c>
      <c r="BH90">
        <f t="shared" si="147"/>
        <v>0</v>
      </c>
      <c r="BI90">
        <f t="shared" si="165"/>
        <v>0</v>
      </c>
      <c r="BJ90">
        <f t="shared" si="148"/>
        <v>0</v>
      </c>
      <c r="BK90">
        <f t="shared" si="149"/>
        <v>0</v>
      </c>
      <c r="BL90">
        <f t="shared" si="150"/>
        <v>0</v>
      </c>
      <c r="BM90">
        <f t="shared" si="151"/>
        <v>0</v>
      </c>
      <c r="BN90">
        <f t="shared" si="152"/>
        <v>0</v>
      </c>
      <c r="BO90">
        <f t="shared" si="166"/>
        <v>0</v>
      </c>
      <c r="BP90">
        <f t="shared" si="167"/>
        <v>0</v>
      </c>
      <c r="BQ90">
        <f t="shared" si="168"/>
        <v>0</v>
      </c>
      <c r="BR90" s="13">
        <f t="shared" si="140"/>
        <v>0.42434636230138367</v>
      </c>
      <c r="BS90" s="8">
        <f>BS$3*temperature!$I200</f>
        <v>-10.574704101956289</v>
      </c>
      <c r="BT90" s="8">
        <f>BT$3*temperature!$I200</f>
        <v>-9.7737616991196603</v>
      </c>
      <c r="BU90" s="8">
        <f>BU$3*temperature!$I200</f>
        <v>-8.5805211469118117</v>
      </c>
      <c r="BV90" s="8">
        <f t="shared" si="169"/>
        <v>-9.6355399027320772</v>
      </c>
      <c r="BW90" s="8">
        <f t="shared" si="153"/>
        <v>-8.4628593156503769</v>
      </c>
      <c r="BX90" s="8">
        <f t="shared" si="154"/>
        <v>-7.4296617368743814</v>
      </c>
      <c r="BY90" s="15">
        <f t="shared" si="170"/>
        <v>8.8812338403915225E-2</v>
      </c>
      <c r="BZ90" s="15">
        <f t="shared" si="155"/>
        <v>0.13412465167708754</v>
      </c>
      <c r="CA90" s="15">
        <f t="shared" si="156"/>
        <v>0.13412465167708756</v>
      </c>
      <c r="CB90" s="8">
        <f t="shared" si="171"/>
        <v>0.46958209961210623</v>
      </c>
      <c r="CC90" s="8">
        <f t="shared" si="157"/>
        <v>0.65545119173464184</v>
      </c>
      <c r="CD90" s="8">
        <f t="shared" si="158"/>
        <v>0.57542970501871538</v>
      </c>
      <c r="CE90" s="8">
        <f t="shared" si="172"/>
        <v>-10.105122002344183</v>
      </c>
      <c r="CF90" s="8">
        <f t="shared" si="159"/>
        <v>-9.1183105073850186</v>
      </c>
      <c r="CG90" s="8">
        <f t="shared" si="160"/>
        <v>-8.0050914418930965</v>
      </c>
      <c r="CH90" s="8">
        <f>CH$3*temperature!$I200+CH$4*temperature!$I200^2</f>
        <v>-10.105122002344183</v>
      </c>
      <c r="CI90" s="8">
        <f>CI$3*temperature!$I200+CI$4*temperature!$I200^2</f>
        <v>-9.118327697426432</v>
      </c>
      <c r="CJ90" s="8">
        <f>CJ$3*temperature!$I200+CJ$4*temperature!$I200^2</f>
        <v>-8.0051002162087261</v>
      </c>
      <c r="CK90" s="13"/>
      <c r="CL90" s="13"/>
      <c r="CM90" s="13"/>
    </row>
    <row r="91" spans="1:91" x14ac:dyDescent="0.3">
      <c r="A91">
        <f t="shared" si="90"/>
        <v>2045</v>
      </c>
      <c r="B91" s="4">
        <f t="shared" si="91"/>
        <v>1150.3985409439958</v>
      </c>
      <c r="C91" s="4">
        <f t="shared" si="92"/>
        <v>2889.4537983984969</v>
      </c>
      <c r="D91" s="4">
        <f t="shared" si="93"/>
        <v>4148.1112591051569</v>
      </c>
      <c r="E91" s="11">
        <f t="shared" si="94"/>
        <v>6.8226667233055153E-4</v>
      </c>
      <c r="F91" s="11">
        <f t="shared" si="95"/>
        <v>1.3441110942108354E-3</v>
      </c>
      <c r="G91" s="11">
        <f t="shared" si="96"/>
        <v>2.7439549859256626E-3</v>
      </c>
      <c r="H91" s="4">
        <f t="shared" si="97"/>
        <v>73227.422760653673</v>
      </c>
      <c r="I91" s="4">
        <f t="shared" si="98"/>
        <v>21545.244499597939</v>
      </c>
      <c r="J91" s="4">
        <f t="shared" si="99"/>
        <v>8746.4266209835823</v>
      </c>
      <c r="K91" s="4">
        <f t="shared" si="100"/>
        <v>63653.960044633401</v>
      </c>
      <c r="L91" s="4">
        <f t="shared" si="101"/>
        <v>7456.5111619156405</v>
      </c>
      <c r="M91" s="4">
        <f t="shared" si="102"/>
        <v>2108.5323113706427</v>
      </c>
      <c r="N91" s="11">
        <f t="shared" si="103"/>
        <v>1.6332822512072243E-2</v>
      </c>
      <c r="O91" s="11">
        <f t="shared" si="104"/>
        <v>2.1545185723866211E-2</v>
      </c>
      <c r="P91" s="11">
        <f t="shared" si="105"/>
        <v>1.9874485987585899E-2</v>
      </c>
      <c r="Q91" s="4">
        <f t="shared" si="106"/>
        <v>7060.1697836045741</v>
      </c>
      <c r="R91" s="4">
        <f t="shared" si="107"/>
        <v>8408.9672673534606</v>
      </c>
      <c r="S91" s="4">
        <f t="shared" si="108"/>
        <v>4080.3615740419364</v>
      </c>
      <c r="T91" s="4">
        <f t="shared" si="109"/>
        <v>96.414287399967364</v>
      </c>
      <c r="U91" s="4">
        <f t="shared" si="110"/>
        <v>390.29342496022184</v>
      </c>
      <c r="V91" s="4">
        <f t="shared" si="111"/>
        <v>466.51755635298269</v>
      </c>
      <c r="W91" s="11">
        <f t="shared" si="112"/>
        <v>-1.0734613539272964E-2</v>
      </c>
      <c r="X91" s="11">
        <f t="shared" si="113"/>
        <v>-1.217998157191269E-2</v>
      </c>
      <c r="Y91" s="11">
        <f t="shared" si="114"/>
        <v>-9.7425357312937999E-3</v>
      </c>
      <c r="Z91" s="4">
        <f t="shared" si="135"/>
        <v>14092.92013836293</v>
      </c>
      <c r="AA91" s="4">
        <f t="shared" si="136"/>
        <v>24178.998233318493</v>
      </c>
      <c r="AB91" s="4">
        <f t="shared" si="137"/>
        <v>13303.978354856899</v>
      </c>
      <c r="AC91" s="12">
        <f t="shared" si="118"/>
        <v>2.0083102947201534</v>
      </c>
      <c r="AD91" s="12">
        <f t="shared" si="119"/>
        <v>2.9054566099293231</v>
      </c>
      <c r="AE91" s="12">
        <f t="shared" si="120"/>
        <v>3.3019294141866977</v>
      </c>
      <c r="AF91" s="11">
        <f t="shared" si="121"/>
        <v>-4.0504037456468023E-3</v>
      </c>
      <c r="AG91" s="11">
        <f t="shared" si="122"/>
        <v>2.9673830763510267E-4</v>
      </c>
      <c r="AH91" s="11">
        <f t="shared" si="123"/>
        <v>9.7937136394747881E-3</v>
      </c>
      <c r="AI91" s="1">
        <f t="shared" si="81"/>
        <v>123191.10660891236</v>
      </c>
      <c r="AJ91" s="1">
        <f t="shared" si="82"/>
        <v>34357.33899286158</v>
      </c>
      <c r="AK91" s="1">
        <f t="shared" si="83"/>
        <v>13902.732424877546</v>
      </c>
      <c r="AL91" s="10">
        <f t="shared" si="124"/>
        <v>27.806368443002917</v>
      </c>
      <c r="AM91" s="10">
        <f t="shared" si="125"/>
        <v>5.0005586718886583</v>
      </c>
      <c r="AN91" s="10">
        <f t="shared" si="126"/>
        <v>1.7995607610751212</v>
      </c>
      <c r="AO91" s="7">
        <f t="shared" si="127"/>
        <v>1.4505880003595685E-2</v>
      </c>
      <c r="AP91" s="7">
        <f t="shared" si="128"/>
        <v>1.8273582928968912E-2</v>
      </c>
      <c r="AQ91" s="7">
        <f t="shared" si="129"/>
        <v>1.6576445372852869E-2</v>
      </c>
      <c r="AR91" s="1">
        <f t="shared" si="138"/>
        <v>73227.422760653673</v>
      </c>
      <c r="AS91" s="1">
        <f t="shared" si="133"/>
        <v>21545.244499597939</v>
      </c>
      <c r="AT91" s="1">
        <f t="shared" si="134"/>
        <v>8746.4266209835823</v>
      </c>
      <c r="AU91" s="1">
        <f t="shared" si="87"/>
        <v>14645.484552130736</v>
      </c>
      <c r="AV91" s="1">
        <f t="shared" si="88"/>
        <v>4309.0488999195877</v>
      </c>
      <c r="AW91" s="1">
        <f t="shared" si="89"/>
        <v>1749.2853241967166</v>
      </c>
      <c r="AX91" s="1">
        <f t="shared" si="161"/>
        <v>50923.168035706723</v>
      </c>
      <c r="AY91" s="1">
        <f t="shared" si="144"/>
        <v>5965.2089295325131</v>
      </c>
      <c r="AZ91" s="1">
        <f t="shared" si="145"/>
        <v>1686.8258490965138</v>
      </c>
      <c r="BA91" s="1">
        <f t="shared" si="162"/>
        <v>12468.103672629157</v>
      </c>
      <c r="BB91" s="1">
        <f t="shared" si="163"/>
        <v>25120.042637381401</v>
      </c>
      <c r="BC91" s="1">
        <f t="shared" si="164"/>
        <v>30822.971475936218</v>
      </c>
      <c r="BD91" s="1">
        <f t="shared" si="146"/>
        <v>28184.47473149321</v>
      </c>
      <c r="BE91">
        <f t="shared" si="174"/>
        <v>0</v>
      </c>
      <c r="BF91">
        <f t="shared" si="175"/>
        <v>0</v>
      </c>
      <c r="BG91">
        <f t="shared" si="176"/>
        <v>0</v>
      </c>
      <c r="BH91">
        <f t="shared" si="147"/>
        <v>0</v>
      </c>
      <c r="BI91">
        <f t="shared" si="165"/>
        <v>0</v>
      </c>
      <c r="BJ91">
        <f t="shared" si="148"/>
        <v>0</v>
      </c>
      <c r="BK91">
        <f t="shared" si="149"/>
        <v>0</v>
      </c>
      <c r="BL91">
        <f t="shared" si="150"/>
        <v>0</v>
      </c>
      <c r="BM91">
        <f t="shared" si="151"/>
        <v>0</v>
      </c>
      <c r="BN91">
        <f t="shared" si="152"/>
        <v>0</v>
      </c>
      <c r="BO91">
        <f t="shared" si="166"/>
        <v>0</v>
      </c>
      <c r="BP91">
        <f t="shared" si="167"/>
        <v>0</v>
      </c>
      <c r="BQ91">
        <f t="shared" si="168"/>
        <v>0</v>
      </c>
      <c r="BR91" s="13">
        <f t="shared" si="140"/>
        <v>0.41198675951590646</v>
      </c>
      <c r="BS91" s="8">
        <f>BS$3*temperature!$I201</f>
        <v>-10.759107208167141</v>
      </c>
      <c r="BT91" s="8">
        <f>BT$3*temperature!$I201</f>
        <v>-9.9441978644539617</v>
      </c>
      <c r="BU91" s="8">
        <f>BU$3*temperature!$I201</f>
        <v>-8.7301494237073509</v>
      </c>
      <c r="BV91" s="8">
        <f t="shared" si="169"/>
        <v>-9.7869028777538052</v>
      </c>
      <c r="BW91" s="8">
        <f t="shared" si="153"/>
        <v>-8.5871774680091644</v>
      </c>
      <c r="BX91" s="8">
        <f t="shared" si="154"/>
        <v>-7.5388023695292228</v>
      </c>
      <c r="BY91" s="15">
        <f t="shared" si="170"/>
        <v>9.0361059854050324E-2</v>
      </c>
      <c r="BZ91" s="15">
        <f t="shared" si="155"/>
        <v>0.13646353531394773</v>
      </c>
      <c r="CA91" s="15">
        <f t="shared" si="156"/>
        <v>0.13646353531394773</v>
      </c>
      <c r="CB91" s="8">
        <f t="shared" si="171"/>
        <v>0.48610216520666771</v>
      </c>
      <c r="CC91" s="8">
        <f t="shared" si="157"/>
        <v>0.67851019822239844</v>
      </c>
      <c r="CD91" s="8">
        <f t="shared" si="158"/>
        <v>0.59567352708906418</v>
      </c>
      <c r="CE91" s="8">
        <f t="shared" si="172"/>
        <v>-10.273005042960474</v>
      </c>
      <c r="CF91" s="8">
        <f t="shared" si="159"/>
        <v>-9.2656876662315621</v>
      </c>
      <c r="CG91" s="8">
        <f t="shared" si="160"/>
        <v>-8.1344758966182873</v>
      </c>
      <c r="CH91" s="8">
        <f>CH$3*temperature!$I201+CH$4*temperature!$I201^2</f>
        <v>-10.273005042960474</v>
      </c>
      <c r="CI91" s="8">
        <f>CI$3*temperature!$I201+CI$4*temperature!$I201^2</f>
        <v>-9.265705108792087</v>
      </c>
      <c r="CJ91" s="8">
        <f>CJ$3*temperature!$I201+CJ$4*temperature!$I201^2</f>
        <v>-8.1344847998273</v>
      </c>
      <c r="CK91" s="13"/>
      <c r="CL91" s="13"/>
      <c r="CM91" s="13"/>
    </row>
    <row r="92" spans="1:91" x14ac:dyDescent="0.3">
      <c r="A92">
        <f t="shared" si="90"/>
        <v>2046</v>
      </c>
      <c r="B92" s="4">
        <f t="shared" si="91"/>
        <v>1151.1441755991602</v>
      </c>
      <c r="C92" s="4">
        <f t="shared" si="92"/>
        <v>2893.1433579598024</v>
      </c>
      <c r="D92" s="4">
        <f t="shared" si="93"/>
        <v>4158.9243781481728</v>
      </c>
      <c r="E92" s="11">
        <f t="shared" si="94"/>
        <v>6.481533387140239E-4</v>
      </c>
      <c r="F92" s="11">
        <f t="shared" si="95"/>
        <v>1.2769055395002935E-3</v>
      </c>
      <c r="G92" s="11">
        <f t="shared" si="96"/>
        <v>2.6067572366293792E-3</v>
      </c>
      <c r="H92" s="4">
        <f t="shared" si="97"/>
        <v>74456.819623879142</v>
      </c>
      <c r="I92" s="4">
        <f t="shared" si="98"/>
        <v>22032.141722047963</v>
      </c>
      <c r="J92" s="4">
        <f t="shared" si="99"/>
        <v>8941.4435999212546</v>
      </c>
      <c r="K92" s="4">
        <f t="shared" si="100"/>
        <v>64680.707423225271</v>
      </c>
      <c r="L92" s="4">
        <f t="shared" si="101"/>
        <v>7615.2955440081168</v>
      </c>
      <c r="M92" s="4">
        <f t="shared" si="102"/>
        <v>2149.9413759243621</v>
      </c>
      <c r="N92" s="11">
        <f t="shared" si="103"/>
        <v>1.6130141437735057E-2</v>
      </c>
      <c r="O92" s="11">
        <f t="shared" si="104"/>
        <v>2.1294728680012254E-2</v>
      </c>
      <c r="P92" s="11">
        <f t="shared" si="105"/>
        <v>1.9638809578783167E-2</v>
      </c>
      <c r="Q92" s="4">
        <f t="shared" si="106"/>
        <v>7101.6406229427721</v>
      </c>
      <c r="R92" s="4">
        <f t="shared" si="107"/>
        <v>8494.2643897379949</v>
      </c>
      <c r="S92" s="4">
        <f t="shared" si="108"/>
        <v>4130.7009854286216</v>
      </c>
      <c r="T92" s="4">
        <f t="shared" si="109"/>
        <v>95.379317285064317</v>
      </c>
      <c r="U92" s="4">
        <f t="shared" si="110"/>
        <v>385.53965823656767</v>
      </c>
      <c r="V92" s="4">
        <f t="shared" si="111"/>
        <v>461.97249239093787</v>
      </c>
      <c r="W92" s="11">
        <f t="shared" si="112"/>
        <v>-1.0734613539272964E-2</v>
      </c>
      <c r="X92" s="11">
        <f t="shared" si="113"/>
        <v>-1.217998157191269E-2</v>
      </c>
      <c r="Y92" s="11">
        <f t="shared" si="114"/>
        <v>-9.7425357312937999E-3</v>
      </c>
      <c r="Z92" s="4">
        <f t="shared" si="135"/>
        <v>14121.580936952505</v>
      </c>
      <c r="AA92" s="4">
        <f t="shared" si="136"/>
        <v>24439.139407162776</v>
      </c>
      <c r="AB92" s="4">
        <f t="shared" si="137"/>
        <v>13605.017251134655</v>
      </c>
      <c r="AC92" s="12">
        <f t="shared" si="118"/>
        <v>2.0001758271799979</v>
      </c>
      <c r="AD92" s="12">
        <f t="shared" si="119"/>
        <v>2.9063187702066609</v>
      </c>
      <c r="AE92" s="12">
        <f t="shared" si="120"/>
        <v>3.3342675653270009</v>
      </c>
      <c r="AF92" s="11">
        <f t="shared" si="121"/>
        <v>-4.0504037456468023E-3</v>
      </c>
      <c r="AG92" s="11">
        <f t="shared" si="122"/>
        <v>2.9673830763510267E-4</v>
      </c>
      <c r="AH92" s="11">
        <f t="shared" si="123"/>
        <v>9.7937136394747881E-3</v>
      </c>
      <c r="AI92" s="1">
        <f t="shared" si="81"/>
        <v>125517.48050015187</v>
      </c>
      <c r="AJ92" s="1">
        <f t="shared" si="82"/>
        <v>35230.653993495012</v>
      </c>
      <c r="AK92" s="1">
        <f t="shared" si="83"/>
        <v>14261.744506586509</v>
      </c>
      <c r="AL92" s="10">
        <f t="shared" si="124"/>
        <v>28.205690728533188</v>
      </c>
      <c r="AM92" s="10">
        <f t="shared" si="125"/>
        <v>5.0910230142347714</v>
      </c>
      <c r="AN92" s="10">
        <f t="shared" si="126"/>
        <v>1.8290927785197013</v>
      </c>
      <c r="AO92" s="7">
        <f t="shared" si="127"/>
        <v>1.4360821203559727E-2</v>
      </c>
      <c r="AP92" s="7">
        <f t="shared" si="128"/>
        <v>1.8090847099679223E-2</v>
      </c>
      <c r="AQ92" s="7">
        <f t="shared" si="129"/>
        <v>1.641068091912434E-2</v>
      </c>
      <c r="AR92" s="1">
        <f t="shared" si="138"/>
        <v>74456.819623879142</v>
      </c>
      <c r="AS92" s="1">
        <f t="shared" si="133"/>
        <v>22032.141722047963</v>
      </c>
      <c r="AT92" s="1">
        <f t="shared" si="134"/>
        <v>8941.4435999212546</v>
      </c>
      <c r="AU92" s="1">
        <f t="shared" si="87"/>
        <v>14891.363924775829</v>
      </c>
      <c r="AV92" s="1">
        <f t="shared" si="88"/>
        <v>4406.4283444095927</v>
      </c>
      <c r="AW92" s="1">
        <f t="shared" si="89"/>
        <v>1788.288719984251</v>
      </c>
      <c r="AX92" s="1">
        <f t="shared" si="161"/>
        <v>51744.565938580221</v>
      </c>
      <c r="AY92" s="1">
        <f t="shared" si="144"/>
        <v>6092.2364352064933</v>
      </c>
      <c r="AZ92" s="1">
        <f t="shared" si="145"/>
        <v>1719.9531007394896</v>
      </c>
      <c r="BA92" s="1">
        <f t="shared" si="162"/>
        <v>12494.604871958514</v>
      </c>
      <c r="BB92" s="1">
        <f t="shared" si="163"/>
        <v>25213.080457744789</v>
      </c>
      <c r="BC92" s="1">
        <f t="shared" si="164"/>
        <v>30984.20413902936</v>
      </c>
      <c r="BD92" s="1">
        <f t="shared" si="146"/>
        <v>27475.872764318443</v>
      </c>
      <c r="BE92">
        <f t="shared" si="174"/>
        <v>0</v>
      </c>
      <c r="BF92">
        <f t="shared" si="175"/>
        <v>0</v>
      </c>
      <c r="BG92">
        <f t="shared" si="176"/>
        <v>0</v>
      </c>
      <c r="BH92">
        <f t="shared" si="147"/>
        <v>0</v>
      </c>
      <c r="BI92">
        <f t="shared" si="165"/>
        <v>0</v>
      </c>
      <c r="BJ92">
        <f t="shared" si="148"/>
        <v>0</v>
      </c>
      <c r="BK92">
        <f t="shared" si="149"/>
        <v>0</v>
      </c>
      <c r="BL92">
        <f t="shared" si="150"/>
        <v>0</v>
      </c>
      <c r="BM92">
        <f t="shared" si="151"/>
        <v>0</v>
      </c>
      <c r="BN92">
        <f t="shared" si="152"/>
        <v>0</v>
      </c>
      <c r="BO92">
        <f t="shared" si="166"/>
        <v>0</v>
      </c>
      <c r="BP92">
        <f t="shared" si="167"/>
        <v>0</v>
      </c>
      <c r="BQ92">
        <f t="shared" si="168"/>
        <v>0</v>
      </c>
      <c r="BR92" s="13">
        <f t="shared" si="140"/>
        <v>0.39998714516107425</v>
      </c>
      <c r="BS92" s="8">
        <f>BS$3*temperature!$I202</f>
        <v>-10.944920781445564</v>
      </c>
      <c r="BT92" s="8">
        <f>BT$3*temperature!$I202</f>
        <v>-10.115937666170893</v>
      </c>
      <c r="BU92" s="8">
        <f>BU$3*temperature!$I202</f>
        <v>-8.8809221809898737</v>
      </c>
      <c r="BV92" s="8">
        <f t="shared" si="169"/>
        <v>-9.9388458536033006</v>
      </c>
      <c r="BW92" s="8">
        <f t="shared" si="153"/>
        <v>-8.7116400769457627</v>
      </c>
      <c r="BX92" s="8">
        <f t="shared" si="154"/>
        <v>-7.6480698226201334</v>
      </c>
      <c r="BY92" s="15">
        <f t="shared" si="170"/>
        <v>9.1921627203352424E-2</v>
      </c>
      <c r="BZ92" s="15">
        <f t="shared" si="155"/>
        <v>0.13882030866217149</v>
      </c>
      <c r="CA92" s="15">
        <f t="shared" si="156"/>
        <v>0.13882030866217152</v>
      </c>
      <c r="CB92" s="8">
        <f t="shared" si="171"/>
        <v>0.50303746392113191</v>
      </c>
      <c r="CC92" s="8">
        <f t="shared" si="157"/>
        <v>0.70214879461256507</v>
      </c>
      <c r="CD92" s="8">
        <f t="shared" si="158"/>
        <v>0.61642617918486986</v>
      </c>
      <c r="CE92" s="8">
        <f t="shared" si="172"/>
        <v>-10.441883317524432</v>
      </c>
      <c r="CF92" s="8">
        <f t="shared" si="159"/>
        <v>-9.413788871558328</v>
      </c>
      <c r="CG92" s="8">
        <f t="shared" si="160"/>
        <v>-8.2644960018050035</v>
      </c>
      <c r="CH92" s="8">
        <f>CH$3*temperature!$I202+CH$4*temperature!$I202^2</f>
        <v>-10.441883317524432</v>
      </c>
      <c r="CI92" s="8">
        <f>CI$3*temperature!$I202+CI$4*temperature!$I202^2</f>
        <v>-9.4138065669313882</v>
      </c>
      <c r="CJ92" s="8">
        <f>CJ$3*temperature!$I202+CJ$4*temperature!$I202^2</f>
        <v>-8.2645050340571728</v>
      </c>
      <c r="CK92" s="13"/>
      <c r="CL92" s="13"/>
      <c r="CM92" s="13"/>
    </row>
    <row r="93" spans="1:91" x14ac:dyDescent="0.3">
      <c r="A93">
        <f t="shared" si="90"/>
        <v>2047</v>
      </c>
      <c r="B93" s="4">
        <f t="shared" si="91"/>
        <v>1151.8529876428784</v>
      </c>
      <c r="C93" s="4">
        <f t="shared" si="92"/>
        <v>2896.6529152011326</v>
      </c>
      <c r="D93" s="4">
        <f t="shared" si="93"/>
        <v>4169.2236190565382</v>
      </c>
      <c r="E93" s="11">
        <f t="shared" si="94"/>
        <v>6.1574567177832265E-4</v>
      </c>
      <c r="F93" s="11">
        <f t="shared" si="95"/>
        <v>1.2130602625252788E-3</v>
      </c>
      <c r="G93" s="11">
        <f t="shared" si="96"/>
        <v>2.4764193747979103E-3</v>
      </c>
      <c r="H93" s="4">
        <f t="shared" si="97"/>
        <v>75689.437690566396</v>
      </c>
      <c r="I93" s="4">
        <f t="shared" si="98"/>
        <v>22523.134882657454</v>
      </c>
      <c r="J93" s="4">
        <f t="shared" si="99"/>
        <v>9137.5302853554549</v>
      </c>
      <c r="K93" s="4">
        <f t="shared" si="100"/>
        <v>65711.022589310873</v>
      </c>
      <c r="L93" s="4">
        <f t="shared" si="101"/>
        <v>7775.5725459753721</v>
      </c>
      <c r="M93" s="4">
        <f t="shared" si="102"/>
        <v>2191.6623141992095</v>
      </c>
      <c r="N93" s="11">
        <f t="shared" si="103"/>
        <v>1.5929250113854598E-2</v>
      </c>
      <c r="O93" s="11">
        <f t="shared" si="104"/>
        <v>2.1046721173331839E-2</v>
      </c>
      <c r="P93" s="11">
        <f t="shared" si="105"/>
        <v>1.9405616702878437E-2</v>
      </c>
      <c r="Q93" s="4">
        <f t="shared" si="106"/>
        <v>7141.7114965643423</v>
      </c>
      <c r="R93" s="4">
        <f t="shared" si="107"/>
        <v>8577.7961032858784</v>
      </c>
      <c r="S93" s="4">
        <f t="shared" si="108"/>
        <v>4180.1615945563926</v>
      </c>
      <c r="T93" s="4">
        <f t="shared" si="109"/>
        <v>94.355457174369448</v>
      </c>
      <c r="U93" s="4">
        <f t="shared" si="110"/>
        <v>380.84379230400475</v>
      </c>
      <c r="V93" s="4">
        <f t="shared" si="111"/>
        <v>457.47170887694432</v>
      </c>
      <c r="W93" s="11">
        <f t="shared" si="112"/>
        <v>-1.0734613539272964E-2</v>
      </c>
      <c r="X93" s="11">
        <f t="shared" si="113"/>
        <v>-1.217998157191269E-2</v>
      </c>
      <c r="Y93" s="11">
        <f t="shared" si="114"/>
        <v>-9.7425357312937999E-3</v>
      </c>
      <c r="Z93" s="4">
        <f t="shared" si="135"/>
        <v>14146.995826187835</v>
      </c>
      <c r="AA93" s="4">
        <f t="shared" si="136"/>
        <v>24694.365625474064</v>
      </c>
      <c r="AB93" s="4">
        <f t="shared" si="137"/>
        <v>13907.749787315173</v>
      </c>
      <c r="AC93" s="12">
        <f t="shared" si="118"/>
        <v>1.9920743075176359</v>
      </c>
      <c r="AD93" s="12">
        <f t="shared" si="119"/>
        <v>2.9071811863199799</v>
      </c>
      <c r="AE93" s="12">
        <f t="shared" si="120"/>
        <v>3.3669224270592024</v>
      </c>
      <c r="AF93" s="11">
        <f t="shared" si="121"/>
        <v>-4.0504037456468023E-3</v>
      </c>
      <c r="AG93" s="11">
        <f t="shared" si="122"/>
        <v>2.9673830763510267E-4</v>
      </c>
      <c r="AH93" s="11">
        <f t="shared" si="123"/>
        <v>9.7937136394747881E-3</v>
      </c>
      <c r="AI93" s="1">
        <f t="shared" si="81"/>
        <v>127857.09637491251</v>
      </c>
      <c r="AJ93" s="1">
        <f t="shared" si="82"/>
        <v>36114.016938555105</v>
      </c>
      <c r="AK93" s="1">
        <f t="shared" si="83"/>
        <v>14623.858775912109</v>
      </c>
      <c r="AL93" s="10">
        <f t="shared" si="124"/>
        <v>28.606697041193801</v>
      </c>
      <c r="AM93" s="10">
        <f t="shared" si="125"/>
        <v>5.1822029239769263</v>
      </c>
      <c r="AN93" s="10">
        <f t="shared" si="126"/>
        <v>1.8588092698998651</v>
      </c>
      <c r="AO93" s="7">
        <f t="shared" si="127"/>
        <v>1.421721299152413E-2</v>
      </c>
      <c r="AP93" s="7">
        <f t="shared" si="128"/>
        <v>1.7909938628682429E-2</v>
      </c>
      <c r="AQ93" s="7">
        <f t="shared" si="129"/>
        <v>1.6246574109933097E-2</v>
      </c>
      <c r="AR93" s="1">
        <f t="shared" si="138"/>
        <v>75689.437690566396</v>
      </c>
      <c r="AS93" s="1">
        <f t="shared" si="133"/>
        <v>22523.134882657454</v>
      </c>
      <c r="AT93" s="1">
        <f t="shared" si="134"/>
        <v>9137.5302853554549</v>
      </c>
      <c r="AU93" s="1">
        <f t="shared" si="87"/>
        <v>15137.88753811328</v>
      </c>
      <c r="AV93" s="1">
        <f t="shared" si="88"/>
        <v>4504.626976531491</v>
      </c>
      <c r="AW93" s="1">
        <f t="shared" si="89"/>
        <v>1827.5060570710912</v>
      </c>
      <c r="AX93" s="1">
        <f t="shared" si="161"/>
        <v>52568.818071448695</v>
      </c>
      <c r="AY93" s="1">
        <f t="shared" si="144"/>
        <v>6220.4580367802973</v>
      </c>
      <c r="AZ93" s="1">
        <f t="shared" si="145"/>
        <v>1753.3298513593675</v>
      </c>
      <c r="BA93" s="1">
        <f t="shared" si="162"/>
        <v>12520.501922579666</v>
      </c>
      <c r="BB93" s="1">
        <f t="shared" si="163"/>
        <v>25303.997794862229</v>
      </c>
      <c r="BC93" s="1">
        <f t="shared" si="164"/>
        <v>31141.065369407985</v>
      </c>
      <c r="BD93" s="1">
        <f t="shared" si="146"/>
        <v>26781.883003407122</v>
      </c>
      <c r="BE93">
        <f t="shared" si="174"/>
        <v>0</v>
      </c>
      <c r="BF93">
        <f t="shared" si="175"/>
        <v>0</v>
      </c>
      <c r="BG93">
        <f t="shared" si="176"/>
        <v>0</v>
      </c>
      <c r="BH93">
        <f t="shared" si="147"/>
        <v>0</v>
      </c>
      <c r="BI93">
        <f t="shared" si="165"/>
        <v>0</v>
      </c>
      <c r="BJ93">
        <f t="shared" si="148"/>
        <v>0</v>
      </c>
      <c r="BK93">
        <f t="shared" si="149"/>
        <v>0</v>
      </c>
      <c r="BL93">
        <f t="shared" si="150"/>
        <v>0</v>
      </c>
      <c r="BM93">
        <f t="shared" si="151"/>
        <v>0</v>
      </c>
      <c r="BN93">
        <f t="shared" si="152"/>
        <v>0</v>
      </c>
      <c r="BO93">
        <f t="shared" si="166"/>
        <v>0</v>
      </c>
      <c r="BP93">
        <f t="shared" si="167"/>
        <v>0</v>
      </c>
      <c r="BQ93">
        <f t="shared" si="168"/>
        <v>0</v>
      </c>
      <c r="BR93" s="13">
        <f t="shared" si="140"/>
        <v>0.3883370341369653</v>
      </c>
      <c r="BS93" s="8">
        <f>BS$3*temperature!$I203</f>
        <v>-11.132105870298902</v>
      </c>
      <c r="BT93" s="8">
        <f>BT$3*temperature!$I203</f>
        <v>-10.288945103016584</v>
      </c>
      <c r="BU93" s="8">
        <f>BU$3*temperature!$I203</f>
        <v>-9.032807812758568</v>
      </c>
      <c r="BV93" s="8">
        <f t="shared" si="169"/>
        <v>-10.091323955466905</v>
      </c>
      <c r="BW93" s="8">
        <f t="shared" si="153"/>
        <v>-8.8362028733276627</v>
      </c>
      <c r="BX93" s="8">
        <f t="shared" si="154"/>
        <v>-7.7574252316608145</v>
      </c>
      <c r="BY93" s="15">
        <f t="shared" si="170"/>
        <v>9.3493713315183594E-2</v>
      </c>
      <c r="BZ93" s="15">
        <f t="shared" si="155"/>
        <v>0.14119447767905718</v>
      </c>
      <c r="CA93" s="15">
        <f t="shared" si="156"/>
        <v>0.14119447767905721</v>
      </c>
      <c r="CB93" s="8">
        <f t="shared" si="171"/>
        <v>0.52039095741599894</v>
      </c>
      <c r="CC93" s="8">
        <f t="shared" si="157"/>
        <v>0.72637111484445982</v>
      </c>
      <c r="CD93" s="8">
        <f t="shared" si="158"/>
        <v>0.63769129054887663</v>
      </c>
      <c r="CE93" s="8">
        <f t="shared" si="172"/>
        <v>-10.611714912882904</v>
      </c>
      <c r="CF93" s="8">
        <f t="shared" si="159"/>
        <v>-9.5625739881721223</v>
      </c>
      <c r="CG93" s="8">
        <f t="shared" si="160"/>
        <v>-8.3951165222096904</v>
      </c>
      <c r="CH93" s="8">
        <f>CH$3*temperature!$I203+CH$4*temperature!$I203^2</f>
        <v>-10.611714912882903</v>
      </c>
      <c r="CI93" s="8">
        <f>CI$3*temperature!$I203+CI$4*temperature!$I203^2</f>
        <v>-9.5625919365612209</v>
      </c>
      <c r="CJ93" s="8">
        <f>CJ$3*temperature!$I203+CJ$4*temperature!$I203^2</f>
        <v>-8.3951256836088888</v>
      </c>
      <c r="CK93" s="13"/>
      <c r="CL93" s="13"/>
      <c r="CM93" s="13"/>
    </row>
    <row r="94" spans="1:91" x14ac:dyDescent="0.3">
      <c r="A94">
        <f t="shared" si="90"/>
        <v>2048</v>
      </c>
      <c r="B94" s="4">
        <f t="shared" si="91"/>
        <v>1152.5267737099612</v>
      </c>
      <c r="C94" s="4">
        <f t="shared" si="92"/>
        <v>2899.9910390196028</v>
      </c>
      <c r="D94" s="4">
        <f t="shared" si="93"/>
        <v>4179.0321278972297</v>
      </c>
      <c r="E94" s="11">
        <f t="shared" si="94"/>
        <v>5.8495838818940651E-4</v>
      </c>
      <c r="F94" s="11">
        <f t="shared" si="95"/>
        <v>1.1524072493990149E-3</v>
      </c>
      <c r="G94" s="11">
        <f t="shared" si="96"/>
        <v>2.3525984060580145E-3</v>
      </c>
      <c r="H94" s="4">
        <f t="shared" si="97"/>
        <v>76925.019996744275</v>
      </c>
      <c r="I94" s="4">
        <f t="shared" si="98"/>
        <v>23018.139203691717</v>
      </c>
      <c r="J94" s="4">
        <f t="shared" si="99"/>
        <v>9334.6511688710634</v>
      </c>
      <c r="K94" s="4">
        <f t="shared" si="100"/>
        <v>66744.670710880004</v>
      </c>
      <c r="L94" s="4">
        <f t="shared" si="101"/>
        <v>7937.3139068296696</v>
      </c>
      <c r="M94" s="4">
        <f t="shared" si="102"/>
        <v>2233.687342712054</v>
      </c>
      <c r="N94" s="11">
        <f t="shared" si="103"/>
        <v>1.5730209040108134E-2</v>
      </c>
      <c r="O94" s="11">
        <f t="shared" si="104"/>
        <v>2.0801215588685418E-2</v>
      </c>
      <c r="P94" s="11">
        <f t="shared" si="105"/>
        <v>1.9174956032494306E-2</v>
      </c>
      <c r="Q94" s="4">
        <f t="shared" si="106"/>
        <v>7180.3804335460372</v>
      </c>
      <c r="R94" s="4">
        <f t="shared" si="107"/>
        <v>8659.5418657717782</v>
      </c>
      <c r="S94" s="4">
        <f t="shared" si="108"/>
        <v>4228.7348934356078</v>
      </c>
      <c r="T94" s="4">
        <f t="shared" si="109"/>
        <v>93.342587806281173</v>
      </c>
      <c r="U94" s="4">
        <f t="shared" si="110"/>
        <v>376.20512193196464</v>
      </c>
      <c r="V94" s="4">
        <f t="shared" si="111"/>
        <v>453.01477440715468</v>
      </c>
      <c r="W94" s="11">
        <f t="shared" si="112"/>
        <v>-1.0734613539272964E-2</v>
      </c>
      <c r="X94" s="11">
        <f t="shared" si="113"/>
        <v>-1.217998157191269E-2</v>
      </c>
      <c r="Y94" s="11">
        <f t="shared" si="114"/>
        <v>-9.7425357312937999E-3</v>
      </c>
      <c r="Z94" s="4">
        <f t="shared" si="135"/>
        <v>14169.195619057278</v>
      </c>
      <c r="AA94" s="4">
        <f t="shared" si="136"/>
        <v>24944.607276297866</v>
      </c>
      <c r="AB94" s="4">
        <f t="shared" si="137"/>
        <v>14212.119287696532</v>
      </c>
      <c r="AC94" s="12">
        <f t="shared" si="118"/>
        <v>1.9840056022808596</v>
      </c>
      <c r="AD94" s="12">
        <f t="shared" si="119"/>
        <v>2.9080438583451973</v>
      </c>
      <c r="AE94" s="12">
        <f t="shared" si="120"/>
        <v>3.3998971011561459</v>
      </c>
      <c r="AF94" s="11">
        <f t="shared" si="121"/>
        <v>-4.0504037456468023E-3</v>
      </c>
      <c r="AG94" s="11">
        <f t="shared" si="122"/>
        <v>2.9673830763510267E-4</v>
      </c>
      <c r="AH94" s="11">
        <f t="shared" si="123"/>
        <v>9.7937136394747881E-3</v>
      </c>
      <c r="AI94" s="1">
        <f t="shared" si="81"/>
        <v>130209.27427553454</v>
      </c>
      <c r="AJ94" s="1">
        <f t="shared" si="82"/>
        <v>37007.242221231085</v>
      </c>
      <c r="AK94" s="1">
        <f t="shared" si="83"/>
        <v>14988.978955391991</v>
      </c>
      <c r="AL94" s="10">
        <f t="shared" si="124"/>
        <v>29.009337470964269</v>
      </c>
      <c r="AM94" s="10">
        <f t="shared" si="125"/>
        <v>5.2740877309434335</v>
      </c>
      <c r="AN94" s="10">
        <f t="shared" si="126"/>
        <v>1.888706559633927</v>
      </c>
      <c r="AO94" s="7">
        <f t="shared" si="127"/>
        <v>1.4075040861608889E-2</v>
      </c>
      <c r="AP94" s="7">
        <f t="shared" si="128"/>
        <v>1.7730839242395605E-2</v>
      </c>
      <c r="AQ94" s="7">
        <f t="shared" si="129"/>
        <v>1.6084108368833765E-2</v>
      </c>
      <c r="AR94" s="1">
        <f t="shared" si="138"/>
        <v>76925.019996744275</v>
      </c>
      <c r="AS94" s="1">
        <f t="shared" si="133"/>
        <v>23018.139203691717</v>
      </c>
      <c r="AT94" s="1">
        <f t="shared" si="134"/>
        <v>9334.6511688710634</v>
      </c>
      <c r="AU94" s="1">
        <f t="shared" si="87"/>
        <v>15385.003999348855</v>
      </c>
      <c r="AV94" s="1">
        <f t="shared" si="88"/>
        <v>4603.6278407383434</v>
      </c>
      <c r="AW94" s="1">
        <f t="shared" si="89"/>
        <v>1866.9302337742129</v>
      </c>
      <c r="AX94" s="1">
        <f t="shared" si="161"/>
        <v>53395.736568704007</v>
      </c>
      <c r="AY94" s="1">
        <f t="shared" si="144"/>
        <v>6349.8511254637351</v>
      </c>
      <c r="AZ94" s="1">
        <f t="shared" si="145"/>
        <v>1786.9498741696432</v>
      </c>
      <c r="BA94" s="1">
        <f t="shared" si="162"/>
        <v>12545.814269862485</v>
      </c>
      <c r="BB94" s="1">
        <f t="shared" si="163"/>
        <v>25392.862811711926</v>
      </c>
      <c r="BC94" s="1">
        <f t="shared" si="164"/>
        <v>31293.701958357095</v>
      </c>
      <c r="BD94" s="1">
        <f t="shared" si="146"/>
        <v>26102.424021954565</v>
      </c>
      <c r="BE94">
        <f t="shared" si="174"/>
        <v>0</v>
      </c>
      <c r="BF94">
        <f t="shared" si="175"/>
        <v>0</v>
      </c>
      <c r="BG94">
        <f t="shared" si="176"/>
        <v>0</v>
      </c>
      <c r="BH94">
        <f t="shared" si="147"/>
        <v>0</v>
      </c>
      <c r="BI94">
        <f t="shared" si="165"/>
        <v>0</v>
      </c>
      <c r="BJ94">
        <f t="shared" si="148"/>
        <v>0</v>
      </c>
      <c r="BK94">
        <f t="shared" si="149"/>
        <v>0</v>
      </c>
      <c r="BL94">
        <f t="shared" si="150"/>
        <v>0</v>
      </c>
      <c r="BM94">
        <f t="shared" si="151"/>
        <v>0</v>
      </c>
      <c r="BN94">
        <f t="shared" si="152"/>
        <v>0</v>
      </c>
      <c r="BO94">
        <f t="shared" si="166"/>
        <v>0</v>
      </c>
      <c r="BP94">
        <f t="shared" si="167"/>
        <v>0</v>
      </c>
      <c r="BQ94">
        <f t="shared" si="168"/>
        <v>0</v>
      </c>
      <c r="BR94" s="13">
        <f t="shared" si="140"/>
        <v>0.37702624673491775</v>
      </c>
      <c r="BS94" s="8">
        <f>BS$3*temperature!$I204</f>
        <v>-11.320622667759986</v>
      </c>
      <c r="BT94" s="8">
        <f>BT$3*temperature!$I204</f>
        <v>-10.463183383057441</v>
      </c>
      <c r="BU94" s="8">
        <f>BU$3*temperature!$I204</f>
        <v>-9.185774018863917</v>
      </c>
      <c r="BV94" s="8">
        <f t="shared" si="169"/>
        <v>-10.244292008999983</v>
      </c>
      <c r="BW94" s="8">
        <f t="shared" si="153"/>
        <v>-8.960821573338686</v>
      </c>
      <c r="BX94" s="8">
        <f t="shared" si="154"/>
        <v>-7.8668297192739658</v>
      </c>
      <c r="BY94" s="15">
        <f t="shared" si="170"/>
        <v>9.507698386814771E-2</v>
      </c>
      <c r="BZ94" s="15">
        <f t="shared" si="155"/>
        <v>0.14358553747146033</v>
      </c>
      <c r="CA94" s="15">
        <f t="shared" si="156"/>
        <v>0.14358553747146033</v>
      </c>
      <c r="CB94" s="8">
        <f t="shared" si="171"/>
        <v>0.53816532938000183</v>
      </c>
      <c r="CC94" s="8">
        <f t="shared" si="157"/>
        <v>0.75118090485937772</v>
      </c>
      <c r="CD94" s="8">
        <f t="shared" si="158"/>
        <v>0.65947214979497593</v>
      </c>
      <c r="CE94" s="8">
        <f t="shared" si="172"/>
        <v>-10.782457338379984</v>
      </c>
      <c r="CF94" s="8">
        <f t="shared" si="159"/>
        <v>-9.7120024781980643</v>
      </c>
      <c r="CG94" s="8">
        <f t="shared" si="160"/>
        <v>-8.5263018690689414</v>
      </c>
      <c r="CH94" s="8">
        <f>CH$3*temperature!$I204+CH$4*temperature!$I204^2</f>
        <v>-10.782457338379984</v>
      </c>
      <c r="CI94" s="8">
        <f>CI$3*temperature!$I204+CI$4*temperature!$I204^2</f>
        <v>-9.7120206797167459</v>
      </c>
      <c r="CJ94" s="8">
        <f>CJ$3*temperature!$I204+CJ$4*temperature!$I204^2</f>
        <v>-8.5263111596731278</v>
      </c>
      <c r="CK94" s="13"/>
      <c r="CL94" s="13"/>
      <c r="CM94" s="13"/>
    </row>
    <row r="95" spans="1:91" x14ac:dyDescent="0.3">
      <c r="A95">
        <f t="shared" si="90"/>
        <v>2049</v>
      </c>
      <c r="B95" s="4">
        <f t="shared" si="91"/>
        <v>1153.167244903661</v>
      </c>
      <c r="C95" s="4">
        <f t="shared" si="92"/>
        <v>2903.1659111813333</v>
      </c>
      <c r="D95" s="4">
        <f t="shared" si="93"/>
        <v>4188.3721330040389</v>
      </c>
      <c r="E95" s="11">
        <f t="shared" si="94"/>
        <v>5.5571046877993615E-4</v>
      </c>
      <c r="F95" s="11">
        <f t="shared" si="95"/>
        <v>1.0947868869290642E-3</v>
      </c>
      <c r="G95" s="11">
        <f t="shared" si="96"/>
        <v>2.2349684857551136E-3</v>
      </c>
      <c r="H95" s="4">
        <f t="shared" si="97"/>
        <v>78163.313796235583</v>
      </c>
      <c r="I95" s="4">
        <f t="shared" si="98"/>
        <v>23517.070005030906</v>
      </c>
      <c r="J95" s="4">
        <f t="shared" si="99"/>
        <v>9532.7714896989019</v>
      </c>
      <c r="K95" s="4">
        <f t="shared" si="100"/>
        <v>67781.420380844735</v>
      </c>
      <c r="L95" s="4">
        <f t="shared" si="101"/>
        <v>8100.4912307824416</v>
      </c>
      <c r="M95" s="4">
        <f t="shared" si="102"/>
        <v>2276.0087181798917</v>
      </c>
      <c r="N95" s="11">
        <f t="shared" si="103"/>
        <v>1.5533070414799788E-2</v>
      </c>
      <c r="O95" s="11">
        <f t="shared" si="104"/>
        <v>2.0558255080773025E-2</v>
      </c>
      <c r="P95" s="11">
        <f t="shared" si="105"/>
        <v>1.8946866313193533E-2</v>
      </c>
      <c r="Q95" s="4">
        <f t="shared" si="106"/>
        <v>7217.6466060505736</v>
      </c>
      <c r="R95" s="4">
        <f t="shared" si="107"/>
        <v>8739.4829419042799</v>
      </c>
      <c r="S95" s="4">
        <f t="shared" si="108"/>
        <v>4276.413318545905</v>
      </c>
      <c r="T95" s="4">
        <f t="shared" si="109"/>
        <v>92.340591199425091</v>
      </c>
      <c r="U95" s="4">
        <f t="shared" si="110"/>
        <v>371.62295047957417</v>
      </c>
      <c r="V95" s="4">
        <f t="shared" si="111"/>
        <v>448.60126178068896</v>
      </c>
      <c r="W95" s="11">
        <f t="shared" si="112"/>
        <v>-1.0734613539272964E-2</v>
      </c>
      <c r="X95" s="11">
        <f t="shared" si="113"/>
        <v>-1.217998157191269E-2</v>
      </c>
      <c r="Y95" s="11">
        <f t="shared" si="114"/>
        <v>-9.7425357312937999E-3</v>
      </c>
      <c r="Z95" s="4">
        <f t="shared" si="135"/>
        <v>14188.21329916005</v>
      </c>
      <c r="AA95" s="4">
        <f t="shared" si="136"/>
        <v>25189.80010009692</v>
      </c>
      <c r="AB95" s="4">
        <f t="shared" si="137"/>
        <v>14518.070307444148</v>
      </c>
      <c r="AC95" s="12">
        <f t="shared" si="118"/>
        <v>1.9759695785579969</v>
      </c>
      <c r="AD95" s="12">
        <f t="shared" si="119"/>
        <v>2.9089067863582514</v>
      </c>
      <c r="AE95" s="12">
        <f t="shared" si="120"/>
        <v>3.4331947197685495</v>
      </c>
      <c r="AF95" s="11">
        <f t="shared" si="121"/>
        <v>-4.0504037456468023E-3</v>
      </c>
      <c r="AG95" s="11">
        <f t="shared" si="122"/>
        <v>2.9673830763510267E-4</v>
      </c>
      <c r="AH95" s="11">
        <f t="shared" si="123"/>
        <v>9.7937136394747881E-3</v>
      </c>
      <c r="AI95" s="1">
        <f t="shared" si="81"/>
        <v>132573.35084732994</v>
      </c>
      <c r="AJ95" s="1">
        <f t="shared" si="82"/>
        <v>37910.145839846322</v>
      </c>
      <c r="AK95" s="1">
        <f t="shared" si="83"/>
        <v>15357.011293627005</v>
      </c>
      <c r="AL95" s="10">
        <f t="shared" si="124"/>
        <v>29.413562005133574</v>
      </c>
      <c r="AM95" s="10">
        <f t="shared" si="125"/>
        <v>5.3666665926340062</v>
      </c>
      <c r="AN95" s="10">
        <f t="shared" si="126"/>
        <v>1.9187809390061856</v>
      </c>
      <c r="AO95" s="7">
        <f t="shared" si="127"/>
        <v>1.39342904529928E-2</v>
      </c>
      <c r="AP95" s="7">
        <f t="shared" si="128"/>
        <v>1.755353084997165E-2</v>
      </c>
      <c r="AQ95" s="7">
        <f t="shared" si="129"/>
        <v>1.5923267285145426E-2</v>
      </c>
      <c r="AR95" s="1">
        <f t="shared" si="138"/>
        <v>78163.313796235583</v>
      </c>
      <c r="AS95" s="1">
        <f t="shared" si="133"/>
        <v>23517.070005030906</v>
      </c>
      <c r="AT95" s="1">
        <f t="shared" si="134"/>
        <v>9532.7714896989019</v>
      </c>
      <c r="AU95" s="1">
        <f t="shared" si="87"/>
        <v>15632.662759247118</v>
      </c>
      <c r="AV95" s="1">
        <f t="shared" si="88"/>
        <v>4703.414001006181</v>
      </c>
      <c r="AW95" s="1">
        <f t="shared" si="89"/>
        <v>1906.5542979397806</v>
      </c>
      <c r="AX95" s="1">
        <f t="shared" si="161"/>
        <v>54225.136304675791</v>
      </c>
      <c r="AY95" s="1">
        <f t="shared" si="144"/>
        <v>6480.3929846259525</v>
      </c>
      <c r="AZ95" s="1">
        <f t="shared" si="145"/>
        <v>1820.8069745439134</v>
      </c>
      <c r="BA95" s="1">
        <f t="shared" si="162"/>
        <v>12570.560646278978</v>
      </c>
      <c r="BB95" s="1">
        <f t="shared" si="163"/>
        <v>25479.741391348354</v>
      </c>
      <c r="BC95" s="1">
        <f t="shared" si="164"/>
        <v>31442.256507134087</v>
      </c>
      <c r="BD95" s="1">
        <f t="shared" si="146"/>
        <v>25437.396625376634</v>
      </c>
      <c r="BE95">
        <f t="shared" si="174"/>
        <v>0</v>
      </c>
      <c r="BF95">
        <f t="shared" si="175"/>
        <v>0</v>
      </c>
      <c r="BG95">
        <f t="shared" si="176"/>
        <v>0</v>
      </c>
      <c r="BH95">
        <f t="shared" si="147"/>
        <v>0</v>
      </c>
      <c r="BI95">
        <f t="shared" si="165"/>
        <v>0</v>
      </c>
      <c r="BJ95">
        <f t="shared" si="148"/>
        <v>0</v>
      </c>
      <c r="BK95">
        <f t="shared" si="149"/>
        <v>0</v>
      </c>
      <c r="BL95">
        <f t="shared" si="150"/>
        <v>0</v>
      </c>
      <c r="BM95">
        <f t="shared" si="151"/>
        <v>0</v>
      </c>
      <c r="BN95">
        <f t="shared" si="152"/>
        <v>0</v>
      </c>
      <c r="BO95">
        <f t="shared" si="166"/>
        <v>0</v>
      </c>
      <c r="BP95">
        <f t="shared" si="167"/>
        <v>0</v>
      </c>
      <c r="BQ95">
        <f t="shared" si="168"/>
        <v>0</v>
      </c>
      <c r="BR95" s="13">
        <f t="shared" si="140"/>
        <v>0.3660448997426386</v>
      </c>
      <c r="BS95" s="8">
        <f>BS$3*temperature!$I205</f>
        <v>-11.510430611347278</v>
      </c>
      <c r="BT95" s="8">
        <f>BT$3*temperature!$I205</f>
        <v>-10.638615016069181</v>
      </c>
      <c r="BU95" s="8">
        <f>BU$3*temperature!$I205</f>
        <v>-9.3397878861173105</v>
      </c>
      <c r="BV95" s="8">
        <f t="shared" si="169"/>
        <v>-10.397704643443946</v>
      </c>
      <c r="BW95" s="8">
        <f t="shared" si="153"/>
        <v>-9.0854519752744309</v>
      </c>
      <c r="BX95" s="8">
        <f t="shared" si="154"/>
        <v>-7.9762444801693642</v>
      </c>
      <c r="BY95" s="15">
        <f t="shared" si="170"/>
        <v>9.6671098195612176E-2</v>
      </c>
      <c r="BZ95" s="15">
        <f t="shared" si="155"/>
        <v>0.14599297356364188</v>
      </c>
      <c r="CA95" s="15">
        <f t="shared" si="156"/>
        <v>0.14599297356364188</v>
      </c>
      <c r="CB95" s="8">
        <f t="shared" si="171"/>
        <v>0.55636298395166661</v>
      </c>
      <c r="CC95" s="8">
        <f t="shared" si="157"/>
        <v>0.77658152039737582</v>
      </c>
      <c r="CD95" s="8">
        <f t="shared" si="158"/>
        <v>0.6817717029739736</v>
      </c>
      <c r="CE95" s="8">
        <f t="shared" si="172"/>
        <v>-10.954067627395613</v>
      </c>
      <c r="CF95" s="8">
        <f t="shared" si="159"/>
        <v>-9.8620334956718061</v>
      </c>
      <c r="CG95" s="8">
        <f t="shared" si="160"/>
        <v>-8.6580161831433387</v>
      </c>
      <c r="CH95" s="8">
        <f>CH$3*temperature!$I205+CH$4*temperature!$I205^2</f>
        <v>-10.954067627395611</v>
      </c>
      <c r="CI95" s="8">
        <f>CI$3*temperature!$I205+CI$4*temperature!$I205^2</f>
        <v>-9.862051950343842</v>
      </c>
      <c r="CJ95" s="8">
        <f>CJ$3*temperature!$I205+CJ$4*temperature!$I205^2</f>
        <v>-8.6580256029646456</v>
      </c>
      <c r="CK95" s="13"/>
      <c r="CL95" s="13"/>
      <c r="CM95" s="13"/>
    </row>
    <row r="96" spans="1:91" x14ac:dyDescent="0.3">
      <c r="A96">
        <f t="shared" si="90"/>
        <v>2050</v>
      </c>
      <c r="B96" s="4">
        <f t="shared" si="91"/>
        <v>1153.7760306583957</v>
      </c>
      <c r="C96" s="4">
        <f t="shared" si="92"/>
        <v>2906.1853417529674</v>
      </c>
      <c r="D96" s="4">
        <f t="shared" si="93"/>
        <v>4197.2649687417243</v>
      </c>
      <c r="E96" s="11">
        <f t="shared" si="94"/>
        <v>5.2792494534093935E-4</v>
      </c>
      <c r="F96" s="11">
        <f t="shared" si="95"/>
        <v>1.0400475425826109E-3</v>
      </c>
      <c r="G96" s="11">
        <f t="shared" si="96"/>
        <v>2.123220061467358E-3</v>
      </c>
      <c r="H96" s="4">
        <f t="shared" si="97"/>
        <v>79404.070511896178</v>
      </c>
      <c r="I96" s="4">
        <f t="shared" si="98"/>
        <v>24019.842706994343</v>
      </c>
      <c r="J96" s="4">
        <f t="shared" si="99"/>
        <v>9731.8571992379875</v>
      </c>
      <c r="K96" s="4">
        <f t="shared" si="100"/>
        <v>68821.043601143887</v>
      </c>
      <c r="L96" s="4">
        <f t="shared" si="101"/>
        <v>8265.0759956369257</v>
      </c>
      <c r="M96" s="4">
        <f t="shared" si="102"/>
        <v>2318.6187366568497</v>
      </c>
      <c r="N96" s="11">
        <f t="shared" si="103"/>
        <v>1.5337878941718897E-2</v>
      </c>
      <c r="O96" s="11">
        <f t="shared" si="104"/>
        <v>2.0317874578895889E-2</v>
      </c>
      <c r="P96" s="11">
        <f t="shared" si="105"/>
        <v>1.8721377531028427E-2</v>
      </c>
      <c r="Q96" s="4">
        <f t="shared" si="106"/>
        <v>7253.5102793480391</v>
      </c>
      <c r="R96" s="4">
        <f t="shared" si="107"/>
        <v>8817.6023450546418</v>
      </c>
      <c r="S96" s="4">
        <f t="shared" si="108"/>
        <v>4323.1902026446251</v>
      </c>
      <c r="T96" s="4">
        <f t="shared" si="109"/>
        <v>91.349350638911275</v>
      </c>
      <c r="U96" s="4">
        <f t="shared" si="110"/>
        <v>367.09658979103313</v>
      </c>
      <c r="V96" s="4">
        <f t="shared" si="111"/>
        <v>444.23074795868712</v>
      </c>
      <c r="W96" s="11">
        <f t="shared" si="112"/>
        <v>-1.0734613539272964E-2</v>
      </c>
      <c r="X96" s="11">
        <f t="shared" si="113"/>
        <v>-1.217998157191269E-2</v>
      </c>
      <c r="Y96" s="11">
        <f t="shared" si="114"/>
        <v>-9.7425357312937999E-3</v>
      </c>
      <c r="Z96" s="4">
        <f t="shared" si="135"/>
        <v>14204.083871182936</v>
      </c>
      <c r="AA96" s="4">
        <f t="shared" si="136"/>
        <v>25429.885021482911</v>
      </c>
      <c r="AB96" s="4">
        <f t="shared" si="137"/>
        <v>14825.548574268398</v>
      </c>
      <c r="AC96" s="12">
        <f t="shared" si="118"/>
        <v>1.9679661039757215</v>
      </c>
      <c r="AD96" s="12">
        <f t="shared" si="119"/>
        <v>2.9097699704351037</v>
      </c>
      <c r="AE96" s="12">
        <f t="shared" si="120"/>
        <v>3.4668184457225197</v>
      </c>
      <c r="AF96" s="11">
        <f t="shared" si="121"/>
        <v>-4.0504037456468023E-3</v>
      </c>
      <c r="AG96" s="11">
        <f t="shared" si="122"/>
        <v>2.9673830763510267E-4</v>
      </c>
      <c r="AH96" s="11">
        <f t="shared" si="123"/>
        <v>9.7937136394747881E-3</v>
      </c>
      <c r="AI96" s="1">
        <f t="shared" si="81"/>
        <v>134948.67852184406</v>
      </c>
      <c r="AJ96" s="1">
        <f t="shared" si="82"/>
        <v>38822.545256867874</v>
      </c>
      <c r="AK96" s="1">
        <f t="shared" si="83"/>
        <v>15727.864462204085</v>
      </c>
      <c r="AL96" s="10">
        <f t="shared" si="124"/>
        <v>29.819320550207852</v>
      </c>
      <c r="AM96" s="10">
        <f t="shared" si="125"/>
        <v>5.4599285007533664</v>
      </c>
      <c r="AN96" s="10">
        <f t="shared" si="126"/>
        <v>1.9490286681420892</v>
      </c>
      <c r="AO96" s="7">
        <f t="shared" si="127"/>
        <v>1.3794947548462872E-2</v>
      </c>
      <c r="AP96" s="7">
        <f t="shared" si="128"/>
        <v>1.7377995541471934E-2</v>
      </c>
      <c r="AQ96" s="7">
        <f t="shared" si="129"/>
        <v>1.5764034612293972E-2</v>
      </c>
      <c r="AR96" s="1">
        <f>MAX(0.3*B96,AL96*AI96^$AR$5*B96^(1-$AR$5)*(1-BI95+CE95/100))</f>
        <v>79404.070511896178</v>
      </c>
      <c r="AS96" s="1">
        <f t="shared" si="133"/>
        <v>24019.842706994343</v>
      </c>
      <c r="AT96" s="1">
        <f>MAX(0.3*D96,AN96*AK96^$AR$5*D96^(1-$AR$5)*(1-BK95+CG95/100))</f>
        <v>9731.8571992379875</v>
      </c>
      <c r="AU96" s="1">
        <f t="shared" si="87"/>
        <v>15880.814102379236</v>
      </c>
      <c r="AV96" s="1">
        <f t="shared" si="88"/>
        <v>4803.9685413988691</v>
      </c>
      <c r="AW96" s="1">
        <f t="shared" si="89"/>
        <v>1946.3714398475977</v>
      </c>
      <c r="AX96" s="1">
        <f t="shared" si="161"/>
        <v>55056.834880915114</v>
      </c>
      <c r="AY96" s="1">
        <f t="shared" si="144"/>
        <v>6612.0607965095387</v>
      </c>
      <c r="AZ96" s="1">
        <f t="shared" si="145"/>
        <v>1854.8949893254796</v>
      </c>
      <c r="BA96" s="1">
        <f t="shared" si="162"/>
        <v>12594.759094625535</v>
      </c>
      <c r="BB96" s="1">
        <f t="shared" si="163"/>
        <v>25564.697186516874</v>
      </c>
      <c r="BC96" s="1">
        <f t="shared" si="164"/>
        <v>31586.867422689615</v>
      </c>
      <c r="BD96" s="1">
        <f t="shared" si="146"/>
        <v>24786.685502511464</v>
      </c>
      <c r="BE96">
        <f t="shared" si="174"/>
        <v>0</v>
      </c>
      <c r="BF96">
        <f t="shared" si="175"/>
        <v>0</v>
      </c>
      <c r="BG96">
        <f t="shared" si="176"/>
        <v>0</v>
      </c>
      <c r="BH96">
        <f t="shared" si="147"/>
        <v>0</v>
      </c>
      <c r="BI96">
        <f t="shared" si="165"/>
        <v>0</v>
      </c>
      <c r="BJ96">
        <f t="shared" si="148"/>
        <v>0</v>
      </c>
      <c r="BK96">
        <f t="shared" si="149"/>
        <v>0</v>
      </c>
      <c r="BL96">
        <f t="shared" si="150"/>
        <v>0</v>
      </c>
      <c r="BM96">
        <f t="shared" si="151"/>
        <v>0</v>
      </c>
      <c r="BN96">
        <f t="shared" si="152"/>
        <v>0</v>
      </c>
      <c r="BO96">
        <f t="shared" si="166"/>
        <v>0</v>
      </c>
      <c r="BP96">
        <f t="shared" si="167"/>
        <v>0</v>
      </c>
      <c r="BQ96">
        <f t="shared" si="168"/>
        <v>0</v>
      </c>
      <c r="BR96" s="13">
        <f t="shared" si="140"/>
        <v>0.35538339780838696</v>
      </c>
      <c r="BS96" s="8">
        <f>BS$3*temperature!$I206</f>
        <v>-11.701488479205951</v>
      </c>
      <c r="BT96" s="8">
        <f>BT$3*temperature!$I206</f>
        <v>-10.81520190239606</v>
      </c>
      <c r="BU96" s="8">
        <f>BU$3*temperature!$I206</f>
        <v>-9.4948159663017879</v>
      </c>
      <c r="BV96" s="8">
        <f t="shared" si="169"/>
        <v>-10.551516389765112</v>
      </c>
      <c r="BW96" s="8">
        <f t="shared" si="153"/>
        <v>-9.2100500511900592</v>
      </c>
      <c r="BX96" s="8">
        <f t="shared" si="154"/>
        <v>-8.0856308616027146</v>
      </c>
      <c r="BY96" s="15">
        <f t="shared" si="170"/>
        <v>9.8275710093155097E-2</v>
      </c>
      <c r="BZ96" s="15">
        <f t="shared" si="155"/>
        <v>0.14841626311667727</v>
      </c>
      <c r="CA96" s="15">
        <f t="shared" si="156"/>
        <v>0.14841626311667727</v>
      </c>
      <c r="CB96" s="8">
        <f t="shared" si="171"/>
        <v>0.57498604472041925</v>
      </c>
      <c r="CC96" s="8">
        <f t="shared" si="157"/>
        <v>0.80257592560300117</v>
      </c>
      <c r="CD96" s="8">
        <f t="shared" si="158"/>
        <v>0.70459255234953722</v>
      </c>
      <c r="CE96" s="8">
        <f t="shared" si="172"/>
        <v>-11.126502434485531</v>
      </c>
      <c r="CF96" s="8">
        <f t="shared" si="159"/>
        <v>-10.012625976793061</v>
      </c>
      <c r="CG96" s="8">
        <f t="shared" si="160"/>
        <v>-8.7902234139522513</v>
      </c>
      <c r="CH96" s="8">
        <f>CH$3*temperature!$I206+CH$4*temperature!$I206^2</f>
        <v>-11.126502434485532</v>
      </c>
      <c r="CI96" s="8">
        <f>CI$3*temperature!$I206+CI$4*temperature!$I206^2</f>
        <v>-10.012644684552788</v>
      </c>
      <c r="CJ96" s="8">
        <f>CJ$3*temperature!$I206+CJ$4*temperature!$I206^2</f>
        <v>-8.7902329629571643</v>
      </c>
      <c r="CK96" s="13"/>
      <c r="CL96" s="13"/>
      <c r="CM96" s="13"/>
    </row>
    <row r="97" spans="1:91" x14ac:dyDescent="0.3">
      <c r="A97">
        <f t="shared" si="90"/>
        <v>2051</v>
      </c>
      <c r="B97" s="4">
        <f t="shared" si="91"/>
        <v>1154.3546824489206</v>
      </c>
      <c r="C97" s="4">
        <f t="shared" si="92"/>
        <v>2909.0567841297984</v>
      </c>
      <c r="D97" s="4">
        <f t="shared" si="93"/>
        <v>4205.7311000674044</v>
      </c>
      <c r="E97" s="11">
        <f t="shared" si="94"/>
        <v>5.0152869807389231E-4</v>
      </c>
      <c r="F97" s="11">
        <f t="shared" si="95"/>
        <v>9.8804516545348024E-4</v>
      </c>
      <c r="G97" s="11">
        <f t="shared" si="96"/>
        <v>2.01705905839399E-3</v>
      </c>
      <c r="H97" s="4">
        <f t="shared" si="97"/>
        <v>80647.045692244603</v>
      </c>
      <c r="I97" s="4">
        <f t="shared" si="98"/>
        <v>24526.372835188435</v>
      </c>
      <c r="J97" s="4">
        <f t="shared" si="99"/>
        <v>9931.8749273873709</v>
      </c>
      <c r="K97" s="4">
        <f t="shared" si="100"/>
        <v>69863.315771505237</v>
      </c>
      <c r="L97" s="4">
        <f t="shared" si="101"/>
        <v>8431.0395620294294</v>
      </c>
      <c r="M97" s="4">
        <f t="shared" si="102"/>
        <v>2361.5097330469353</v>
      </c>
      <c r="N97" s="11">
        <f t="shared" si="103"/>
        <v>1.5144672556869354E-2</v>
      </c>
      <c r="O97" s="11">
        <f t="shared" si="104"/>
        <v>2.00801016808696E-2</v>
      </c>
      <c r="P97" s="11">
        <f t="shared" si="105"/>
        <v>1.8498511942471874E-2</v>
      </c>
      <c r="Q97" s="4">
        <f t="shared" si="106"/>
        <v>7287.972763848974</v>
      </c>
      <c r="R97" s="4">
        <f t="shared" si="107"/>
        <v>8893.8847811173855</v>
      </c>
      <c r="S97" s="4">
        <f t="shared" si="108"/>
        <v>4369.059729089734</v>
      </c>
      <c r="T97" s="4">
        <f t="shared" si="109"/>
        <v>90.368750662739032</v>
      </c>
      <c r="U97" s="4">
        <f t="shared" si="110"/>
        <v>362.62536009226636</v>
      </c>
      <c r="V97" s="4">
        <f t="shared" si="111"/>
        <v>439.90281402376024</v>
      </c>
      <c r="W97" s="11">
        <f t="shared" si="112"/>
        <v>-1.0734613539272964E-2</v>
      </c>
      <c r="X97" s="11">
        <f t="shared" si="113"/>
        <v>-1.217998157191269E-2</v>
      </c>
      <c r="Y97" s="11">
        <f t="shared" si="114"/>
        <v>-9.7425357312937999E-3</v>
      </c>
      <c r="Z97" s="4">
        <f t="shared" si="135"/>
        <v>14216.844218687003</v>
      </c>
      <c r="AA97" s="4">
        <f t="shared" si="136"/>
        <v>25664.807987357155</v>
      </c>
      <c r="AB97" s="4">
        <f t="shared" si="137"/>
        <v>15134.500932993111</v>
      </c>
      <c r="AC97" s="12">
        <f t="shared" si="118"/>
        <v>1.9599950466968723</v>
      </c>
      <c r="AD97" s="12">
        <f t="shared" si="119"/>
        <v>2.9106334106517382</v>
      </c>
      <c r="AE97" s="12">
        <f t="shared" si="120"/>
        <v>3.500771472819975</v>
      </c>
      <c r="AF97" s="11">
        <f t="shared" si="121"/>
        <v>-4.0504037456468023E-3</v>
      </c>
      <c r="AG97" s="11">
        <f t="shared" si="122"/>
        <v>2.9673830763510267E-4</v>
      </c>
      <c r="AH97" s="11">
        <f t="shared" si="123"/>
        <v>9.7937136394747881E-3</v>
      </c>
      <c r="AI97" s="1">
        <f t="shared" si="81"/>
        <v>137334.62477203889</v>
      </c>
      <c r="AJ97" s="1">
        <f t="shared" si="82"/>
        <v>39744.259272579955</v>
      </c>
      <c r="AK97" s="1">
        <f t="shared" si="83"/>
        <v>16101.449455831273</v>
      </c>
      <c r="AL97" s="10">
        <f t="shared" si="124"/>
        <v>30.22656295349956</v>
      </c>
      <c r="AM97" s="10">
        <f t="shared" si="125"/>
        <v>5.5538622877647859</v>
      </c>
      <c r="AN97" s="10">
        <f t="shared" si="126"/>
        <v>1.979445977973185</v>
      </c>
      <c r="AO97" s="7">
        <f t="shared" si="127"/>
        <v>1.3656998072978243E-2</v>
      </c>
      <c r="AP97" s="7">
        <f t="shared" si="128"/>
        <v>1.7204215586057215E-2</v>
      </c>
      <c r="AQ97" s="7">
        <f t="shared" si="129"/>
        <v>1.5606394266171032E-2</v>
      </c>
      <c r="AR97" s="1">
        <f t="shared" si="138"/>
        <v>80647.045692244603</v>
      </c>
      <c r="AS97" s="1">
        <f t="shared" si="133"/>
        <v>24526.372835188435</v>
      </c>
      <c r="AT97" s="1">
        <f t="shared" si="134"/>
        <v>9931.8749273873709</v>
      </c>
      <c r="AU97" s="1">
        <f t="shared" si="87"/>
        <v>16129.409138448922</v>
      </c>
      <c r="AV97" s="1">
        <f t="shared" si="88"/>
        <v>4905.2745670376871</v>
      </c>
      <c r="AW97" s="1">
        <f t="shared" si="89"/>
        <v>1986.3749854774742</v>
      </c>
      <c r="AX97" s="1">
        <f t="shared" si="161"/>
        <v>55890.652617204199</v>
      </c>
      <c r="AY97" s="1">
        <f t="shared" si="144"/>
        <v>6744.8316496235429</v>
      </c>
      <c r="AZ97" s="1">
        <f t="shared" si="145"/>
        <v>1889.2077864375485</v>
      </c>
      <c r="BA97" s="1">
        <f t="shared" si="162"/>
        <v>12618.426990991531</v>
      </c>
      <c r="BB97" s="1">
        <f t="shared" si="163"/>
        <v>25647.791671599967</v>
      </c>
      <c r="BC97" s="1">
        <f t="shared" si="164"/>
        <v>31727.668929676278</v>
      </c>
      <c r="BD97" s="1">
        <f t="shared" si="146"/>
        <v>24150.160775105258</v>
      </c>
      <c r="BE97">
        <f t="shared" si="174"/>
        <v>0</v>
      </c>
      <c r="BF97">
        <f t="shared" si="175"/>
        <v>0</v>
      </c>
      <c r="BG97">
        <f t="shared" si="176"/>
        <v>0</v>
      </c>
      <c r="BH97">
        <f t="shared" si="147"/>
        <v>0</v>
      </c>
      <c r="BI97">
        <f t="shared" si="165"/>
        <v>0</v>
      </c>
      <c r="BJ97">
        <f t="shared" si="148"/>
        <v>0</v>
      </c>
      <c r="BK97">
        <f t="shared" si="149"/>
        <v>0</v>
      </c>
      <c r="BL97">
        <f t="shared" si="150"/>
        <v>0</v>
      </c>
      <c r="BM97">
        <f t="shared" si="151"/>
        <v>0</v>
      </c>
      <c r="BN97">
        <f t="shared" si="152"/>
        <v>0</v>
      </c>
      <c r="BO97">
        <f t="shared" si="166"/>
        <v>0</v>
      </c>
      <c r="BP97">
        <f t="shared" si="167"/>
        <v>0</v>
      </c>
      <c r="BQ97">
        <f t="shared" si="168"/>
        <v>0</v>
      </c>
      <c r="BR97" s="13">
        <f t="shared" si="140"/>
        <v>0.34503242505668635</v>
      </c>
      <c r="BS97" s="8">
        <f>BS$3*temperature!$I207</f>
        <v>-11.893754482413222</v>
      </c>
      <c r="BT97" s="8">
        <f>BT$3*temperature!$I207</f>
        <v>-10.992905418264879</v>
      </c>
      <c r="BU97" s="8">
        <f>BU$3*temperature!$I207</f>
        <v>-9.6508243510703995</v>
      </c>
      <c r="BV97" s="8">
        <f>BS97*(1-BY97)</f>
        <v>-10.705681773825384</v>
      </c>
      <c r="BW97" s="8">
        <f t="shared" si="153"/>
        <v>-9.3345720334221465</v>
      </c>
      <c r="BX97" s="8">
        <f t="shared" si="154"/>
        <v>-8.1949504393343915</v>
      </c>
      <c r="BY97" s="15">
        <f t="shared" si="170"/>
        <v>9.9890468593797535E-2</v>
      </c>
      <c r="BZ97" s="15">
        <f t="shared" si="155"/>
        <v>0.15085487609921458</v>
      </c>
      <c r="CA97" s="15">
        <f t="shared" si="156"/>
        <v>0.15085487609921458</v>
      </c>
      <c r="CB97" s="8">
        <f t="shared" si="171"/>
        <v>0.59403635429391832</v>
      </c>
      <c r="CC97" s="8">
        <f t="shared" si="157"/>
        <v>0.82916669242136665</v>
      </c>
      <c r="CD97" s="8">
        <f t="shared" si="158"/>
        <v>0.727936955868004</v>
      </c>
      <c r="CE97" s="8">
        <f t="shared" si="172"/>
        <v>-11.299718128119302</v>
      </c>
      <c r="CF97" s="8">
        <f t="shared" si="159"/>
        <v>-10.163738725843514</v>
      </c>
      <c r="CG97" s="8">
        <f t="shared" si="160"/>
        <v>-8.9228873952023946</v>
      </c>
      <c r="CH97" s="8">
        <f>CH$3*temperature!$I207+CH$4*temperature!$I207^2</f>
        <v>-11.299718128119304</v>
      </c>
      <c r="CI97" s="8">
        <f>CI$3*temperature!$I207+CI$4*temperature!$I207^2</f>
        <v>-10.163757686536362</v>
      </c>
      <c r="CJ97" s="8">
        <f>CJ$3*temperature!$I207+CJ$4*temperature!$I207^2</f>
        <v>-8.9228970733120203</v>
      </c>
      <c r="CK97" s="13"/>
      <c r="CL97" s="13"/>
      <c r="CM97" s="13"/>
    </row>
    <row r="98" spans="1:91" x14ac:dyDescent="0.3">
      <c r="A98">
        <f t="shared" si="90"/>
        <v>2052</v>
      </c>
      <c r="B98" s="4">
        <f t="shared" si="91"/>
        <v>1154.9046773498744</v>
      </c>
      <c r="C98" s="4">
        <f t="shared" si="92"/>
        <v>2911.7873496468078</v>
      </c>
      <c r="D98" s="4">
        <f t="shared" si="93"/>
        <v>4213.7901476793368</v>
      </c>
      <c r="E98" s="11">
        <f t="shared" si="94"/>
        <v>4.764522631701977E-4</v>
      </c>
      <c r="F98" s="11">
        <f t="shared" si="95"/>
        <v>9.3864290718080623E-4</v>
      </c>
      <c r="G98" s="11">
        <f t="shared" si="96"/>
        <v>1.9162061054742905E-3</v>
      </c>
      <c r="H98" s="4">
        <f t="shared" si="97"/>
        <v>81891.998972781992</v>
      </c>
      <c r="I98" s="4">
        <f t="shared" si="98"/>
        <v>25036.576027181629</v>
      </c>
      <c r="J98" s="4">
        <f t="shared" si="99"/>
        <v>10132.791950642153</v>
      </c>
      <c r="K98" s="4">
        <f t="shared" si="100"/>
        <v>70908.015682036319</v>
      </c>
      <c r="L98" s="4">
        <f t="shared" si="101"/>
        <v>8598.3531833870002</v>
      </c>
      <c r="M98" s="4">
        <f t="shared" si="102"/>
        <v>2404.6740809393632</v>
      </c>
      <c r="N98" s="11">
        <f t="shared" si="103"/>
        <v>1.4953483083280483E-2</v>
      </c>
      <c r="O98" s="11">
        <f t="shared" si="104"/>
        <v>1.9844957448793776E-2</v>
      </c>
      <c r="P98" s="11">
        <f t="shared" si="105"/>
        <v>1.8278284983706206E-2</v>
      </c>
      <c r="Q98" s="4">
        <f t="shared" si="106"/>
        <v>7321.0363690113509</v>
      </c>
      <c r="R98" s="4">
        <f t="shared" si="107"/>
        <v>8968.316594341326</v>
      </c>
      <c r="S98" s="4">
        <f t="shared" si="108"/>
        <v>4414.0168885554604</v>
      </c>
      <c r="T98" s="4">
        <f t="shared" si="109"/>
        <v>89.398677048347608</v>
      </c>
      <c r="U98" s="4">
        <f t="shared" si="110"/>
        <v>358.20858988883435</v>
      </c>
      <c r="V98" s="4">
        <f t="shared" si="111"/>
        <v>435.61704513983705</v>
      </c>
      <c r="W98" s="11">
        <f t="shared" si="112"/>
        <v>-1.0734613539272964E-2</v>
      </c>
      <c r="X98" s="11">
        <f t="shared" si="113"/>
        <v>-1.217998157191269E-2</v>
      </c>
      <c r="Y98" s="11">
        <f t="shared" si="114"/>
        <v>-9.7425357312937999E-3</v>
      </c>
      <c r="Z98" s="4">
        <f t="shared" si="135"/>
        <v>14226.532968748912</v>
      </c>
      <c r="AA98" s="4">
        <f t="shared" si="136"/>
        <v>25894.519810963116</v>
      </c>
      <c r="AB98" s="4">
        <f t="shared" si="137"/>
        <v>15444.875292952798</v>
      </c>
      <c r="AC98" s="12">
        <f t="shared" si="118"/>
        <v>1.9520562754182822</v>
      </c>
      <c r="AD98" s="12">
        <f t="shared" si="119"/>
        <v>2.9114971070841613</v>
      </c>
      <c r="AE98" s="12">
        <f t="shared" si="120"/>
        <v>3.5350570261420162</v>
      </c>
      <c r="AF98" s="11">
        <f t="shared" si="121"/>
        <v>-4.0504037456468023E-3</v>
      </c>
      <c r="AG98" s="11">
        <f t="shared" si="122"/>
        <v>2.9673830763510267E-4</v>
      </c>
      <c r="AH98" s="11">
        <f t="shared" si="123"/>
        <v>9.7937136394747881E-3</v>
      </c>
      <c r="AI98" s="1">
        <f t="shared" si="81"/>
        <v>139730.57143328394</v>
      </c>
      <c r="AJ98" s="1">
        <f t="shared" si="82"/>
        <v>40675.10791235965</v>
      </c>
      <c r="AK98" s="1">
        <f t="shared" si="83"/>
        <v>16477.679495725621</v>
      </c>
      <c r="AL98" s="10">
        <f t="shared" si="124"/>
        <v>30.635239024388174</v>
      </c>
      <c r="AM98" s="10">
        <f t="shared" si="125"/>
        <v>5.6484566334574238</v>
      </c>
      <c r="AN98" s="10">
        <f t="shared" si="126"/>
        <v>2.0100290721904126</v>
      </c>
      <c r="AO98" s="7">
        <f t="shared" si="127"/>
        <v>1.352042809224846E-2</v>
      </c>
      <c r="AP98" s="7">
        <f t="shared" si="128"/>
        <v>1.7032173430196643E-2</v>
      </c>
      <c r="AQ98" s="7">
        <f t="shared" si="129"/>
        <v>1.5450330323509322E-2</v>
      </c>
      <c r="AR98" s="1">
        <f t="shared" si="138"/>
        <v>81891.998972781992</v>
      </c>
      <c r="AS98" s="1">
        <f t="shared" si="133"/>
        <v>25036.576027181629</v>
      </c>
      <c r="AT98" s="1">
        <f t="shared" si="134"/>
        <v>10132.791950642153</v>
      </c>
      <c r="AU98" s="1">
        <f t="shared" si="87"/>
        <v>16378.399794556399</v>
      </c>
      <c r="AV98" s="1">
        <f t="shared" si="88"/>
        <v>5007.3152054363263</v>
      </c>
      <c r="AW98" s="1">
        <f t="shared" si="89"/>
        <v>2026.5583901284308</v>
      </c>
      <c r="AX98" s="1">
        <f t="shared" si="161"/>
        <v>56726.412545629057</v>
      </c>
      <c r="AY98" s="1">
        <f t="shared" si="144"/>
        <v>6878.6825467096005</v>
      </c>
      <c r="AZ98" s="1">
        <f t="shared" si="145"/>
        <v>1923.7392647514905</v>
      </c>
      <c r="BA98" s="1">
        <f t="shared" si="162"/>
        <v>12641.581067409856</v>
      </c>
      <c r="BB98" s="1">
        <f t="shared" si="163"/>
        <v>25729.084196386604</v>
      </c>
      <c r="BC98" s="1">
        <f t="shared" si="164"/>
        <v>31864.791096737648</v>
      </c>
      <c r="BD98" s="1">
        <f t="shared" si="146"/>
        <v>23527.679449551601</v>
      </c>
      <c r="BE98">
        <f t="shared" si="174"/>
        <v>0</v>
      </c>
      <c r="BF98">
        <f t="shared" si="175"/>
        <v>0</v>
      </c>
      <c r="BG98">
        <f t="shared" si="176"/>
        <v>0</v>
      </c>
      <c r="BH98">
        <f t="shared" si="147"/>
        <v>0</v>
      </c>
      <c r="BI98">
        <f t="shared" si="165"/>
        <v>0</v>
      </c>
      <c r="BJ98">
        <f t="shared" si="148"/>
        <v>0</v>
      </c>
      <c r="BK98">
        <f t="shared" si="149"/>
        <v>0</v>
      </c>
      <c r="BL98">
        <f t="shared" si="150"/>
        <v>0</v>
      </c>
      <c r="BM98">
        <f t="shared" si="151"/>
        <v>0</v>
      </c>
      <c r="BN98">
        <f t="shared" si="152"/>
        <v>0</v>
      </c>
      <c r="BO98">
        <f t="shared" si="166"/>
        <v>0</v>
      </c>
      <c r="BP98">
        <f t="shared" si="167"/>
        <v>0</v>
      </c>
      <c r="BQ98">
        <f t="shared" si="168"/>
        <v>0</v>
      </c>
      <c r="BR98" s="13">
        <f t="shared" si="140"/>
        <v>0.33498293694823916</v>
      </c>
      <c r="BS98" s="8">
        <f>BS$3*temperature!$I208</f>
        <v>-12.087186353447079</v>
      </c>
      <c r="BT98" s="8">
        <f>BT$3*temperature!$I208</f>
        <v>-11.171686497552953</v>
      </c>
      <c r="BU98" s="8">
        <f>BU$3*temperature!$I208</f>
        <v>-9.8077787437314381</v>
      </c>
      <c r="BV98" s="8">
        <f t="shared" si="169"/>
        <v>-10.860155404613387</v>
      </c>
      <c r="BW98" s="8">
        <f t="shared" si="153"/>
        <v>-9.4589744960250357</v>
      </c>
      <c r="BX98" s="8">
        <f t="shared" si="154"/>
        <v>-8.304165089123547</v>
      </c>
      <c r="BY98" s="15">
        <f t="shared" si="170"/>
        <v>0.10151501871101389</v>
      </c>
      <c r="BZ98" s="15">
        <f t="shared" si="155"/>
        <v>0.15330827640957065</v>
      </c>
      <c r="CA98" s="15">
        <f t="shared" si="156"/>
        <v>0.1533082764095707</v>
      </c>
      <c r="CB98" s="8">
        <f t="shared" si="171"/>
        <v>0.61351547441684595</v>
      </c>
      <c r="CC98" s="8">
        <f t="shared" si="157"/>
        <v>0.85635600076395801</v>
      </c>
      <c r="CD98" s="8">
        <f t="shared" si="158"/>
        <v>0.75180682730394566</v>
      </c>
      <c r="CE98" s="8">
        <f t="shared" si="172"/>
        <v>-11.473670879030234</v>
      </c>
      <c r="CF98" s="8">
        <f t="shared" si="159"/>
        <v>-10.315330496788993</v>
      </c>
      <c r="CG98" s="8">
        <f t="shared" si="160"/>
        <v>-9.0559719164274934</v>
      </c>
      <c r="CH98" s="8">
        <f>CH$3*temperature!$I208+CH$4*temperature!$I208^2</f>
        <v>-11.473670879030232</v>
      </c>
      <c r="CI98" s="8">
        <f>CI$3*temperature!$I208+CI$4*temperature!$I208^2</f>
        <v>-10.315349710172194</v>
      </c>
      <c r="CJ98" s="8">
        <f>CJ$3*temperature!$I208+CJ$4*temperature!$I208^2</f>
        <v>-9.0559817235179061</v>
      </c>
      <c r="CK98" s="13"/>
      <c r="CL98" s="13"/>
      <c r="CM98" s="13"/>
    </row>
    <row r="99" spans="1:91" x14ac:dyDescent="0.3">
      <c r="A99">
        <f t="shared" si="90"/>
        <v>2053</v>
      </c>
      <c r="B99" s="4">
        <f t="shared" si="91"/>
        <v>1155.42742144978</v>
      </c>
      <c r="C99" s="4">
        <f t="shared" si="92"/>
        <v>2914.3838217626244</v>
      </c>
      <c r="D99" s="4">
        <f t="shared" si="93"/>
        <v>4221.4609135670989</v>
      </c>
      <c r="E99" s="11">
        <f t="shared" si="94"/>
        <v>4.5262965001168778E-4</v>
      </c>
      <c r="F99" s="11">
        <f t="shared" si="95"/>
        <v>8.9171076182176592E-4</v>
      </c>
      <c r="G99" s="11">
        <f t="shared" si="96"/>
        <v>1.820395800200576E-3</v>
      </c>
      <c r="H99" s="4">
        <f t="shared" si="97"/>
        <v>83138.694041348674</v>
      </c>
      <c r="I99" s="4">
        <f t="shared" si="98"/>
        <v>25550.368040817608</v>
      </c>
      <c r="J99" s="4">
        <f t="shared" si="99"/>
        <v>10334.576161903473</v>
      </c>
      <c r="K99" s="4">
        <f t="shared" si="100"/>
        <v>71954.925508890781</v>
      </c>
      <c r="L99" s="4">
        <f t="shared" si="101"/>
        <v>8766.9880164805127</v>
      </c>
      <c r="M99" s="4">
        <f t="shared" si="102"/>
        <v>2448.1041927191136</v>
      </c>
      <c r="N99" s="11">
        <f t="shared" si="103"/>
        <v>1.4764336821227353E-2</v>
      </c>
      <c r="O99" s="11">
        <f t="shared" si="104"/>
        <v>1.961245711787396E-2</v>
      </c>
      <c r="P99" s="11">
        <f t="shared" si="105"/>
        <v>1.8060706074057631E-2</v>
      </c>
      <c r="Q99" s="4">
        <f t="shared" si="106"/>
        <v>7352.7043589956384</v>
      </c>
      <c r="R99" s="4">
        <f t="shared" si="107"/>
        <v>9040.8857149827563</v>
      </c>
      <c r="S99" s="4">
        <f t="shared" si="108"/>
        <v>4458.0574380215248</v>
      </c>
      <c r="T99" s="4">
        <f t="shared" si="109"/>
        <v>88.439016799311318</v>
      </c>
      <c r="U99" s="4">
        <f t="shared" si="110"/>
        <v>353.8456158650875</v>
      </c>
      <c r="V99" s="4">
        <f t="shared" si="111"/>
        <v>431.37303051240156</v>
      </c>
      <c r="W99" s="11">
        <f t="shared" si="112"/>
        <v>-1.0734613539272964E-2</v>
      </c>
      <c r="X99" s="11">
        <f t="shared" si="113"/>
        <v>-1.217998157191269E-2</v>
      </c>
      <c r="Y99" s="11">
        <f t="shared" si="114"/>
        <v>-9.7425357312937999E-3</v>
      </c>
      <c r="Z99" s="4">
        <f t="shared" si="135"/>
        <v>14233.190363038657</v>
      </c>
      <c r="AA99" s="4">
        <f t="shared" si="136"/>
        <v>26118.976021393184</v>
      </c>
      <c r="AB99" s="4">
        <f t="shared" si="137"/>
        <v>15756.620578147136</v>
      </c>
      <c r="AC99" s="12">
        <f t="shared" si="118"/>
        <v>1.9441496593686147</v>
      </c>
      <c r="AD99" s="12">
        <f t="shared" si="119"/>
        <v>2.912361059808402</v>
      </c>
      <c r="AE99" s="12">
        <f t="shared" si="120"/>
        <v>3.5696783623552646</v>
      </c>
      <c r="AF99" s="11">
        <f t="shared" si="121"/>
        <v>-4.0504037456468023E-3</v>
      </c>
      <c r="AG99" s="11">
        <f t="shared" si="122"/>
        <v>2.9673830763510267E-4</v>
      </c>
      <c r="AH99" s="11">
        <f t="shared" si="123"/>
        <v>9.7937136394747881E-3</v>
      </c>
      <c r="AI99" s="1">
        <f t="shared" si="81"/>
        <v>142135.91408451195</v>
      </c>
      <c r="AJ99" s="1">
        <f t="shared" si="82"/>
        <v>41614.912326560006</v>
      </c>
      <c r="AK99" s="1">
        <f t="shared" si="83"/>
        <v>16856.46993628149</v>
      </c>
      <c r="AL99" s="10">
        <f t="shared" si="124"/>
        <v>31.045298555243075</v>
      </c>
      <c r="AM99" s="10">
        <f t="shared" si="125"/>
        <v>5.7437000715214754</v>
      </c>
      <c r="AN99" s="10">
        <f t="shared" si="126"/>
        <v>2.0407741291843595</v>
      </c>
      <c r="AO99" s="7">
        <f t="shared" si="127"/>
        <v>1.3385223811325975E-2</v>
      </c>
      <c r="AP99" s="7">
        <f t="shared" si="128"/>
        <v>1.6861851695894676E-2</v>
      </c>
      <c r="AQ99" s="7">
        <f t="shared" si="129"/>
        <v>1.5295827020274228E-2</v>
      </c>
      <c r="AR99" s="1">
        <f t="shared" si="138"/>
        <v>83138.694041348674</v>
      </c>
      <c r="AS99" s="1">
        <f t="shared" si="133"/>
        <v>25550.368040817608</v>
      </c>
      <c r="AT99" s="1">
        <f t="shared" si="134"/>
        <v>10334.576161903473</v>
      </c>
      <c r="AU99" s="1">
        <f t="shared" si="87"/>
        <v>16627.738808269736</v>
      </c>
      <c r="AV99" s="1">
        <f t="shared" si="88"/>
        <v>5110.0736081635223</v>
      </c>
      <c r="AW99" s="1">
        <f t="shared" si="89"/>
        <v>2066.9152323806948</v>
      </c>
      <c r="AX99" s="1">
        <f t="shared" si="161"/>
        <v>57563.940407112634</v>
      </c>
      <c r="AY99" s="1">
        <f t="shared" si="144"/>
        <v>7013.59041318441</v>
      </c>
      <c r="AZ99" s="1">
        <f t="shared" si="145"/>
        <v>1958.4833541752907</v>
      </c>
      <c r="BA99" s="1">
        <f t="shared" si="162"/>
        <v>12664.237434134806</v>
      </c>
      <c r="BB99" s="1">
        <f t="shared" si="163"/>
        <v>25808.632041214078</v>
      </c>
      <c r="BC99" s="1">
        <f t="shared" si="164"/>
        <v>31998.359875250739</v>
      </c>
      <c r="BD99" s="1">
        <f t="shared" si="146"/>
        <v>22919.086774967778</v>
      </c>
      <c r="BE99">
        <f t="shared" si="174"/>
        <v>0</v>
      </c>
      <c r="BF99">
        <f t="shared" si="175"/>
        <v>0</v>
      </c>
      <c r="BG99">
        <f t="shared" si="176"/>
        <v>0</v>
      </c>
      <c r="BH99">
        <f t="shared" si="147"/>
        <v>0</v>
      </c>
      <c r="BI99">
        <f t="shared" si="165"/>
        <v>0</v>
      </c>
      <c r="BJ99">
        <f t="shared" si="148"/>
        <v>0</v>
      </c>
      <c r="BK99">
        <f t="shared" si="149"/>
        <v>0</v>
      </c>
      <c r="BL99">
        <f t="shared" si="150"/>
        <v>0</v>
      </c>
      <c r="BM99">
        <f t="shared" si="151"/>
        <v>0</v>
      </c>
      <c r="BN99">
        <f t="shared" si="152"/>
        <v>0</v>
      </c>
      <c r="BO99">
        <f t="shared" si="166"/>
        <v>0</v>
      </c>
      <c r="BP99">
        <f t="shared" si="167"/>
        <v>0</v>
      </c>
      <c r="BQ99">
        <f t="shared" si="168"/>
        <v>0</v>
      </c>
      <c r="BR99" s="13">
        <f t="shared" si="140"/>
        <v>0.3252261523769312</v>
      </c>
      <c r="BS99" s="8">
        <f>BS$3*temperature!$I209</f>
        <v>-12.28174143083189</v>
      </c>
      <c r="BT99" s="8">
        <f>BT$3*temperature!$I209</f>
        <v>-11.351505710022561</v>
      </c>
      <c r="BU99" s="8">
        <f>BU$3*temperature!$I209</f>
        <v>-9.9656445279315449</v>
      </c>
      <c r="BV99" s="8">
        <f t="shared" si="169"/>
        <v>-11.014892057581768</v>
      </c>
      <c r="BW99" s="8">
        <f t="shared" si="153"/>
        <v>-9.5832144311791261</v>
      </c>
      <c r="BX99" s="8">
        <f t="shared" si="154"/>
        <v>-8.4132370538079968</v>
      </c>
      <c r="BY99" s="15">
        <f t="shared" si="170"/>
        <v>0.10314900214963353</v>
      </c>
      <c r="BZ99" s="15">
        <f t="shared" si="155"/>
        <v>0.15577592294933709</v>
      </c>
      <c r="CA99" s="15">
        <f t="shared" si="156"/>
        <v>0.15577592294933712</v>
      </c>
      <c r="CB99" s="8">
        <f t="shared" si="171"/>
        <v>0.63342468662506091</v>
      </c>
      <c r="CC99" s="8">
        <f t="shared" si="157"/>
        <v>0.8841456394217172</v>
      </c>
      <c r="CD99" s="8">
        <f t="shared" si="158"/>
        <v>0.7762037370617737</v>
      </c>
      <c r="CE99" s="8">
        <f t="shared" si="172"/>
        <v>-11.648316744206829</v>
      </c>
      <c r="CF99" s="8">
        <f t="shared" si="159"/>
        <v>-10.467360070600844</v>
      </c>
      <c r="CG99" s="8">
        <f t="shared" si="160"/>
        <v>-9.1894407908697708</v>
      </c>
      <c r="CH99" s="8">
        <f>CH$3*temperature!$I209+CH$4*temperature!$I209^2</f>
        <v>-11.648316744206829</v>
      </c>
      <c r="CI99" s="8">
        <f>CI$3*temperature!$I209+CI$4*temperature!$I209^2</f>
        <v>-10.467379536344259</v>
      </c>
      <c r="CJ99" s="8">
        <f>CJ$3*temperature!$I209+CJ$4*temperature!$I209^2</f>
        <v>-9.1894507267724688</v>
      </c>
      <c r="CK99" s="13"/>
      <c r="CL99" s="13"/>
      <c r="CM99" s="13"/>
    </row>
    <row r="100" spans="1:91" x14ac:dyDescent="0.3">
      <c r="A100">
        <f t="shared" si="90"/>
        <v>2054</v>
      </c>
      <c r="B100" s="4">
        <f t="shared" si="91"/>
        <v>1155.9242531236955</v>
      </c>
      <c r="C100" s="4">
        <f t="shared" si="92"/>
        <v>2916.8526698096725</v>
      </c>
      <c r="D100" s="4">
        <f t="shared" si="93"/>
        <v>4228.7614067989789</v>
      </c>
      <c r="E100" s="11">
        <f t="shared" si="94"/>
        <v>4.2999816751110336E-4</v>
      </c>
      <c r="F100" s="11">
        <f t="shared" si="95"/>
        <v>8.4712522373067754E-4</v>
      </c>
      <c r="G100" s="11">
        <f t="shared" si="96"/>
        <v>1.7293760101905471E-3</v>
      </c>
      <c r="H100" s="4">
        <f t="shared" si="97"/>
        <v>84386.898606918927</v>
      </c>
      <c r="I100" s="4">
        <f t="shared" si="98"/>
        <v>26067.664763988141</v>
      </c>
      <c r="J100" s="4">
        <f t="shared" si="99"/>
        <v>10537.196041947756</v>
      </c>
      <c r="K100" s="4">
        <f t="shared" si="100"/>
        <v>73003.830812336702</v>
      </c>
      <c r="L100" s="4">
        <f t="shared" si="101"/>
        <v>8936.9151324633349</v>
      </c>
      <c r="M100" s="4">
        <f t="shared" si="102"/>
        <v>2491.7925199104666</v>
      </c>
      <c r="N100" s="11">
        <f t="shared" si="103"/>
        <v>1.4577255080561846E-2</v>
      </c>
      <c r="O100" s="11">
        <f t="shared" si="104"/>
        <v>1.9382610728266858E-2</v>
      </c>
      <c r="P100" s="11">
        <f t="shared" si="105"/>
        <v>1.7845779326421729E-2</v>
      </c>
      <c r="Q100" s="4">
        <f t="shared" si="106"/>
        <v>7382.9809099540571</v>
      </c>
      <c r="R100" s="4">
        <f t="shared" si="107"/>
        <v>9111.5816086457908</v>
      </c>
      <c r="S100" s="4">
        <f t="shared" si="108"/>
        <v>4501.1778619197112</v>
      </c>
      <c r="T100" s="4">
        <f t="shared" si="109"/>
        <v>87.489658132177439</v>
      </c>
      <c r="U100" s="4">
        <f t="shared" si="110"/>
        <v>349.53578278454864</v>
      </c>
      <c r="V100" s="4">
        <f t="shared" si="111"/>
        <v>427.17036334911802</v>
      </c>
      <c r="W100" s="11">
        <f t="shared" si="112"/>
        <v>-1.0734613539272964E-2</v>
      </c>
      <c r="X100" s="11">
        <f t="shared" si="113"/>
        <v>-1.217998157191269E-2</v>
      </c>
      <c r="Y100" s="11">
        <f t="shared" si="114"/>
        <v>-9.7425357312937999E-3</v>
      </c>
      <c r="Z100" s="4">
        <f t="shared" si="135"/>
        <v>14236.858134949649</v>
      </c>
      <c r="AA100" s="4">
        <f t="shared" si="136"/>
        <v>26338.136718129437</v>
      </c>
      <c r="AB100" s="4">
        <f t="shared" si="137"/>
        <v>16069.686680073777</v>
      </c>
      <c r="AC100" s="12">
        <f t="shared" si="118"/>
        <v>1.9362750683062102</v>
      </c>
      <c r="AD100" s="12">
        <f t="shared" si="119"/>
        <v>2.9132252689005118</v>
      </c>
      <c r="AE100" s="12">
        <f t="shared" si="120"/>
        <v>3.6046387700212015</v>
      </c>
      <c r="AF100" s="11">
        <f t="shared" si="121"/>
        <v>-4.0504037456468023E-3</v>
      </c>
      <c r="AG100" s="11">
        <f t="shared" si="122"/>
        <v>2.9673830763510267E-4</v>
      </c>
      <c r="AH100" s="11">
        <f t="shared" si="123"/>
        <v>9.7937136394747881E-3</v>
      </c>
      <c r="AI100" s="1">
        <f t="shared" si="81"/>
        <v>144550.06148433051</v>
      </c>
      <c r="AJ100" s="1">
        <f t="shared" si="82"/>
        <v>42563.494702067532</v>
      </c>
      <c r="AK100" s="1">
        <f t="shared" si="83"/>
        <v>17237.738175034036</v>
      </c>
      <c r="AL100" s="10">
        <f t="shared" si="124"/>
        <v>31.456691341999928</v>
      </c>
      <c r="AM100" s="10">
        <f t="shared" si="125"/>
        <v>5.8395809961252532</v>
      </c>
      <c r="AN100" s="10">
        <f t="shared" si="126"/>
        <v>2.0716773039711396</v>
      </c>
      <c r="AO100" s="7">
        <f t="shared" si="127"/>
        <v>1.3251371573212715E-2</v>
      </c>
      <c r="AP100" s="7">
        <f t="shared" si="128"/>
        <v>1.6693233178935729E-2</v>
      </c>
      <c r="AQ100" s="7">
        <f t="shared" si="129"/>
        <v>1.5142868750071486E-2</v>
      </c>
      <c r="AR100" s="1">
        <f t="shared" si="138"/>
        <v>84386.898606918927</v>
      </c>
      <c r="AS100" s="1">
        <f t="shared" si="133"/>
        <v>26067.664763988141</v>
      </c>
      <c r="AT100" s="1">
        <f t="shared" si="134"/>
        <v>10537.196041947756</v>
      </c>
      <c r="AU100" s="1">
        <f t="shared" si="87"/>
        <v>16877.379721383786</v>
      </c>
      <c r="AV100" s="1">
        <f t="shared" si="88"/>
        <v>5213.5329527976282</v>
      </c>
      <c r="AW100" s="1">
        <f t="shared" si="89"/>
        <v>2107.4392083895514</v>
      </c>
      <c r="AX100" s="1">
        <f t="shared" si="161"/>
        <v>58403.064649869368</v>
      </c>
      <c r="AY100" s="1">
        <f t="shared" si="144"/>
        <v>7149.5321059706675</v>
      </c>
      <c r="AZ100" s="1">
        <f t="shared" si="145"/>
        <v>1993.4340159283731</v>
      </c>
      <c r="BA100" s="1">
        <f t="shared" si="162"/>
        <v>12686.411601501708</v>
      </c>
      <c r="BB100" s="1">
        <f t="shared" si="163"/>
        <v>25886.490473083602</v>
      </c>
      <c r="BC100" s="1">
        <f t="shared" si="164"/>
        <v>32128.497148862025</v>
      </c>
      <c r="BD100" s="1">
        <f t="shared" si="146"/>
        <v>22324.217511754494</v>
      </c>
      <c r="BE100">
        <f t="shared" si="174"/>
        <v>0</v>
      </c>
      <c r="BF100">
        <f t="shared" si="175"/>
        <v>0</v>
      </c>
      <c r="BG100">
        <f t="shared" si="176"/>
        <v>0</v>
      </c>
      <c r="BH100">
        <f t="shared" si="147"/>
        <v>0</v>
      </c>
      <c r="BI100">
        <f t="shared" si="165"/>
        <v>0</v>
      </c>
      <c r="BJ100">
        <f t="shared" si="148"/>
        <v>0</v>
      </c>
      <c r="BK100">
        <f t="shared" si="149"/>
        <v>0</v>
      </c>
      <c r="BL100">
        <f t="shared" si="150"/>
        <v>0</v>
      </c>
      <c r="BM100">
        <f t="shared" si="151"/>
        <v>0</v>
      </c>
      <c r="BN100">
        <f t="shared" si="152"/>
        <v>0</v>
      </c>
      <c r="BO100">
        <f t="shared" si="166"/>
        <v>0</v>
      </c>
      <c r="BP100">
        <f t="shared" si="167"/>
        <v>0</v>
      </c>
      <c r="BQ100">
        <f t="shared" si="168"/>
        <v>0</v>
      </c>
      <c r="BR100" s="13">
        <f t="shared" si="140"/>
        <v>0.31575354599702055</v>
      </c>
      <c r="BS100" s="8">
        <f>BS$3*temperature!$I210</f>
        <v>-12.477376739987177</v>
      </c>
      <c r="BT100" s="8">
        <f>BT$3*temperature!$I210</f>
        <v>-11.532323336046128</v>
      </c>
      <c r="BU100" s="8">
        <f>BU$3*temperature!$I210</f>
        <v>-10.124386833257992</v>
      </c>
      <c r="BV100" s="8">
        <f t="shared" si="169"/>
        <v>-11.169846753151566</v>
      </c>
      <c r="BW100" s="8">
        <f t="shared" si="153"/>
        <v>-9.7072493206436743</v>
      </c>
      <c r="BX100" s="8">
        <f t="shared" si="154"/>
        <v>-8.5221290060336461</v>
      </c>
      <c r="BY100" s="15">
        <f t="shared" si="170"/>
        <v>0.10479205798485446</v>
      </c>
      <c r="BZ100" s="15">
        <f t="shared" si="155"/>
        <v>0.15825727064882861</v>
      </c>
      <c r="CA100" s="15">
        <f t="shared" si="156"/>
        <v>0.15825727064882861</v>
      </c>
      <c r="CB100" s="8">
        <f t="shared" si="171"/>
        <v>0.65376499341780525</v>
      </c>
      <c r="CC100" s="8">
        <f t="shared" si="157"/>
        <v>0.91253700770122703</v>
      </c>
      <c r="CD100" s="8">
        <f t="shared" si="158"/>
        <v>0.80112891361217342</v>
      </c>
      <c r="CE100" s="8">
        <f t="shared" si="172"/>
        <v>-11.823611746569371</v>
      </c>
      <c r="CF100" s="8">
        <f t="shared" si="159"/>
        <v>-10.619786328344901</v>
      </c>
      <c r="CG100" s="8">
        <f t="shared" si="160"/>
        <v>-9.323257919645819</v>
      </c>
      <c r="CH100" s="8">
        <f>CH$3*temperature!$I210+CH$4*temperature!$I210^2</f>
        <v>-11.823611746569371</v>
      </c>
      <c r="CI100" s="8">
        <f>CI$3*temperature!$I210+CI$4*temperature!$I210^2</f>
        <v>-10.61980604603203</v>
      </c>
      <c r="CJ100" s="8">
        <f>CJ$3*temperature!$I210+CJ$4*temperature!$I210^2</f>
        <v>-9.323267984148206</v>
      </c>
      <c r="CK100" s="13"/>
      <c r="CL100" s="13"/>
      <c r="CM100" s="13"/>
    </row>
    <row r="101" spans="1:91" x14ac:dyDescent="0.3">
      <c r="A101">
        <f t="shared" si="90"/>
        <v>2055</v>
      </c>
      <c r="B101" s="4">
        <f t="shared" si="91"/>
        <v>1156.396446168789</v>
      </c>
      <c r="C101" s="4">
        <f t="shared" si="92"/>
        <v>2919.2000623066492</v>
      </c>
      <c r="D101" s="4">
        <f t="shared" si="93"/>
        <v>4235.7088694022304</v>
      </c>
      <c r="E101" s="11">
        <f t="shared" si="94"/>
        <v>4.0849825913554817E-4</v>
      </c>
      <c r="F101" s="11">
        <f t="shared" si="95"/>
        <v>8.0476896254414365E-4</v>
      </c>
      <c r="G101" s="11">
        <f t="shared" si="96"/>
        <v>1.6429072096810196E-3</v>
      </c>
      <c r="H101" s="4">
        <f t="shared" si="97"/>
        <v>85636.384371277265</v>
      </c>
      <c r="I101" s="4">
        <f t="shared" si="98"/>
        <v>26588.382225695954</v>
      </c>
      <c r="J101" s="4">
        <f t="shared" si="99"/>
        <v>10740.620632499189</v>
      </c>
      <c r="K101" s="4">
        <f t="shared" si="100"/>
        <v>74054.520536616794</v>
      </c>
      <c r="L101" s="4">
        <f t="shared" si="101"/>
        <v>9108.1055282955658</v>
      </c>
      <c r="M101" s="4">
        <f t="shared" si="102"/>
        <v>2535.7315537162904</v>
      </c>
      <c r="N101" s="11">
        <f t="shared" si="103"/>
        <v>1.4392254661005355E-2</v>
      </c>
      <c r="O101" s="11">
        <f t="shared" si="104"/>
        <v>1.9155423688693496E-2</v>
      </c>
      <c r="P101" s="11">
        <f t="shared" si="105"/>
        <v>1.7633504176103099E-2</v>
      </c>
      <c r="Q101" s="4">
        <f t="shared" si="106"/>
        <v>7411.8710688501769</v>
      </c>
      <c r="R101" s="4">
        <f t="shared" si="107"/>
        <v>9180.3952271867583</v>
      </c>
      <c r="S101" s="4">
        <f t="shared" si="108"/>
        <v>4543.375335325748</v>
      </c>
      <c r="T101" s="4">
        <f t="shared" si="109"/>
        <v>86.550490463445399</v>
      </c>
      <c r="U101" s="4">
        <f t="shared" si="110"/>
        <v>345.27844339150874</v>
      </c>
      <c r="V101" s="4">
        <f t="shared" si="111"/>
        <v>423.0086408208395</v>
      </c>
      <c r="W101" s="11">
        <f t="shared" si="112"/>
        <v>-1.0734613539272964E-2</v>
      </c>
      <c r="X101" s="11">
        <f t="shared" si="113"/>
        <v>-1.217998157191269E-2</v>
      </c>
      <c r="Y101" s="11">
        <f t="shared" si="114"/>
        <v>-9.7425357312937999E-3</v>
      </c>
      <c r="Z101" s="4">
        <f t="shared" si="135"/>
        <v>14237.579392429981</v>
      </c>
      <c r="AA101" s="4">
        <f t="shared" si="136"/>
        <v>26551.966430235701</v>
      </c>
      <c r="AB101" s="4">
        <f t="shared" si="137"/>
        <v>16384.024413153587</v>
      </c>
      <c r="AC101" s="12">
        <f t="shared" si="118"/>
        <v>1.9284323725169403</v>
      </c>
      <c r="AD101" s="12">
        <f t="shared" si="119"/>
        <v>2.914089734436565</v>
      </c>
      <c r="AE101" s="12">
        <f t="shared" si="120"/>
        <v>3.6399415699085376</v>
      </c>
      <c r="AF101" s="11">
        <f t="shared" si="121"/>
        <v>-4.0504037456468023E-3</v>
      </c>
      <c r="AG101" s="11">
        <f t="shared" si="122"/>
        <v>2.9673830763510267E-4</v>
      </c>
      <c r="AH101" s="11">
        <f t="shared" si="123"/>
        <v>9.7937136394747881E-3</v>
      </c>
      <c r="AI101" s="1">
        <f t="shared" si="81"/>
        <v>146972.43505728125</v>
      </c>
      <c r="AJ101" s="1">
        <f t="shared" si="82"/>
        <v>43520.678184658405</v>
      </c>
      <c r="AK101" s="1">
        <f t="shared" si="83"/>
        <v>17621.403565920184</v>
      </c>
      <c r="AL101" s="10">
        <f t="shared" si="124"/>
        <v>31.869367204382264</v>
      </c>
      <c r="AM101" s="10">
        <f t="shared" si="125"/>
        <v>5.936087668488498</v>
      </c>
      <c r="AN101" s="10">
        <f t="shared" si="126"/>
        <v>2.1027347301026111</v>
      </c>
      <c r="AO101" s="7">
        <f t="shared" si="127"/>
        <v>1.3118857857480588E-2</v>
      </c>
      <c r="AP101" s="7">
        <f t="shared" si="128"/>
        <v>1.6526300847146371E-2</v>
      </c>
      <c r="AQ101" s="7">
        <f t="shared" si="129"/>
        <v>1.4991440062570771E-2</v>
      </c>
      <c r="AR101" s="1">
        <f t="shared" si="138"/>
        <v>85636.384371277265</v>
      </c>
      <c r="AS101" s="1">
        <f t="shared" si="133"/>
        <v>26588.382225695954</v>
      </c>
      <c r="AT101" s="1">
        <f t="shared" si="134"/>
        <v>10740.620632499189</v>
      </c>
      <c r="AU101" s="1">
        <f t="shared" si="87"/>
        <v>17127.276874255454</v>
      </c>
      <c r="AV101" s="1">
        <f t="shared" si="88"/>
        <v>5317.6764451391909</v>
      </c>
      <c r="AW101" s="1">
        <f t="shared" si="89"/>
        <v>2148.124126499838</v>
      </c>
      <c r="AX101" s="1">
        <f t="shared" si="161"/>
        <v>59243.616429293441</v>
      </c>
      <c r="AY101" s="1">
        <f t="shared" si="144"/>
        <v>7286.4844226364539</v>
      </c>
      <c r="AZ101" s="1">
        <f t="shared" si="145"/>
        <v>2028.5852429730323</v>
      </c>
      <c r="BA101" s="1">
        <f t="shared" si="162"/>
        <v>12708.118501330564</v>
      </c>
      <c r="BB101" s="1">
        <f t="shared" si="163"/>
        <v>25962.712802398637</v>
      </c>
      <c r="BC101" s="1">
        <f t="shared" si="164"/>
        <v>32255.320792312876</v>
      </c>
      <c r="BD101" s="1">
        <f t="shared" si="146"/>
        <v>21742.897114805142</v>
      </c>
      <c r="BE101">
        <f t="shared" si="174"/>
        <v>0</v>
      </c>
      <c r="BF101">
        <f t="shared" si="175"/>
        <v>0</v>
      </c>
      <c r="BG101">
        <f t="shared" si="176"/>
        <v>0</v>
      </c>
      <c r="BH101">
        <f t="shared" si="147"/>
        <v>0</v>
      </c>
      <c r="BI101">
        <f t="shared" si="165"/>
        <v>0</v>
      </c>
      <c r="BJ101">
        <f t="shared" si="148"/>
        <v>0</v>
      </c>
      <c r="BK101">
        <f t="shared" si="149"/>
        <v>0</v>
      </c>
      <c r="BL101">
        <f t="shared" si="150"/>
        <v>0</v>
      </c>
      <c r="BM101">
        <f t="shared" si="151"/>
        <v>0</v>
      </c>
      <c r="BN101">
        <f t="shared" si="152"/>
        <v>0</v>
      </c>
      <c r="BO101">
        <f t="shared" si="166"/>
        <v>0</v>
      </c>
      <c r="BP101">
        <f t="shared" si="167"/>
        <v>0</v>
      </c>
      <c r="BQ101">
        <f t="shared" si="168"/>
        <v>0</v>
      </c>
      <c r="BR101" s="13">
        <f t="shared" si="140"/>
        <v>0.30655684077380635</v>
      </c>
      <c r="BS101" s="8">
        <f>BS$3*temperature!$I211</f>
        <v>-12.67404907031732</v>
      </c>
      <c r="BT101" s="8">
        <f>BT$3*temperature!$I211</f>
        <v>-11.714099437857028</v>
      </c>
      <c r="BU101" s="8">
        <f>BU$3*temperature!$I211</f>
        <v>-10.283970597790752</v>
      </c>
      <c r="BV101" s="8">
        <f t="shared" si="169"/>
        <v>-11.324974830458171</v>
      </c>
      <c r="BW101" s="8">
        <f t="shared" si="153"/>
        <v>-9.8310372023403545</v>
      </c>
      <c r="BX101" s="8">
        <f t="shared" si="154"/>
        <v>-8.6308041067091068</v>
      </c>
      <c r="BY101" s="15">
        <f t="shared" si="170"/>
        <v>0.10644382330968619</v>
      </c>
      <c r="BZ101" s="15">
        <f t="shared" si="155"/>
        <v>0.16075177144485292</v>
      </c>
      <c r="CA101" s="15">
        <f t="shared" si="156"/>
        <v>0.16075177144485289</v>
      </c>
      <c r="CB101" s="8">
        <f t="shared" si="171"/>
        <v>0.67453711992957466</v>
      </c>
      <c r="CC101" s="8">
        <f t="shared" si="157"/>
        <v>0.94153111775833664</v>
      </c>
      <c r="CD101" s="8">
        <f t="shared" si="158"/>
        <v>0.82658324554082308</v>
      </c>
      <c r="CE101" s="8">
        <f t="shared" si="172"/>
        <v>-11.999511950387745</v>
      </c>
      <c r="CF101" s="8">
        <f t="shared" si="159"/>
        <v>-10.77256832009869</v>
      </c>
      <c r="CG101" s="8">
        <f t="shared" si="160"/>
        <v>-9.4573873522499294</v>
      </c>
      <c r="CH101" s="8">
        <f>CH$3*temperature!$I211+CH$4*temperature!$I211^2</f>
        <v>-11.999511950387745</v>
      </c>
      <c r="CI101" s="8">
        <f>CI$3*temperature!$I211+CI$4*temperature!$I211^2</f>
        <v>-10.772588289227805</v>
      </c>
      <c r="CJ101" s="8">
        <f>CJ$3*temperature!$I211+CJ$4*temperature!$I211^2</f>
        <v>-9.4573975450959047</v>
      </c>
      <c r="CK101" s="13"/>
      <c r="CL101" s="13"/>
      <c r="CM101" s="13"/>
    </row>
    <row r="102" spans="1:91" x14ac:dyDescent="0.3">
      <c r="A102">
        <f t="shared" si="90"/>
        <v>2056</v>
      </c>
      <c r="B102" s="4">
        <f t="shared" si="91"/>
        <v>1156.8452128071629</v>
      </c>
      <c r="C102" s="4">
        <f t="shared" si="92"/>
        <v>2921.43187983197</v>
      </c>
      <c r="D102" s="4">
        <f t="shared" si="93"/>
        <v>4242.3198022098995</v>
      </c>
      <c r="E102" s="11">
        <f t="shared" si="94"/>
        <v>3.8807334617877077E-4</v>
      </c>
      <c r="F102" s="11">
        <f t="shared" si="95"/>
        <v>7.6453051441693648E-4</v>
      </c>
      <c r="G102" s="11">
        <f t="shared" si="96"/>
        <v>1.5607618491969685E-3</v>
      </c>
      <c r="H102" s="4">
        <f t="shared" si="97"/>
        <v>86886.927003074554</v>
      </c>
      <c r="I102" s="4">
        <f t="shared" si="98"/>
        <v>27112.436608248569</v>
      </c>
      <c r="J102" s="4">
        <f t="shared" si="99"/>
        <v>10944.819510845924</v>
      </c>
      <c r="K102" s="4">
        <f t="shared" si="100"/>
        <v>75106.787011062232</v>
      </c>
      <c r="L102" s="4">
        <f t="shared" si="101"/>
        <v>9280.530138463464</v>
      </c>
      <c r="M102" s="4">
        <f t="shared" si="102"/>
        <v>2579.9138257197333</v>
      </c>
      <c r="N102" s="11">
        <f t="shared" si="103"/>
        <v>1.4209348285836754E-2</v>
      </c>
      <c r="O102" s="11">
        <f t="shared" si="104"/>
        <v>1.8930897279597625E-2</v>
      </c>
      <c r="P102" s="11">
        <f t="shared" si="105"/>
        <v>1.7423875937770505E-2</v>
      </c>
      <c r="Q102" s="4">
        <f t="shared" si="106"/>
        <v>7439.3807137155636</v>
      </c>
      <c r="R102" s="4">
        <f t="shared" si="107"/>
        <v>9247.3189610712907</v>
      </c>
      <c r="S102" s="4">
        <f t="shared" si="108"/>
        <v>4584.6476890876611</v>
      </c>
      <c r="T102" s="4">
        <f t="shared" si="109"/>
        <v>85.621404396685776</v>
      </c>
      <c r="U102" s="4">
        <f t="shared" si="110"/>
        <v>341.07295831382146</v>
      </c>
      <c r="V102" s="4">
        <f t="shared" si="111"/>
        <v>418.88746402299643</v>
      </c>
      <c r="W102" s="11">
        <f t="shared" si="112"/>
        <v>-1.0734613539272964E-2</v>
      </c>
      <c r="X102" s="11">
        <f t="shared" si="113"/>
        <v>-1.217998157191269E-2</v>
      </c>
      <c r="Y102" s="11">
        <f t="shared" si="114"/>
        <v>-9.7425357312937999E-3</v>
      </c>
      <c r="Z102" s="4">
        <f t="shared" si="135"/>
        <v>14235.398506192074</v>
      </c>
      <c r="AA102" s="4">
        <f t="shared" si="136"/>
        <v>26760.433979851976</v>
      </c>
      <c r="AB102" s="4">
        <f t="shared" si="137"/>
        <v>16699.585472660405</v>
      </c>
      <c r="AC102" s="12">
        <f t="shared" si="118"/>
        <v>1.9206214428120711</v>
      </c>
      <c r="AD102" s="12">
        <f t="shared" si="119"/>
        <v>2.9149544564926586</v>
      </c>
      <c r="AE102" s="12">
        <f t="shared" si="120"/>
        <v>3.6755901153086419</v>
      </c>
      <c r="AF102" s="11">
        <f t="shared" si="121"/>
        <v>-4.0504037456468023E-3</v>
      </c>
      <c r="AG102" s="11">
        <f t="shared" si="122"/>
        <v>2.9673830763510267E-4</v>
      </c>
      <c r="AH102" s="11">
        <f t="shared" si="123"/>
        <v>9.7937136394747881E-3</v>
      </c>
      <c r="AI102" s="1">
        <f t="shared" si="81"/>
        <v>149402.46842580859</v>
      </c>
      <c r="AJ102" s="1">
        <f t="shared" si="82"/>
        <v>44486.28681133176</v>
      </c>
      <c r="AK102" s="1">
        <f t="shared" si="83"/>
        <v>18007.387335828003</v>
      </c>
      <c r="AL102" s="10">
        <f t="shared" si="124"/>
        <v>32.283276005760783</v>
      </c>
      <c r="AM102" s="10">
        <f t="shared" si="125"/>
        <v>6.03320822344633</v>
      </c>
      <c r="AN102" s="10">
        <f t="shared" si="126"/>
        <v>2.1339425215596921</v>
      </c>
      <c r="AO102" s="7">
        <f t="shared" si="127"/>
        <v>1.2987669278905782E-2</v>
      </c>
      <c r="AP102" s="7">
        <f t="shared" si="128"/>
        <v>1.6361037838674906E-2</v>
      </c>
      <c r="AQ102" s="7">
        <f t="shared" si="129"/>
        <v>1.4841525661945064E-2</v>
      </c>
      <c r="AR102" s="1">
        <f t="shared" si="138"/>
        <v>86886.927003074554</v>
      </c>
      <c r="AS102" s="1">
        <f t="shared" si="133"/>
        <v>27112.436608248569</v>
      </c>
      <c r="AT102" s="1">
        <f t="shared" si="134"/>
        <v>10944.819510845924</v>
      </c>
      <c r="AU102" s="1">
        <f t="shared" si="87"/>
        <v>17377.385400614912</v>
      </c>
      <c r="AV102" s="1">
        <f t="shared" si="88"/>
        <v>5422.4873216497144</v>
      </c>
      <c r="AW102" s="1">
        <f t="shared" si="89"/>
        <v>2188.9639021691851</v>
      </c>
      <c r="AX102" s="1">
        <f t="shared" si="161"/>
        <v>60085.429608849801</v>
      </c>
      <c r="AY102" s="1">
        <f t="shared" si="144"/>
        <v>7424.4241107707703</v>
      </c>
      <c r="AZ102" s="1">
        <f t="shared" si="145"/>
        <v>2063.9310605757864</v>
      </c>
      <c r="BA102" s="1">
        <f t="shared" si="162"/>
        <v>12729.372507843093</v>
      </c>
      <c r="BB102" s="1">
        <f t="shared" si="163"/>
        <v>26037.350440017264</v>
      </c>
      <c r="BC102" s="1">
        <f t="shared" si="164"/>
        <v>32378.944738193175</v>
      </c>
      <c r="BD102" s="1">
        <f t="shared" si="146"/>
        <v>21174.942835514219</v>
      </c>
      <c r="BE102">
        <f t="shared" si="174"/>
        <v>0</v>
      </c>
      <c r="BF102">
        <f t="shared" si="175"/>
        <v>0</v>
      </c>
      <c r="BG102">
        <f t="shared" si="176"/>
        <v>0</v>
      </c>
      <c r="BH102">
        <f t="shared" si="147"/>
        <v>0</v>
      </c>
      <c r="BI102">
        <f t="shared" si="165"/>
        <v>0</v>
      </c>
      <c r="BJ102">
        <f t="shared" si="148"/>
        <v>0</v>
      </c>
      <c r="BK102">
        <f t="shared" si="149"/>
        <v>0</v>
      </c>
      <c r="BL102">
        <f t="shared" si="150"/>
        <v>0</v>
      </c>
      <c r="BM102">
        <f t="shared" si="151"/>
        <v>0</v>
      </c>
      <c r="BN102">
        <f t="shared" si="152"/>
        <v>0</v>
      </c>
      <c r="BO102">
        <f t="shared" si="166"/>
        <v>0</v>
      </c>
      <c r="BP102">
        <f t="shared" si="167"/>
        <v>0</v>
      </c>
      <c r="BQ102">
        <f t="shared" si="168"/>
        <v>0</v>
      </c>
      <c r="BR102" s="13">
        <f t="shared" si="140"/>
        <v>0.29762800075126827</v>
      </c>
      <c r="BS102" s="8">
        <f>BS$3*temperature!$I212</f>
        <v>-12.871715048589985</v>
      </c>
      <c r="BT102" s="8">
        <f>BT$3*temperature!$I212</f>
        <v>-11.896793927370261</v>
      </c>
      <c r="BU102" s="8">
        <f>BU$3*temperature!$I212</f>
        <v>-10.444360627643205</v>
      </c>
      <c r="BV102" s="8">
        <f t="shared" si="169"/>
        <v>-11.480232016425418</v>
      </c>
      <c r="BW102" s="8">
        <f t="shared" si="153"/>
        <v>-9.9545367321658702</v>
      </c>
      <c r="BX102" s="8">
        <f t="shared" si="154"/>
        <v>-8.7392260592718483</v>
      </c>
      <c r="BY102" s="15">
        <f t="shared" si="170"/>
        <v>0.10810393385122326</v>
      </c>
      <c r="BZ102" s="15">
        <f t="shared" si="155"/>
        <v>0.16325887521140911</v>
      </c>
      <c r="CA102" s="15">
        <f t="shared" si="156"/>
        <v>0.16325887521140911</v>
      </c>
      <c r="CB102" s="8">
        <f t="shared" si="171"/>
        <v>0.69574151608228341</v>
      </c>
      <c r="CC102" s="8">
        <f t="shared" si="157"/>
        <v>0.9711285976021955</v>
      </c>
      <c r="CD102" s="8">
        <f t="shared" si="158"/>
        <v>0.85256728418567818</v>
      </c>
      <c r="CE102" s="8">
        <f t="shared" si="172"/>
        <v>-12.175973532507701</v>
      </c>
      <c r="CF102" s="8">
        <f t="shared" si="159"/>
        <v>-10.925665329768066</v>
      </c>
      <c r="CG102" s="8">
        <f t="shared" si="160"/>
        <v>-9.5917933434575264</v>
      </c>
      <c r="CH102" s="8">
        <f>CH$3*temperature!$I212+CH$4*temperature!$I212^2</f>
        <v>-12.175973532507703</v>
      </c>
      <c r="CI102" s="8">
        <f>CI$3*temperature!$I212+CI$4*temperature!$I212^2</f>
        <v>-10.925685549753451</v>
      </c>
      <c r="CJ102" s="8">
        <f>CJ$3*temperature!$I212+CJ$4*temperature!$I212^2</f>
        <v>-9.5918036643481273</v>
      </c>
      <c r="CK102" s="13"/>
      <c r="CL102" s="13"/>
      <c r="CM102" s="13"/>
    </row>
    <row r="103" spans="1:91" x14ac:dyDescent="0.3">
      <c r="A103">
        <f t="shared" si="90"/>
        <v>2057</v>
      </c>
      <c r="B103" s="4">
        <f t="shared" si="91"/>
        <v>1157.2717065602706</v>
      </c>
      <c r="C103" s="4">
        <f t="shared" si="92"/>
        <v>2923.5537274589956</v>
      </c>
      <c r="D103" s="4">
        <f t="shared" si="93"/>
        <v>4248.6099905643132</v>
      </c>
      <c r="E103" s="11">
        <f t="shared" si="94"/>
        <v>3.6866967886983222E-4</v>
      </c>
      <c r="F103" s="11">
        <f t="shared" si="95"/>
        <v>7.263039886960896E-4</v>
      </c>
      <c r="G103" s="11">
        <f t="shared" si="96"/>
        <v>1.48272375673712E-3</v>
      </c>
      <c r="H103" s="4">
        <f t="shared" si="97"/>
        <v>88138.306113800005</v>
      </c>
      <c r="I103" s="4">
        <f t="shared" si="98"/>
        <v>27639.744260433512</v>
      </c>
      <c r="J103" s="4">
        <f t="shared" si="99"/>
        <v>11149.762765941023</v>
      </c>
      <c r="K103" s="4">
        <f t="shared" si="100"/>
        <v>76160.425951975674</v>
      </c>
      <c r="L103" s="4">
        <f t="shared" si="101"/>
        <v>9454.1598469122619</v>
      </c>
      <c r="M103" s="4">
        <f t="shared" si="102"/>
        <v>2624.3319087191803</v>
      </c>
      <c r="N103" s="11">
        <f t="shared" si="103"/>
        <v>1.4028544993653469E-2</v>
      </c>
      <c r="O103" s="11">
        <f t="shared" si="104"/>
        <v>1.8709029102678576E-2</v>
      </c>
      <c r="P103" s="11">
        <f t="shared" si="105"/>
        <v>1.7216886299314949E-2</v>
      </c>
      <c r="Q103" s="4">
        <f t="shared" si="106"/>
        <v>7465.5165152585205</v>
      </c>
      <c r="R103" s="4">
        <f t="shared" si="107"/>
        <v>9312.3465930833536</v>
      </c>
      <c r="S103" s="4">
        <f t="shared" si="108"/>
        <v>4624.9933767866178</v>
      </c>
      <c r="T103" s="4">
        <f t="shared" si="109"/>
        <v>84.702291709797549</v>
      </c>
      <c r="U103" s="4">
        <f t="shared" si="110"/>
        <v>336.91869596688139</v>
      </c>
      <c r="V103" s="4">
        <f t="shared" si="111"/>
        <v>414.80643793736135</v>
      </c>
      <c r="W103" s="11">
        <f t="shared" si="112"/>
        <v>-1.0734613539272964E-2</v>
      </c>
      <c r="X103" s="11">
        <f t="shared" si="113"/>
        <v>-1.217998157191269E-2</v>
      </c>
      <c r="Y103" s="11">
        <f t="shared" si="114"/>
        <v>-9.7425357312937999E-3</v>
      </c>
      <c r="Z103" s="4">
        <f t="shared" si="135"/>
        <v>14230.361003006336</v>
      </c>
      <c r="AA103" s="4">
        <f t="shared" si="136"/>
        <v>26963.512349675722</v>
      </c>
      <c r="AB103" s="4">
        <f t="shared" si="137"/>
        <v>17016.322395062009</v>
      </c>
      <c r="AC103" s="12">
        <f t="shared" si="118"/>
        <v>1.9128421505261355</v>
      </c>
      <c r="AD103" s="12">
        <f t="shared" si="119"/>
        <v>2.9158194351449116</v>
      </c>
      <c r="AE103" s="12">
        <f t="shared" si="120"/>
        <v>3.711587792354059</v>
      </c>
      <c r="AF103" s="11">
        <f t="shared" si="121"/>
        <v>-4.0504037456468023E-3</v>
      </c>
      <c r="AG103" s="11">
        <f t="shared" si="122"/>
        <v>2.9673830763510267E-4</v>
      </c>
      <c r="AH103" s="11">
        <f t="shared" si="123"/>
        <v>9.7937136394747881E-3</v>
      </c>
      <c r="AI103" s="1">
        <f t="shared" si="81"/>
        <v>151839.60698384265</v>
      </c>
      <c r="AJ103" s="1">
        <f t="shared" si="82"/>
        <v>45460.145451848301</v>
      </c>
      <c r="AK103" s="1">
        <f t="shared" si="83"/>
        <v>18395.612504414388</v>
      </c>
      <c r="AL103" s="10">
        <f t="shared" si="124"/>
        <v>32.698367672643208</v>
      </c>
      <c r="AM103" s="10">
        <f t="shared" si="125"/>
        <v>6.1309306759984157</v>
      </c>
      <c r="AN103" s="10">
        <f t="shared" si="126"/>
        <v>2.1652967746275875</v>
      </c>
      <c r="AO103" s="7">
        <f t="shared" si="127"/>
        <v>1.2857792586116724E-2</v>
      </c>
      <c r="AP103" s="7">
        <f t="shared" si="128"/>
        <v>1.6197427460288155E-2</v>
      </c>
      <c r="AQ103" s="7">
        <f t="shared" si="129"/>
        <v>1.4693110405325614E-2</v>
      </c>
      <c r="AR103" s="1">
        <f t="shared" si="138"/>
        <v>88138.306113800005</v>
      </c>
      <c r="AS103" s="1">
        <f t="shared" si="133"/>
        <v>27639.744260433512</v>
      </c>
      <c r="AT103" s="1">
        <f t="shared" si="134"/>
        <v>11149.762765941023</v>
      </c>
      <c r="AU103" s="1">
        <f t="shared" si="87"/>
        <v>17627.661222760002</v>
      </c>
      <c r="AV103" s="1">
        <f t="shared" si="88"/>
        <v>5527.9488520867026</v>
      </c>
      <c r="AW103" s="1">
        <f t="shared" si="89"/>
        <v>2229.9525531882045</v>
      </c>
      <c r="AX103" s="1">
        <f t="shared" si="161"/>
        <v>60928.340761580541</v>
      </c>
      <c r="AY103" s="1">
        <f t="shared" si="144"/>
        <v>7563.3278775298095</v>
      </c>
      <c r="AZ103" s="1">
        <f t="shared" si="145"/>
        <v>2099.4655269753443</v>
      </c>
      <c r="BA103" s="1">
        <f t="shared" si="162"/>
        <v>12750.187458068754</v>
      </c>
      <c r="BB103" s="1">
        <f t="shared" si="163"/>
        <v>26110.452954348759</v>
      </c>
      <c r="BC103" s="1">
        <f t="shared" si="164"/>
        <v>32499.479050395021</v>
      </c>
      <c r="BD103" s="1">
        <f t="shared" si="146"/>
        <v>20620.164746687926</v>
      </c>
      <c r="BE103">
        <f t="shared" si="174"/>
        <v>0</v>
      </c>
      <c r="BF103">
        <f t="shared" si="175"/>
        <v>0</v>
      </c>
      <c r="BG103">
        <f t="shared" si="176"/>
        <v>0</v>
      </c>
      <c r="BH103">
        <f t="shared" si="147"/>
        <v>0</v>
      </c>
      <c r="BI103">
        <f t="shared" si="165"/>
        <v>0</v>
      </c>
      <c r="BJ103">
        <f t="shared" si="148"/>
        <v>0</v>
      </c>
      <c r="BK103">
        <f t="shared" si="149"/>
        <v>0</v>
      </c>
      <c r="BL103">
        <f t="shared" si="150"/>
        <v>0</v>
      </c>
      <c r="BM103">
        <f t="shared" si="151"/>
        <v>0</v>
      </c>
      <c r="BN103">
        <f t="shared" si="152"/>
        <v>0</v>
      </c>
      <c r="BO103">
        <f t="shared" si="166"/>
        <v>0</v>
      </c>
      <c r="BP103">
        <f t="shared" si="167"/>
        <v>0</v>
      </c>
      <c r="BQ103">
        <f t="shared" si="168"/>
        <v>0</v>
      </c>
      <c r="BR103" s="13">
        <f t="shared" si="140"/>
        <v>0.28895922403035756</v>
      </c>
      <c r="BS103" s="8">
        <f>BS$3*temperature!$I213</f>
        <v>-13.070331208660159</v>
      </c>
      <c r="BT103" s="8">
        <f>BT$3*temperature!$I213</f>
        <v>-12.080366630625472</v>
      </c>
      <c r="BU103" s="8">
        <f>BU$3*temperature!$I213</f>
        <v>-10.605521653537563</v>
      </c>
      <c r="BV103" s="8">
        <f t="shared" si="169"/>
        <v>-11.635574490265096</v>
      </c>
      <c r="BW103" s="8">
        <f t="shared" si="153"/>
        <v>-10.077707241142466</v>
      </c>
      <c r="BX103" s="8">
        <f t="shared" si="154"/>
        <v>-8.8473591598614387</v>
      </c>
      <c r="BY103" s="15">
        <f t="shared" si="170"/>
        <v>0.10977202455622702</v>
      </c>
      <c r="BZ103" s="15">
        <f t="shared" si="155"/>
        <v>0.16577803064403485</v>
      </c>
      <c r="CA103" s="15">
        <f t="shared" si="156"/>
        <v>0.16577803064403485</v>
      </c>
      <c r="CB103" s="8">
        <f t="shared" si="171"/>
        <v>0.71737835919753168</v>
      </c>
      <c r="CC103" s="8">
        <f t="shared" si="157"/>
        <v>1.0013296947415029</v>
      </c>
      <c r="CD103" s="8">
        <f t="shared" si="158"/>
        <v>0.87908124683806255</v>
      </c>
      <c r="CE103" s="8">
        <f t="shared" si="172"/>
        <v>-12.352952849462628</v>
      </c>
      <c r="CF103" s="8">
        <f t="shared" si="159"/>
        <v>-11.07903693588397</v>
      </c>
      <c r="CG103" s="8">
        <f t="shared" si="160"/>
        <v>-9.7264404066995009</v>
      </c>
      <c r="CH103" s="8">
        <f>CH$3*temperature!$I213+CH$4*temperature!$I213^2</f>
        <v>-12.352952849462627</v>
      </c>
      <c r="CI103" s="8">
        <f>CI$3*temperature!$I213+CI$4*temperature!$I213^2</f>
        <v>-11.079057406057306</v>
      </c>
      <c r="CJ103" s="8">
        <f>CJ$3*temperature!$I213+CJ$4*temperature!$I213^2</f>
        <v>-9.7264508552935958</v>
      </c>
      <c r="CK103" s="13"/>
      <c r="CL103" s="13"/>
      <c r="CM103" s="13"/>
    </row>
    <row r="104" spans="1:91" x14ac:dyDescent="0.3">
      <c r="A104">
        <f t="shared" si="90"/>
        <v>2058</v>
      </c>
      <c r="B104" s="4">
        <f t="shared" si="91"/>
        <v>1157.6770249992721</v>
      </c>
      <c r="C104" s="4">
        <f t="shared" si="92"/>
        <v>2925.5709467557454</v>
      </c>
      <c r="D104" s="4">
        <f t="shared" si="93"/>
        <v>4254.5945297821272</v>
      </c>
      <c r="E104" s="11">
        <f t="shared" si="94"/>
        <v>3.5023619492634061E-4</v>
      </c>
      <c r="F104" s="11">
        <f t="shared" si="95"/>
        <v>6.8998878926128512E-4</v>
      </c>
      <c r="G104" s="11">
        <f t="shared" si="96"/>
        <v>1.4085875689002639E-3</v>
      </c>
      <c r="H104" s="4">
        <f t="shared" si="97"/>
        <v>89390.305235256325</v>
      </c>
      <c r="I104" s="4">
        <f t="shared" si="98"/>
        <v>28170.22171153513</v>
      </c>
      <c r="J104" s="4">
        <f t="shared" si="99"/>
        <v>11355.420975927213</v>
      </c>
      <c r="K104" s="4">
        <f t="shared" si="100"/>
        <v>77215.236464861635</v>
      </c>
      <c r="L104" s="4">
        <f t="shared" si="101"/>
        <v>9628.9654991187108</v>
      </c>
      <c r="M104" s="4">
        <f t="shared" si="102"/>
        <v>2668.9784176704402</v>
      </c>
      <c r="N104" s="11">
        <f t="shared" si="103"/>
        <v>1.3849850492578586E-2</v>
      </c>
      <c r="O104" s="11">
        <f t="shared" si="104"/>
        <v>1.848981348284906E-2</v>
      </c>
      <c r="P104" s="11">
        <f t="shared" si="105"/>
        <v>1.7012523760018494E-2</v>
      </c>
      <c r="Q104" s="4">
        <f t="shared" si="106"/>
        <v>7490.2858997489975</v>
      </c>
      <c r="R104" s="4">
        <f t="shared" si="107"/>
        <v>9375.4732532953658</v>
      </c>
      <c r="S104" s="4">
        <f t="shared" si="108"/>
        <v>4664.4114434298754</v>
      </c>
      <c r="T104" s="4">
        <f t="shared" si="109"/>
        <v>83.79304534240211</v>
      </c>
      <c r="U104" s="4">
        <f t="shared" si="110"/>
        <v>332.8150324587719</v>
      </c>
      <c r="V104" s="4">
        <f t="shared" si="111"/>
        <v>410.76517139418593</v>
      </c>
      <c r="W104" s="11">
        <f t="shared" si="112"/>
        <v>-1.0734613539272964E-2</v>
      </c>
      <c r="X104" s="11">
        <f t="shared" si="113"/>
        <v>-1.217998157191269E-2</v>
      </c>
      <c r="Y104" s="11">
        <f t="shared" si="114"/>
        <v>-9.7425357312937999E-3</v>
      </c>
      <c r="Z104" s="4">
        <f t="shared" si="135"/>
        <v>14222.513463807823</v>
      </c>
      <c r="AA104" s="4">
        <f t="shared" si="136"/>
        <v>27161.178554144779</v>
      </c>
      <c r="AB104" s="4">
        <f t="shared" si="137"/>
        <v>17334.18852067992</v>
      </c>
      <c r="AC104" s="12">
        <f t="shared" si="118"/>
        <v>1.9050943675148133</v>
      </c>
      <c r="AD104" s="12">
        <f t="shared" si="119"/>
        <v>2.9166846704694662</v>
      </c>
      <c r="AE104" s="12">
        <f t="shared" si="120"/>
        <v>3.7479380203401451</v>
      </c>
      <c r="AF104" s="11">
        <f t="shared" si="121"/>
        <v>-4.0504037456468023E-3</v>
      </c>
      <c r="AG104" s="11">
        <f t="shared" si="122"/>
        <v>2.9673830763510267E-4</v>
      </c>
      <c r="AH104" s="11">
        <f t="shared" si="123"/>
        <v>9.7937136394747881E-3</v>
      </c>
      <c r="AI104" s="1">
        <f t="shared" si="81"/>
        <v>154283.30750821839</v>
      </c>
      <c r="AJ104" s="1">
        <f t="shared" si="82"/>
        <v>46442.079758750173</v>
      </c>
      <c r="AK104" s="1">
        <f t="shared" si="83"/>
        <v>18786.003807161156</v>
      </c>
      <c r="AL104" s="10">
        <f t="shared" si="124"/>
        <v>33.114592213788242</v>
      </c>
      <c r="AM104" s="10">
        <f t="shared" si="125"/>
        <v>6.2292429278380697</v>
      </c>
      <c r="AN104" s="10">
        <f t="shared" si="126"/>
        <v>2.1967935697517875</v>
      </c>
      <c r="AO104" s="7">
        <f t="shared" si="127"/>
        <v>1.2729214660255558E-2</v>
      </c>
      <c r="AP104" s="7">
        <f t="shared" si="128"/>
        <v>1.6035453185685274E-2</v>
      </c>
      <c r="AQ104" s="7">
        <f t="shared" si="129"/>
        <v>1.4546179301272357E-2</v>
      </c>
      <c r="AR104" s="1">
        <f t="shared" si="138"/>
        <v>89390.305235256325</v>
      </c>
      <c r="AS104" s="1">
        <f t="shared" si="133"/>
        <v>28170.22171153513</v>
      </c>
      <c r="AT104" s="1">
        <f t="shared" si="134"/>
        <v>11355.420975927213</v>
      </c>
      <c r="AU104" s="1">
        <f t="shared" si="87"/>
        <v>17878.061047051266</v>
      </c>
      <c r="AV104" s="1">
        <f t="shared" si="88"/>
        <v>5634.0443423070265</v>
      </c>
      <c r="AW104" s="1">
        <f t="shared" si="89"/>
        <v>2271.0841951854427</v>
      </c>
      <c r="AX104" s="1">
        <f t="shared" si="161"/>
        <v>61772.189171889302</v>
      </c>
      <c r="AY104" s="1">
        <f t="shared" si="144"/>
        <v>7703.1723992949683</v>
      </c>
      <c r="AZ104" s="1">
        <f t="shared" si="145"/>
        <v>2135.1827341363523</v>
      </c>
      <c r="BA104" s="1">
        <f t="shared" si="162"/>
        <v>12770.576671720912</v>
      </c>
      <c r="BB104" s="1">
        <f t="shared" si="163"/>
        <v>26182.068128259158</v>
      </c>
      <c r="BC104" s="1">
        <f t="shared" si="164"/>
        <v>32617.030003159798</v>
      </c>
      <c r="BD104" s="1">
        <f t="shared" si="146"/>
        <v>20078.366694388671</v>
      </c>
      <c r="BE104">
        <f t="shared" si="174"/>
        <v>0</v>
      </c>
      <c r="BF104">
        <f t="shared" si="175"/>
        <v>0</v>
      </c>
      <c r="BG104">
        <f t="shared" si="176"/>
        <v>0</v>
      </c>
      <c r="BH104">
        <f t="shared" si="147"/>
        <v>0</v>
      </c>
      <c r="BI104">
        <f t="shared" si="165"/>
        <v>0</v>
      </c>
      <c r="BJ104">
        <f t="shared" si="148"/>
        <v>0</v>
      </c>
      <c r="BK104">
        <f t="shared" si="149"/>
        <v>0</v>
      </c>
      <c r="BL104">
        <f t="shared" si="150"/>
        <v>0</v>
      </c>
      <c r="BM104">
        <f t="shared" si="151"/>
        <v>0</v>
      </c>
      <c r="BN104">
        <f t="shared" si="152"/>
        <v>0</v>
      </c>
      <c r="BO104">
        <f t="shared" si="166"/>
        <v>0</v>
      </c>
      <c r="BP104">
        <f t="shared" si="167"/>
        <v>0</v>
      </c>
      <c r="BQ104">
        <f t="shared" si="168"/>
        <v>0</v>
      </c>
      <c r="BR104" s="13">
        <f t="shared" si="140"/>
        <v>0.28054293595180346</v>
      </c>
      <c r="BS104" s="8">
        <f>BS$3*temperature!$I214</f>
        <v>-13.269854057604361</v>
      </c>
      <c r="BT104" s="8">
        <f>BT$3*temperature!$I214</f>
        <v>-12.264777348912078</v>
      </c>
      <c r="BU104" s="8">
        <f>BU$3*temperature!$I214</f>
        <v>-10.767418384467472</v>
      </c>
      <c r="BV104" s="8">
        <f t="shared" si="169"/>
        <v>-11.79095894350826</v>
      </c>
      <c r="BW104" s="8">
        <f t="shared" si="153"/>
        <v>-10.200508788024546</v>
      </c>
      <c r="BX104" s="8">
        <f t="shared" si="154"/>
        <v>-8.9551683435036047</v>
      </c>
      <c r="BY104" s="15">
        <f t="shared" si="170"/>
        <v>0.11144773014655815</v>
      </c>
      <c r="BZ104" s="15">
        <f t="shared" si="155"/>
        <v>0.16830868609862204</v>
      </c>
      <c r="CA104" s="15">
        <f t="shared" si="156"/>
        <v>0.16830868609862207</v>
      </c>
      <c r="CB104" s="8">
        <f t="shared" si="171"/>
        <v>0.73944755704805032</v>
      </c>
      <c r="CC104" s="8">
        <f t="shared" si="157"/>
        <v>1.0321342804437665</v>
      </c>
      <c r="CD104" s="8">
        <f t="shared" si="158"/>
        <v>0.90612502048193411</v>
      </c>
      <c r="CE104" s="8">
        <f t="shared" si="172"/>
        <v>-12.53040650055631</v>
      </c>
      <c r="CF104" s="8">
        <f t="shared" si="159"/>
        <v>-11.232643068468313</v>
      </c>
      <c r="CG104" s="8">
        <f t="shared" si="160"/>
        <v>-9.8612933639855385</v>
      </c>
      <c r="CH104" s="8">
        <f>CH$3*temperature!$I214+CH$4*temperature!$I214^2</f>
        <v>-12.53040650055631</v>
      </c>
      <c r="CI104" s="8">
        <f>CI$3*temperature!$I214+CI$4*temperature!$I214^2</f>
        <v>-11.232663788080149</v>
      </c>
      <c r="CJ104" s="8">
        <f>CJ$3*temperature!$I214+CJ$4*temperature!$I214^2</f>
        <v>-9.8613039399005853</v>
      </c>
      <c r="CK104" s="13"/>
      <c r="CL104" s="13"/>
      <c r="CM104" s="13"/>
    </row>
    <row r="105" spans="1:91" x14ac:dyDescent="0.3">
      <c r="A105">
        <f t="shared" si="90"/>
        <v>2059</v>
      </c>
      <c r="B105" s="4">
        <f t="shared" si="91"/>
        <v>1158.0622123756521</v>
      </c>
      <c r="C105" s="4">
        <f t="shared" si="92"/>
        <v>2927.488627353423</v>
      </c>
      <c r="D105" s="4">
        <f t="shared" si="93"/>
        <v>4260.2878502992216</v>
      </c>
      <c r="E105" s="11">
        <f t="shared" si="94"/>
        <v>3.3272438518002357E-4</v>
      </c>
      <c r="F105" s="11">
        <f t="shared" si="95"/>
        <v>6.5548934979822086E-4</v>
      </c>
      <c r="G105" s="11">
        <f t="shared" si="96"/>
        <v>1.3381581904552506E-3</v>
      </c>
      <c r="H105" s="4">
        <f t="shared" si="97"/>
        <v>90642.711798160977</v>
      </c>
      <c r="I105" s="4">
        <f t="shared" si="98"/>
        <v>28703.785686064024</v>
      </c>
      <c r="J105" s="4">
        <f t="shared" si="99"/>
        <v>11561.765187025558</v>
      </c>
      <c r="K105" s="4">
        <f t="shared" si="100"/>
        <v>78271.021046629496</v>
      </c>
      <c r="L105" s="4">
        <f t="shared" si="101"/>
        <v>9804.9179142374651</v>
      </c>
      <c r="M105" s="4">
        <f t="shared" si="102"/>
        <v>2713.8460107134583</v>
      </c>
      <c r="N105" s="11">
        <f t="shared" si="103"/>
        <v>1.3673267480678097E-2</v>
      </c>
      <c r="O105" s="11">
        <f t="shared" si="104"/>
        <v>1.8273241827988507E-2</v>
      </c>
      <c r="P105" s="11">
        <f t="shared" si="105"/>
        <v>1.6810774019738961E-2</v>
      </c>
      <c r="Q105" s="4">
        <f t="shared" si="106"/>
        <v>7513.6970131107892</v>
      </c>
      <c r="R105" s="4">
        <f t="shared" si="107"/>
        <v>9436.6953752182671</v>
      </c>
      <c r="S105" s="4">
        <f t="shared" si="108"/>
        <v>4702.9014957803083</v>
      </c>
      <c r="T105" s="4">
        <f t="shared" si="109"/>
        <v>82.893559383372647</v>
      </c>
      <c r="U105" s="4">
        <f t="shared" si="110"/>
        <v>328.76135149656852</v>
      </c>
      <c r="V105" s="4">
        <f t="shared" si="111"/>
        <v>406.76327703470707</v>
      </c>
      <c r="W105" s="11">
        <f t="shared" si="112"/>
        <v>-1.0734613539272964E-2</v>
      </c>
      <c r="X105" s="11">
        <f t="shared" si="113"/>
        <v>-1.217998157191269E-2</v>
      </c>
      <c r="Y105" s="11">
        <f t="shared" si="114"/>
        <v>-9.7425357312937999E-3</v>
      </c>
      <c r="Z105" s="4">
        <f t="shared" si="135"/>
        <v>14211.903426368905</v>
      </c>
      <c r="AA105" s="4">
        <f t="shared" si="136"/>
        <v>27353.413514064629</v>
      </c>
      <c r="AB105" s="4">
        <f t="shared" si="137"/>
        <v>17653.137958572453</v>
      </c>
      <c r="AC105" s="12">
        <f t="shared" si="118"/>
        <v>1.8973779661528207</v>
      </c>
      <c r="AD105" s="12">
        <f t="shared" si="119"/>
        <v>2.9175501625424864</v>
      </c>
      <c r="AE105" s="12">
        <f t="shared" si="120"/>
        <v>3.7846442520498567</v>
      </c>
      <c r="AF105" s="11">
        <f t="shared" si="121"/>
        <v>-4.0504037456468023E-3</v>
      </c>
      <c r="AG105" s="11">
        <f t="shared" si="122"/>
        <v>2.9673830763510267E-4</v>
      </c>
      <c r="AH105" s="11">
        <f t="shared" si="123"/>
        <v>9.7937136394747881E-3</v>
      </c>
      <c r="AI105" s="1">
        <f t="shared" si="81"/>
        <v>156733.03780444784</v>
      </c>
      <c r="AJ105" s="1">
        <f t="shared" si="82"/>
        <v>47431.916125182179</v>
      </c>
      <c r="AK105" s="1">
        <f t="shared" si="83"/>
        <v>19178.487621630484</v>
      </c>
      <c r="AL105" s="10">
        <f t="shared" si="124"/>
        <v>33.531899738937625</v>
      </c>
      <c r="AM105" s="10">
        <f t="shared" si="125"/>
        <v>6.3281327738561624</v>
      </c>
      <c r="AN105" s="10">
        <f t="shared" si="126"/>
        <v>2.2284289733737443</v>
      </c>
      <c r="AO105" s="7">
        <f t="shared" si="127"/>
        <v>1.2601922513653002E-2</v>
      </c>
      <c r="AP105" s="7">
        <f t="shared" si="128"/>
        <v>1.5875098653828423E-2</v>
      </c>
      <c r="AQ105" s="7">
        <f t="shared" si="129"/>
        <v>1.4400717508259633E-2</v>
      </c>
      <c r="AR105" s="1">
        <f t="shared" si="138"/>
        <v>90642.711798160977</v>
      </c>
      <c r="AS105" s="1">
        <f t="shared" si="133"/>
        <v>28703.785686064024</v>
      </c>
      <c r="AT105" s="1">
        <f t="shared" si="134"/>
        <v>11561.765187025558</v>
      </c>
      <c r="AU105" s="1">
        <f t="shared" si="87"/>
        <v>18128.542359632196</v>
      </c>
      <c r="AV105" s="1">
        <f t="shared" si="88"/>
        <v>5740.757137212805</v>
      </c>
      <c r="AW105" s="1">
        <f t="shared" si="89"/>
        <v>2312.3530374051115</v>
      </c>
      <c r="AX105" s="1">
        <f t="shared" si="161"/>
        <v>62616.816837303595</v>
      </c>
      <c r="AY105" s="1">
        <f t="shared" si="144"/>
        <v>7843.9343313899726</v>
      </c>
      <c r="AZ105" s="1">
        <f t="shared" si="145"/>
        <v>2171.0768085707664</v>
      </c>
      <c r="BA105" s="1">
        <f t="shared" si="162"/>
        <v>12790.552970529199</v>
      </c>
      <c r="BB105" s="1">
        <f t="shared" si="163"/>
        <v>26252.242015581916</v>
      </c>
      <c r="BC105" s="1">
        <f t="shared" si="164"/>
        <v>32731.700164724356</v>
      </c>
      <c r="BD105" s="1">
        <f t="shared" si="146"/>
        <v>19549.347180654237</v>
      </c>
      <c r="BE105">
        <f t="shared" si="174"/>
        <v>0</v>
      </c>
      <c r="BF105">
        <f t="shared" si="175"/>
        <v>0</v>
      </c>
      <c r="BG105">
        <f t="shared" si="176"/>
        <v>0</v>
      </c>
      <c r="BH105">
        <f t="shared" si="147"/>
        <v>0</v>
      </c>
      <c r="BI105">
        <f t="shared" si="165"/>
        <v>0</v>
      </c>
      <c r="BJ105">
        <f t="shared" si="148"/>
        <v>0</v>
      </c>
      <c r="BK105">
        <f t="shared" si="149"/>
        <v>0</v>
      </c>
      <c r="BL105">
        <f t="shared" si="150"/>
        <v>0</v>
      </c>
      <c r="BM105">
        <f t="shared" si="151"/>
        <v>0</v>
      </c>
      <c r="BN105">
        <f t="shared" si="152"/>
        <v>0</v>
      </c>
      <c r="BO105">
        <f t="shared" si="166"/>
        <v>0</v>
      </c>
      <c r="BP105">
        <f t="shared" si="167"/>
        <v>0</v>
      </c>
      <c r="BQ105">
        <f t="shared" si="168"/>
        <v>0</v>
      </c>
      <c r="BR105" s="13">
        <f t="shared" si="140"/>
        <v>0.27237178247747906</v>
      </c>
      <c r="BS105" s="8">
        <f>BS$3*temperature!$I215</f>
        <v>-13.470240138336441</v>
      </c>
      <c r="BT105" s="8">
        <f>BT$3*temperature!$I215</f>
        <v>-12.44998591664246</v>
      </c>
      <c r="BU105" s="8">
        <f>BU$3*temperature!$I215</f>
        <v>-10.930015558505685</v>
      </c>
      <c r="BV105" s="8">
        <f t="shared" si="169"/>
        <v>-11.946342635682839</v>
      </c>
      <c r="BW105" s="8">
        <f t="shared" si="153"/>
        <v>-10.322902207487381</v>
      </c>
      <c r="BX105" s="8">
        <f t="shared" si="154"/>
        <v>-9.062619226415789</v>
      </c>
      <c r="BY105" s="15">
        <f t="shared" si="170"/>
        <v>0.11313068564505947</v>
      </c>
      <c r="BZ105" s="15">
        <f t="shared" si="155"/>
        <v>0.17085029038560676</v>
      </c>
      <c r="CA105" s="15">
        <f t="shared" si="156"/>
        <v>0.17085029038560678</v>
      </c>
      <c r="CB105" s="8">
        <f t="shared" si="171"/>
        <v>0.76194875132680118</v>
      </c>
      <c r="CC105" s="8">
        <f t="shared" si="157"/>
        <v>1.0635418545775392</v>
      </c>
      <c r="CD105" s="8">
        <f t="shared" si="158"/>
        <v>0.93369816604494826</v>
      </c>
      <c r="CE105" s="8">
        <f t="shared" si="172"/>
        <v>-12.708291387009641</v>
      </c>
      <c r="CF105" s="8">
        <f t="shared" si="159"/>
        <v>-11.386444062064921</v>
      </c>
      <c r="CG105" s="8">
        <f t="shared" si="160"/>
        <v>-9.9963173924607371</v>
      </c>
      <c r="CH105" s="8">
        <f>CH$3*temperature!$I215+CH$4*temperature!$I215^2</f>
        <v>-12.708291387009639</v>
      </c>
      <c r="CI105" s="8">
        <f>CI$3*temperature!$I215+CI$4*temperature!$I215^2</f>
        <v>-11.386465030286251</v>
      </c>
      <c r="CJ105" s="8">
        <f>CJ$3*temperature!$I215+CJ$4*temperature!$I215^2</f>
        <v>-9.9963280952735882</v>
      </c>
      <c r="CK105" s="13"/>
      <c r="CL105" s="13"/>
      <c r="CM105" s="13"/>
    </row>
    <row r="106" spans="1:91" x14ac:dyDescent="0.3">
      <c r="A106">
        <f t="shared" si="90"/>
        <v>2060</v>
      </c>
      <c r="B106" s="4">
        <f t="shared" si="91"/>
        <v>1158.4282621363843</v>
      </c>
      <c r="C106" s="4">
        <f t="shared" si="92"/>
        <v>2929.3116180894644</v>
      </c>
      <c r="D106" s="4">
        <f t="shared" si="93"/>
        <v>4265.7037424257678</v>
      </c>
      <c r="E106" s="11">
        <f t="shared" si="94"/>
        <v>3.1608816592102238E-4</v>
      </c>
      <c r="F106" s="11">
        <f t="shared" si="95"/>
        <v>6.2271488230830976E-4</v>
      </c>
      <c r="G106" s="11">
        <f t="shared" si="96"/>
        <v>1.271250280932488E-3</v>
      </c>
      <c r="H106" s="4">
        <f t="shared" si="97"/>
        <v>91895.317111538898</v>
      </c>
      <c r="I106" s="4">
        <f t="shared" si="98"/>
        <v>29240.353119077819</v>
      </c>
      <c r="J106" s="4">
        <f t="shared" si="99"/>
        <v>11768.766893727972</v>
      </c>
      <c r="K106" s="4">
        <f t="shared" si="100"/>
        <v>79327.585587444744</v>
      </c>
      <c r="L106" s="4">
        <f t="shared" si="101"/>
        <v>9981.9878972619372</v>
      </c>
      <c r="M106" s="4">
        <f t="shared" si="102"/>
        <v>2758.9273902635009</v>
      </c>
      <c r="N106" s="11">
        <f t="shared" si="103"/>
        <v>1.3498795936056629E-2</v>
      </c>
      <c r="O106" s="11">
        <f t="shared" si="104"/>
        <v>1.8059302951160205E-2</v>
      </c>
      <c r="P106" s="11">
        <f t="shared" si="105"/>
        <v>1.6611620324835874E-2</v>
      </c>
      <c r="Q106" s="4">
        <f t="shared" si="106"/>
        <v>7535.7586861593336</v>
      </c>
      <c r="R106" s="4">
        <f t="shared" si="107"/>
        <v>9496.0106530582179</v>
      </c>
      <c r="S106" s="4">
        <f t="shared" si="108"/>
        <v>4740.4636742310022</v>
      </c>
      <c r="T106" s="4">
        <f t="shared" si="109"/>
        <v>82.00372905849737</v>
      </c>
      <c r="U106" s="4">
        <f t="shared" si="110"/>
        <v>324.75704429378322</v>
      </c>
      <c r="V106" s="4">
        <f t="shared" si="111"/>
        <v>402.80037127401829</v>
      </c>
      <c r="W106" s="11">
        <f t="shared" si="112"/>
        <v>-1.0734613539272964E-2</v>
      </c>
      <c r="X106" s="11">
        <f t="shared" si="113"/>
        <v>-1.217998157191269E-2</v>
      </c>
      <c r="Y106" s="11">
        <f t="shared" si="114"/>
        <v>-9.7425357312937999E-3</v>
      </c>
      <c r="Z106" s="4">
        <f t="shared" si="135"/>
        <v>14198.579292310309</v>
      </c>
      <c r="AA106" s="4">
        <f t="shared" si="136"/>
        <v>27540.201934450761</v>
      </c>
      <c r="AB106" s="4">
        <f t="shared" si="137"/>
        <v>17973.12555354743</v>
      </c>
      <c r="AC106" s="12">
        <f t="shared" si="118"/>
        <v>1.8896928193318077</v>
      </c>
      <c r="AD106" s="12">
        <f t="shared" si="119"/>
        <v>2.9184159114401598</v>
      </c>
      <c r="AE106" s="12">
        <f t="shared" si="120"/>
        <v>3.8217099740817173</v>
      </c>
      <c r="AF106" s="11">
        <f t="shared" si="121"/>
        <v>-4.0504037456468023E-3</v>
      </c>
      <c r="AG106" s="11">
        <f t="shared" si="122"/>
        <v>2.9673830763510267E-4</v>
      </c>
      <c r="AH106" s="11">
        <f t="shared" si="123"/>
        <v>9.7937136394747881E-3</v>
      </c>
      <c r="AI106" s="1">
        <f t="shared" si="81"/>
        <v>159188.27638363527</v>
      </c>
      <c r="AJ106" s="1">
        <f t="shared" si="82"/>
        <v>48429.481649876769</v>
      </c>
      <c r="AK106" s="1">
        <f t="shared" si="83"/>
        <v>19572.991896872547</v>
      </c>
      <c r="AL106" s="10">
        <f t="shared" si="124"/>
        <v>33.95024047716084</v>
      </c>
      <c r="AM106" s="10">
        <f t="shared" si="125"/>
        <v>6.4275879086148588</v>
      </c>
      <c r="AN106" s="10">
        <f t="shared" si="126"/>
        <v>2.260199039745193</v>
      </c>
      <c r="AO106" s="7">
        <f t="shared" si="127"/>
        <v>1.2475903288516471E-2</v>
      </c>
      <c r="AP106" s="7">
        <f t="shared" si="128"/>
        <v>1.5716347667290138E-2</v>
      </c>
      <c r="AQ106" s="7">
        <f t="shared" si="129"/>
        <v>1.4256710333177037E-2</v>
      </c>
      <c r="AR106" s="1">
        <f t="shared" si="138"/>
        <v>91895.317111538898</v>
      </c>
      <c r="AS106" s="1">
        <f t="shared" si="133"/>
        <v>29240.353119077819</v>
      </c>
      <c r="AT106" s="1">
        <f t="shared" si="134"/>
        <v>11768.766893727972</v>
      </c>
      <c r="AU106" s="1">
        <f t="shared" si="87"/>
        <v>18379.06342230778</v>
      </c>
      <c r="AV106" s="1">
        <f t="shared" si="88"/>
        <v>5848.0706238155644</v>
      </c>
      <c r="AW106" s="1">
        <f t="shared" si="89"/>
        <v>2353.7533787455945</v>
      </c>
      <c r="AX106" s="1">
        <f t="shared" si="161"/>
        <v>63462.06846995579</v>
      </c>
      <c r="AY106" s="1">
        <f t="shared" si="144"/>
        <v>7985.5903178095505</v>
      </c>
      <c r="AZ106" s="1">
        <f t="shared" si="145"/>
        <v>2207.1419122108009</v>
      </c>
      <c r="BA106" s="1">
        <f t="shared" si="162"/>
        <v>12810.128697018374</v>
      </c>
      <c r="BB106" s="1">
        <f t="shared" si="163"/>
        <v>26321.018997057883</v>
      </c>
      <c r="BC106" s="1">
        <f t="shared" si="164"/>
        <v>32843.58848467494</v>
      </c>
      <c r="BD106" s="1">
        <f t="shared" si="146"/>
        <v>19032.900180925008</v>
      </c>
      <c r="BE106">
        <f t="shared" si="174"/>
        <v>0</v>
      </c>
      <c r="BF106">
        <f t="shared" si="175"/>
        <v>0</v>
      </c>
      <c r="BG106">
        <f t="shared" si="176"/>
        <v>0</v>
      </c>
      <c r="BH106">
        <f t="shared" si="147"/>
        <v>0</v>
      </c>
      <c r="BI106">
        <f t="shared" si="165"/>
        <v>0</v>
      </c>
      <c r="BJ106">
        <f t="shared" si="148"/>
        <v>0</v>
      </c>
      <c r="BK106">
        <f t="shared" si="149"/>
        <v>0</v>
      </c>
      <c r="BL106">
        <f t="shared" si="150"/>
        <v>0</v>
      </c>
      <c r="BM106">
        <f t="shared" si="151"/>
        <v>0</v>
      </c>
      <c r="BN106">
        <f t="shared" si="152"/>
        <v>0</v>
      </c>
      <c r="BO106">
        <f t="shared" si="166"/>
        <v>0</v>
      </c>
      <c r="BP106">
        <f t="shared" si="167"/>
        <v>0</v>
      </c>
      <c r="BQ106">
        <f t="shared" si="168"/>
        <v>0</v>
      </c>
      <c r="BR106" s="13">
        <f t="shared" si="140"/>
        <v>0.26443862376454275</v>
      </c>
      <c r="BS106" s="8">
        <f>BS$3*temperature!$I216</f>
        <v>-13.671446088782202</v>
      </c>
      <c r="BT106" s="8">
        <f>BT$3*temperature!$I216</f>
        <v>-12.635952256044613</v>
      </c>
      <c r="BU106" s="8">
        <f>BU$3*temperature!$I216</f>
        <v>-11.093277990819507</v>
      </c>
      <c r="BV106" s="8">
        <f t="shared" si="169"/>
        <v>-12.101683445758733</v>
      </c>
      <c r="BW106" s="8">
        <f t="shared" si="153"/>
        <v>-10.444849154030781</v>
      </c>
      <c r="BX106" s="8">
        <f t="shared" si="154"/>
        <v>-9.1696781445507796</v>
      </c>
      <c r="BY106" s="15">
        <f t="shared" si="170"/>
        <v>0.11482052687253784</v>
      </c>
      <c r="BZ106" s="15">
        <f t="shared" si="155"/>
        <v>0.1734022935205127</v>
      </c>
      <c r="CA106" s="15">
        <f t="shared" si="156"/>
        <v>0.1734022935205127</v>
      </c>
      <c r="CB106" s="8">
        <f t="shared" si="171"/>
        <v>0.78488132151173462</v>
      </c>
      <c r="CC106" s="8">
        <f t="shared" si="157"/>
        <v>1.0955515510069163</v>
      </c>
      <c r="CD106" s="8">
        <f t="shared" si="158"/>
        <v>0.9617999231343638</v>
      </c>
      <c r="CE106" s="8">
        <f t="shared" si="172"/>
        <v>-12.886564767270468</v>
      </c>
      <c r="CF106" s="8">
        <f t="shared" si="159"/>
        <v>-11.540400705037698</v>
      </c>
      <c r="CG106" s="8">
        <f t="shared" si="160"/>
        <v>-10.131478067685144</v>
      </c>
      <c r="CH106" s="8">
        <f>CH$3*temperature!$I216+CH$4*temperature!$I216^2</f>
        <v>-12.886564767270468</v>
      </c>
      <c r="CI106" s="8">
        <f>CI$3*temperature!$I216+CI$4*temperature!$I216^2</f>
        <v>-11.540421920961629</v>
      </c>
      <c r="CJ106" s="8">
        <f>CJ$3*temperature!$I216+CJ$4*temperature!$I216^2</f>
        <v>-10.131488896932895</v>
      </c>
      <c r="CK106" s="13"/>
      <c r="CL106" s="13"/>
      <c r="CM106" s="13"/>
    </row>
    <row r="107" spans="1:91" x14ac:dyDescent="0.3">
      <c r="A107">
        <f t="shared" si="90"/>
        <v>2061</v>
      </c>
      <c r="B107" s="4">
        <f t="shared" si="91"/>
        <v>1158.7761193278775</v>
      </c>
      <c r="C107" s="4">
        <f t="shared" si="92"/>
        <v>2931.0445377319925</v>
      </c>
      <c r="D107" s="4">
        <f t="shared" si="93"/>
        <v>4270.8553806526543</v>
      </c>
      <c r="E107" s="11">
        <f t="shared" si="94"/>
        <v>3.0028375762497126E-4</v>
      </c>
      <c r="F107" s="11">
        <f t="shared" si="95"/>
        <v>5.9157913819289426E-4</v>
      </c>
      <c r="G107" s="11">
        <f t="shared" si="96"/>
        <v>1.2076877668858637E-3</v>
      </c>
      <c r="H107" s="4">
        <f t="shared" si="97"/>
        <v>93147.916342607976</v>
      </c>
      <c r="I107" s="4">
        <f t="shared" si="98"/>
        <v>29779.841171982487</v>
      </c>
      <c r="J107" s="4">
        <f t="shared" si="99"/>
        <v>11976.398020234425</v>
      </c>
      <c r="K107" s="4">
        <f t="shared" si="100"/>
        <v>80384.739371947333</v>
      </c>
      <c r="L107" s="4">
        <f t="shared" si="101"/>
        <v>10160.146251146964</v>
      </c>
      <c r="M107" s="4">
        <f t="shared" si="102"/>
        <v>2804.2153041492688</v>
      </c>
      <c r="N107" s="11">
        <f t="shared" si="103"/>
        <v>1.3326433379688085E-2</v>
      </c>
      <c r="O107" s="11">
        <f t="shared" si="104"/>
        <v>1.7847983359496444E-2</v>
      </c>
      <c r="P107" s="11">
        <f t="shared" si="105"/>
        <v>1.6415043775922733E-2</v>
      </c>
      <c r="Q107" s="4">
        <f t="shared" si="106"/>
        <v>7556.4804009295749</v>
      </c>
      <c r="R107" s="4">
        <f t="shared" si="107"/>
        <v>9553.4180000149518</v>
      </c>
      <c r="S107" s="4">
        <f t="shared" si="108"/>
        <v>4777.0986261378748</v>
      </c>
      <c r="T107" s="4">
        <f t="shared" si="109"/>
        <v>81.123450718275151</v>
      </c>
      <c r="U107" s="4">
        <f t="shared" si="110"/>
        <v>320.80150947893611</v>
      </c>
      <c r="V107" s="4">
        <f t="shared" si="111"/>
        <v>398.87607426430276</v>
      </c>
      <c r="W107" s="11">
        <f t="shared" si="112"/>
        <v>-1.0734613539272964E-2</v>
      </c>
      <c r="X107" s="11">
        <f t="shared" si="113"/>
        <v>-1.217998157191269E-2</v>
      </c>
      <c r="Y107" s="11">
        <f t="shared" si="114"/>
        <v>-9.7425357312937999E-3</v>
      </c>
      <c r="Z107" s="4">
        <f t="shared" si="135"/>
        <v>14182.590238242257</v>
      </c>
      <c r="AA107" s="4">
        <f t="shared" si="136"/>
        <v>27721.532185378874</v>
      </c>
      <c r="AB107" s="4">
        <f t="shared" si="137"/>
        <v>18294.106855210317</v>
      </c>
      <c r="AC107" s="12">
        <f t="shared" si="118"/>
        <v>1.8820388004582642</v>
      </c>
      <c r="AD107" s="12">
        <f t="shared" si="119"/>
        <v>2.9192819172386959</v>
      </c>
      <c r="AE107" s="12">
        <f t="shared" si="120"/>
        <v>3.8591387071809984</v>
      </c>
      <c r="AF107" s="11">
        <f t="shared" si="121"/>
        <v>-4.0504037456468023E-3</v>
      </c>
      <c r="AG107" s="11">
        <f t="shared" si="122"/>
        <v>2.9673830763510267E-4</v>
      </c>
      <c r="AH107" s="11">
        <f t="shared" si="123"/>
        <v>9.7937136394747881E-3</v>
      </c>
      <c r="AI107" s="1">
        <f t="shared" si="81"/>
        <v>161648.51216757952</v>
      </c>
      <c r="AJ107" s="1">
        <f t="shared" si="82"/>
        <v>49434.604108704654</v>
      </c>
      <c r="AK107" s="1">
        <f t="shared" si="83"/>
        <v>19969.446085930886</v>
      </c>
      <c r="AL107" s="10">
        <f t="shared" si="124"/>
        <v>34.369564794807623</v>
      </c>
      <c r="AM107" s="10">
        <f t="shared" si="125"/>
        <v>6.5275959327863822</v>
      </c>
      <c r="AN107" s="10">
        <f t="shared" si="126"/>
        <v>2.2920998127201155</v>
      </c>
      <c r="AO107" s="7">
        <f t="shared" si="127"/>
        <v>1.2351144255631306E-2</v>
      </c>
      <c r="AP107" s="7">
        <f t="shared" si="128"/>
        <v>1.5559184190617237E-2</v>
      </c>
      <c r="AQ107" s="7">
        <f t="shared" si="129"/>
        <v>1.4114143229845267E-2</v>
      </c>
      <c r="AR107" s="1">
        <f t="shared" si="138"/>
        <v>93147.916342607976</v>
      </c>
      <c r="AS107" s="1">
        <f t="shared" si="133"/>
        <v>29779.841171982487</v>
      </c>
      <c r="AT107" s="1">
        <f t="shared" si="134"/>
        <v>11976.398020234425</v>
      </c>
      <c r="AU107" s="1">
        <f t="shared" si="87"/>
        <v>18629.583268521597</v>
      </c>
      <c r="AV107" s="1">
        <f t="shared" si="88"/>
        <v>5955.9682343964978</v>
      </c>
      <c r="AW107" s="1">
        <f t="shared" si="89"/>
        <v>2395.2796040468852</v>
      </c>
      <c r="AX107" s="1">
        <f t="shared" si="161"/>
        <v>64307.791497557861</v>
      </c>
      <c r="AY107" s="1">
        <f t="shared" si="144"/>
        <v>8128.1170009175712</v>
      </c>
      <c r="AZ107" s="1">
        <f t="shared" si="145"/>
        <v>2243.3722433194148</v>
      </c>
      <c r="BA107" s="1">
        <f t="shared" si="162"/>
        <v>12829.315732727773</v>
      </c>
      <c r="BB107" s="1">
        <f t="shared" si="163"/>
        <v>26388.441835553836</v>
      </c>
      <c r="BC107" s="1">
        <f t="shared" si="164"/>
        <v>32952.790384211519</v>
      </c>
      <c r="BD107" s="1">
        <f t="shared" si="146"/>
        <v>18528.815899893416</v>
      </c>
      <c r="BE107">
        <f t="shared" si="174"/>
        <v>0</v>
      </c>
      <c r="BF107">
        <f t="shared" si="175"/>
        <v>0</v>
      </c>
      <c r="BG107">
        <f t="shared" si="176"/>
        <v>0</v>
      </c>
      <c r="BH107">
        <f t="shared" si="147"/>
        <v>0</v>
      </c>
      <c r="BI107">
        <f t="shared" si="165"/>
        <v>0</v>
      </c>
      <c r="BJ107">
        <f t="shared" si="148"/>
        <v>0</v>
      </c>
      <c r="BK107">
        <f t="shared" si="149"/>
        <v>0</v>
      </c>
      <c r="BL107">
        <f t="shared" si="150"/>
        <v>0</v>
      </c>
      <c r="BM107">
        <f t="shared" si="151"/>
        <v>0</v>
      </c>
      <c r="BN107">
        <f t="shared" si="152"/>
        <v>0</v>
      </c>
      <c r="BO107">
        <f t="shared" si="166"/>
        <v>0</v>
      </c>
      <c r="BP107">
        <f t="shared" si="167"/>
        <v>0</v>
      </c>
      <c r="BQ107">
        <f t="shared" si="168"/>
        <v>0</v>
      </c>
      <c r="BR107" s="13">
        <f t="shared" si="140"/>
        <v>0.25673652792674051</v>
      </c>
      <c r="BS107" s="8">
        <f>BS$3*temperature!$I217</f>
        <v>-13.873428697695022</v>
      </c>
      <c r="BT107" s="8">
        <f>BT$3*temperature!$I217</f>
        <v>-12.822636428750227</v>
      </c>
      <c r="BU107" s="8">
        <f>BU$3*temperature!$I217</f>
        <v>-11.257170618960682</v>
      </c>
      <c r="BV107" s="8">
        <f t="shared" si="169"/>
        <v>-12.256939919487362</v>
      </c>
      <c r="BW107" s="8">
        <f t="shared" si="153"/>
        <v>-10.566312141736089</v>
      </c>
      <c r="BX107" s="8">
        <f t="shared" si="154"/>
        <v>-9.2763121884999364</v>
      </c>
      <c r="BY107" s="15">
        <f t="shared" si="170"/>
        <v>0.11651689091653529</v>
      </c>
      <c r="BZ107" s="15">
        <f t="shared" si="155"/>
        <v>0.17596414743189065</v>
      </c>
      <c r="CA107" s="15">
        <f t="shared" si="156"/>
        <v>0.17596414743189068</v>
      </c>
      <c r="CB107" s="8">
        <f t="shared" si="171"/>
        <v>0.80824438910383056</v>
      </c>
      <c r="CC107" s="8">
        <f t="shared" si="157"/>
        <v>1.1281621435070683</v>
      </c>
      <c r="CD107" s="8">
        <f t="shared" si="158"/>
        <v>0.99042921523037275</v>
      </c>
      <c r="CE107" s="8">
        <f t="shared" si="172"/>
        <v>-13.065184308591192</v>
      </c>
      <c r="CF107" s="8">
        <f t="shared" si="159"/>
        <v>-11.694474285243158</v>
      </c>
      <c r="CG107" s="8">
        <f t="shared" si="160"/>
        <v>-10.266741403730309</v>
      </c>
      <c r="CH107" s="8">
        <f>CH$3*temperature!$I217+CH$4*temperature!$I217^2</f>
        <v>-13.065184308591192</v>
      </c>
      <c r="CI107" s="8">
        <f>CI$3*temperature!$I217+CI$4*temperature!$I217^2</f>
        <v>-11.694495747886659</v>
      </c>
      <c r="CJ107" s="8">
        <f>CJ$3*temperature!$I217+CJ$4*temperature!$I217^2</f>
        <v>-10.266752358911189</v>
      </c>
      <c r="CK107" s="13"/>
      <c r="CL107" s="13"/>
      <c r="CM107" s="13"/>
    </row>
    <row r="108" spans="1:91" x14ac:dyDescent="0.3">
      <c r="A108">
        <f t="shared" si="90"/>
        <v>2062</v>
      </c>
      <c r="B108" s="4">
        <f t="shared" si="91"/>
        <v>1159.1066828928674</v>
      </c>
      <c r="C108" s="4">
        <f t="shared" si="92"/>
        <v>2932.6917852935467</v>
      </c>
      <c r="D108" s="4">
        <f t="shared" si="93"/>
        <v>4275.75534746014</v>
      </c>
      <c r="E108" s="11">
        <f t="shared" si="94"/>
        <v>2.8526956974372268E-4</v>
      </c>
      <c r="F108" s="11">
        <f t="shared" si="95"/>
        <v>5.6200018128324948E-4</v>
      </c>
      <c r="G108" s="11">
        <f t="shared" si="96"/>
        <v>1.1473033785415704E-3</v>
      </c>
      <c r="H108" s="4">
        <f t="shared" si="97"/>
        <v>94400.308496892816</v>
      </c>
      <c r="I108" s="4">
        <f t="shared" si="98"/>
        <v>30322.167248712383</v>
      </c>
      <c r="J108" s="4">
        <f t="shared" si="99"/>
        <v>12184.630903076537</v>
      </c>
      <c r="K108" s="4">
        <f t="shared" si="100"/>
        <v>81442.295079596181</v>
      </c>
      <c r="L108" s="4">
        <f t="shared" si="101"/>
        <v>10339.363788846736</v>
      </c>
      <c r="M108" s="4">
        <f t="shared" si="102"/>
        <v>2849.7025467826129</v>
      </c>
      <c r="N108" s="11">
        <f t="shared" si="103"/>
        <v>1.3156175113729462E-2</v>
      </c>
      <c r="O108" s="11">
        <f t="shared" si="104"/>
        <v>1.7639267513451573E-2</v>
      </c>
      <c r="P108" s="11">
        <f t="shared" si="105"/>
        <v>1.622102360187494E-2</v>
      </c>
      <c r="Q108" s="4">
        <f t="shared" si="106"/>
        <v>7575.872258043978</v>
      </c>
      <c r="R108" s="4">
        <f t="shared" si="107"/>
        <v>9608.9175075639669</v>
      </c>
      <c r="S108" s="4">
        <f t="shared" si="108"/>
        <v>4812.8074805274664</v>
      </c>
      <c r="T108" s="4">
        <f t="shared" si="109"/>
        <v>80.252621825842212</v>
      </c>
      <c r="U108" s="4">
        <f t="shared" si="110"/>
        <v>316.89415300524092</v>
      </c>
      <c r="V108" s="4">
        <f t="shared" si="111"/>
        <v>394.99000985842457</v>
      </c>
      <c r="W108" s="11">
        <f t="shared" si="112"/>
        <v>-1.0734613539272964E-2</v>
      </c>
      <c r="X108" s="11">
        <f t="shared" si="113"/>
        <v>-1.217998157191269E-2</v>
      </c>
      <c r="Y108" s="11">
        <f t="shared" si="114"/>
        <v>-9.7425357312937999E-3</v>
      </c>
      <c r="Z108" s="4">
        <f t="shared" si="135"/>
        <v>14163.986130843827</v>
      </c>
      <c r="AA108" s="4">
        <f t="shared" si="136"/>
        <v>27897.396185659774</v>
      </c>
      <c r="AB108" s="4">
        <f t="shared" si="137"/>
        <v>18616.038088955298</v>
      </c>
      <c r="AC108" s="12">
        <f t="shared" si="118"/>
        <v>1.8744157834514354</v>
      </c>
      <c r="AD108" s="12">
        <f t="shared" si="119"/>
        <v>2.9201481800143272</v>
      </c>
      <c r="AE108" s="12">
        <f t="shared" si="120"/>
        <v>3.896934006574142</v>
      </c>
      <c r="AF108" s="11">
        <f t="shared" si="121"/>
        <v>-4.0504037456468023E-3</v>
      </c>
      <c r="AG108" s="11">
        <f t="shared" si="122"/>
        <v>2.9673830763510267E-4</v>
      </c>
      <c r="AH108" s="11">
        <f t="shared" si="123"/>
        <v>9.7937136394747881E-3</v>
      </c>
      <c r="AI108" s="1">
        <f t="shared" si="81"/>
        <v>164113.24421934315</v>
      </c>
      <c r="AJ108" s="1">
        <f t="shared" si="82"/>
        <v>50447.111932230684</v>
      </c>
      <c r="AK108" s="1">
        <f t="shared" si="83"/>
        <v>20367.781081384685</v>
      </c>
      <c r="AL108" s="10">
        <f t="shared" si="124"/>
        <v>34.78982321306372</v>
      </c>
      <c r="AM108" s="10">
        <f t="shared" si="125"/>
        <v>6.6281443595521274</v>
      </c>
      <c r="AN108" s="10">
        <f t="shared" si="126"/>
        <v>2.3241273275234104</v>
      </c>
      <c r="AO108" s="7">
        <f t="shared" si="127"/>
        <v>1.2227632813074993E-2</v>
      </c>
      <c r="AP108" s="7">
        <f t="shared" si="128"/>
        <v>1.5403592348711064E-2</v>
      </c>
      <c r="AQ108" s="7">
        <f t="shared" si="129"/>
        <v>1.3973001797546814E-2</v>
      </c>
      <c r="AR108" s="1">
        <f t="shared" si="138"/>
        <v>94400.308496892816</v>
      </c>
      <c r="AS108" s="1">
        <f t="shared" si="133"/>
        <v>30322.167248712383</v>
      </c>
      <c r="AT108" s="1">
        <f t="shared" si="134"/>
        <v>12184.630903076537</v>
      </c>
      <c r="AU108" s="1">
        <f t="shared" si="87"/>
        <v>18880.061699378562</v>
      </c>
      <c r="AV108" s="1">
        <f t="shared" si="88"/>
        <v>6064.433449742477</v>
      </c>
      <c r="AW108" s="1">
        <f t="shared" si="89"/>
        <v>2436.9261806153077</v>
      </c>
      <c r="AX108" s="1">
        <f t="shared" si="161"/>
        <v>65153.836063676936</v>
      </c>
      <c r="AY108" s="1">
        <f t="shared" si="144"/>
        <v>8271.4910310773885</v>
      </c>
      <c r="AZ108" s="1">
        <f t="shared" si="145"/>
        <v>2279.76203742609</v>
      </c>
      <c r="BA108" s="1">
        <f t="shared" si="162"/>
        <v>12848.125515868744</v>
      </c>
      <c r="BB108" s="1">
        <f t="shared" si="163"/>
        <v>26454.551730431656</v>
      </c>
      <c r="BC108" s="1">
        <f t="shared" si="164"/>
        <v>33059.397848611698</v>
      </c>
      <c r="BD108" s="1">
        <f t="shared" si="146"/>
        <v>18036.881469360964</v>
      </c>
      <c r="BE108">
        <f t="shared" si="174"/>
        <v>0</v>
      </c>
      <c r="BF108">
        <f t="shared" si="175"/>
        <v>0</v>
      </c>
      <c r="BG108">
        <f t="shared" si="176"/>
        <v>0</v>
      </c>
      <c r="BH108">
        <f t="shared" si="147"/>
        <v>0</v>
      </c>
      <c r="BI108">
        <f t="shared" si="165"/>
        <v>0</v>
      </c>
      <c r="BJ108">
        <f t="shared" si="148"/>
        <v>0</v>
      </c>
      <c r="BK108">
        <f t="shared" si="149"/>
        <v>0</v>
      </c>
      <c r="BL108">
        <f t="shared" si="150"/>
        <v>0</v>
      </c>
      <c r="BM108">
        <f t="shared" si="151"/>
        <v>0</v>
      </c>
      <c r="BN108">
        <f t="shared" si="152"/>
        <v>0</v>
      </c>
      <c r="BO108">
        <f t="shared" si="166"/>
        <v>0</v>
      </c>
      <c r="BP108">
        <f t="shared" si="167"/>
        <v>0</v>
      </c>
      <c r="BQ108">
        <f t="shared" si="168"/>
        <v>0</v>
      </c>
      <c r="BR108" s="13">
        <f t="shared" si="140"/>
        <v>0.24925876497741797</v>
      </c>
      <c r="BS108" s="8">
        <f>BS$3*temperature!$I218</f>
        <v>-14.076144957198819</v>
      </c>
      <c r="BT108" s="8">
        <f>BT$3*temperature!$I218</f>
        <v>-13.009998684357972</v>
      </c>
      <c r="BU108" s="8">
        <f>BU$3*temperature!$I218</f>
        <v>-11.421658545499771</v>
      </c>
      <c r="BV108" s="8">
        <f t="shared" si="169"/>
        <v>-12.412071312767223</v>
      </c>
      <c r="BW108" s="8">
        <f t="shared" si="153"/>
        <v>-10.687254580019507</v>
      </c>
      <c r="BX108" s="8">
        <f t="shared" si="154"/>
        <v>-9.3824892348815165</v>
      </c>
      <c r="BY108" s="15">
        <f t="shared" si="170"/>
        <v>0.11821941657261455</v>
      </c>
      <c r="BZ108" s="15">
        <f t="shared" si="155"/>
        <v>0.17853530662774927</v>
      </c>
      <c r="CA108" s="15">
        <f t="shared" si="156"/>
        <v>0.1785353066277493</v>
      </c>
      <c r="CB108" s="8">
        <f t="shared" si="171"/>
        <v>0.83203682221579744</v>
      </c>
      <c r="CC108" s="8">
        <f t="shared" si="157"/>
        <v>1.1613720521692328</v>
      </c>
      <c r="CD108" s="8">
        <f t="shared" si="158"/>
        <v>1.0195846553091272</v>
      </c>
      <c r="CE108" s="8">
        <f t="shared" si="172"/>
        <v>-13.244108134983021</v>
      </c>
      <c r="CF108" s="8">
        <f t="shared" si="159"/>
        <v>-11.84862663218874</v>
      </c>
      <c r="CG108" s="8">
        <f t="shared" si="160"/>
        <v>-10.402073890190644</v>
      </c>
      <c r="CH108" s="8">
        <f>CH$3*temperature!$I218+CH$4*temperature!$I218^2</f>
        <v>-13.244108134983023</v>
      </c>
      <c r="CI108" s="8">
        <f>CI$3*temperature!$I218+CI$4*temperature!$I218^2</f>
        <v>-11.848648340494446</v>
      </c>
      <c r="CJ108" s="8">
        <f>CJ$3*temperature!$I218+CJ$4*temperature!$I218^2</f>
        <v>-10.402084970764944</v>
      </c>
      <c r="CK108" s="13"/>
      <c r="CL108" s="13"/>
      <c r="CM108" s="13"/>
    </row>
    <row r="109" spans="1:91" x14ac:dyDescent="0.3">
      <c r="A109">
        <f t="shared" si="90"/>
        <v>2063</v>
      </c>
      <c r="B109" s="4">
        <f t="shared" si="91"/>
        <v>1159.4208078643476</v>
      </c>
      <c r="C109" s="4">
        <f t="shared" si="92"/>
        <v>2934.2575499427803</v>
      </c>
      <c r="D109" s="4">
        <f t="shared" si="93"/>
        <v>4280.4156565883004</v>
      </c>
      <c r="E109" s="11">
        <f t="shared" si="94"/>
        <v>2.7100609125653652E-4</v>
      </c>
      <c r="F109" s="11">
        <f t="shared" si="95"/>
        <v>5.3390017221908699E-4</v>
      </c>
      <c r="G109" s="11">
        <f t="shared" si="96"/>
        <v>1.0899382096144919E-3</v>
      </c>
      <c r="H109" s="4">
        <f t="shared" si="97"/>
        <v>95652.296398334976</v>
      </c>
      <c r="I109" s="4">
        <f t="shared" si="98"/>
        <v>30867.249012193792</v>
      </c>
      <c r="J109" s="4">
        <f t="shared" si="99"/>
        <v>12393.438274870567</v>
      </c>
      <c r="K109" s="4">
        <f t="shared" si="100"/>
        <v>82500.068783935698</v>
      </c>
      <c r="L109" s="4">
        <f t="shared" si="101"/>
        <v>10519.611345226229</v>
      </c>
      <c r="M109" s="4">
        <f t="shared" si="102"/>
        <v>2895.381960346519</v>
      </c>
      <c r="N109" s="11">
        <f t="shared" si="103"/>
        <v>1.2988014437777418E-2</v>
      </c>
      <c r="O109" s="11">
        <f t="shared" si="104"/>
        <v>1.7433138059609554E-2</v>
      </c>
      <c r="P109" s="11">
        <f t="shared" si="105"/>
        <v>1.6029537403992933E-2</v>
      </c>
      <c r="Q109" s="4">
        <f t="shared" si="106"/>
        <v>7593.944945075842</v>
      </c>
      <c r="R109" s="4">
        <f t="shared" si="107"/>
        <v>9662.5104056706332</v>
      </c>
      <c r="S109" s="4">
        <f t="shared" si="108"/>
        <v>4847.5918241012414</v>
      </c>
      <c r="T109" s="4">
        <f t="shared" si="109"/>
        <v>79.391140945028368</v>
      </c>
      <c r="U109" s="4">
        <f t="shared" si="110"/>
        <v>313.03438806139019</v>
      </c>
      <c r="V109" s="4">
        <f t="shared" si="111"/>
        <v>391.14180557387476</v>
      </c>
      <c r="W109" s="11">
        <f t="shared" si="112"/>
        <v>-1.0734613539272964E-2</v>
      </c>
      <c r="X109" s="11">
        <f t="shared" si="113"/>
        <v>-1.217998157191269E-2</v>
      </c>
      <c r="Y109" s="11">
        <f t="shared" si="114"/>
        <v>-9.7425357312937999E-3</v>
      </c>
      <c r="Z109" s="4">
        <f t="shared" si="135"/>
        <v>14142.817445703995</v>
      </c>
      <c r="AA109" s="4">
        <f t="shared" si="136"/>
        <v>28067.789289176071</v>
      </c>
      <c r="AB109" s="4">
        <f t="shared" si="137"/>
        <v>18938.876128808144</v>
      </c>
      <c r="AC109" s="12">
        <f t="shared" si="118"/>
        <v>1.8668236427412443</v>
      </c>
      <c r="AD109" s="12">
        <f t="shared" si="119"/>
        <v>2.9210146998433082</v>
      </c>
      <c r="AE109" s="12">
        <f t="shared" si="120"/>
        <v>3.9350994623064603</v>
      </c>
      <c r="AF109" s="11">
        <f t="shared" si="121"/>
        <v>-4.0504037456468023E-3</v>
      </c>
      <c r="AG109" s="11">
        <f t="shared" si="122"/>
        <v>2.9673830763510267E-4</v>
      </c>
      <c r="AH109" s="11">
        <f t="shared" si="123"/>
        <v>9.7937136394747881E-3</v>
      </c>
      <c r="AI109" s="1">
        <f t="shared" si="81"/>
        <v>166581.9814967874</v>
      </c>
      <c r="AJ109" s="1">
        <f t="shared" si="82"/>
        <v>51466.834188750094</v>
      </c>
      <c r="AK109" s="1">
        <f t="shared" si="83"/>
        <v>20767.929153861525</v>
      </c>
      <c r="AL109" s="10">
        <f t="shared" si="124"/>
        <v>35.210966425106044</v>
      </c>
      <c r="AM109" s="10">
        <f t="shared" si="125"/>
        <v>6.7292206209576477</v>
      </c>
      <c r="AN109" s="10">
        <f t="shared" si="126"/>
        <v>2.3562776124953704</v>
      </c>
      <c r="AO109" s="7">
        <f t="shared" si="127"/>
        <v>1.2105356484944244E-2</v>
      </c>
      <c r="AP109" s="7">
        <f t="shared" si="128"/>
        <v>1.5249556425223954E-2</v>
      </c>
      <c r="AQ109" s="7">
        <f t="shared" si="129"/>
        <v>1.3833271779571346E-2</v>
      </c>
      <c r="AR109" s="1">
        <f t="shared" si="138"/>
        <v>95652.296398334976</v>
      </c>
      <c r="AS109" s="1">
        <f t="shared" si="133"/>
        <v>30867.249012193792</v>
      </c>
      <c r="AT109" s="1">
        <f t="shared" si="134"/>
        <v>12393.438274870567</v>
      </c>
      <c r="AU109" s="1">
        <f t="shared" si="87"/>
        <v>19130.459279666997</v>
      </c>
      <c r="AV109" s="1">
        <f t="shared" si="88"/>
        <v>6173.4498024387585</v>
      </c>
      <c r="AW109" s="1">
        <f t="shared" si="89"/>
        <v>2478.6876549741137</v>
      </c>
      <c r="AX109" s="1">
        <f t="shared" si="161"/>
        <v>66000.055027148555</v>
      </c>
      <c r="AY109" s="1">
        <f t="shared" si="144"/>
        <v>8415.6890761809846</v>
      </c>
      <c r="AZ109" s="1">
        <f t="shared" si="145"/>
        <v>2316.3055682772156</v>
      </c>
      <c r="BA109" s="1">
        <f t="shared" si="162"/>
        <v>12866.569058420177</v>
      </c>
      <c r="BB109" s="1">
        <f t="shared" si="163"/>
        <v>26519.38837096007</v>
      </c>
      <c r="BC109" s="1">
        <f t="shared" si="164"/>
        <v>33163.499521261583</v>
      </c>
      <c r="BD109" s="1">
        <f t="shared" si="146"/>
        <v>17556.881591552748</v>
      </c>
      <c r="BE109">
        <f t="shared" si="174"/>
        <v>0</v>
      </c>
      <c r="BF109">
        <f t="shared" si="175"/>
        <v>0</v>
      </c>
      <c r="BG109">
        <f t="shared" si="176"/>
        <v>0</v>
      </c>
      <c r="BH109">
        <f t="shared" si="147"/>
        <v>0</v>
      </c>
      <c r="BI109">
        <f t="shared" si="165"/>
        <v>0</v>
      </c>
      <c r="BJ109">
        <f t="shared" si="148"/>
        <v>0</v>
      </c>
      <c r="BK109">
        <f t="shared" si="149"/>
        <v>0</v>
      </c>
      <c r="BL109">
        <f t="shared" si="150"/>
        <v>0</v>
      </c>
      <c r="BM109">
        <f t="shared" si="151"/>
        <v>0</v>
      </c>
      <c r="BN109">
        <f t="shared" si="152"/>
        <v>0</v>
      </c>
      <c r="BO109">
        <f t="shared" si="166"/>
        <v>0</v>
      </c>
      <c r="BP109">
        <f t="shared" si="167"/>
        <v>0</v>
      </c>
      <c r="BQ109">
        <f t="shared" si="168"/>
        <v>0</v>
      </c>
      <c r="BR109" s="13">
        <f t="shared" si="140"/>
        <v>0.24199880094894949</v>
      </c>
      <c r="BS109" s="8">
        <f>BS$3*temperature!$I219</f>
        <v>-14.279552112148066</v>
      </c>
      <c r="BT109" s="8">
        <f>BT$3*temperature!$I219</f>
        <v>-13.197999506054918</v>
      </c>
      <c r="BU109" s="8">
        <f>BU$3*temperature!$I219</f>
        <v>-11.58670707807784</v>
      </c>
      <c r="BV109" s="8">
        <f t="shared" si="169"/>
        <v>-12.567037631170786</v>
      </c>
      <c r="BW109" s="8">
        <f t="shared" si="153"/>
        <v>-10.807640805528226</v>
      </c>
      <c r="BX109" s="8">
        <f t="shared" si="154"/>
        <v>-9.4881779743427508</v>
      </c>
      <c r="BY109" s="15">
        <f t="shared" si="170"/>
        <v>0.11992774475891227</v>
      </c>
      <c r="BZ109" s="15">
        <f t="shared" si="155"/>
        <v>0.18111522882161454</v>
      </c>
      <c r="CA109" s="15">
        <f t="shared" si="156"/>
        <v>0.18111522882161454</v>
      </c>
      <c r="CB109" s="8">
        <f t="shared" si="171"/>
        <v>0.85625724048863983</v>
      </c>
      <c r="CC109" s="8">
        <f t="shared" si="157"/>
        <v>1.1951793502633461</v>
      </c>
      <c r="CD109" s="8">
        <f t="shared" si="158"/>
        <v>1.0492645518675443</v>
      </c>
      <c r="CE109" s="8">
        <f t="shared" si="172"/>
        <v>-13.423294871659426</v>
      </c>
      <c r="CF109" s="8">
        <f t="shared" si="159"/>
        <v>-12.002820155791573</v>
      </c>
      <c r="CG109" s="8">
        <f t="shared" si="160"/>
        <v>-10.537442526210295</v>
      </c>
      <c r="CH109" s="8">
        <f>CH$3*temperature!$I219+CH$4*temperature!$I219^2</f>
        <v>-13.423294871659426</v>
      </c>
      <c r="CI109" s="8">
        <f>CI$3*temperature!$I219+CI$4*temperature!$I219^2</f>
        <v>-12.002842108629684</v>
      </c>
      <c r="CJ109" s="8">
        <f>CJ$3*temperature!$I219+CJ$4*temperature!$I219^2</f>
        <v>-10.537453731601333</v>
      </c>
      <c r="CK109" s="13"/>
      <c r="CL109" s="13"/>
      <c r="CM109" s="13"/>
    </row>
    <row r="110" spans="1:91" x14ac:dyDescent="0.3">
      <c r="A110">
        <f t="shared" si="90"/>
        <v>2064</v>
      </c>
      <c r="B110" s="4">
        <f t="shared" si="91"/>
        <v>1159.7193074605452</v>
      </c>
      <c r="C110" s="4">
        <f t="shared" si="92"/>
        <v>2935.7458205234675</v>
      </c>
      <c r="D110" s="4">
        <f t="shared" si="93"/>
        <v>4284.8477757365908</v>
      </c>
      <c r="E110" s="11">
        <f t="shared" si="94"/>
        <v>2.5745578669370971E-4</v>
      </c>
      <c r="F110" s="11">
        <f t="shared" si="95"/>
        <v>5.0720516360813262E-4</v>
      </c>
      <c r="G110" s="11">
        <f t="shared" si="96"/>
        <v>1.0354412991337672E-3</v>
      </c>
      <c r="H110" s="4">
        <f t="shared" si="97"/>
        <v>96903.686669197457</v>
      </c>
      <c r="I110" s="4">
        <f t="shared" si="98"/>
        <v>31415.004401007107</v>
      </c>
      <c r="J110" s="4">
        <f t="shared" si="99"/>
        <v>12602.793249144239</v>
      </c>
      <c r="K110" s="4">
        <f t="shared" si="100"/>
        <v>83557.879950614006</v>
      </c>
      <c r="L110" s="4">
        <f t="shared" si="101"/>
        <v>10700.859788810176</v>
      </c>
      <c r="M110" s="4">
        <f t="shared" si="102"/>
        <v>2941.2464359898395</v>
      </c>
      <c r="N110" s="11">
        <f t="shared" si="103"/>
        <v>1.2821942845268053E-2</v>
      </c>
      <c r="O110" s="11">
        <f t="shared" si="104"/>
        <v>1.7229576040011851E-2</v>
      </c>
      <c r="P110" s="11">
        <f t="shared" si="105"/>
        <v>1.5840561373750894E-2</v>
      </c>
      <c r="Q110" s="4">
        <f t="shared" si="106"/>
        <v>7610.7097058676009</v>
      </c>
      <c r="R110" s="4">
        <f t="shared" si="107"/>
        <v>9714.1990238909875</v>
      </c>
      <c r="S110" s="4">
        <f t="shared" si="108"/>
        <v>4881.4536784618858</v>
      </c>
      <c r="T110" s="4">
        <f t="shared" si="109"/>
        <v>78.538907728541545</v>
      </c>
      <c r="U110" s="4">
        <f t="shared" si="110"/>
        <v>309.22163498342746</v>
      </c>
      <c r="V110" s="4">
        <f t="shared" si="111"/>
        <v>387.33109255706853</v>
      </c>
      <c r="W110" s="11">
        <f t="shared" si="112"/>
        <v>-1.0734613539272964E-2</v>
      </c>
      <c r="X110" s="11">
        <f t="shared" si="113"/>
        <v>-1.217998157191269E-2</v>
      </c>
      <c r="Y110" s="11">
        <f t="shared" si="114"/>
        <v>-9.7425357312937999E-3</v>
      </c>
      <c r="Z110" s="4">
        <f t="shared" si="135"/>
        <v>14119.135189761357</v>
      </c>
      <c r="AA110" s="4">
        <f t="shared" si="136"/>
        <v>28232.710173734798</v>
      </c>
      <c r="AB110" s="4">
        <f t="shared" si="137"/>
        <v>19262.578472031524</v>
      </c>
      <c r="AC110" s="12">
        <f t="shared" si="118"/>
        <v>1.8592622532662233</v>
      </c>
      <c r="AD110" s="12">
        <f t="shared" si="119"/>
        <v>2.921881476801917</v>
      </c>
      <c r="AE110" s="12">
        <f t="shared" si="120"/>
        <v>3.973638699583141</v>
      </c>
      <c r="AF110" s="11">
        <f t="shared" si="121"/>
        <v>-4.0504037456468023E-3</v>
      </c>
      <c r="AG110" s="11">
        <f t="shared" si="122"/>
        <v>2.9673830763510267E-4</v>
      </c>
      <c r="AH110" s="11">
        <f t="shared" si="123"/>
        <v>9.7937136394747881E-3</v>
      </c>
      <c r="AI110" s="1">
        <f t="shared" si="81"/>
        <v>169054.24262677567</v>
      </c>
      <c r="AJ110" s="1">
        <f t="shared" si="82"/>
        <v>52493.600572313844</v>
      </c>
      <c r="AK110" s="1">
        <f t="shared" si="83"/>
        <v>21169.823893449488</v>
      </c>
      <c r="AL110" s="10">
        <f t="shared" si="124"/>
        <v>35.632945312853799</v>
      </c>
      <c r="AM110" s="10">
        <f t="shared" si="125"/>
        <v>6.8308120742191516</v>
      </c>
      <c r="AN110" s="10">
        <f t="shared" si="126"/>
        <v>2.3885466908111206</v>
      </c>
      <c r="AO110" s="7">
        <f t="shared" si="127"/>
        <v>1.1984302920094801E-2</v>
      </c>
      <c r="AP110" s="7">
        <f t="shared" si="128"/>
        <v>1.5097060860971715E-2</v>
      </c>
      <c r="AQ110" s="7">
        <f t="shared" si="129"/>
        <v>1.3694939061775633E-2</v>
      </c>
      <c r="AR110" s="1">
        <f t="shared" si="138"/>
        <v>96903.686669197457</v>
      </c>
      <c r="AS110" s="1">
        <f t="shared" si="133"/>
        <v>31415.004401007107</v>
      </c>
      <c r="AT110" s="1">
        <f t="shared" si="134"/>
        <v>12602.793249144239</v>
      </c>
      <c r="AU110" s="1">
        <f t="shared" si="87"/>
        <v>19380.737333839494</v>
      </c>
      <c r="AV110" s="1">
        <f t="shared" si="88"/>
        <v>6283.0008802014218</v>
      </c>
      <c r="AW110" s="1">
        <f t="shared" si="89"/>
        <v>2520.558649828848</v>
      </c>
      <c r="AX110" s="1">
        <f t="shared" si="161"/>
        <v>66846.303960491205</v>
      </c>
      <c r="AY110" s="1">
        <f t="shared" si="144"/>
        <v>8560.6878310481407</v>
      </c>
      <c r="AZ110" s="1">
        <f t="shared" si="145"/>
        <v>2352.9971487918715</v>
      </c>
      <c r="BA110" s="1">
        <f t="shared" si="162"/>
        <v>12884.656962664894</v>
      </c>
      <c r="BB110" s="1">
        <f t="shared" si="163"/>
        <v>26582.989988679048</v>
      </c>
      <c r="BC110" s="1">
        <f t="shared" si="164"/>
        <v>33265.180798693422</v>
      </c>
      <c r="BD110" s="1">
        <f t="shared" si="146"/>
        <v>17088.599131199535</v>
      </c>
      <c r="BE110">
        <f t="shared" si="174"/>
        <v>0</v>
      </c>
      <c r="BF110">
        <f t="shared" si="175"/>
        <v>0</v>
      </c>
      <c r="BG110">
        <f t="shared" si="176"/>
        <v>0</v>
      </c>
      <c r="BH110">
        <f t="shared" si="147"/>
        <v>0</v>
      </c>
      <c r="BI110">
        <f t="shared" si="165"/>
        <v>0</v>
      </c>
      <c r="BJ110">
        <f t="shared" si="148"/>
        <v>0</v>
      </c>
      <c r="BK110">
        <f t="shared" si="149"/>
        <v>0</v>
      </c>
      <c r="BL110">
        <f t="shared" si="150"/>
        <v>0</v>
      </c>
      <c r="BM110">
        <f t="shared" si="151"/>
        <v>0</v>
      </c>
      <c r="BN110">
        <f t="shared" si="152"/>
        <v>0</v>
      </c>
      <c r="BO110">
        <f t="shared" si="166"/>
        <v>0</v>
      </c>
      <c r="BP110">
        <f t="shared" si="167"/>
        <v>0</v>
      </c>
      <c r="BQ110">
        <f t="shared" si="168"/>
        <v>0</v>
      </c>
      <c r="BR110" s="13">
        <f t="shared" si="140"/>
        <v>0.2349502921834461</v>
      </c>
      <c r="BS110" s="8">
        <f>BS$3*temperature!$I220</f>
        <v>-14.483607706397393</v>
      </c>
      <c r="BT110" s="8">
        <f>BT$3*temperature!$I220</f>
        <v>-13.386599653381614</v>
      </c>
      <c r="BU110" s="8">
        <f>BU$3*temperature!$I220</f>
        <v>-11.752281766950514</v>
      </c>
      <c r="BV110" s="8">
        <f t="shared" si="169"/>
        <v>-12.721799665770854</v>
      </c>
      <c r="BW110" s="8">
        <f t="shared" si="153"/>
        <v>-10.927436110328689</v>
      </c>
      <c r="BX110" s="8">
        <f t="shared" si="154"/>
        <v>-9.5933479363066994</v>
      </c>
      <c r="BY110" s="15">
        <f t="shared" si="170"/>
        <v>0.12164151890473737</v>
      </c>
      <c r="BZ110" s="15">
        <f t="shared" si="155"/>
        <v>0.183703375519392</v>
      </c>
      <c r="CA110" s="15">
        <f t="shared" si="156"/>
        <v>0.18370337551939203</v>
      </c>
      <c r="CB110" s="8">
        <f t="shared" si="171"/>
        <v>0.88090402031326931</v>
      </c>
      <c r="CC110" s="8">
        <f t="shared" si="157"/>
        <v>1.2295817715264628</v>
      </c>
      <c r="CD110" s="8">
        <f t="shared" si="158"/>
        <v>1.0794669153219072</v>
      </c>
      <c r="CE110" s="8">
        <f t="shared" si="172"/>
        <v>-13.602703686084123</v>
      </c>
      <c r="CF110" s="8">
        <f t="shared" si="159"/>
        <v>-12.15701788185515</v>
      </c>
      <c r="CG110" s="8">
        <f t="shared" si="160"/>
        <v>-10.672814851628607</v>
      </c>
      <c r="CH110" s="8">
        <f>CH$3*temperature!$I220+CH$4*temperature!$I220^2</f>
        <v>-13.602703686084125</v>
      </c>
      <c r="CI110" s="8">
        <f>CI$3*temperature!$I220+CI$4*temperature!$I220^2</f>
        <v>-12.157040078025368</v>
      </c>
      <c r="CJ110" s="8">
        <f>CJ$3*temperature!$I220+CJ$4*temperature!$I220^2</f>
        <v>-10.672826181223714</v>
      </c>
      <c r="CK110" s="13"/>
      <c r="CL110" s="13"/>
      <c r="CM110" s="13"/>
    </row>
    <row r="111" spans="1:91" x14ac:dyDescent="0.3">
      <c r="A111">
        <f t="shared" si="90"/>
        <v>2065</v>
      </c>
      <c r="B111" s="4">
        <f t="shared" si="91"/>
        <v>1160.002955084859</v>
      </c>
      <c r="C111" s="4">
        <f t="shared" si="92"/>
        <v>2937.1603946907176</v>
      </c>
      <c r="D111" s="4">
        <f t="shared" si="93"/>
        <v>4289.0626486667152</v>
      </c>
      <c r="E111" s="11">
        <f t="shared" si="94"/>
        <v>2.4458299735902422E-4</v>
      </c>
      <c r="F111" s="11">
        <f t="shared" si="95"/>
        <v>4.8184490542772595E-4</v>
      </c>
      <c r="G111" s="11">
        <f t="shared" si="96"/>
        <v>9.8366923417707894E-4</v>
      </c>
      <c r="H111" s="4">
        <f t="shared" si="97"/>
        <v>98154.289709588978</v>
      </c>
      <c r="I111" s="4">
        <f t="shared" si="98"/>
        <v>31965.35164616883</v>
      </c>
      <c r="J111" s="4">
        <f t="shared" si="99"/>
        <v>12812.669306183123</v>
      </c>
      <c r="K111" s="4">
        <f t="shared" si="100"/>
        <v>84615.551434012159</v>
      </c>
      <c r="L111" s="4">
        <f t="shared" si="101"/>
        <v>10883.080033337703</v>
      </c>
      <c r="M111" s="4">
        <f t="shared" si="102"/>
        <v>2987.2889150187702</v>
      </c>
      <c r="N111" s="11">
        <f t="shared" si="103"/>
        <v>1.2657950201983015E-2</v>
      </c>
      <c r="O111" s="11">
        <f t="shared" si="104"/>
        <v>1.7028561080491222E-2</v>
      </c>
      <c r="P111" s="11">
        <f t="shared" si="105"/>
        <v>1.5654070487104876E-2</v>
      </c>
      <c r="Q111" s="4">
        <f t="shared" si="106"/>
        <v>7626.178310767832</v>
      </c>
      <c r="R111" s="4">
        <f t="shared" si="107"/>
        <v>9763.9867533187316</v>
      </c>
      <c r="S111" s="4">
        <f t="shared" si="108"/>
        <v>4914.3954784908974</v>
      </c>
      <c r="T111" s="4">
        <f t="shared" si="109"/>
        <v>77.695822906279034</v>
      </c>
      <c r="U111" s="4">
        <f t="shared" si="110"/>
        <v>305.4553211676926</v>
      </c>
      <c r="V111" s="4">
        <f t="shared" si="111"/>
        <v>383.55750554799022</v>
      </c>
      <c r="W111" s="11">
        <f t="shared" si="112"/>
        <v>-1.0734613539272964E-2</v>
      </c>
      <c r="X111" s="11">
        <f t="shared" si="113"/>
        <v>-1.217998157191269E-2</v>
      </c>
      <c r="Y111" s="11">
        <f t="shared" si="114"/>
        <v>-9.7425357312937999E-3</v>
      </c>
      <c r="Z111" s="4">
        <f t="shared" si="135"/>
        <v>14092.990827191776</v>
      </c>
      <c r="AA111" s="4">
        <f t="shared" si="136"/>
        <v>28392.160732309159</v>
      </c>
      <c r="AB111" s="4">
        <f t="shared" si="137"/>
        <v>19587.103215406074</v>
      </c>
      <c r="AC111" s="12">
        <f t="shared" si="118"/>
        <v>1.8517314904714541</v>
      </c>
      <c r="AD111" s="12">
        <f t="shared" si="119"/>
        <v>2.9227485109664535</v>
      </c>
      <c r="AE111" s="12">
        <f t="shared" si="120"/>
        <v>4.0125553791135928</v>
      </c>
      <c r="AF111" s="11">
        <f t="shared" si="121"/>
        <v>-4.0504037456468023E-3</v>
      </c>
      <c r="AG111" s="11">
        <f t="shared" si="122"/>
        <v>2.9673830763510267E-4</v>
      </c>
      <c r="AH111" s="11">
        <f t="shared" si="123"/>
        <v>9.7937136394747881E-3</v>
      </c>
      <c r="AI111" s="1">
        <f t="shared" si="81"/>
        <v>171529.55569793761</v>
      </c>
      <c r="AJ111" s="1">
        <f t="shared" si="82"/>
        <v>53527.241395283883</v>
      </c>
      <c r="AK111" s="1">
        <f t="shared" si="83"/>
        <v>21573.400153933388</v>
      </c>
      <c r="AL111" s="10">
        <f t="shared" si="124"/>
        <v>36.055710963312571</v>
      </c>
      <c r="AM111" s="10">
        <f t="shared" si="125"/>
        <v>6.9329060079773548</v>
      </c>
      <c r="AN111" s="10">
        <f t="shared" si="126"/>
        <v>2.4209305821742162</v>
      </c>
      <c r="AO111" s="7">
        <f t="shared" si="127"/>
        <v>1.1864459890893853E-2</v>
      </c>
      <c r="AP111" s="7">
        <f t="shared" si="128"/>
        <v>1.4946090252361998E-2</v>
      </c>
      <c r="AQ111" s="7">
        <f t="shared" si="129"/>
        <v>1.3557989671157877E-2</v>
      </c>
      <c r="AR111" s="1">
        <f t="shared" si="138"/>
        <v>98154.289709588978</v>
      </c>
      <c r="AS111" s="1">
        <f t="shared" si="133"/>
        <v>31965.35164616883</v>
      </c>
      <c r="AT111" s="1">
        <f t="shared" si="134"/>
        <v>12812.669306183123</v>
      </c>
      <c r="AU111" s="1">
        <f t="shared" si="87"/>
        <v>19630.857941917795</v>
      </c>
      <c r="AV111" s="1">
        <f t="shared" si="88"/>
        <v>6393.0703292337666</v>
      </c>
      <c r="AW111" s="1">
        <f t="shared" si="89"/>
        <v>2562.5338612366249</v>
      </c>
      <c r="AX111" s="1">
        <f t="shared" si="161"/>
        <v>67692.441147209727</v>
      </c>
      <c r="AY111" s="1">
        <f t="shared" si="144"/>
        <v>8706.464026670159</v>
      </c>
      <c r="AZ111" s="1">
        <f t="shared" si="145"/>
        <v>2389.831132015016</v>
      </c>
      <c r="BA111" s="1">
        <f t="shared" si="162"/>
        <v>12902.399437171609</v>
      </c>
      <c r="BB111" s="1">
        <f t="shared" si="163"/>
        <v>26645.393408642951</v>
      </c>
      <c r="BC111" s="1">
        <f t="shared" si="164"/>
        <v>33364.523926134338</v>
      </c>
      <c r="BD111" s="1">
        <f t="shared" si="146"/>
        <v>16631.81565955473</v>
      </c>
      <c r="BE111">
        <f t="shared" si="174"/>
        <v>0</v>
      </c>
      <c r="BF111">
        <f t="shared" si="175"/>
        <v>0</v>
      </c>
      <c r="BG111">
        <f t="shared" si="176"/>
        <v>0</v>
      </c>
      <c r="BH111">
        <f t="shared" si="147"/>
        <v>0</v>
      </c>
      <c r="BI111">
        <f t="shared" si="165"/>
        <v>0</v>
      </c>
      <c r="BJ111">
        <f t="shared" si="148"/>
        <v>0</v>
      </c>
      <c r="BK111">
        <f t="shared" si="149"/>
        <v>0</v>
      </c>
      <c r="BL111">
        <f t="shared" si="150"/>
        <v>0</v>
      </c>
      <c r="BM111">
        <f t="shared" si="151"/>
        <v>0</v>
      </c>
      <c r="BN111">
        <f t="shared" si="152"/>
        <v>0</v>
      </c>
      <c r="BO111">
        <f t="shared" si="166"/>
        <v>0</v>
      </c>
      <c r="BP111">
        <f t="shared" si="167"/>
        <v>0</v>
      </c>
      <c r="BQ111">
        <f t="shared" si="168"/>
        <v>0</v>
      </c>
      <c r="BR111" s="13">
        <f t="shared" si="140"/>
        <v>0.22810707978975348</v>
      </c>
      <c r="BS111" s="8">
        <f>BS$3*temperature!$I221</f>
        <v>-14.688269626075302</v>
      </c>
      <c r="BT111" s="8">
        <f>BT$3*temperature!$I221</f>
        <v>-13.575760202228196</v>
      </c>
      <c r="BU111" s="8">
        <f>BU$3*temperature!$I221</f>
        <v>-11.918348440101113</v>
      </c>
      <c r="BV111" s="8">
        <f t="shared" si="169"/>
        <v>-12.876319025406611</v>
      </c>
      <c r="BW111" s="8">
        <f t="shared" si="153"/>
        <v>-11.046606766537961</v>
      </c>
      <c r="BX111" s="8">
        <f t="shared" si="154"/>
        <v>-9.6979695105964758</v>
      </c>
      <c r="BY111" s="15">
        <f t="shared" si="170"/>
        <v>0.12336038531400803</v>
      </c>
      <c r="BZ111" s="15">
        <f t="shared" si="155"/>
        <v>0.18629921256823059</v>
      </c>
      <c r="CA111" s="15">
        <f t="shared" si="156"/>
        <v>0.18629921256823062</v>
      </c>
      <c r="CB111" s="8">
        <f t="shared" si="171"/>
        <v>0.90597530033434492</v>
      </c>
      <c r="CC111" s="8">
        <f t="shared" si="157"/>
        <v>1.2645767178451177</v>
      </c>
      <c r="CD111" s="8">
        <f t="shared" si="158"/>
        <v>1.1101894647523185</v>
      </c>
      <c r="CE111" s="8">
        <f t="shared" si="172"/>
        <v>-13.782294325740956</v>
      </c>
      <c r="CF111" s="8">
        <f t="shared" si="159"/>
        <v>-12.311183484383079</v>
      </c>
      <c r="CG111" s="8">
        <f t="shared" si="160"/>
        <v>-10.808158975348794</v>
      </c>
      <c r="CH111" s="8">
        <f>CH$3*temperature!$I221+CH$4*temperature!$I221^2</f>
        <v>-13.782294325740956</v>
      </c>
      <c r="CI111" s="8">
        <f>CI$3*temperature!$I221+CI$4*temperature!$I221^2</f>
        <v>-12.31120592261659</v>
      </c>
      <c r="CJ111" s="8">
        <f>CJ$3*temperature!$I221+CJ$4*temperature!$I221^2</f>
        <v>-10.808170428500331</v>
      </c>
      <c r="CK111" s="13"/>
      <c r="CL111" s="13"/>
      <c r="CM111" s="13"/>
    </row>
    <row r="112" spans="1:91" x14ac:dyDescent="0.3">
      <c r="A112">
        <f t="shared" si="90"/>
        <v>2066</v>
      </c>
      <c r="B112" s="4">
        <f t="shared" si="91"/>
        <v>1160.272486234574</v>
      </c>
      <c r="C112" s="4">
        <f t="shared" si="92"/>
        <v>2938.5048876746932</v>
      </c>
      <c r="D112" s="4">
        <f t="shared" si="93"/>
        <v>4293.0707166891189</v>
      </c>
      <c r="E112" s="11">
        <f t="shared" si="94"/>
        <v>2.3235384749107301E-4</v>
      </c>
      <c r="F112" s="11">
        <f t="shared" si="95"/>
        <v>4.577526601563396E-4</v>
      </c>
      <c r="G112" s="11">
        <f t="shared" si="96"/>
        <v>9.3448577246822489E-4</v>
      </c>
      <c r="H112" s="4">
        <f t="shared" si="97"/>
        <v>99403.919676458594</v>
      </c>
      <c r="I112" s="4">
        <f t="shared" si="98"/>
        <v>32518.20928796209</v>
      </c>
      <c r="J112" s="4">
        <f t="shared" si="99"/>
        <v>13023.04027984415</v>
      </c>
      <c r="K112" s="4">
        <f t="shared" si="100"/>
        <v>85672.909472371961</v>
      </c>
      <c r="L112" s="4">
        <f t="shared" si="101"/>
        <v>11066.243049095114</v>
      </c>
      <c r="M112" s="4">
        <f t="shared" si="102"/>
        <v>3033.5023900765641</v>
      </c>
      <c r="N112" s="11">
        <f t="shared" si="103"/>
        <v>1.2496024908428272E-2</v>
      </c>
      <c r="O112" s="11">
        <f t="shared" si="104"/>
        <v>1.6830071560287596E-2</v>
      </c>
      <c r="P112" s="11">
        <f t="shared" si="105"/>
        <v>1.5470038678031095E-2</v>
      </c>
      <c r="Q112" s="4">
        <f t="shared" si="106"/>
        <v>7640.363027754237</v>
      </c>
      <c r="R112" s="4">
        <f t="shared" si="107"/>
        <v>9811.8780093429523</v>
      </c>
      <c r="S112" s="4">
        <f t="shared" si="108"/>
        <v>4946.4200518107282</v>
      </c>
      <c r="T112" s="4">
        <f t="shared" si="109"/>
        <v>76.861788273764333</v>
      </c>
      <c r="U112" s="4">
        <f t="shared" si="110"/>
        <v>301.73488098482744</v>
      </c>
      <c r="V112" s="4">
        <f t="shared" si="111"/>
        <v>379.820682845183</v>
      </c>
      <c r="W112" s="11">
        <f t="shared" si="112"/>
        <v>-1.0734613539272964E-2</v>
      </c>
      <c r="X112" s="11">
        <f t="shared" si="113"/>
        <v>-1.217998157191269E-2</v>
      </c>
      <c r="Y112" s="11">
        <f t="shared" si="114"/>
        <v>-9.7425357312937999E-3</v>
      </c>
      <c r="Z112" s="4">
        <f t="shared" si="135"/>
        <v>14064.436208604231</v>
      </c>
      <c r="AA112" s="4">
        <f t="shared" si="136"/>
        <v>28546.145966556196</v>
      </c>
      <c r="AB112" s="4">
        <f t="shared" si="137"/>
        <v>19912.409033102209</v>
      </c>
      <c r="AC112" s="12">
        <f t="shared" si="118"/>
        <v>1.8442312303065165</v>
      </c>
      <c r="AD112" s="12">
        <f t="shared" si="119"/>
        <v>2.9236158024132406</v>
      </c>
      <c r="AE112" s="12">
        <f t="shared" si="120"/>
        <v>4.0518531974591658</v>
      </c>
      <c r="AF112" s="11">
        <f t="shared" si="121"/>
        <v>-4.0504037456468023E-3</v>
      </c>
      <c r="AG112" s="11">
        <f t="shared" si="122"/>
        <v>2.9673830763510267E-4</v>
      </c>
      <c r="AH112" s="11">
        <f t="shared" si="123"/>
        <v>9.7937136394747881E-3</v>
      </c>
      <c r="AI112" s="1">
        <f t="shared" si="81"/>
        <v>174007.45807006164</v>
      </c>
      <c r="AJ112" s="1">
        <f t="shared" si="82"/>
        <v>54567.587584989262</v>
      </c>
      <c r="AK112" s="1">
        <f t="shared" si="83"/>
        <v>21978.593999776673</v>
      </c>
      <c r="AL112" s="10">
        <f t="shared" si="124"/>
        <v>36.479214684508833</v>
      </c>
      <c r="AM112" s="10">
        <f t="shared" si="125"/>
        <v>7.0354896484946625</v>
      </c>
      <c r="AN112" s="10">
        <f t="shared" si="126"/>
        <v>2.4534253044836469</v>
      </c>
      <c r="AO112" s="7">
        <f t="shared" si="127"/>
        <v>1.1745815291984913E-2</v>
      </c>
      <c r="AP112" s="7">
        <f t="shared" si="128"/>
        <v>1.4796629349838377E-2</v>
      </c>
      <c r="AQ112" s="7">
        <f t="shared" si="129"/>
        <v>1.3422409774446298E-2</v>
      </c>
      <c r="AR112" s="1">
        <f t="shared" si="138"/>
        <v>99403.919676458594</v>
      </c>
      <c r="AS112" s="1">
        <f t="shared" si="133"/>
        <v>32518.20928796209</v>
      </c>
      <c r="AT112" s="1">
        <f t="shared" si="134"/>
        <v>13023.04027984415</v>
      </c>
      <c r="AU112" s="1">
        <f t="shared" si="87"/>
        <v>19880.783935291722</v>
      </c>
      <c r="AV112" s="1">
        <f t="shared" si="88"/>
        <v>6503.6418575924181</v>
      </c>
      <c r="AW112" s="1">
        <f t="shared" si="89"/>
        <v>2604.6080559688303</v>
      </c>
      <c r="AX112" s="1">
        <f t="shared" si="161"/>
        <v>68538.327577897566</v>
      </c>
      <c r="AY112" s="1">
        <f t="shared" si="144"/>
        <v>8852.9944392760899</v>
      </c>
      <c r="AZ112" s="1">
        <f t="shared" si="145"/>
        <v>2426.8019120612512</v>
      </c>
      <c r="BA112" s="1">
        <f t="shared" si="162"/>
        <v>12919.806312229013</v>
      </c>
      <c r="BB112" s="1">
        <f t="shared" si="163"/>
        <v>26706.634099482708</v>
      </c>
      <c r="BC112" s="1">
        <f t="shared" si="164"/>
        <v>33461.608093130388</v>
      </c>
      <c r="BD112" s="1">
        <f t="shared" si="146"/>
        <v>16186.311953370283</v>
      </c>
      <c r="BE112">
        <f t="shared" si="174"/>
        <v>0</v>
      </c>
      <c r="BF112">
        <f t="shared" si="175"/>
        <v>0</v>
      </c>
      <c r="BG112">
        <f t="shared" si="176"/>
        <v>0</v>
      </c>
      <c r="BH112">
        <f t="shared" si="147"/>
        <v>0</v>
      </c>
      <c r="BI112">
        <f t="shared" si="165"/>
        <v>0</v>
      </c>
      <c r="BJ112">
        <f t="shared" si="148"/>
        <v>0</v>
      </c>
      <c r="BK112">
        <f t="shared" si="149"/>
        <v>0</v>
      </c>
      <c r="BL112">
        <f t="shared" si="150"/>
        <v>0</v>
      </c>
      <c r="BM112">
        <f t="shared" si="151"/>
        <v>0</v>
      </c>
      <c r="BN112">
        <f t="shared" si="152"/>
        <v>0</v>
      </c>
      <c r="BO112">
        <f t="shared" si="166"/>
        <v>0</v>
      </c>
      <c r="BP112">
        <f t="shared" si="167"/>
        <v>0</v>
      </c>
      <c r="BQ112">
        <f t="shared" si="168"/>
        <v>0</v>
      </c>
      <c r="BR112" s="13">
        <f t="shared" si="140"/>
        <v>0.22146318426189657</v>
      </c>
      <c r="BS112" s="8">
        <f>BS$3*temperature!$I222</f>
        <v>-14.893496139958211</v>
      </c>
      <c r="BT112" s="8">
        <f>BT$3*temperature!$I222</f>
        <v>-13.765442582150444</v>
      </c>
      <c r="BU112" s="8">
        <f>BU$3*temperature!$I222</f>
        <v>-12.084873236000934</v>
      </c>
      <c r="BV112" s="8">
        <f t="shared" si="169"/>
        <v>-13.030558165530827</v>
      </c>
      <c r="BW112" s="8">
        <f t="shared" si="153"/>
        <v>-11.165120047550429</v>
      </c>
      <c r="BX112" s="8">
        <f t="shared" si="154"/>
        <v>-9.8020139660704597</v>
      </c>
      <c r="BY112" s="15">
        <f t="shared" si="170"/>
        <v>0.12508399350433583</v>
      </c>
      <c r="BZ112" s="15">
        <f t="shared" si="155"/>
        <v>0.18890221066860827</v>
      </c>
      <c r="CA112" s="15">
        <f t="shared" si="156"/>
        <v>0.18890221066860827</v>
      </c>
      <c r="CB112" s="8">
        <f t="shared" si="171"/>
        <v>0.93146898721369198</v>
      </c>
      <c r="CC112" s="8">
        <f t="shared" si="157"/>
        <v>1.3001612673000069</v>
      </c>
      <c r="CD112" s="8">
        <f t="shared" si="158"/>
        <v>1.1414296349652369</v>
      </c>
      <c r="CE112" s="8">
        <f t="shared" si="172"/>
        <v>-13.96202715274452</v>
      </c>
      <c r="CF112" s="8">
        <f t="shared" si="159"/>
        <v>-12.465281314850436</v>
      </c>
      <c r="CG112" s="8">
        <f t="shared" si="160"/>
        <v>-10.943443601035696</v>
      </c>
      <c r="CH112" s="8">
        <f>CH$3*temperature!$I222+CH$4*temperature!$I222^2</f>
        <v>-13.96202715274452</v>
      </c>
      <c r="CI112" s="8">
        <f>CI$3*temperature!$I222+CI$4*temperature!$I222^2</f>
        <v>-12.465303993811959</v>
      </c>
      <c r="CJ112" s="8">
        <f>CJ$3*temperature!$I222+CJ$4*temperature!$I222^2</f>
        <v>-10.943455177062095</v>
      </c>
      <c r="CK112" s="13"/>
      <c r="CL112" s="13"/>
      <c r="CM112" s="13"/>
    </row>
    <row r="113" spans="1:91" x14ac:dyDescent="0.3">
      <c r="A113">
        <f t="shared" si="90"/>
        <v>2067</v>
      </c>
      <c r="B113" s="4">
        <f t="shared" si="91"/>
        <v>1160.5286003220729</v>
      </c>
      <c r="C113" s="4">
        <f t="shared" si="92"/>
        <v>2939.7827406824481</v>
      </c>
      <c r="D113" s="4">
        <f t="shared" si="93"/>
        <v>4296.8819395188175</v>
      </c>
      <c r="E113" s="11">
        <f t="shared" si="94"/>
        <v>2.2073615511651934E-4</v>
      </c>
      <c r="F113" s="11">
        <f t="shared" si="95"/>
        <v>4.3486502714852262E-4</v>
      </c>
      <c r="G113" s="11">
        <f t="shared" si="96"/>
        <v>8.8776148384481365E-4</v>
      </c>
      <c r="H113" s="4">
        <f t="shared" si="97"/>
        <v>100652.39446193569</v>
      </c>
      <c r="I113" s="4">
        <f t="shared" si="98"/>
        <v>33073.496192751372</v>
      </c>
      <c r="J113" s="4">
        <f t="shared" si="99"/>
        <v>13233.880345285444</v>
      </c>
      <c r="K113" s="4">
        <f t="shared" si="100"/>
        <v>86729.783681334855</v>
      </c>
      <c r="L113" s="4">
        <f t="shared" si="101"/>
        <v>11250.319874003211</v>
      </c>
      <c r="M113" s="4">
        <f t="shared" si="102"/>
        <v>3079.8799063042047</v>
      </c>
      <c r="N113" s="11">
        <f t="shared" si="103"/>
        <v>1.2336154047665637E-2</v>
      </c>
      <c r="O113" s="11">
        <f t="shared" si="104"/>
        <v>1.6634084764941992E-2</v>
      </c>
      <c r="P113" s="11">
        <f t="shared" si="105"/>
        <v>1.5288438993604991E-2</v>
      </c>
      <c r="Q113" s="4">
        <f t="shared" si="106"/>
        <v>7653.2765944131279</v>
      </c>
      <c r="R113" s="4">
        <f t="shared" si="107"/>
        <v>9857.8781951853325</v>
      </c>
      <c r="S113" s="4">
        <f t="shared" si="108"/>
        <v>4977.5305992683652</v>
      </c>
      <c r="T113" s="4">
        <f t="shared" si="109"/>
        <v>76.03670668070805</v>
      </c>
      <c r="U113" s="4">
        <f t="shared" si="110"/>
        <v>298.05975569482899</v>
      </c>
      <c r="V113" s="4">
        <f t="shared" si="111"/>
        <v>376.1202662710794</v>
      </c>
      <c r="W113" s="11">
        <f t="shared" si="112"/>
        <v>-1.0734613539272964E-2</v>
      </c>
      <c r="X113" s="11">
        <f t="shared" si="113"/>
        <v>-1.217998157191269E-2</v>
      </c>
      <c r="Y113" s="11">
        <f t="shared" si="114"/>
        <v>-9.7425357312937999E-3</v>
      </c>
      <c r="Z113" s="4">
        <f t="shared" si="135"/>
        <v>14033.523503414792</v>
      </c>
      <c r="AA113" s="4">
        <f t="shared" si="136"/>
        <v>28694.673882511597</v>
      </c>
      <c r="AB113" s="4">
        <f t="shared" si="137"/>
        <v>20238.455156060762</v>
      </c>
      <c r="AC113" s="12">
        <f t="shared" si="118"/>
        <v>1.8367613492234443</v>
      </c>
      <c r="AD113" s="12">
        <f t="shared" si="119"/>
        <v>2.9244833512186239</v>
      </c>
      <c r="AE113" s="12">
        <f t="shared" si="120"/>
        <v>4.0915358873842713</v>
      </c>
      <c r="AF113" s="11">
        <f t="shared" si="121"/>
        <v>-4.0504037456468023E-3</v>
      </c>
      <c r="AG113" s="11">
        <f t="shared" si="122"/>
        <v>2.9673830763510267E-4</v>
      </c>
      <c r="AH113" s="11">
        <f t="shared" si="123"/>
        <v>9.7937136394747881E-3</v>
      </c>
      <c r="AI113" s="1">
        <f t="shared" si="81"/>
        <v>176487.49619834719</v>
      </c>
      <c r="AJ113" s="1">
        <f t="shared" si="82"/>
        <v>55614.470684082757</v>
      </c>
      <c r="AK113" s="1">
        <f t="shared" si="83"/>
        <v>22385.342655767836</v>
      </c>
      <c r="AL113" s="10">
        <f t="shared" si="124"/>
        <v>36.903408021012922</v>
      </c>
      <c r="AM113" s="10">
        <f t="shared" si="125"/>
        <v>7.1385501657918295</v>
      </c>
      <c r="AN113" s="10">
        <f t="shared" si="126"/>
        <v>2.4860268754735442</v>
      </c>
      <c r="AO113" s="7">
        <f t="shared" si="127"/>
        <v>1.1628357139065064E-2</v>
      </c>
      <c r="AP113" s="7">
        <f t="shared" si="128"/>
        <v>1.4648663056339993E-2</v>
      </c>
      <c r="AQ113" s="7">
        <f t="shared" si="129"/>
        <v>1.3288185676701836E-2</v>
      </c>
      <c r="AR113" s="1">
        <f t="shared" si="138"/>
        <v>100652.39446193569</v>
      </c>
      <c r="AS113" s="1">
        <f t="shared" si="133"/>
        <v>33073.496192751372</v>
      </c>
      <c r="AT113" s="1">
        <f t="shared" si="134"/>
        <v>13233.880345285444</v>
      </c>
      <c r="AU113" s="1">
        <f t="shared" si="87"/>
        <v>20130.478892387138</v>
      </c>
      <c r="AV113" s="1">
        <f t="shared" si="88"/>
        <v>6614.6992385502745</v>
      </c>
      <c r="AW113" s="1">
        <f t="shared" si="89"/>
        <v>2646.776069057089</v>
      </c>
      <c r="AX113" s="1">
        <f t="shared" si="161"/>
        <v>69383.826945067878</v>
      </c>
      <c r="AY113" s="1">
        <f t="shared" si="144"/>
        <v>9000.2558992025679</v>
      </c>
      <c r="AZ113" s="1">
        <f t="shared" si="145"/>
        <v>2463.9039250433639</v>
      </c>
      <c r="BA113" s="1">
        <f t="shared" si="162"/>
        <v>12936.887054740133</v>
      </c>
      <c r="BB113" s="1">
        <f t="shared" si="163"/>
        <v>26766.746222239868</v>
      </c>
      <c r="BC113" s="1">
        <f t="shared" si="164"/>
        <v>33556.509528863804</v>
      </c>
      <c r="BD113" s="1">
        <f t="shared" si="146"/>
        <v>15751.868451712078</v>
      </c>
      <c r="BE113">
        <f t="shared" si="174"/>
        <v>0</v>
      </c>
      <c r="BF113">
        <f t="shared" si="175"/>
        <v>0</v>
      </c>
      <c r="BG113">
        <f t="shared" si="176"/>
        <v>0</v>
      </c>
      <c r="BH113">
        <f t="shared" si="147"/>
        <v>0</v>
      </c>
      <c r="BI113">
        <f t="shared" si="165"/>
        <v>0</v>
      </c>
      <c r="BJ113">
        <f t="shared" si="148"/>
        <v>0</v>
      </c>
      <c r="BK113">
        <f t="shared" si="149"/>
        <v>0</v>
      </c>
      <c r="BL113">
        <f t="shared" si="150"/>
        <v>0</v>
      </c>
      <c r="BM113">
        <f t="shared" si="151"/>
        <v>0</v>
      </c>
      <c r="BN113">
        <f t="shared" si="152"/>
        <v>0</v>
      </c>
      <c r="BO113">
        <f t="shared" si="166"/>
        <v>0</v>
      </c>
      <c r="BP113">
        <f t="shared" si="167"/>
        <v>0</v>
      </c>
      <c r="BQ113">
        <f t="shared" si="168"/>
        <v>0</v>
      </c>
      <c r="BR113" s="13">
        <f t="shared" si="140"/>
        <v>0.2150128002542685</v>
      </c>
      <c r="BS113" s="8">
        <f>BS$3*temperature!$I223</f>
        <v>-15.099245937042035</v>
      </c>
      <c r="BT113" s="8">
        <f>BT$3*temperature!$I223</f>
        <v>-13.955608611095641</v>
      </c>
      <c r="BU113" s="8">
        <f>BU$3*temperature!$I223</f>
        <v>-12.25182263409558</v>
      </c>
      <c r="BV113" s="8">
        <f t="shared" si="169"/>
        <v>-13.184480413780385</v>
      </c>
      <c r="BW113" s="8">
        <f t="shared" si="153"/>
        <v>-11.282944246012383</v>
      </c>
      <c r="BX113" s="8">
        <f t="shared" si="154"/>
        <v>-9.9054534664024363</v>
      </c>
      <c r="BY113" s="15">
        <f t="shared" si="170"/>
        <v>0.126811996522573</v>
      </c>
      <c r="BZ113" s="15">
        <f t="shared" si="155"/>
        <v>0.19151184585087253</v>
      </c>
      <c r="CA113" s="15">
        <f t="shared" si="156"/>
        <v>0.19151184585087258</v>
      </c>
      <c r="CB113" s="8">
        <f t="shared" si="171"/>
        <v>0.95738276163082447</v>
      </c>
      <c r="CC113" s="8">
        <f t="shared" si="157"/>
        <v>1.336332182541629</v>
      </c>
      <c r="CD113" s="8">
        <f t="shared" si="158"/>
        <v>1.1731845838465724</v>
      </c>
      <c r="CE113" s="8">
        <f t="shared" si="172"/>
        <v>-14.14186317541121</v>
      </c>
      <c r="CF113" s="8">
        <f t="shared" si="159"/>
        <v>-12.619276428554011</v>
      </c>
      <c r="CG113" s="8">
        <f t="shared" si="160"/>
        <v>-11.078638050249008</v>
      </c>
      <c r="CH113" s="8">
        <f>CH$3*temperature!$I223+CH$4*temperature!$I223^2</f>
        <v>-14.14186317541121</v>
      </c>
      <c r="CI113" s="8">
        <f>CI$3*temperature!$I223+CI$4*temperature!$I223^2</f>
        <v>-12.619299346843857</v>
      </c>
      <c r="CJ113" s="8">
        <f>CJ$3*temperature!$I223+CJ$4*temperature!$I223^2</f>
        <v>-11.078649748435822</v>
      </c>
      <c r="CK113" s="13"/>
      <c r="CL113" s="13"/>
      <c r="CM113" s="13"/>
    </row>
    <row r="114" spans="1:91" x14ac:dyDescent="0.3">
      <c r="A114">
        <f t="shared" si="90"/>
        <v>2068</v>
      </c>
      <c r="B114" s="4">
        <f t="shared" si="91"/>
        <v>1160.7719624121537</v>
      </c>
      <c r="C114" s="4">
        <f t="shared" si="92"/>
        <v>2940.9972289487187</v>
      </c>
      <c r="D114" s="4">
        <f t="shared" si="93"/>
        <v>4300.5058154910248</v>
      </c>
      <c r="E114" s="11">
        <f t="shared" si="94"/>
        <v>2.0969934736069336E-4</v>
      </c>
      <c r="F114" s="11">
        <f t="shared" si="95"/>
        <v>4.1312177579109647E-4</v>
      </c>
      <c r="G114" s="11">
        <f t="shared" si="96"/>
        <v>8.4337340965257295E-4</v>
      </c>
      <c r="H114" s="4">
        <f t="shared" si="97"/>
        <v>101899.53567091006</v>
      </c>
      <c r="I114" s="4">
        <f t="shared" si="98"/>
        <v>33631.131569723264</v>
      </c>
      <c r="J114" s="4">
        <f t="shared" si="99"/>
        <v>13445.164007563213</v>
      </c>
      <c r="K114" s="4">
        <f t="shared" si="100"/>
        <v>87786.007045825536</v>
      </c>
      <c r="L114" s="4">
        <f t="shared" si="101"/>
        <v>11435.281624438987</v>
      </c>
      <c r="M114" s="4">
        <f t="shared" si="102"/>
        <v>3126.414562475848</v>
      </c>
      <c r="N114" s="11">
        <f t="shared" si="103"/>
        <v>1.2178323519997258E-2</v>
      </c>
      <c r="O114" s="11">
        <f t="shared" si="104"/>
        <v>1.6440577024229963E-2</v>
      </c>
      <c r="P114" s="11">
        <f t="shared" si="105"/>
        <v>1.5109243732650546E-2</v>
      </c>
      <c r="Q114" s="4">
        <f t="shared" si="106"/>
        <v>7664.9321907486137</v>
      </c>
      <c r="R114" s="4">
        <f t="shared" si="107"/>
        <v>9901.9936661894735</v>
      </c>
      <c r="S114" s="4">
        <f t="shared" si="108"/>
        <v>5007.7306763807192</v>
      </c>
      <c r="T114" s="4">
        <f t="shared" si="109"/>
        <v>75.220482019691602</v>
      </c>
      <c r="U114" s="4">
        <f t="shared" si="110"/>
        <v>294.42939336313719</v>
      </c>
      <c r="V114" s="4">
        <f t="shared" si="111"/>
        <v>372.45590113766968</v>
      </c>
      <c r="W114" s="11">
        <f t="shared" si="112"/>
        <v>-1.0734613539272964E-2</v>
      </c>
      <c r="X114" s="11">
        <f t="shared" si="113"/>
        <v>-1.217998157191269E-2</v>
      </c>
      <c r="Y114" s="11">
        <f t="shared" si="114"/>
        <v>-9.7425357312937999E-3</v>
      </c>
      <c r="Z114" s="4">
        <f t="shared" si="135"/>
        <v>14000.305135277626</v>
      </c>
      <c r="AA114" s="4">
        <f t="shared" si="136"/>
        <v>28837.755388374972</v>
      </c>
      <c r="AB114" s="4">
        <f t="shared" si="137"/>
        <v>20565.201352803037</v>
      </c>
      <c r="AC114" s="12">
        <f t="shared" si="118"/>
        <v>1.8293217241746904</v>
      </c>
      <c r="AD114" s="12">
        <f t="shared" si="119"/>
        <v>2.9253511574589717</v>
      </c>
      <c r="AE114" s="12">
        <f t="shared" si="120"/>
        <v>4.1316072182109469</v>
      </c>
      <c r="AF114" s="11">
        <f t="shared" si="121"/>
        <v>-4.0504037456468023E-3</v>
      </c>
      <c r="AG114" s="11">
        <f t="shared" si="122"/>
        <v>2.9673830763510267E-4</v>
      </c>
      <c r="AH114" s="11">
        <f t="shared" si="123"/>
        <v>9.7937136394747881E-3</v>
      </c>
      <c r="AI114" s="1">
        <f t="shared" si="81"/>
        <v>178969.2254708996</v>
      </c>
      <c r="AJ114" s="1">
        <f t="shared" si="82"/>
        <v>56667.722854224754</v>
      </c>
      <c r="AK114" s="1">
        <f t="shared" si="83"/>
        <v>22793.584459248144</v>
      </c>
      <c r="AL114" s="10">
        <f t="shared" si="124"/>
        <v>37.328242769048728</v>
      </c>
      <c r="AM114" s="10">
        <f t="shared" si="125"/>
        <v>7.2420746797203996</v>
      </c>
      <c r="AN114" s="10">
        <f t="shared" si="126"/>
        <v>2.5187313143249219</v>
      </c>
      <c r="AO114" s="7">
        <f t="shared" si="127"/>
        <v>1.1512073567674414E-2</v>
      </c>
      <c r="AP114" s="7">
        <f t="shared" si="128"/>
        <v>1.4502176425776593E-2</v>
      </c>
      <c r="AQ114" s="7">
        <f t="shared" si="129"/>
        <v>1.3155303819934818E-2</v>
      </c>
      <c r="AR114" s="1">
        <f t="shared" si="138"/>
        <v>101899.53567091006</v>
      </c>
      <c r="AS114" s="1">
        <f t="shared" si="133"/>
        <v>33631.131569723264</v>
      </c>
      <c r="AT114" s="1">
        <f t="shared" si="134"/>
        <v>13445.164007563213</v>
      </c>
      <c r="AU114" s="1">
        <f t="shared" si="87"/>
        <v>20379.907134182013</v>
      </c>
      <c r="AV114" s="1">
        <f t="shared" si="88"/>
        <v>6726.2263139446532</v>
      </c>
      <c r="AW114" s="1">
        <f t="shared" si="89"/>
        <v>2689.0328015126429</v>
      </c>
      <c r="AX114" s="1">
        <f t="shared" si="161"/>
        <v>70228.805636660429</v>
      </c>
      <c r="AY114" s="1">
        <f t="shared" si="144"/>
        <v>9148.2252995511917</v>
      </c>
      <c r="AZ114" s="1">
        <f t="shared" si="145"/>
        <v>2501.1316499806785</v>
      </c>
      <c r="BA114" s="1">
        <f t="shared" si="162"/>
        <v>12953.650782586286</v>
      </c>
      <c r="BB114" s="1">
        <f t="shared" si="163"/>
        <v>26825.762677936742</v>
      </c>
      <c r="BC114" s="1">
        <f t="shared" si="164"/>
        <v>33649.301596829835</v>
      </c>
      <c r="BD114" s="1">
        <f t="shared" si="146"/>
        <v>15328.265673353601</v>
      </c>
      <c r="BE114">
        <f t="shared" si="174"/>
        <v>0</v>
      </c>
      <c r="BF114">
        <f t="shared" si="175"/>
        <v>0</v>
      </c>
      <c r="BG114">
        <f t="shared" si="176"/>
        <v>0</v>
      </c>
      <c r="BH114">
        <f t="shared" si="147"/>
        <v>0</v>
      </c>
      <c r="BI114">
        <f t="shared" si="165"/>
        <v>0</v>
      </c>
      <c r="BJ114">
        <f t="shared" si="148"/>
        <v>0</v>
      </c>
      <c r="BK114">
        <f t="shared" si="149"/>
        <v>0</v>
      </c>
      <c r="BL114">
        <f t="shared" si="150"/>
        <v>0</v>
      </c>
      <c r="BM114">
        <f t="shared" si="151"/>
        <v>0</v>
      </c>
      <c r="BN114">
        <f t="shared" si="152"/>
        <v>0</v>
      </c>
      <c r="BO114">
        <f t="shared" si="166"/>
        <v>0</v>
      </c>
      <c r="BP114">
        <f t="shared" si="167"/>
        <v>0</v>
      </c>
      <c r="BQ114">
        <f t="shared" si="168"/>
        <v>0</v>
      </c>
      <c r="BR114" s="13">
        <f t="shared" si="140"/>
        <v>0.20875029150899854</v>
      </c>
      <c r="BS114" s="8">
        <f>BS$3*temperature!$I224</f>
        <v>-15.305478161409098</v>
      </c>
      <c r="BT114" s="8">
        <f>BT$3*temperature!$I224</f>
        <v>-14.146220527628621</v>
      </c>
      <c r="BU114" s="8">
        <f>BU$3*temperature!$I224</f>
        <v>-12.419163483096629</v>
      </c>
      <c r="BV114" s="8">
        <f t="shared" si="169"/>
        <v>-13.338049992412277</v>
      </c>
      <c r="BW114" s="8">
        <f t="shared" si="153"/>
        <v>-11.400048688696742</v>
      </c>
      <c r="BX114" s="8">
        <f t="shared" si="154"/>
        <v>-10.008261083140315</v>
      </c>
      <c r="BY114" s="15">
        <f t="shared" si="170"/>
        <v>0.12854405123764454</v>
      </c>
      <c r="BZ114" s="15">
        <f t="shared" si="155"/>
        <v>0.19412759991747625</v>
      </c>
      <c r="CA114" s="15">
        <f t="shared" si="156"/>
        <v>0.19412759991747627</v>
      </c>
      <c r="CB114" s="8">
        <f t="shared" si="171"/>
        <v>0.98371408449841036</v>
      </c>
      <c r="CC114" s="8">
        <f t="shared" si="157"/>
        <v>1.3730859194659393</v>
      </c>
      <c r="CD114" s="8">
        <f t="shared" si="158"/>
        <v>1.2054511999781565</v>
      </c>
      <c r="CE114" s="8">
        <f t="shared" si="172"/>
        <v>-14.321764076910688</v>
      </c>
      <c r="CF114" s="8">
        <f t="shared" si="159"/>
        <v>-12.773134608162682</v>
      </c>
      <c r="CG114" s="8">
        <f t="shared" si="160"/>
        <v>-11.213712283118472</v>
      </c>
      <c r="CH114" s="8">
        <f>CH$3*temperature!$I224+CH$4*temperature!$I224^2</f>
        <v>-14.321764076910688</v>
      </c>
      <c r="CI114" s="8">
        <f>CI$3*temperature!$I224+CI$4*temperature!$I224^2</f>
        <v>-12.773157764318851</v>
      </c>
      <c r="CJ114" s="8">
        <f>CJ$3*temperature!$I224+CJ$4*temperature!$I224^2</f>
        <v>-11.213724102719459</v>
      </c>
      <c r="CK114" s="13"/>
      <c r="CL114" s="13"/>
      <c r="CM114" s="13"/>
    </row>
    <row r="115" spans="1:91" x14ac:dyDescent="0.3">
      <c r="A115">
        <f t="shared" si="90"/>
        <v>2069</v>
      </c>
      <c r="B115" s="4">
        <f t="shared" si="91"/>
        <v>1161.0032048789585</v>
      </c>
      <c r="C115" s="4">
        <f t="shared" si="92"/>
        <v>2942.1514694466478</v>
      </c>
      <c r="D115" s="4">
        <f t="shared" si="93"/>
        <v>4303.951401131224</v>
      </c>
      <c r="E115" s="11">
        <f t="shared" si="94"/>
        <v>1.992143799926587E-4</v>
      </c>
      <c r="F115" s="11">
        <f t="shared" si="95"/>
        <v>3.9246568700154164E-4</v>
      </c>
      <c r="G115" s="11">
        <f t="shared" si="96"/>
        <v>8.0120473916994424E-4</v>
      </c>
      <c r="H115" s="4">
        <f t="shared" si="97"/>
        <v>103145.16859776902</v>
      </c>
      <c r="I115" s="4">
        <f t="shared" si="98"/>
        <v>34191.034987501567</v>
      </c>
      <c r="J115" s="4">
        <f t="shared" si="99"/>
        <v>13656.866091048525</v>
      </c>
      <c r="K115" s="4">
        <f t="shared" si="100"/>
        <v>88841.415910236465</v>
      </c>
      <c r="L115" s="4">
        <f t="shared" si="101"/>
        <v>11621.099505774979</v>
      </c>
      <c r="M115" s="4">
        <f t="shared" si="102"/>
        <v>3173.0995121039327</v>
      </c>
      <c r="N115" s="11">
        <f t="shared" si="103"/>
        <v>1.2022518165793583E-2</v>
      </c>
      <c r="O115" s="11">
        <f t="shared" si="104"/>
        <v>1.6249523836725732E-2</v>
      </c>
      <c r="P115" s="11">
        <f t="shared" si="105"/>
        <v>1.4932424569796821E-2</v>
      </c>
      <c r="Q115" s="4">
        <f t="shared" si="106"/>
        <v>7675.3434127973524</v>
      </c>
      <c r="R115" s="4">
        <f t="shared" si="107"/>
        <v>9944.2316948384923</v>
      </c>
      <c r="S115" s="4">
        <f t="shared" si="108"/>
        <v>5037.0241756857004</v>
      </c>
      <c r="T115" s="4">
        <f t="shared" si="109"/>
        <v>74.41301921497238</v>
      </c>
      <c r="U115" s="4">
        <f t="shared" si="110"/>
        <v>290.84324877774475</v>
      </c>
      <c r="V115" s="4">
        <f t="shared" si="111"/>
        <v>368.82723621250472</v>
      </c>
      <c r="W115" s="11">
        <f t="shared" si="112"/>
        <v>-1.0734613539272964E-2</v>
      </c>
      <c r="X115" s="11">
        <f t="shared" si="113"/>
        <v>-1.217998157191269E-2</v>
      </c>
      <c r="Y115" s="11">
        <f t="shared" si="114"/>
        <v>-9.7425357312937999E-3</v>
      </c>
      <c r="Z115" s="4">
        <f t="shared" si="135"/>
        <v>13964.833720459497</v>
      </c>
      <c r="AA115" s="4">
        <f t="shared" si="136"/>
        <v>28975.404194309991</v>
      </c>
      <c r="AB115" s="4">
        <f t="shared" si="137"/>
        <v>20892.607911593288</v>
      </c>
      <c r="AC115" s="12">
        <f t="shared" si="118"/>
        <v>1.8219122326111001</v>
      </c>
      <c r="AD115" s="12">
        <f t="shared" si="119"/>
        <v>2.9262192212106743</v>
      </c>
      <c r="AE115" s="12">
        <f t="shared" si="120"/>
        <v>4.1720709961768918</v>
      </c>
      <c r="AF115" s="11">
        <f t="shared" si="121"/>
        <v>-4.0504037456468023E-3</v>
      </c>
      <c r="AG115" s="11">
        <f t="shared" si="122"/>
        <v>2.9673830763510267E-4</v>
      </c>
      <c r="AH115" s="11">
        <f t="shared" si="123"/>
        <v>9.7937136394747881E-3</v>
      </c>
      <c r="AI115" s="1">
        <f t="shared" si="81"/>
        <v>181452.21005799167</v>
      </c>
      <c r="AJ115" s="1">
        <f t="shared" si="82"/>
        <v>57727.176882746928</v>
      </c>
      <c r="AK115" s="1">
        <f t="shared" si="83"/>
        <v>23203.258814835975</v>
      </c>
      <c r="AL115" s="10">
        <f t="shared" si="124"/>
        <v>37.753670991188933</v>
      </c>
      <c r="AM115" s="10">
        <f t="shared" si="125"/>
        <v>7.3460502659674152</v>
      </c>
      <c r="AN115" s="10">
        <f t="shared" si="126"/>
        <v>2.5515346432488428</v>
      </c>
      <c r="AO115" s="7">
        <f t="shared" si="127"/>
        <v>1.1396952831997669E-2</v>
      </c>
      <c r="AP115" s="7">
        <f t="shared" si="128"/>
        <v>1.4357154661518826E-2</v>
      </c>
      <c r="AQ115" s="7">
        <f t="shared" si="129"/>
        <v>1.302375078173547E-2</v>
      </c>
      <c r="AR115" s="1">
        <f t="shared" si="138"/>
        <v>103145.16859776902</v>
      </c>
      <c r="AS115" s="1">
        <f t="shared" si="133"/>
        <v>34191.034987501567</v>
      </c>
      <c r="AT115" s="1">
        <f t="shared" si="134"/>
        <v>13656.866091048525</v>
      </c>
      <c r="AU115" s="1">
        <f t="shared" si="87"/>
        <v>20629.033719553805</v>
      </c>
      <c r="AV115" s="1">
        <f t="shared" si="88"/>
        <v>6838.2069975003142</v>
      </c>
      <c r="AW115" s="1">
        <f t="shared" si="89"/>
        <v>2731.3732182097051</v>
      </c>
      <c r="AX115" s="1">
        <f t="shared" si="161"/>
        <v>71073.132728189172</v>
      </c>
      <c r="AY115" s="1">
        <f t="shared" si="144"/>
        <v>9296.8796046199823</v>
      </c>
      <c r="AZ115" s="1">
        <f t="shared" si="145"/>
        <v>2538.4796096831465</v>
      </c>
      <c r="BA115" s="1">
        <f t="shared" si="162"/>
        <v>12970.106278471128</v>
      </c>
      <c r="BB115" s="1">
        <f t="shared" si="163"/>
        <v>26883.715153856472</v>
      </c>
      <c r="BC115" s="1">
        <f t="shared" si="164"/>
        <v>33740.054888584149</v>
      </c>
      <c r="BD115" s="1">
        <f t="shared" si="146"/>
        <v>14915.284597347098</v>
      </c>
      <c r="BE115">
        <f t="shared" si="174"/>
        <v>0</v>
      </c>
      <c r="BF115">
        <f t="shared" si="175"/>
        <v>0</v>
      </c>
      <c r="BG115">
        <f t="shared" si="176"/>
        <v>0</v>
      </c>
      <c r="BH115">
        <f t="shared" si="147"/>
        <v>0</v>
      </c>
      <c r="BI115">
        <f t="shared" si="165"/>
        <v>0</v>
      </c>
      <c r="BJ115">
        <f t="shared" si="148"/>
        <v>0</v>
      </c>
      <c r="BK115">
        <f t="shared" si="149"/>
        <v>0</v>
      </c>
      <c r="BL115">
        <f t="shared" si="150"/>
        <v>0</v>
      </c>
      <c r="BM115">
        <f t="shared" si="151"/>
        <v>0</v>
      </c>
      <c r="BN115">
        <f t="shared" si="152"/>
        <v>0</v>
      </c>
      <c r="BO115">
        <f t="shared" si="166"/>
        <v>0</v>
      </c>
      <c r="BP115">
        <f t="shared" si="167"/>
        <v>0</v>
      </c>
      <c r="BQ115">
        <f t="shared" si="168"/>
        <v>0</v>
      </c>
      <c r="BR115" s="13">
        <f t="shared" si="140"/>
        <v>0.20267018593106653</v>
      </c>
      <c r="BS115" s="8">
        <f>BS$3*temperature!$I225</f>
        <v>-15.512152444488438</v>
      </c>
      <c r="BT115" s="8">
        <f>BT$3*temperature!$I225</f>
        <v>-14.33724102074863</v>
      </c>
      <c r="BU115" s="8">
        <f>BU$3*temperature!$I225</f>
        <v>-12.586863027158296</v>
      </c>
      <c r="BV115" s="8">
        <f t="shared" si="169"/>
        <v>-13.491232037746727</v>
      </c>
      <c r="BW115" s="8">
        <f t="shared" si="153"/>
        <v>-11.516403748429484</v>
      </c>
      <c r="BX115" s="8">
        <f t="shared" si="154"/>
        <v>-10.110410806176525</v>
      </c>
      <c r="BY115" s="15">
        <f t="shared" si="170"/>
        <v>0.13027981861148843</v>
      </c>
      <c r="BZ115" s="15">
        <f t="shared" si="155"/>
        <v>0.19674896085215246</v>
      </c>
      <c r="CA115" s="15">
        <f t="shared" si="156"/>
        <v>0.19674896085215246</v>
      </c>
      <c r="CB115" s="8">
        <f t="shared" si="171"/>
        <v>1.0104602033708554</v>
      </c>
      <c r="CC115" s="8">
        <f t="shared" si="157"/>
        <v>1.4104186361595734</v>
      </c>
      <c r="CD115" s="8">
        <f t="shared" si="158"/>
        <v>1.2382261104908863</v>
      </c>
      <c r="CE115" s="8">
        <f t="shared" si="172"/>
        <v>-14.501692241117581</v>
      </c>
      <c r="CF115" s="8">
        <f t="shared" si="159"/>
        <v>-12.926822384589057</v>
      </c>
      <c r="CG115" s="8">
        <f t="shared" si="160"/>
        <v>-11.348636916667411</v>
      </c>
      <c r="CH115" s="8">
        <f>CH$3*temperature!$I225+CH$4*temperature!$I225^2</f>
        <v>-14.501692241117583</v>
      </c>
      <c r="CI115" s="8">
        <f>CI$3*temperature!$I225+CI$4*temperature!$I225^2</f>
        <v>-12.926845777089378</v>
      </c>
      <c r="CJ115" s="8">
        <f>CJ$3*temperature!$I225+CJ$4*temperature!$I225^2</f>
        <v>-11.348648856905605</v>
      </c>
      <c r="CK115" s="13"/>
      <c r="CL115" s="13"/>
      <c r="CM115" s="13"/>
    </row>
    <row r="116" spans="1:91" x14ac:dyDescent="0.3">
      <c r="A116">
        <f t="shared" si="90"/>
        <v>2070</v>
      </c>
      <c r="B116" s="4">
        <f t="shared" si="91"/>
        <v>1161.2229289859065</v>
      </c>
      <c r="C116" s="4">
        <f t="shared" si="92"/>
        <v>2943.2484282694809</v>
      </c>
      <c r="D116" s="4">
        <f t="shared" si="93"/>
        <v>4307.2273300779807</v>
      </c>
      <c r="E116" s="11">
        <f t="shared" si="94"/>
        <v>1.8925366099302576E-4</v>
      </c>
      <c r="F116" s="11">
        <f t="shared" si="95"/>
        <v>3.7284240265146454E-4</v>
      </c>
      <c r="G116" s="11">
        <f t="shared" si="96"/>
        <v>7.6114450221144696E-4</v>
      </c>
      <c r="H116" s="4">
        <f t="shared" si="97"/>
        <v>104389.12220222221</v>
      </c>
      <c r="I116" s="4">
        <f t="shared" si="98"/>
        <v>34753.126390589139</v>
      </c>
      <c r="J116" s="4">
        <f t="shared" si="99"/>
        <v>13868.961729618608</v>
      </c>
      <c r="K116" s="4">
        <f t="shared" si="100"/>
        <v>89895.849966883616</v>
      </c>
      <c r="L116" s="4">
        <f t="shared" si="101"/>
        <v>11807.744822621946</v>
      </c>
      <c r="M116" s="4">
        <f t="shared" si="102"/>
        <v>3219.9279645097154</v>
      </c>
      <c r="N116" s="11">
        <f t="shared" si="103"/>
        <v>1.1868721877559052E-2</v>
      </c>
      <c r="O116" s="11">
        <f t="shared" si="104"/>
        <v>1.6060899982330845E-2</v>
      </c>
      <c r="P116" s="11">
        <f t="shared" si="105"/>
        <v>1.475795266651847E-2</v>
      </c>
      <c r="Q116" s="4">
        <f t="shared" si="106"/>
        <v>7684.5242470265748</v>
      </c>
      <c r="R116" s="4">
        <f t="shared" si="107"/>
        <v>9984.6004364796245</v>
      </c>
      <c r="S116" s="4">
        <f t="shared" si="108"/>
        <v>5065.4153099461255</v>
      </c>
      <c r="T116" s="4">
        <f t="shared" si="109"/>
        <v>73.614224211409152</v>
      </c>
      <c r="U116" s="4">
        <f t="shared" si="110"/>
        <v>287.30078336731663</v>
      </c>
      <c r="V116" s="4">
        <f t="shared" si="111"/>
        <v>365.23392368503005</v>
      </c>
      <c r="W116" s="11">
        <f t="shared" si="112"/>
        <v>-1.0734613539272964E-2</v>
      </c>
      <c r="X116" s="11">
        <f t="shared" si="113"/>
        <v>-1.217998157191269E-2</v>
      </c>
      <c r="Y116" s="11">
        <f t="shared" si="114"/>
        <v>-9.7425357312937999E-3</v>
      </c>
      <c r="Z116" s="4">
        <f t="shared" si="135"/>
        <v>13927.162009051592</v>
      </c>
      <c r="AA116" s="4">
        <f t="shared" si="136"/>
        <v>29107.636714194075</v>
      </c>
      <c r="AB116" s="4">
        <f t="shared" si="137"/>
        <v>21220.635623879822</v>
      </c>
      <c r="AC116" s="12">
        <f t="shared" si="118"/>
        <v>1.8145327524798924</v>
      </c>
      <c r="AD116" s="12">
        <f t="shared" si="119"/>
        <v>2.9270875425501459</v>
      </c>
      <c r="AE116" s="12">
        <f t="shared" si="120"/>
        <v>4.2129310647970062</v>
      </c>
      <c r="AF116" s="11">
        <f t="shared" si="121"/>
        <v>-4.0504037456468023E-3</v>
      </c>
      <c r="AG116" s="11">
        <f t="shared" si="122"/>
        <v>2.9673830763510267E-4</v>
      </c>
      <c r="AH116" s="11">
        <f t="shared" si="123"/>
        <v>9.7937136394747881E-3</v>
      </c>
      <c r="AI116" s="1">
        <f t="shared" si="81"/>
        <v>183936.02277174633</v>
      </c>
      <c r="AJ116" s="1">
        <f t="shared" si="82"/>
        <v>58792.666191972545</v>
      </c>
      <c r="AK116" s="1">
        <f t="shared" si="83"/>
        <v>23614.306151562083</v>
      </c>
      <c r="AL116" s="10">
        <f t="shared" si="124"/>
        <v>38.179645030635058</v>
      </c>
      <c r="AM116" s="10">
        <f t="shared" si="125"/>
        <v>7.4504639619890041</v>
      </c>
      <c r="AN116" s="10">
        <f t="shared" si="126"/>
        <v>2.5844328890404338</v>
      </c>
      <c r="AO116" s="7">
        <f t="shared" si="127"/>
        <v>1.1282983303677692E-2</v>
      </c>
      <c r="AP116" s="7">
        <f t="shared" si="128"/>
        <v>1.4213583114903637E-2</v>
      </c>
      <c r="AQ116" s="7">
        <f t="shared" si="129"/>
        <v>1.2893513273918116E-2</v>
      </c>
      <c r="AR116" s="1">
        <f t="shared" si="138"/>
        <v>104389.12220222221</v>
      </c>
      <c r="AS116" s="1">
        <f t="shared" si="133"/>
        <v>34753.126390589139</v>
      </c>
      <c r="AT116" s="1">
        <f t="shared" si="134"/>
        <v>13868.961729618608</v>
      </c>
      <c r="AU116" s="1">
        <f t="shared" si="87"/>
        <v>20877.824440444441</v>
      </c>
      <c r="AV116" s="1">
        <f t="shared" si="88"/>
        <v>6950.6252781178282</v>
      </c>
      <c r="AW116" s="1">
        <f t="shared" si="89"/>
        <v>2773.7923459237218</v>
      </c>
      <c r="AX116" s="1">
        <f t="shared" si="161"/>
        <v>71916.679973506907</v>
      </c>
      <c r="AY116" s="1">
        <f t="shared" si="144"/>
        <v>9446.195858097557</v>
      </c>
      <c r="AZ116" s="1">
        <f t="shared" si="145"/>
        <v>2575.9423716077727</v>
      </c>
      <c r="BA116" s="1">
        <f t="shared" si="162"/>
        <v>12986.26200325603</v>
      </c>
      <c r="BB116" s="1">
        <f t="shared" si="163"/>
        <v>26940.634168515677</v>
      </c>
      <c r="BC116" s="1">
        <f t="shared" si="164"/>
        <v>33828.837316311219</v>
      </c>
      <c r="BD116" s="1">
        <f t="shared" si="146"/>
        <v>14512.707009234908</v>
      </c>
      <c r="BE116">
        <f t="shared" si="174"/>
        <v>0</v>
      </c>
      <c r="BF116">
        <f t="shared" si="175"/>
        <v>0</v>
      </c>
      <c r="BG116">
        <f t="shared" si="176"/>
        <v>0</v>
      </c>
      <c r="BH116">
        <f t="shared" si="147"/>
        <v>0</v>
      </c>
      <c r="BI116">
        <f t="shared" si="165"/>
        <v>0</v>
      </c>
      <c r="BJ116">
        <f t="shared" si="148"/>
        <v>0</v>
      </c>
      <c r="BK116">
        <f t="shared" si="149"/>
        <v>0</v>
      </c>
      <c r="BL116">
        <f t="shared" si="150"/>
        <v>0</v>
      </c>
      <c r="BM116">
        <f t="shared" si="151"/>
        <v>0</v>
      </c>
      <c r="BN116">
        <f t="shared" si="152"/>
        <v>0</v>
      </c>
      <c r="BO116">
        <f t="shared" si="166"/>
        <v>0</v>
      </c>
      <c r="BP116">
        <f t="shared" si="167"/>
        <v>0</v>
      </c>
      <c r="BQ116">
        <f t="shared" si="168"/>
        <v>0</v>
      </c>
      <c r="BR116" s="13">
        <f t="shared" si="140"/>
        <v>0.19676717080686071</v>
      </c>
      <c r="BS116" s="8">
        <f>BS$3*temperature!$I226</f>
        <v>-15.719228934807299</v>
      </c>
      <c r="BT116" s="8">
        <f>BT$3*temperature!$I226</f>
        <v>-14.528633257387403</v>
      </c>
      <c r="BU116" s="8">
        <f>BU$3*temperature!$I226</f>
        <v>-12.754888930018364</v>
      </c>
      <c r="BV116" s="8">
        <f t="shared" si="169"/>
        <v>-13.643992616758068</v>
      </c>
      <c r="BW116" s="8">
        <f t="shared" si="153"/>
        <v>-11.631980853217881</v>
      </c>
      <c r="BX116" s="8">
        <f t="shared" si="154"/>
        <v>-10.211877551761798</v>
      </c>
      <c r="BY116" s="15">
        <f t="shared" si="170"/>
        <v>0.13201896394892548</v>
      </c>
      <c r="BZ116" s="15">
        <f t="shared" si="155"/>
        <v>0.19937542319726839</v>
      </c>
      <c r="CA116" s="15">
        <f t="shared" si="156"/>
        <v>0.19937542319726839</v>
      </c>
      <c r="CB116" s="8">
        <f t="shared" si="171"/>
        <v>1.0376181590246156</v>
      </c>
      <c r="CC116" s="8">
        <f t="shared" si="157"/>
        <v>1.4483262020847607</v>
      </c>
      <c r="CD116" s="8">
        <f t="shared" si="158"/>
        <v>1.2715056891282825</v>
      </c>
      <c r="CE116" s="8">
        <f t="shared" si="172"/>
        <v>-14.681610775782683</v>
      </c>
      <c r="CF116" s="8">
        <f t="shared" si="159"/>
        <v>-13.080307055302642</v>
      </c>
      <c r="CG116" s="8">
        <f t="shared" si="160"/>
        <v>-11.483383240890081</v>
      </c>
      <c r="CH116" s="8">
        <f>CH$3*temperature!$I226+CH$4*temperature!$I226^2</f>
        <v>-14.681610775782683</v>
      </c>
      <c r="CI116" s="8">
        <f>CI$3*temperature!$I226+CI$4*temperature!$I226^2</f>
        <v>-13.080330682566904</v>
      </c>
      <c r="CJ116" s="8">
        <f>CJ$3*temperature!$I226+CJ$4*temperature!$I226^2</f>
        <v>-11.483395300958898</v>
      </c>
      <c r="CK116" s="13"/>
      <c r="CL116" s="13"/>
      <c r="CM116" s="13"/>
    </row>
    <row r="117" spans="1:91" x14ac:dyDescent="0.3">
      <c r="A117">
        <f t="shared" si="90"/>
        <v>2071</v>
      </c>
      <c r="B117" s="4">
        <f t="shared" si="91"/>
        <v>1161.4317063919191</v>
      </c>
      <c r="C117" s="4">
        <f t="shared" si="92"/>
        <v>2944.2909276942974</v>
      </c>
      <c r="D117" s="4">
        <f t="shared" si="93"/>
        <v>4310.3418313599414</v>
      </c>
      <c r="E117" s="11">
        <f t="shared" si="94"/>
        <v>1.7979097794337446E-4</v>
      </c>
      <c r="F117" s="11">
        <f t="shared" si="95"/>
        <v>3.542002825188913E-4</v>
      </c>
      <c r="G117" s="11">
        <f t="shared" si="96"/>
        <v>7.2308727710087455E-4</v>
      </c>
      <c r="H117" s="4">
        <f t="shared" si="97"/>
        <v>105631.22908416521</v>
      </c>
      <c r="I117" s="4">
        <f t="shared" si="98"/>
        <v>35317.326115596341</v>
      </c>
      <c r="J117" s="4">
        <f t="shared" si="99"/>
        <v>14081.426357578481</v>
      </c>
      <c r="K117" s="4">
        <f t="shared" si="100"/>
        <v>90949.152242723867</v>
      </c>
      <c r="L117" s="4">
        <f t="shared" si="101"/>
        <v>11995.188988763986</v>
      </c>
      <c r="M117" s="4">
        <f t="shared" si="102"/>
        <v>3266.8931858556789</v>
      </c>
      <c r="N117" s="11">
        <f t="shared" si="103"/>
        <v>1.1716917702299545E-2</v>
      </c>
      <c r="O117" s="11">
        <f t="shared" si="104"/>
        <v>1.5874679624082288E-2</v>
      </c>
      <c r="P117" s="11">
        <f t="shared" si="105"/>
        <v>1.4585798770536895E-2</v>
      </c>
      <c r="Q117" s="4">
        <f t="shared" si="106"/>
        <v>7692.4890454952874</v>
      </c>
      <c r="R117" s="4">
        <f t="shared" si="107"/>
        <v>10023.108895737909</v>
      </c>
      <c r="S117" s="4">
        <f t="shared" si="108"/>
        <v>5092.9085961564342</v>
      </c>
      <c r="T117" s="4">
        <f t="shared" si="109"/>
        <v>72.824003963506286</v>
      </c>
      <c r="U117" s="4">
        <f t="shared" si="110"/>
        <v>283.8014651203066</v>
      </c>
      <c r="V117" s="4">
        <f t="shared" si="111"/>
        <v>361.67561913324801</v>
      </c>
      <c r="W117" s="11">
        <f t="shared" si="112"/>
        <v>-1.0734613539272964E-2</v>
      </c>
      <c r="X117" s="11">
        <f t="shared" si="113"/>
        <v>-1.217998157191269E-2</v>
      </c>
      <c r="Y117" s="11">
        <f t="shared" si="114"/>
        <v>-9.7425357312937999E-3</v>
      </c>
      <c r="Z117" s="4">
        <f t="shared" si="135"/>
        <v>13887.342828918107</v>
      </c>
      <c r="AA117" s="4">
        <f t="shared" si="136"/>
        <v>29234.471969259481</v>
      </c>
      <c r="AB117" s="4">
        <f t="shared" si="137"/>
        <v>21549.245768944013</v>
      </c>
      <c r="AC117" s="12">
        <f t="shared" si="118"/>
        <v>1.8071831622226491</v>
      </c>
      <c r="AD117" s="12">
        <f t="shared" si="119"/>
        <v>2.9279561215538221</v>
      </c>
      <c r="AE117" s="12">
        <f t="shared" si="120"/>
        <v>4.2541913052284759</v>
      </c>
      <c r="AF117" s="11">
        <f t="shared" si="121"/>
        <v>-4.0504037456468023E-3</v>
      </c>
      <c r="AG117" s="11">
        <f t="shared" si="122"/>
        <v>2.9673830763510267E-4</v>
      </c>
      <c r="AH117" s="11">
        <f t="shared" si="123"/>
        <v>9.7937136394747881E-3</v>
      </c>
      <c r="AI117" s="1">
        <f t="shared" si="81"/>
        <v>186420.24493501615</v>
      </c>
      <c r="AJ117" s="1">
        <f t="shared" si="82"/>
        <v>59864.024850893118</v>
      </c>
      <c r="AK117" s="1">
        <f t="shared" si="83"/>
        <v>24026.667882329595</v>
      </c>
      <c r="AL117" s="10">
        <f t="shared" si="124"/>
        <v>38.606117525081849</v>
      </c>
      <c r="AM117" s="10">
        <f t="shared" si="125"/>
        <v>7.5553027728696458</v>
      </c>
      <c r="AN117" s="10">
        <f t="shared" si="126"/>
        <v>2.617422084603223</v>
      </c>
      <c r="AO117" s="7">
        <f t="shared" si="127"/>
        <v>1.1170153470640916E-2</v>
      </c>
      <c r="AP117" s="7">
        <f t="shared" si="128"/>
        <v>1.40714472837546E-2</v>
      </c>
      <c r="AQ117" s="7">
        <f t="shared" si="129"/>
        <v>1.2764578141178935E-2</v>
      </c>
      <c r="AR117" s="1">
        <f t="shared" si="138"/>
        <v>105631.22908416521</v>
      </c>
      <c r="AS117" s="1">
        <f t="shared" si="133"/>
        <v>35317.326115596341</v>
      </c>
      <c r="AT117" s="1">
        <f t="shared" si="134"/>
        <v>14081.426357578481</v>
      </c>
      <c r="AU117" s="1">
        <f t="shared" si="87"/>
        <v>21126.245816833045</v>
      </c>
      <c r="AV117" s="1">
        <f t="shared" si="88"/>
        <v>7063.4652231192686</v>
      </c>
      <c r="AW117" s="1">
        <f t="shared" si="89"/>
        <v>2816.2852715156964</v>
      </c>
      <c r="AX117" s="1">
        <f t="shared" si="161"/>
        <v>72759.321794179094</v>
      </c>
      <c r="AY117" s="1">
        <f t="shared" si="144"/>
        <v>9596.1511910111894</v>
      </c>
      <c r="AZ117" s="1">
        <f t="shared" si="145"/>
        <v>2613.5145486845431</v>
      </c>
      <c r="BA117" s="1">
        <f t="shared" si="162"/>
        <v>13002.126108798864</v>
      </c>
      <c r="BB117" s="1">
        <f t="shared" si="163"/>
        <v>26996.549115319896</v>
      </c>
      <c r="BC117" s="1">
        <f t="shared" si="164"/>
        <v>33915.714204000025</v>
      </c>
      <c r="BD117" s="1">
        <f t="shared" si="146"/>
        <v>14120.315815230553</v>
      </c>
      <c r="BE117">
        <f t="shared" si="174"/>
        <v>0</v>
      </c>
      <c r="BF117">
        <f t="shared" si="175"/>
        <v>0</v>
      </c>
      <c r="BG117">
        <f t="shared" si="176"/>
        <v>0</v>
      </c>
      <c r="BH117">
        <f t="shared" si="147"/>
        <v>0</v>
      </c>
      <c r="BI117">
        <f t="shared" si="165"/>
        <v>0</v>
      </c>
      <c r="BJ117">
        <f t="shared" si="148"/>
        <v>0</v>
      </c>
      <c r="BK117">
        <f t="shared" si="149"/>
        <v>0</v>
      </c>
      <c r="BL117">
        <f t="shared" si="150"/>
        <v>0</v>
      </c>
      <c r="BM117">
        <f t="shared" si="151"/>
        <v>0</v>
      </c>
      <c r="BN117">
        <f t="shared" si="152"/>
        <v>0</v>
      </c>
      <c r="BO117">
        <f t="shared" si="166"/>
        <v>0</v>
      </c>
      <c r="BP117">
        <f t="shared" si="167"/>
        <v>0</v>
      </c>
      <c r="BQ117">
        <f t="shared" si="168"/>
        <v>0</v>
      </c>
      <c r="BR117" s="13">
        <f t="shared" si="140"/>
        <v>0.19103608816200068</v>
      </c>
      <c r="BS117" s="8">
        <f>BS$3*temperature!$I227</f>
        <v>-15.926668325331143</v>
      </c>
      <c r="BT117" s="8">
        <f>BT$3*temperature!$I227</f>
        <v>-14.720360907678401</v>
      </c>
      <c r="BU117" s="8">
        <f>BU$3*temperature!$I227</f>
        <v>-12.923209297182401</v>
      </c>
      <c r="BV117" s="8">
        <f t="shared" si="169"/>
        <v>-13.79629874095251</v>
      </c>
      <c r="BW117" s="8">
        <f t="shared" si="153"/>
        <v>-11.746752492728913</v>
      </c>
      <c r="BX117" s="8">
        <f t="shared" si="154"/>
        <v>-10.31263716819268</v>
      </c>
      <c r="BY117" s="15">
        <f t="shared" si="170"/>
        <v>0.13376115712727618</v>
      </c>
      <c r="BZ117" s="15">
        <f t="shared" si="155"/>
        <v>0.2020064884005936</v>
      </c>
      <c r="CA117" s="15">
        <f t="shared" si="156"/>
        <v>0.20200648840059363</v>
      </c>
      <c r="CB117" s="8">
        <f t="shared" si="171"/>
        <v>1.0651847921893158</v>
      </c>
      <c r="CC117" s="8">
        <f t="shared" si="157"/>
        <v>1.4868042074747441</v>
      </c>
      <c r="CD117" s="8">
        <f t="shared" si="158"/>
        <v>1.3052860644948603</v>
      </c>
      <c r="CE117" s="8">
        <f t="shared" si="172"/>
        <v>-14.861483533141826</v>
      </c>
      <c r="CF117" s="8">
        <f t="shared" si="159"/>
        <v>-13.233556700203657</v>
      </c>
      <c r="CG117" s="8">
        <f t="shared" si="160"/>
        <v>-11.61792323268754</v>
      </c>
      <c r="CH117" s="8">
        <f>CH$3*temperature!$I227+CH$4*temperature!$I227^2</f>
        <v>-14.861483533141827</v>
      </c>
      <c r="CI117" s="8">
        <f>CI$3*temperature!$I227+CI$4*temperature!$I227^2</f>
        <v>-13.233580560595769</v>
      </c>
      <c r="CJ117" s="8">
        <f>CJ$3*temperature!$I227+CJ$4*temperature!$I227^2</f>
        <v>-11.617935411751871</v>
      </c>
      <c r="CK117" s="13"/>
      <c r="CL117" s="13"/>
      <c r="CM117" s="13"/>
    </row>
    <row r="118" spans="1:91" x14ac:dyDescent="0.3">
      <c r="A118">
        <f t="shared" si="90"/>
        <v>2072</v>
      </c>
      <c r="B118" s="4">
        <f t="shared" si="91"/>
        <v>1161.6300805871103</v>
      </c>
      <c r="C118" s="4">
        <f t="shared" si="92"/>
        <v>2945.2816529387837</v>
      </c>
      <c r="D118" s="4">
        <f t="shared" si="93"/>
        <v>4313.3027470312427</v>
      </c>
      <c r="E118" s="11">
        <f t="shared" si="94"/>
        <v>1.7080142904620573E-4</v>
      </c>
      <c r="F118" s="11">
        <f t="shared" si="95"/>
        <v>3.364902683929467E-4</v>
      </c>
      <c r="G118" s="11">
        <f t="shared" si="96"/>
        <v>6.8693291324583075E-4</v>
      </c>
      <c r="H118" s="4">
        <f t="shared" si="97"/>
        <v>106871.32545754508</v>
      </c>
      <c r="I118" s="4">
        <f t="shared" si="98"/>
        <v>35883.554907218706</v>
      </c>
      <c r="J118" s="4">
        <f t="shared" si="99"/>
        <v>14294.235701271509</v>
      </c>
      <c r="K118" s="4">
        <f t="shared" si="100"/>
        <v>92001.169084335561</v>
      </c>
      <c r="L118" s="4">
        <f t="shared" si="101"/>
        <v>12183.403536776974</v>
      </c>
      <c r="M118" s="4">
        <f t="shared" si="102"/>
        <v>3313.9885001371481</v>
      </c>
      <c r="N118" s="11">
        <f t="shared" si="103"/>
        <v>1.1567087935070441E-2</v>
      </c>
      <c r="O118" s="11">
        <f t="shared" si="104"/>
        <v>1.5690836400267694E-2</v>
      </c>
      <c r="P118" s="11">
        <f t="shared" si="105"/>
        <v>1.4415933304882111E-2</v>
      </c>
      <c r="Q118" s="4">
        <f t="shared" si="106"/>
        <v>7699.2525017599874</v>
      </c>
      <c r="R118" s="4">
        <f t="shared" si="107"/>
        <v>10059.766893602819</v>
      </c>
      <c r="S118" s="4">
        <f t="shared" si="108"/>
        <v>5119.5088403055615</v>
      </c>
      <c r="T118" s="4">
        <f t="shared" si="109"/>
        <v>72.042266424575558</v>
      </c>
      <c r="U118" s="4">
        <f t="shared" si="110"/>
        <v>280.34476850505945</v>
      </c>
      <c r="V118" s="4">
        <f t="shared" si="111"/>
        <v>358.15198149070454</v>
      </c>
      <c r="W118" s="11">
        <f t="shared" si="112"/>
        <v>-1.0734613539272964E-2</v>
      </c>
      <c r="X118" s="11">
        <f t="shared" si="113"/>
        <v>-1.217998157191269E-2</v>
      </c>
      <c r="Y118" s="11">
        <f t="shared" si="114"/>
        <v>-9.7425357312937999E-3</v>
      </c>
      <c r="Z118" s="4">
        <f t="shared" si="135"/>
        <v>13845.429032287258</v>
      </c>
      <c r="AA118" s="4">
        <f t="shared" si="136"/>
        <v>29355.931493577515</v>
      </c>
      <c r="AB118" s="4">
        <f t="shared" si="137"/>
        <v>21878.40009968801</v>
      </c>
      <c r="AC118" s="12">
        <f t="shared" si="118"/>
        <v>1.7998633407733127</v>
      </c>
      <c r="AD118" s="12">
        <f t="shared" si="119"/>
        <v>2.9288249582981618</v>
      </c>
      <c r="AE118" s="12">
        <f t="shared" si="120"/>
        <v>4.2958556366394269</v>
      </c>
      <c r="AF118" s="11">
        <f t="shared" si="121"/>
        <v>-4.0504037456468023E-3</v>
      </c>
      <c r="AG118" s="11">
        <f t="shared" si="122"/>
        <v>2.9673830763510267E-4</v>
      </c>
      <c r="AH118" s="11">
        <f t="shared" si="123"/>
        <v>9.7937136394747881E-3</v>
      </c>
      <c r="AI118" s="1">
        <f t="shared" si="81"/>
        <v>188904.46625834759</v>
      </c>
      <c r="AJ118" s="1">
        <f t="shared" si="82"/>
        <v>60941.087588923074</v>
      </c>
      <c r="AK118" s="1">
        <f t="shared" si="83"/>
        <v>24440.28636561233</v>
      </c>
      <c r="AL118" s="10">
        <f t="shared" si="124"/>
        <v>39.033041420166008</v>
      </c>
      <c r="AM118" s="10">
        <f t="shared" si="125"/>
        <v>7.6605536771040734</v>
      </c>
      <c r="AN118" s="10">
        <f t="shared" si="126"/>
        <v>2.6504982704433142</v>
      </c>
      <c r="AO118" s="7">
        <f t="shared" si="127"/>
        <v>1.1058451935934506E-2</v>
      </c>
      <c r="AP118" s="7">
        <f t="shared" si="128"/>
        <v>1.3930732810917055E-2</v>
      </c>
      <c r="AQ118" s="7">
        <f t="shared" si="129"/>
        <v>1.2636932359767145E-2</v>
      </c>
      <c r="AR118" s="1">
        <f t="shared" si="138"/>
        <v>106871.32545754508</v>
      </c>
      <c r="AS118" s="1">
        <f t="shared" si="133"/>
        <v>35883.554907218706</v>
      </c>
      <c r="AT118" s="1">
        <f t="shared" si="134"/>
        <v>14294.235701271509</v>
      </c>
      <c r="AU118" s="1">
        <f t="shared" si="87"/>
        <v>21374.26509150902</v>
      </c>
      <c r="AV118" s="1">
        <f t="shared" si="88"/>
        <v>7176.7109814437417</v>
      </c>
      <c r="AW118" s="1">
        <f t="shared" si="89"/>
        <v>2858.8471402543018</v>
      </c>
      <c r="AX118" s="1">
        <f t="shared" si="161"/>
        <v>73600.935267468449</v>
      </c>
      <c r="AY118" s="1">
        <f t="shared" si="144"/>
        <v>9746.7228294215765</v>
      </c>
      <c r="AZ118" s="1">
        <f t="shared" si="145"/>
        <v>2651.1908001097186</v>
      </c>
      <c r="BA118" s="1">
        <f t="shared" si="162"/>
        <v>13017.706450308728</v>
      </c>
      <c r="BB118" s="1">
        <f t="shared" si="163"/>
        <v>27051.488304898772</v>
      </c>
      <c r="BC118" s="1">
        <f t="shared" si="164"/>
        <v>34000.748377045988</v>
      </c>
      <c r="BD118" s="1">
        <f t="shared" si="146"/>
        <v>13737.895326570439</v>
      </c>
      <c r="BE118">
        <f t="shared" si="174"/>
        <v>0</v>
      </c>
      <c r="BF118">
        <f t="shared" si="175"/>
        <v>0</v>
      </c>
      <c r="BG118">
        <f t="shared" si="176"/>
        <v>0</v>
      </c>
      <c r="BH118">
        <f t="shared" si="147"/>
        <v>0</v>
      </c>
      <c r="BI118">
        <f t="shared" si="165"/>
        <v>0</v>
      </c>
      <c r="BJ118">
        <f t="shared" si="148"/>
        <v>0</v>
      </c>
      <c r="BK118">
        <f t="shared" si="149"/>
        <v>0</v>
      </c>
      <c r="BL118">
        <f t="shared" si="150"/>
        <v>0</v>
      </c>
      <c r="BM118">
        <f t="shared" si="151"/>
        <v>0</v>
      </c>
      <c r="BN118">
        <f t="shared" si="152"/>
        <v>0</v>
      </c>
      <c r="BO118">
        <f t="shared" si="166"/>
        <v>0</v>
      </c>
      <c r="BP118">
        <f t="shared" si="167"/>
        <v>0</v>
      </c>
      <c r="BQ118">
        <f t="shared" si="168"/>
        <v>0</v>
      </c>
      <c r="BR118" s="13">
        <f t="shared" si="140"/>
        <v>0.18547193025436959</v>
      </c>
      <c r="BS118" s="8">
        <f>BS$3*temperature!$I228</f>
        <v>-16.134431878488734</v>
      </c>
      <c r="BT118" s="8">
        <f>BT$3*temperature!$I228</f>
        <v>-14.912388168086474</v>
      </c>
      <c r="BU118" s="8">
        <f>BU$3*temperature!$I228</f>
        <v>-13.091792696229611</v>
      </c>
      <c r="BV118" s="8">
        <f t="shared" si="169"/>
        <v>-13.94811837767015</v>
      </c>
      <c r="BW118" s="8">
        <f t="shared" si="153"/>
        <v>-11.860692222263983</v>
      </c>
      <c r="BX118" s="8">
        <f t="shared" si="154"/>
        <v>-10.412666439300974</v>
      </c>
      <c r="BY118" s="15">
        <f t="shared" si="170"/>
        <v>0.13550607280653554</v>
      </c>
      <c r="BZ118" s="15">
        <f t="shared" si="155"/>
        <v>0.20464166513270671</v>
      </c>
      <c r="CA118" s="15">
        <f t="shared" si="156"/>
        <v>0.20464166513270673</v>
      </c>
      <c r="CB118" s="8">
        <f t="shared" si="171"/>
        <v>1.0931567504092909</v>
      </c>
      <c r="CC118" s="8">
        <f t="shared" si="157"/>
        <v>1.5258479729112451</v>
      </c>
      <c r="CD118" s="8">
        <f t="shared" si="158"/>
        <v>1.3395631284643179</v>
      </c>
      <c r="CE118" s="8">
        <f t="shared" si="172"/>
        <v>-15.041275128079441</v>
      </c>
      <c r="CF118" s="8">
        <f t="shared" si="159"/>
        <v>-13.386540195175229</v>
      </c>
      <c r="CG118" s="8">
        <f t="shared" si="160"/>
        <v>-11.752229567765292</v>
      </c>
      <c r="CH118" s="8">
        <f>CH$3*temperature!$I228+CH$4*temperature!$I228^2</f>
        <v>-15.041275128079443</v>
      </c>
      <c r="CI118" s="8">
        <f>CI$3*temperature!$I228+CI$4*temperature!$I228^2</f>
        <v>-13.386564287005386</v>
      </c>
      <c r="CJ118" s="8">
        <f>CJ$3*temperature!$I228+CJ$4*temperature!$I228^2</f>
        <v>-11.752241864962608</v>
      </c>
      <c r="CK118" s="13"/>
      <c r="CL118" s="13"/>
      <c r="CM118" s="13"/>
    </row>
    <row r="119" spans="1:91" x14ac:dyDescent="0.3">
      <c r="A119">
        <f t="shared" si="90"/>
        <v>2073</v>
      </c>
      <c r="B119" s="4">
        <f t="shared" si="91"/>
        <v>1161.8185682610083</v>
      </c>
      <c r="C119" s="4">
        <f t="shared" si="92"/>
        <v>2946.2231586219796</v>
      </c>
      <c r="D119" s="4">
        <f t="shared" si="93"/>
        <v>4316.117549171885</v>
      </c>
      <c r="E119" s="11">
        <f t="shared" si="94"/>
        <v>1.6226135759389544E-4</v>
      </c>
      <c r="F119" s="11">
        <f t="shared" si="95"/>
        <v>3.1966575497329933E-4</v>
      </c>
      <c r="G119" s="11">
        <f t="shared" si="96"/>
        <v>6.5258626758353923E-4</v>
      </c>
      <c r="H119" s="4">
        <f t="shared" si="97"/>
        <v>108109.25112320358</v>
      </c>
      <c r="I119" s="4">
        <f t="shared" si="98"/>
        <v>36451.733933931711</v>
      </c>
      <c r="J119" s="4">
        <f t="shared" si="99"/>
        <v>14507.365771338213</v>
      </c>
      <c r="K119" s="4">
        <f t="shared" si="100"/>
        <v>93051.75014117721</v>
      </c>
      <c r="L119" s="4">
        <f t="shared" si="101"/>
        <v>12372.360127323511</v>
      </c>
      <c r="M119" s="4">
        <f t="shared" si="102"/>
        <v>3361.2072901308443</v>
      </c>
      <c r="N119" s="11">
        <f t="shared" si="103"/>
        <v>1.1419214204534844E-2</v>
      </c>
      <c r="O119" s="11">
        <f t="shared" si="104"/>
        <v>1.5509343507842388E-2</v>
      </c>
      <c r="P119" s="11">
        <f t="shared" si="105"/>
        <v>1.4248326447645177E-2</v>
      </c>
      <c r="Q119" s="4">
        <f t="shared" si="106"/>
        <v>7704.8296275076218</v>
      </c>
      <c r="R119" s="4">
        <f t="shared" si="107"/>
        <v>10094.585035173874</v>
      </c>
      <c r="S119" s="4">
        <f t="shared" si="108"/>
        <v>5145.2211228516853</v>
      </c>
      <c r="T119" s="4">
        <f t="shared" si="109"/>
        <v>71.268920536014406</v>
      </c>
      <c r="U119" s="4">
        <f t="shared" si="110"/>
        <v>276.93017439088567</v>
      </c>
      <c r="V119" s="4">
        <f t="shared" si="111"/>
        <v>354.6626730137977</v>
      </c>
      <c r="W119" s="11">
        <f t="shared" si="112"/>
        <v>-1.0734613539272964E-2</v>
      </c>
      <c r="X119" s="11">
        <f t="shared" si="113"/>
        <v>-1.217998157191269E-2</v>
      </c>
      <c r="Y119" s="11">
        <f t="shared" si="114"/>
        <v>-9.7425357312937999E-3</v>
      </c>
      <c r="Z119" s="4">
        <f t="shared" si="135"/>
        <v>13801.473444894837</v>
      </c>
      <c r="AA119" s="4">
        <f t="shared" si="136"/>
        <v>29472.039241342536</v>
      </c>
      <c r="AB119" s="4">
        <f t="shared" si="137"/>
        <v>22208.060829496611</v>
      </c>
      <c r="AC119" s="12">
        <f t="shared" si="118"/>
        <v>1.792573167556192</v>
      </c>
      <c r="AD119" s="12">
        <f t="shared" si="119"/>
        <v>2.9296940528596465</v>
      </c>
      <c r="AE119" s="12">
        <f t="shared" si="120"/>
        <v>4.3379280165811975</v>
      </c>
      <c r="AF119" s="11">
        <f t="shared" si="121"/>
        <v>-4.0504037456468023E-3</v>
      </c>
      <c r="AG119" s="11">
        <f t="shared" si="122"/>
        <v>2.9673830763510267E-4</v>
      </c>
      <c r="AH119" s="11">
        <f t="shared" si="123"/>
        <v>9.7937136394747881E-3</v>
      </c>
      <c r="AI119" s="1">
        <f t="shared" si="81"/>
        <v>191388.28472402185</v>
      </c>
      <c r="AJ119" s="1">
        <f t="shared" si="82"/>
        <v>62023.689811474513</v>
      </c>
      <c r="AK119" s="1">
        <f t="shared" si="83"/>
        <v>24855.104869305396</v>
      </c>
      <c r="AL119" s="10">
        <f t="shared" si="124"/>
        <v>39.460369982499671</v>
      </c>
      <c r="AM119" s="10">
        <f t="shared" si="125"/>
        <v>7.7662036322989048</v>
      </c>
      <c r="AN119" s="10">
        <f t="shared" si="126"/>
        <v>2.6836574961329536</v>
      </c>
      <c r="AO119" s="7">
        <f t="shared" si="127"/>
        <v>1.094786741657516E-2</v>
      </c>
      <c r="AP119" s="7">
        <f t="shared" si="128"/>
        <v>1.3791425482807885E-2</v>
      </c>
      <c r="AQ119" s="7">
        <f t="shared" si="129"/>
        <v>1.2510563036169473E-2</v>
      </c>
      <c r="AR119" s="1">
        <f t="shared" si="138"/>
        <v>108109.25112320358</v>
      </c>
      <c r="AS119" s="1">
        <f t="shared" si="133"/>
        <v>36451.733933931711</v>
      </c>
      <c r="AT119" s="1">
        <f t="shared" si="134"/>
        <v>14507.365771338213</v>
      </c>
      <c r="AU119" s="1">
        <f t="shared" si="87"/>
        <v>21621.850224640715</v>
      </c>
      <c r="AV119" s="1">
        <f t="shared" si="88"/>
        <v>7290.3467867863428</v>
      </c>
      <c r="AW119" s="1">
        <f t="shared" si="89"/>
        <v>2901.4731542676427</v>
      </c>
      <c r="AX119" s="1">
        <f t="shared" si="161"/>
        <v>74441.400112941759</v>
      </c>
      <c r="AY119" s="1">
        <f t="shared" si="144"/>
        <v>9897.8881018588072</v>
      </c>
      <c r="AZ119" s="1">
        <f t="shared" si="145"/>
        <v>2688.9658321046754</v>
      </c>
      <c r="BA119" s="1">
        <f t="shared" si="162"/>
        <v>13033.010598229572</v>
      </c>
      <c r="BB119" s="1">
        <f t="shared" si="163"/>
        <v>27105.479006123518</v>
      </c>
      <c r="BC119" s="1">
        <f t="shared" si="164"/>
        <v>34084.000250126614</v>
      </c>
      <c r="BD119" s="1">
        <f t="shared" si="146"/>
        <v>13365.231516112342</v>
      </c>
      <c r="BE119">
        <f t="shared" si="174"/>
        <v>0</v>
      </c>
      <c r="BF119">
        <f t="shared" si="175"/>
        <v>0</v>
      </c>
      <c r="BG119">
        <f t="shared" si="176"/>
        <v>0</v>
      </c>
      <c r="BH119">
        <f t="shared" si="147"/>
        <v>0</v>
      </c>
      <c r="BI119">
        <f t="shared" si="165"/>
        <v>0</v>
      </c>
      <c r="BJ119">
        <f t="shared" si="148"/>
        <v>0</v>
      </c>
      <c r="BK119">
        <f t="shared" si="149"/>
        <v>0</v>
      </c>
      <c r="BL119">
        <f t="shared" si="150"/>
        <v>0</v>
      </c>
      <c r="BM119">
        <f t="shared" si="151"/>
        <v>0</v>
      </c>
      <c r="BN119">
        <f t="shared" si="152"/>
        <v>0</v>
      </c>
      <c r="BO119">
        <f t="shared" si="166"/>
        <v>0</v>
      </c>
      <c r="BP119">
        <f t="shared" si="167"/>
        <v>0</v>
      </c>
      <c r="BQ119">
        <f t="shared" si="168"/>
        <v>0</v>
      </c>
      <c r="BR119" s="13">
        <f t="shared" si="140"/>
        <v>0.18006983519841707</v>
      </c>
      <c r="BS119" s="8">
        <f>BS$3*temperature!$I229</f>
        <v>-16.342481448977711</v>
      </c>
      <c r="BT119" s="8">
        <f>BT$3*temperature!$I229</f>
        <v>-15.104679782486095</v>
      </c>
      <c r="BU119" s="8">
        <f>BU$3*temperature!$I229</f>
        <v>-13.260608175317705</v>
      </c>
      <c r="BV119" s="8">
        <f t="shared" si="169"/>
        <v>-14.099420458946245</v>
      </c>
      <c r="BW119" s="8">
        <f t="shared" si="153"/>
        <v>-11.973774664373481</v>
      </c>
      <c r="BX119" s="8">
        <f t="shared" si="154"/>
        <v>-10.511943085871184</v>
      </c>
      <c r="BY119" s="15">
        <f t="shared" si="170"/>
        <v>0.13725339062090711</v>
      </c>
      <c r="BZ119" s="15">
        <f t="shared" si="155"/>
        <v>0.20728046957625038</v>
      </c>
      <c r="CA119" s="15">
        <f t="shared" si="156"/>
        <v>0.2072804695762504</v>
      </c>
      <c r="CB119" s="8">
        <f t="shared" si="171"/>
        <v>1.1215304950157328</v>
      </c>
      <c r="CC119" s="8">
        <f t="shared" si="157"/>
        <v>1.5654525590563066</v>
      </c>
      <c r="CD119" s="8">
        <f t="shared" si="158"/>
        <v>1.3743325447232595</v>
      </c>
      <c r="CE119" s="8">
        <f t="shared" si="172"/>
        <v>-15.220950953961978</v>
      </c>
      <c r="CF119" s="8">
        <f t="shared" si="159"/>
        <v>-13.539227223429787</v>
      </c>
      <c r="CG119" s="8">
        <f t="shared" si="160"/>
        <v>-11.886275630594444</v>
      </c>
      <c r="CH119" s="8">
        <f>CH$3*temperature!$I229+CH$4*temperature!$I229^2</f>
        <v>-15.220950953961978</v>
      </c>
      <c r="CI119" s="8">
        <f>CI$3*temperature!$I229+CI$4*temperature!$I229^2</f>
        <v>-13.539251544956636</v>
      </c>
      <c r="CJ119" s="8">
        <f>CJ$3*temperature!$I229+CJ$4*temperature!$I229^2</f>
        <v>-11.886288045035908</v>
      </c>
      <c r="CK119" s="13"/>
      <c r="CL119" s="13"/>
      <c r="CM119" s="13"/>
    </row>
    <row r="120" spans="1:91" x14ac:dyDescent="0.3">
      <c r="A120">
        <f t="shared" si="90"/>
        <v>2074</v>
      </c>
      <c r="B120" s="4">
        <f t="shared" si="91"/>
        <v>1161.9976606062639</v>
      </c>
      <c r="C120" s="4">
        <f t="shared" si="92"/>
        <v>2947.1178749397845</v>
      </c>
      <c r="D120" s="4">
        <f t="shared" si="93"/>
        <v>4318.7933562616581</v>
      </c>
      <c r="E120" s="11">
        <f t="shared" si="94"/>
        <v>1.5414828971420066E-4</v>
      </c>
      <c r="F120" s="11">
        <f t="shared" si="95"/>
        <v>3.0368246722463436E-4</v>
      </c>
      <c r="G120" s="11">
        <f t="shared" si="96"/>
        <v>6.1995695420436229E-4</v>
      </c>
      <c r="H120" s="4">
        <f t="shared" si="97"/>
        <v>109344.84944068741</v>
      </c>
      <c r="I120" s="4">
        <f t="shared" si="98"/>
        <v>37021.784803375478</v>
      </c>
      <c r="J120" s="4">
        <f t="shared" si="99"/>
        <v>14720.792855585381</v>
      </c>
      <c r="K120" s="4">
        <f t="shared" si="100"/>
        <v>94100.748347150307</v>
      </c>
      <c r="L120" s="4">
        <f t="shared" si="101"/>
        <v>12562.030558120077</v>
      </c>
      <c r="M120" s="4">
        <f t="shared" si="102"/>
        <v>3408.5429982988767</v>
      </c>
      <c r="N120" s="11">
        <f t="shared" si="103"/>
        <v>1.1273277551271832E-2</v>
      </c>
      <c r="O120" s="11">
        <f t="shared" si="104"/>
        <v>1.5330173778056455E-2</v>
      </c>
      <c r="P120" s="11">
        <f t="shared" si="105"/>
        <v>1.4082948203468115E-2</v>
      </c>
      <c r="Q120" s="4">
        <f t="shared" si="106"/>
        <v>7709.2357298998295</v>
      </c>
      <c r="R120" s="4">
        <f t="shared" si="107"/>
        <v>10127.574678053381</v>
      </c>
      <c r="S120" s="4">
        <f t="shared" si="108"/>
        <v>5170.0507848676434</v>
      </c>
      <c r="T120" s="4">
        <f t="shared" si="109"/>
        <v>70.50387621669914</v>
      </c>
      <c r="U120" s="4">
        <f t="shared" si="110"/>
        <v>273.55716997009813</v>
      </c>
      <c r="V120" s="4">
        <f t="shared" si="111"/>
        <v>351.20735924940459</v>
      </c>
      <c r="W120" s="11">
        <f t="shared" si="112"/>
        <v>-1.0734613539272964E-2</v>
      </c>
      <c r="X120" s="11">
        <f t="shared" si="113"/>
        <v>-1.217998157191269E-2</v>
      </c>
      <c r="Y120" s="11">
        <f t="shared" si="114"/>
        <v>-9.7425357312937999E-3</v>
      </c>
      <c r="Z120" s="4">
        <f t="shared" si="135"/>
        <v>13755.52881759491</v>
      </c>
      <c r="AA120" s="4">
        <f t="shared" si="136"/>
        <v>29582.821495918772</v>
      </c>
      <c r="AB120" s="4">
        <f t="shared" si="137"/>
        <v>22538.190620109654</v>
      </c>
      <c r="AC120" s="12">
        <f t="shared" si="118"/>
        <v>1.7853125224839765</v>
      </c>
      <c r="AD120" s="12">
        <f t="shared" si="119"/>
        <v>2.9305634053147807</v>
      </c>
      <c r="AE120" s="12">
        <f t="shared" si="120"/>
        <v>4.3804124413642489</v>
      </c>
      <c r="AF120" s="11">
        <f t="shared" si="121"/>
        <v>-4.0504037456468023E-3</v>
      </c>
      <c r="AG120" s="11">
        <f t="shared" si="122"/>
        <v>2.9673830763510267E-4</v>
      </c>
      <c r="AH120" s="11">
        <f t="shared" si="123"/>
        <v>9.7937136394747881E-3</v>
      </c>
      <c r="AI120" s="1">
        <f t="shared" si="81"/>
        <v>193871.30647626039</v>
      </c>
      <c r="AJ120" s="1">
        <f t="shared" si="82"/>
        <v>63111.66761711341</v>
      </c>
      <c r="AK120" s="1">
        <f t="shared" si="83"/>
        <v>25271.067536642498</v>
      </c>
      <c r="AL120" s="10">
        <f t="shared" si="124"/>
        <v>39.888056812289307</v>
      </c>
      <c r="AM120" s="10">
        <f t="shared" si="125"/>
        <v>7.8722395807912759</v>
      </c>
      <c r="AN120" s="10">
        <f t="shared" si="126"/>
        <v>2.7168958217430852</v>
      </c>
      <c r="AO120" s="7">
        <f t="shared" si="127"/>
        <v>1.0838388742409407E-2</v>
      </c>
      <c r="AP120" s="7">
        <f t="shared" si="128"/>
        <v>1.3653511227979807E-2</v>
      </c>
      <c r="AQ120" s="7">
        <f t="shared" si="129"/>
        <v>1.2385457405807777E-2</v>
      </c>
      <c r="AR120" s="1">
        <f t="shared" si="138"/>
        <v>109344.84944068741</v>
      </c>
      <c r="AS120" s="1">
        <f t="shared" si="133"/>
        <v>37021.784803375478</v>
      </c>
      <c r="AT120" s="1">
        <f t="shared" si="134"/>
        <v>14720.792855585381</v>
      </c>
      <c r="AU120" s="1">
        <f t="shared" si="87"/>
        <v>21868.969888137482</v>
      </c>
      <c r="AV120" s="1">
        <f t="shared" si="88"/>
        <v>7404.3569606750962</v>
      </c>
      <c r="AW120" s="1">
        <f t="shared" si="89"/>
        <v>2944.1585711170765</v>
      </c>
      <c r="AX120" s="1">
        <f t="shared" si="161"/>
        <v>75280.598677720249</v>
      </c>
      <c r="AY120" s="1">
        <f t="shared" si="144"/>
        <v>10049.624446496062</v>
      </c>
      <c r="AZ120" s="1">
        <f t="shared" si="145"/>
        <v>2726.8343986391014</v>
      </c>
      <c r="BA120" s="1">
        <f t="shared" si="162"/>
        <v>13048.045849666054</v>
      </c>
      <c r="BB120" s="1">
        <f t="shared" si="163"/>
        <v>27158.547485814546</v>
      </c>
      <c r="BC120" s="1">
        <f t="shared" si="164"/>
        <v>34165.527913224869</v>
      </c>
      <c r="BD120" s="1">
        <f t="shared" si="146"/>
        <v>13002.112249136977</v>
      </c>
      <c r="BE120">
        <f t="shared" si="174"/>
        <v>0</v>
      </c>
      <c r="BF120">
        <f t="shared" si="175"/>
        <v>0</v>
      </c>
      <c r="BG120">
        <f t="shared" si="176"/>
        <v>0</v>
      </c>
      <c r="BH120">
        <f t="shared" si="147"/>
        <v>0</v>
      </c>
      <c r="BI120">
        <f t="shared" si="165"/>
        <v>0</v>
      </c>
      <c r="BJ120">
        <f t="shared" si="148"/>
        <v>0</v>
      </c>
      <c r="BK120">
        <f t="shared" si="149"/>
        <v>0</v>
      </c>
      <c r="BL120">
        <f t="shared" si="150"/>
        <v>0</v>
      </c>
      <c r="BM120">
        <f t="shared" si="151"/>
        <v>0</v>
      </c>
      <c r="BN120">
        <f t="shared" si="152"/>
        <v>0</v>
      </c>
      <c r="BO120">
        <f t="shared" si="166"/>
        <v>0</v>
      </c>
      <c r="BP120">
        <f t="shared" si="167"/>
        <v>0</v>
      </c>
      <c r="BQ120">
        <f t="shared" si="168"/>
        <v>0</v>
      </c>
      <c r="BR120" s="13">
        <f t="shared" si="140"/>
        <v>0.17482508271690977</v>
      </c>
      <c r="BS120" s="8">
        <f>BS$3*temperature!$I230</f>
        <v>-16.550779504444844</v>
      </c>
      <c r="BT120" s="8">
        <f>BT$3*temperature!$I230</f>
        <v>-15.29720106127527</v>
      </c>
      <c r="BU120" s="8">
        <f>BU$3*temperature!$I230</f>
        <v>-13.429625279963281</v>
      </c>
      <c r="BV120" s="8">
        <f t="shared" si="169"/>
        <v>-14.250174888064352</v>
      </c>
      <c r="BW120" s="8">
        <f t="shared" si="153"/>
        <v>-12.085975508251794</v>
      </c>
      <c r="BX120" s="8">
        <f t="shared" si="154"/>
        <v>-10.610445765109409</v>
      </c>
      <c r="BY120" s="15">
        <f t="shared" si="170"/>
        <v>0.13900279535248747</v>
      </c>
      <c r="BZ120" s="15">
        <f t="shared" si="155"/>
        <v>0.20992242568823041</v>
      </c>
      <c r="CA120" s="15">
        <f t="shared" si="156"/>
        <v>0.20992242568823044</v>
      </c>
      <c r="CB120" s="8">
        <f t="shared" si="171"/>
        <v>1.1503023081902453</v>
      </c>
      <c r="CC120" s="8">
        <f t="shared" si="157"/>
        <v>1.6056127765117385</v>
      </c>
      <c r="CD120" s="8">
        <f t="shared" si="158"/>
        <v>1.4095897574269363</v>
      </c>
      <c r="CE120" s="8">
        <f t="shared" si="172"/>
        <v>-15.400477196254597</v>
      </c>
      <c r="CF120" s="8">
        <f t="shared" si="159"/>
        <v>-13.691588284763533</v>
      </c>
      <c r="CG120" s="8">
        <f t="shared" si="160"/>
        <v>-12.020035522536345</v>
      </c>
      <c r="CH120" s="8">
        <f>CH$3*temperature!$I230+CH$4*temperature!$I230^2</f>
        <v>-15.400477196254599</v>
      </c>
      <c r="CI120" s="8">
        <f>CI$3*temperature!$I230+CI$4*temperature!$I230^2</f>
        <v>-13.691612834196338</v>
      </c>
      <c r="CJ120" s="8">
        <f>CJ$3*temperature!$I230+CJ$4*temperature!$I230^2</f>
        <v>-12.020048053307908</v>
      </c>
      <c r="CK120" s="13"/>
      <c r="CL120" s="13"/>
      <c r="CM120" s="13"/>
    </row>
    <row r="121" spans="1:91" x14ac:dyDescent="0.3">
      <c r="A121">
        <f t="shared" si="90"/>
        <v>2075</v>
      </c>
      <c r="B121" s="4">
        <f t="shared" si="91"/>
        <v>1162.1678245606965</v>
      </c>
      <c r="C121" s="4">
        <f t="shared" si="92"/>
        <v>2947.9681135658748</v>
      </c>
      <c r="D121" s="4">
        <f t="shared" si="93"/>
        <v>4321.3369489378947</v>
      </c>
      <c r="E121" s="11">
        <f t="shared" si="94"/>
        <v>1.4644087522849061E-4</v>
      </c>
      <c r="F121" s="11">
        <f t="shared" si="95"/>
        <v>2.8849834386340264E-4</v>
      </c>
      <c r="G121" s="11">
        <f t="shared" si="96"/>
        <v>5.8895910649414413E-4</v>
      </c>
      <c r="H121" s="4">
        <f t="shared" si="97"/>
        <v>110577.96729902391</v>
      </c>
      <c r="I121" s="4">
        <f t="shared" si="98"/>
        <v>37593.629577404005</v>
      </c>
      <c r="J121" s="4">
        <f t="shared" si="99"/>
        <v>14934.493512428473</v>
      </c>
      <c r="K121" s="4">
        <f t="shared" si="100"/>
        <v>95148.019900501677</v>
      </c>
      <c r="L121" s="4">
        <f t="shared" si="101"/>
        <v>12752.386772572852</v>
      </c>
      <c r="M121" s="4">
        <f t="shared" si="102"/>
        <v>3455.9891276469652</v>
      </c>
      <c r="N121" s="11">
        <f t="shared" si="103"/>
        <v>1.1129258499495087E-2</v>
      </c>
      <c r="O121" s="11">
        <f t="shared" si="104"/>
        <v>1.5153299744978588E-2</v>
      </c>
      <c r="P121" s="11">
        <f t="shared" si="105"/>
        <v>1.3919768467573368E-2</v>
      </c>
      <c r="Q121" s="4">
        <f t="shared" si="106"/>
        <v>7712.4863896134457</v>
      </c>
      <c r="R121" s="4">
        <f t="shared" si="107"/>
        <v>10158.747901375311</v>
      </c>
      <c r="S121" s="4">
        <f t="shared" si="108"/>
        <v>5194.0034148180102</v>
      </c>
      <c r="T121" s="4">
        <f t="shared" si="109"/>
        <v>69.747044352492139</v>
      </c>
      <c r="U121" s="4">
        <f t="shared" si="110"/>
        <v>270.22524868099777</v>
      </c>
      <c r="V121" s="4">
        <f t="shared" si="111"/>
        <v>347.78570900282392</v>
      </c>
      <c r="W121" s="11">
        <f t="shared" si="112"/>
        <v>-1.0734613539272964E-2</v>
      </c>
      <c r="X121" s="11">
        <f t="shared" si="113"/>
        <v>-1.217998157191269E-2</v>
      </c>
      <c r="Y121" s="11">
        <f t="shared" si="114"/>
        <v>-9.7425357312937999E-3</v>
      </c>
      <c r="Z121" s="4">
        <f t="shared" si="135"/>
        <v>13707.647780356359</v>
      </c>
      <c r="AA121" s="4">
        <f t="shared" si="136"/>
        <v>29688.306780619005</v>
      </c>
      <c r="AB121" s="4">
        <f t="shared" si="137"/>
        <v>22868.752570445766</v>
      </c>
      <c r="AC121" s="12">
        <f t="shared" si="118"/>
        <v>1.7780812859557573</v>
      </c>
      <c r="AD121" s="12">
        <f t="shared" si="119"/>
        <v>2.9314330157400912</v>
      </c>
      <c r="AE121" s="12">
        <f t="shared" si="120"/>
        <v>4.423312946437763</v>
      </c>
      <c r="AF121" s="11">
        <f t="shared" si="121"/>
        <v>-4.0504037456468023E-3</v>
      </c>
      <c r="AG121" s="11">
        <f t="shared" si="122"/>
        <v>2.9673830763510267E-4</v>
      </c>
      <c r="AH121" s="11">
        <f t="shared" si="123"/>
        <v>9.7937136394747881E-3</v>
      </c>
      <c r="AI121" s="1">
        <f t="shared" ref="AI121:AI184" si="177">(1-$AI$5)*AI120+AU120</f>
        <v>196353.14571677183</v>
      </c>
      <c r="AJ121" s="1">
        <f t="shared" ref="AJ121:AJ184" si="178">(1-$AI$5)*AJ120+AV120</f>
        <v>64204.857816077165</v>
      </c>
      <c r="AK121" s="1">
        <f t="shared" ref="AK121:AK184" si="179">(1-$AI$5)*AK120+AW120</f>
        <v>25688.119354095328</v>
      </c>
      <c r="AL121" s="10">
        <f t="shared" si="124"/>
        <v>40.316055855541094</v>
      </c>
      <c r="AM121" s="10">
        <f t="shared" si="125"/>
        <v>7.978648455181899</v>
      </c>
      <c r="AN121" s="10">
        <f t="shared" si="126"/>
        <v>2.7502093192445392</v>
      </c>
      <c r="AO121" s="7">
        <f t="shared" si="127"/>
        <v>1.0730004854985313E-2</v>
      </c>
      <c r="AP121" s="7">
        <f t="shared" si="128"/>
        <v>1.3516976115700009E-2</v>
      </c>
      <c r="AQ121" s="7">
        <f t="shared" si="129"/>
        <v>1.2261602831749699E-2</v>
      </c>
      <c r="AR121" s="1">
        <f t="shared" si="138"/>
        <v>110577.96729902391</v>
      </c>
      <c r="AS121" s="1">
        <f t="shared" si="133"/>
        <v>37593.629577404005</v>
      </c>
      <c r="AT121" s="1">
        <f t="shared" si="134"/>
        <v>14934.493512428473</v>
      </c>
      <c r="AU121" s="1">
        <f t="shared" ref="AU121:AU184" si="180">$AU$5*AR121</f>
        <v>22115.593459804782</v>
      </c>
      <c r="AV121" s="1">
        <f t="shared" ref="AV121:AV184" si="181">$AU$5*AS121</f>
        <v>7518.7259154808016</v>
      </c>
      <c r="AW121" s="1">
        <f t="shared" ref="AW121:AW184" si="182">$AU$5*AT121</f>
        <v>2986.8987024856947</v>
      </c>
      <c r="AX121" s="1">
        <f t="shared" si="161"/>
        <v>76118.415920401341</v>
      </c>
      <c r="AY121" s="1">
        <f t="shared" si="144"/>
        <v>10201.909418058282</v>
      </c>
      <c r="AZ121" s="1">
        <f t="shared" si="145"/>
        <v>2764.7913021175723</v>
      </c>
      <c r="BA121" s="1">
        <f t="shared" si="162"/>
        <v>13062.819239365057</v>
      </c>
      <c r="BB121" s="1">
        <f t="shared" si="163"/>
        <v>27210.719047151124</v>
      </c>
      <c r="BC121" s="1">
        <f t="shared" si="164"/>
        <v>34245.387215696959</v>
      </c>
      <c r="BD121" s="1">
        <f t="shared" si="146"/>
        <v>12648.327490193835</v>
      </c>
      <c r="BE121">
        <f t="shared" si="174"/>
        <v>0</v>
      </c>
      <c r="BF121">
        <f t="shared" si="175"/>
        <v>0</v>
      </c>
      <c r="BG121">
        <f t="shared" si="176"/>
        <v>0</v>
      </c>
      <c r="BH121">
        <f t="shared" si="147"/>
        <v>0</v>
      </c>
      <c r="BI121">
        <f t="shared" si="165"/>
        <v>0</v>
      </c>
      <c r="BJ121">
        <f t="shared" si="148"/>
        <v>0</v>
      </c>
      <c r="BK121">
        <f t="shared" si="149"/>
        <v>0</v>
      </c>
      <c r="BL121">
        <f t="shared" si="150"/>
        <v>0</v>
      </c>
      <c r="BM121">
        <f t="shared" si="151"/>
        <v>0</v>
      </c>
      <c r="BN121">
        <f t="shared" si="152"/>
        <v>0</v>
      </c>
      <c r="BO121">
        <f t="shared" si="166"/>
        <v>0</v>
      </c>
      <c r="BP121">
        <f t="shared" si="167"/>
        <v>0</v>
      </c>
      <c r="BQ121">
        <f t="shared" si="168"/>
        <v>0</v>
      </c>
      <c r="BR121" s="13">
        <f t="shared" si="140"/>
        <v>0.16973309001641726</v>
      </c>
      <c r="BS121" s="8">
        <f>BS$3*temperature!$I231</f>
        <v>-16.75928914413366</v>
      </c>
      <c r="BT121" s="8">
        <f>BT$3*temperature!$I231</f>
        <v>-15.489917898610775</v>
      </c>
      <c r="BU121" s="8">
        <f>BU$3*temperature!$I231</f>
        <v>-13.59881406817286</v>
      </c>
      <c r="BV121" s="8">
        <f t="shared" si="169"/>
        <v>-14.400352543931124</v>
      </c>
      <c r="BW121" s="8">
        <f t="shared" si="153"/>
        <v>-12.197271507050248</v>
      </c>
      <c r="BX121" s="8">
        <f t="shared" si="154"/>
        <v>-10.708154068284307</v>
      </c>
      <c r="BY121" s="15">
        <f t="shared" si="170"/>
        <v>0.14075397708787954</v>
      </c>
      <c r="BZ121" s="15">
        <f t="shared" si="155"/>
        <v>0.21256706543653353</v>
      </c>
      <c r="CA121" s="15">
        <f t="shared" si="156"/>
        <v>0.21256706543653356</v>
      </c>
      <c r="CB121" s="8">
        <f t="shared" si="171"/>
        <v>1.1794683001012687</v>
      </c>
      <c r="CC121" s="8">
        <f t="shared" si="157"/>
        <v>1.6463231957802644</v>
      </c>
      <c r="CD121" s="8">
        <f t="shared" si="158"/>
        <v>1.4453299999442768</v>
      </c>
      <c r="CE121" s="8">
        <f t="shared" si="172"/>
        <v>-15.579820844032392</v>
      </c>
      <c r="CF121" s="8">
        <f t="shared" si="159"/>
        <v>-13.843594702830512</v>
      </c>
      <c r="CG121" s="8">
        <f t="shared" si="160"/>
        <v>-12.153484068228583</v>
      </c>
      <c r="CH121" s="8">
        <f>CH$3*temperature!$I231+CH$4*temperature!$I231^2</f>
        <v>-15.579820844032392</v>
      </c>
      <c r="CI121" s="8">
        <f>CI$3*temperature!$I231+CI$4*temperature!$I231^2</f>
        <v>-13.84361947833132</v>
      </c>
      <c r="CJ121" s="8">
        <f>CJ$3*temperature!$I231+CJ$4*temperature!$I231^2</f>
        <v>-12.153496714392105</v>
      </c>
      <c r="CK121" s="13"/>
      <c r="CL121" s="13"/>
      <c r="CM121" s="13"/>
    </row>
    <row r="122" spans="1:91" x14ac:dyDescent="0.3">
      <c r="A122">
        <f t="shared" ref="A122:A185" si="183">1+A121</f>
        <v>2076</v>
      </c>
      <c r="B122" s="4">
        <f t="shared" ref="B122:B185" si="184">B121*(1+E122)</f>
        <v>1162.3295039904181</v>
      </c>
      <c r="C122" s="4">
        <f t="shared" ref="C122:C185" si="185">C121*(1+F122)</f>
        <v>2948.7760732884744</v>
      </c>
      <c r="D122" s="4">
        <f t="shared" ref="D122:D185" si="186">D121*(1+G122)</f>
        <v>4323.7547851487852</v>
      </c>
      <c r="E122" s="11">
        <f t="shared" ref="E122:E185" si="187">E121*$E$5</f>
        <v>1.3911883146706607E-4</v>
      </c>
      <c r="F122" s="11">
        <f t="shared" ref="F122:F185" si="188">F121*$E$5</f>
        <v>2.7407342667023251E-4</v>
      </c>
      <c r="G122" s="11">
        <f t="shared" ref="G122:G185" si="189">G121*$E$5</f>
        <v>5.5951115116943694E-4</v>
      </c>
      <c r="H122" s="4">
        <f t="shared" ref="H122:H185" si="190">AR122</f>
        <v>111808.45508646969</v>
      </c>
      <c r="I122" s="4">
        <f t="shared" ref="I122:I185" si="191">AS122</f>
        <v>38167.190786779727</v>
      </c>
      <c r="J122" s="4">
        <f t="shared" ref="J122:J185" si="192">AT122</f>
        <v>15148.444564872212</v>
      </c>
      <c r="K122" s="4">
        <f t="shared" ref="K122:K185" si="193">H122/B122*1000</f>
        <v>96193.424242108376</v>
      </c>
      <c r="L122" s="4">
        <f t="shared" ref="L122:L185" si="194">I122/C122*1000</f>
        <v>12943.400868081408</v>
      </c>
      <c r="M122" s="4">
        <f t="shared" ref="M122:M185" si="195">J122/D122*1000</f>
        <v>3503.539242536146</v>
      </c>
      <c r="N122" s="11">
        <f t="shared" ref="N122:N185" si="196">K122/K121-1</f>
        <v>1.0987137122768331E-2</v>
      </c>
      <c r="O122" s="11">
        <f t="shared" ref="O122:O185" si="197">L122/L121-1</f>
        <v>1.4978693707704771E-2</v>
      </c>
      <c r="P122" s="11">
        <f t="shared" ref="P122:P185" si="198">M122/M121-1</f>
        <v>1.3758757083114803E-2</v>
      </c>
      <c r="Q122" s="4">
        <f t="shared" ref="Q122:Q185" si="199">T122*H122/1000</f>
        <v>7714.5974395631183</v>
      </c>
      <c r="R122" s="4">
        <f t="shared" ref="R122:R185" si="200">U122*I122/1000</f>
        <v>10188.117475461437</v>
      </c>
      <c r="S122" s="4">
        <f t="shared" ref="S122:S185" si="201">V122*J122/1000</f>
        <v>5217.0848359313404</v>
      </c>
      <c r="T122" s="4">
        <f t="shared" ref="T122:T185" si="202">T121*(1+W122)</f>
        <v>68.998336785861611</v>
      </c>
      <c r="U122" s="4">
        <f t="shared" ref="U122:U185" si="203">U121*(1+X122)</f>
        <v>266.93391013179769</v>
      </c>
      <c r="V122" s="4">
        <f t="shared" ref="V122:V185" si="204">V121*(1+Y122)</f>
        <v>344.39739430603055</v>
      </c>
      <c r="W122" s="11">
        <f t="shared" ref="W122:W185" si="205">T$5-1</f>
        <v>-1.0734613539272964E-2</v>
      </c>
      <c r="X122" s="11">
        <f t="shared" ref="X122:X185" si="206">U$5-1</f>
        <v>-1.217998157191269E-2</v>
      </c>
      <c r="Y122" s="11">
        <f t="shared" ref="Y122:Y185" si="207">V$5-1</f>
        <v>-9.7425357312937999E-3</v>
      </c>
      <c r="Z122" s="4">
        <f t="shared" si="135"/>
        <v>13657.882798567289</v>
      </c>
      <c r="AA122" s="4">
        <f t="shared" si="136"/>
        <v>29788.52577118672</v>
      </c>
      <c r="AB122" s="4">
        <f t="shared" si="137"/>
        <v>23199.710206319622</v>
      </c>
      <c r="AC122" s="12">
        <f t="shared" ref="AC122:AC185" si="208">AC121*(1+AF122)</f>
        <v>1.7708793388550577</v>
      </c>
      <c r="AD122" s="12">
        <f t="shared" ref="AD122:AD185" si="209">AD121*(1+AG122)</f>
        <v>2.9323028842121275</v>
      </c>
      <c r="AE122" s="12">
        <f t="shared" ref="AE122:AE185" si="210">AE121*(1+AH122)</f>
        <v>4.4666336067729562</v>
      </c>
      <c r="AF122" s="11">
        <f t="shared" ref="AF122:AF185" si="211">AC$5-1</f>
        <v>-4.0504037456468023E-3</v>
      </c>
      <c r="AG122" s="11">
        <f t="shared" ref="AG122:AG185" si="212">AD$5-1</f>
        <v>2.9673830763510267E-4</v>
      </c>
      <c r="AH122" s="11">
        <f t="shared" ref="AH122:AH185" si="213">AE$5-1</f>
        <v>9.7937136394747881E-3</v>
      </c>
      <c r="AI122" s="1">
        <f t="shared" si="177"/>
        <v>198833.42460489942</v>
      </c>
      <c r="AJ122" s="1">
        <f t="shared" si="178"/>
        <v>65303.097949950257</v>
      </c>
      <c r="AK122" s="1">
        <f t="shared" si="179"/>
        <v>26106.20612117149</v>
      </c>
      <c r="AL122" s="10">
        <f t="shared" ref="AL122:AL185" si="214">AL121*(1+AO122)</f>
        <v>40.744321415854273</v>
      </c>
      <c r="AM122" s="10">
        <f t="shared" ref="AM122:AM185" si="215">AM121*(1+AP122)</f>
        <v>8.0854171837801161</v>
      </c>
      <c r="AN122" s="10">
        <f t="shared" ref="AN122:AN185" si="216">AN121*(1+AQ122)</f>
        <v>2.7835940738775249</v>
      </c>
      <c r="AO122" s="7">
        <f t="shared" ref="AO122:AO185" si="217">AO$5*AO121</f>
        <v>1.062270480643546E-2</v>
      </c>
      <c r="AP122" s="7">
        <f t="shared" ref="AP122:AP185" si="218">AP$5*AP121</f>
        <v>1.3381806354543009E-2</v>
      </c>
      <c r="AQ122" s="7">
        <f t="shared" ref="AQ122:AQ185" si="219">AQ$5*AQ121</f>
        <v>1.2138986803432202E-2</v>
      </c>
      <c r="AR122" s="1">
        <f t="shared" si="138"/>
        <v>111808.45508646969</v>
      </c>
      <c r="AS122" s="1">
        <f t="shared" si="133"/>
        <v>38167.190786779727</v>
      </c>
      <c r="AT122" s="1">
        <f t="shared" si="134"/>
        <v>15148.444564872212</v>
      </c>
      <c r="AU122" s="1">
        <f t="shared" si="180"/>
        <v>22361.691017293939</v>
      </c>
      <c r="AV122" s="1">
        <f t="shared" si="181"/>
        <v>7633.4381573559458</v>
      </c>
      <c r="AW122" s="1">
        <f t="shared" si="182"/>
        <v>3029.6889129744427</v>
      </c>
      <c r="AX122" s="1">
        <f t="shared" si="161"/>
        <v>76954.739393686701</v>
      </c>
      <c r="AY122" s="1">
        <f t="shared" si="144"/>
        <v>10354.720694465128</v>
      </c>
      <c r="AZ122" s="1">
        <f t="shared" si="145"/>
        <v>2802.8313940289167</v>
      </c>
      <c r="BA122" s="1">
        <f t="shared" si="162"/>
        <v>13077.337550266499</v>
      </c>
      <c r="BB122" s="1">
        <f t="shared" si="163"/>
        <v>27262.018066798959</v>
      </c>
      <c r="BC122" s="1">
        <f t="shared" si="164"/>
        <v>34323.631848302444</v>
      </c>
      <c r="BD122" s="1">
        <f t="shared" si="146"/>
        <v>12303.669487722256</v>
      </c>
      <c r="BE122">
        <f t="shared" si="174"/>
        <v>0</v>
      </c>
      <c r="BF122">
        <f t="shared" si="175"/>
        <v>0</v>
      </c>
      <c r="BG122">
        <f t="shared" si="176"/>
        <v>0</v>
      </c>
      <c r="BH122">
        <f t="shared" si="147"/>
        <v>0</v>
      </c>
      <c r="BI122">
        <f t="shared" si="165"/>
        <v>0</v>
      </c>
      <c r="BJ122">
        <f t="shared" si="148"/>
        <v>0</v>
      </c>
      <c r="BK122">
        <f t="shared" si="149"/>
        <v>0</v>
      </c>
      <c r="BL122">
        <f t="shared" si="150"/>
        <v>0</v>
      </c>
      <c r="BM122">
        <f t="shared" si="151"/>
        <v>0</v>
      </c>
      <c r="BN122">
        <f t="shared" si="152"/>
        <v>0</v>
      </c>
      <c r="BO122">
        <f t="shared" si="166"/>
        <v>0</v>
      </c>
      <c r="BP122">
        <f t="shared" si="167"/>
        <v>0</v>
      </c>
      <c r="BQ122">
        <f t="shared" si="168"/>
        <v>0</v>
      </c>
      <c r="BR122" s="13">
        <f t="shared" si="140"/>
        <v>0.16478940778292939</v>
      </c>
      <c r="BS122" s="8">
        <f>BS$3*temperature!$I232</f>
        <v>-16.967974115590419</v>
      </c>
      <c r="BT122" s="8">
        <f>BT$3*temperature!$I232</f>
        <v>-15.682796787848783</v>
      </c>
      <c r="BU122" s="8">
        <f>BU$3*temperature!$I232</f>
        <v>-13.768145123998446</v>
      </c>
      <c r="BV122" s="8">
        <f t="shared" si="169"/>
        <v>-14.549925283399425</v>
      </c>
      <c r="BW122" s="8">
        <f t="shared" si="153"/>
        <v>-12.307640473241927</v>
      </c>
      <c r="BX122" s="8">
        <f t="shared" si="154"/>
        <v>-10.805048516657834</v>
      </c>
      <c r="BY122" s="15">
        <f t="shared" si="170"/>
        <v>0.14250663135849884</v>
      </c>
      <c r="BZ122" s="15">
        <f t="shared" si="155"/>
        <v>0.21521392901181813</v>
      </c>
      <c r="CA122" s="15">
        <f t="shared" si="156"/>
        <v>0.21521392901181816</v>
      </c>
      <c r="CB122" s="8">
        <f t="shared" si="171"/>
        <v>1.209024416095497</v>
      </c>
      <c r="CC122" s="8">
        <f t="shared" si="157"/>
        <v>1.6875781573034287</v>
      </c>
      <c r="CD122" s="8">
        <f t="shared" si="158"/>
        <v>1.4815483036703059</v>
      </c>
      <c r="CE122" s="8">
        <f t="shared" si="172"/>
        <v>-15.758949699494922</v>
      </c>
      <c r="CF122" s="8">
        <f t="shared" si="159"/>
        <v>-13.995218630545356</v>
      </c>
      <c r="CG122" s="8">
        <f t="shared" si="160"/>
        <v>-12.286596820328139</v>
      </c>
      <c r="CH122" s="8">
        <f>CH$3*temperature!$I232+CH$4*temperature!$I232^2</f>
        <v>-15.758949699494922</v>
      </c>
      <c r="CI122" s="8">
        <f>CI$3*temperature!$I232+CI$4*temperature!$I232^2</f>
        <v>-13.995243630231148</v>
      </c>
      <c r="CJ122" s="8">
        <f>CJ$3*temperature!$I232+CJ$4*temperature!$I232^2</f>
        <v>-12.286609580922466</v>
      </c>
      <c r="CK122" s="13"/>
      <c r="CL122" s="13"/>
      <c r="CM122" s="13"/>
    </row>
    <row r="123" spans="1:91" x14ac:dyDescent="0.3">
      <c r="A123">
        <f t="shared" si="183"/>
        <v>2077</v>
      </c>
      <c r="B123" s="4">
        <f t="shared" si="184"/>
        <v>1162.4831208166743</v>
      </c>
      <c r="C123" s="4">
        <f t="shared" si="185"/>
        <v>2949.5438453932193</v>
      </c>
      <c r="D123" s="4">
        <f t="shared" si="186"/>
        <v>4326.0530147151367</v>
      </c>
      <c r="E123" s="11">
        <f t="shared" si="187"/>
        <v>1.3216288989371277E-4</v>
      </c>
      <c r="F123" s="11">
        <f t="shared" si="188"/>
        <v>2.6036975533672089E-4</v>
      </c>
      <c r="G123" s="11">
        <f t="shared" si="189"/>
        <v>5.3153559361096504E-4</v>
      </c>
      <c r="H123" s="4">
        <f t="shared" si="190"/>
        <v>113036.16665924799</v>
      </c>
      <c r="I123" s="4">
        <f t="shared" si="191"/>
        <v>38742.391445494774</v>
      </c>
      <c r="J123" s="4">
        <f t="shared" si="192"/>
        <v>15362.623094996214</v>
      </c>
      <c r="K123" s="4">
        <f t="shared" si="193"/>
        <v>97236.824032195131</v>
      </c>
      <c r="L123" s="4">
        <f t="shared" si="194"/>
        <v>13135.045104009912</v>
      </c>
      <c r="M123" s="4">
        <f t="shared" si="195"/>
        <v>3551.1869694476723</v>
      </c>
      <c r="N123" s="11">
        <f t="shared" si="196"/>
        <v>1.0846893104258681E-2</v>
      </c>
      <c r="O123" s="11">
        <f t="shared" si="197"/>
        <v>1.4806327786779816E-2</v>
      </c>
      <c r="P123" s="11">
        <f t="shared" si="198"/>
        <v>1.3599883892561948E-2</v>
      </c>
      <c r="Q123" s="4">
        <f t="shared" si="199"/>
        <v>7715.5849442925828</v>
      </c>
      <c r="R123" s="4">
        <f t="shared" si="200"/>
        <v>10215.696832096222</v>
      </c>
      <c r="S123" s="4">
        <f t="shared" si="201"/>
        <v>5239.3010941334305</v>
      </c>
      <c r="T123" s="4">
        <f t="shared" si="202"/>
        <v>68.257666305612787</v>
      </c>
      <c r="U123" s="4">
        <f t="shared" si="203"/>
        <v>263.68266002547381</v>
      </c>
      <c r="V123" s="4">
        <f t="shared" si="204"/>
        <v>341.04209038623958</v>
      </c>
      <c r="W123" s="11">
        <f t="shared" si="205"/>
        <v>-1.0734613539272964E-2</v>
      </c>
      <c r="X123" s="11">
        <f t="shared" si="206"/>
        <v>-1.217998157191269E-2</v>
      </c>
      <c r="Y123" s="11">
        <f t="shared" si="207"/>
        <v>-9.7425357312937999E-3</v>
      </c>
      <c r="Z123" s="4">
        <f t="shared" si="135"/>
        <v>13606.286131572471</v>
      </c>
      <c r="AA123" s="4">
        <f t="shared" si="136"/>
        <v>29883.511209959343</v>
      </c>
      <c r="AB123" s="4">
        <f t="shared" si="137"/>
        <v>23531.027470997913</v>
      </c>
      <c r="AC123" s="12">
        <f t="shared" si="208"/>
        <v>1.7637065625478705</v>
      </c>
      <c r="AD123" s="12">
        <f t="shared" si="209"/>
        <v>2.9331730108074621</v>
      </c>
      <c r="AE123" s="12">
        <f t="shared" si="210"/>
        <v>4.510378537250145</v>
      </c>
      <c r="AF123" s="11">
        <f t="shared" si="211"/>
        <v>-4.0504037456468023E-3</v>
      </c>
      <c r="AG123" s="11">
        <f t="shared" si="212"/>
        <v>2.9673830763510267E-4</v>
      </c>
      <c r="AH123" s="11">
        <f t="shared" si="213"/>
        <v>9.7937136394747881E-3</v>
      </c>
      <c r="AI123" s="1">
        <f t="shared" si="177"/>
        <v>201311.77316170343</v>
      </c>
      <c r="AJ123" s="1">
        <f t="shared" si="178"/>
        <v>66406.226312311177</v>
      </c>
      <c r="AK123" s="1">
        <f t="shared" si="179"/>
        <v>26525.274422028782</v>
      </c>
      <c r="AL123" s="10">
        <f t="shared" si="214"/>
        <v>41.172808165804028</v>
      </c>
      <c r="AM123" s="10">
        <f t="shared" si="215"/>
        <v>8.1925326959586648</v>
      </c>
      <c r="AN123" s="10">
        <f t="shared" si="216"/>
        <v>2.8170461854891471</v>
      </c>
      <c r="AO123" s="7">
        <f t="shared" si="217"/>
        <v>1.0516477758371105E-2</v>
      </c>
      <c r="AP123" s="7">
        <f t="shared" si="218"/>
        <v>1.3247988290997579E-2</v>
      </c>
      <c r="AQ123" s="7">
        <f t="shared" si="219"/>
        <v>1.2017596935397879E-2</v>
      </c>
      <c r="AR123" s="1">
        <f t="shared" si="138"/>
        <v>113036.16665924799</v>
      </c>
      <c r="AS123" s="1">
        <f t="shared" si="133"/>
        <v>38742.391445494774</v>
      </c>
      <c r="AT123" s="1">
        <f t="shared" si="134"/>
        <v>15362.623094996214</v>
      </c>
      <c r="AU123" s="1">
        <f t="shared" si="180"/>
        <v>22607.233331849598</v>
      </c>
      <c r="AV123" s="1">
        <f t="shared" si="181"/>
        <v>7748.4782890989554</v>
      </c>
      <c r="AW123" s="1">
        <f t="shared" si="182"/>
        <v>3072.5246189992431</v>
      </c>
      <c r="AX123" s="1">
        <f t="shared" si="161"/>
        <v>77789.459225756102</v>
      </c>
      <c r="AY123" s="1">
        <f t="shared" si="144"/>
        <v>10508.03608320793</v>
      </c>
      <c r="AZ123" s="1">
        <f t="shared" si="145"/>
        <v>2840.9495755581379</v>
      </c>
      <c r="BA123" s="1">
        <f t="shared" si="162"/>
        <v>13091.607323637058</v>
      </c>
      <c r="BB123" s="1">
        <f t="shared" si="163"/>
        <v>27312.468030774493</v>
      </c>
      <c r="BC123" s="1">
        <f t="shared" si="164"/>
        <v>34400.313423132873</v>
      </c>
      <c r="BD123" s="1">
        <f t="shared" si="146"/>
        <v>11967.932938073354</v>
      </c>
      <c r="BE123">
        <f t="shared" si="174"/>
        <v>0</v>
      </c>
      <c r="BF123">
        <f t="shared" si="175"/>
        <v>0</v>
      </c>
      <c r="BG123">
        <f t="shared" si="176"/>
        <v>0</v>
      </c>
      <c r="BH123">
        <f t="shared" si="147"/>
        <v>0</v>
      </c>
      <c r="BI123">
        <f t="shared" si="165"/>
        <v>0</v>
      </c>
      <c r="BJ123">
        <f t="shared" si="148"/>
        <v>0</v>
      </c>
      <c r="BK123">
        <f t="shared" si="149"/>
        <v>0</v>
      </c>
      <c r="BL123">
        <f t="shared" si="150"/>
        <v>0</v>
      </c>
      <c r="BM123">
        <f t="shared" si="151"/>
        <v>0</v>
      </c>
      <c r="BN123">
        <f t="shared" si="152"/>
        <v>0</v>
      </c>
      <c r="BO123">
        <f t="shared" si="166"/>
        <v>0</v>
      </c>
      <c r="BP123">
        <f t="shared" si="167"/>
        <v>0</v>
      </c>
      <c r="BQ123">
        <f t="shared" si="168"/>
        <v>0</v>
      </c>
      <c r="BR123" s="13">
        <f t="shared" si="140"/>
        <v>0.15998971629410619</v>
      </c>
      <c r="BS123" s="8">
        <f>BS$3*temperature!$I233</f>
        <v>-17.176798829517672</v>
      </c>
      <c r="BT123" s="8">
        <f>BT$3*temperature!$I233</f>
        <v>-15.875804835273414</v>
      </c>
      <c r="BU123" s="8">
        <f>BU$3*temperature!$I233</f>
        <v>-13.937589569589989</v>
      </c>
      <c r="BV123" s="8">
        <f t="shared" si="169"/>
        <v>-14.698865941663408</v>
      </c>
      <c r="BW123" s="8">
        <f t="shared" si="153"/>
        <v>-12.417061272168761</v>
      </c>
      <c r="BX123" s="8">
        <f t="shared" si="154"/>
        <v>-10.90111055582012</v>
      </c>
      <c r="BY123" s="15">
        <f t="shared" si="170"/>
        <v>0.14426045926532197</v>
      </c>
      <c r="BZ123" s="15">
        <f t="shared" si="155"/>
        <v>0.21786256501591009</v>
      </c>
      <c r="CA123" s="15">
        <f t="shared" si="156"/>
        <v>0.21786256501591009</v>
      </c>
      <c r="CB123" s="8">
        <f t="shared" si="171"/>
        <v>1.238966443927132</v>
      </c>
      <c r="CC123" s="8">
        <f t="shared" si="157"/>
        <v>1.7293717815523268</v>
      </c>
      <c r="CD123" s="8">
        <f t="shared" si="158"/>
        <v>1.5182395068849344</v>
      </c>
      <c r="CE123" s="8">
        <f t="shared" si="172"/>
        <v>-15.937832385590539</v>
      </c>
      <c r="CF123" s="8">
        <f t="shared" si="159"/>
        <v>-14.146433053721088</v>
      </c>
      <c r="CG123" s="8">
        <f t="shared" si="160"/>
        <v>-12.419350062705053</v>
      </c>
      <c r="CH123" s="8">
        <f>CH$3*temperature!$I233+CH$4*temperature!$I233^2</f>
        <v>-15.937832385590539</v>
      </c>
      <c r="CI123" s="8">
        <f>CI$3*temperature!$I233+CI$4*temperature!$I233^2</f>
        <v>-14.146458275665907</v>
      </c>
      <c r="CJ123" s="8">
        <f>CJ$3*temperature!$I233+CJ$4*temperature!$I233^2</f>
        <v>-12.41936293674712</v>
      </c>
      <c r="CK123" s="13"/>
      <c r="CL123" s="13"/>
      <c r="CM123" s="13"/>
    </row>
    <row r="124" spans="1:91" x14ac:dyDescent="0.3">
      <c r="A124">
        <f t="shared" si="183"/>
        <v>2078</v>
      </c>
      <c r="B124" s="4">
        <f t="shared" si="184"/>
        <v>1162.6290760889392</v>
      </c>
      <c r="C124" s="4">
        <f t="shared" si="185"/>
        <v>2950.27341880213</v>
      </c>
      <c r="D124" s="4">
        <f t="shared" si="186"/>
        <v>4328.2374933144465</v>
      </c>
      <c r="E124" s="11">
        <f t="shared" si="187"/>
        <v>1.2555474539902711E-4</v>
      </c>
      <c r="F124" s="11">
        <f t="shared" si="188"/>
        <v>2.4735126756988485E-4</v>
      </c>
      <c r="G124" s="11">
        <f t="shared" si="189"/>
        <v>5.0495881393041678E-4</v>
      </c>
      <c r="H124" s="4">
        <f t="shared" si="190"/>
        <v>114260.95930929875</v>
      </c>
      <c r="I124" s="4">
        <f t="shared" si="191"/>
        <v>39319.155064705265</v>
      </c>
      <c r="J124" s="4">
        <f t="shared" si="192"/>
        <v>15577.006438913657</v>
      </c>
      <c r="K124" s="4">
        <f t="shared" si="193"/>
        <v>98278.08512554178</v>
      </c>
      <c r="L124" s="4">
        <f t="shared" si="194"/>
        <v>13327.291909327381</v>
      </c>
      <c r="M124" s="4">
        <f t="shared" si="195"/>
        <v>3598.9259977010202</v>
      </c>
      <c r="N124" s="11">
        <f t="shared" si="196"/>
        <v>1.0708505792022649E-2</v>
      </c>
      <c r="O124" s="11">
        <f t="shared" si="197"/>
        <v>1.4636173975434597E-2</v>
      </c>
      <c r="P124" s="11">
        <f t="shared" si="198"/>
        <v>1.3443118783681651E-2</v>
      </c>
      <c r="Q124" s="4">
        <f t="shared" si="199"/>
        <v>7715.4651800219053</v>
      </c>
      <c r="R124" s="4">
        <f t="shared" si="200"/>
        <v>10241.500035413388</v>
      </c>
      <c r="S124" s="4">
        <f t="shared" si="201"/>
        <v>5260.6584465094584</v>
      </c>
      <c r="T124" s="4">
        <f t="shared" si="202"/>
        <v>67.524946636729382</v>
      </c>
      <c r="U124" s="4">
        <f t="shared" si="203"/>
        <v>260.47101008553062</v>
      </c>
      <c r="V124" s="4">
        <f t="shared" si="204"/>
        <v>337.71947563477653</v>
      </c>
      <c r="W124" s="11">
        <f t="shared" si="205"/>
        <v>-1.0734613539272964E-2</v>
      </c>
      <c r="X124" s="11">
        <f t="shared" si="206"/>
        <v>-1.217998157191269E-2</v>
      </c>
      <c r="Y124" s="11">
        <f t="shared" si="207"/>
        <v>-9.7425357312937999E-3</v>
      </c>
      <c r="Z124" s="4">
        <f t="shared" si="135"/>
        <v>13552.909793371804</v>
      </c>
      <c r="AA124" s="4">
        <f t="shared" si="136"/>
        <v>29973.297821691245</v>
      </c>
      <c r="AB124" s="4">
        <f t="shared" si="137"/>
        <v>23862.668716542288</v>
      </c>
      <c r="AC124" s="12">
        <f t="shared" si="208"/>
        <v>1.7565628388807049</v>
      </c>
      <c r="AD124" s="12">
        <f t="shared" si="209"/>
        <v>2.9340433956026901</v>
      </c>
      <c r="AE124" s="12">
        <f t="shared" si="210"/>
        <v>4.5545518930496058</v>
      </c>
      <c r="AF124" s="11">
        <f t="shared" si="211"/>
        <v>-4.0504037456468023E-3</v>
      </c>
      <c r="AG124" s="11">
        <f t="shared" si="212"/>
        <v>2.9673830763510267E-4</v>
      </c>
      <c r="AH124" s="11">
        <f t="shared" si="213"/>
        <v>9.7937136394747881E-3</v>
      </c>
      <c r="AI124" s="1">
        <f t="shared" si="177"/>
        <v>203787.82917738269</v>
      </c>
      <c r="AJ124" s="1">
        <f t="shared" si="178"/>
        <v>67514.081970179017</v>
      </c>
      <c r="AK124" s="1">
        <f t="shared" si="179"/>
        <v>26945.271598825148</v>
      </c>
      <c r="AL124" s="10">
        <f t="shared" si="214"/>
        <v>41.601471157916137</v>
      </c>
      <c r="AM124" s="10">
        <f t="shared" si="215"/>
        <v>8.2999819274160433</v>
      </c>
      <c r="AN124" s="10">
        <f t="shared" si="216"/>
        <v>2.8505617698386994</v>
      </c>
      <c r="AO124" s="7">
        <f t="shared" si="217"/>
        <v>1.0411312980787395E-2</v>
      </c>
      <c r="AP124" s="7">
        <f t="shared" si="218"/>
        <v>1.3115508408087603E-2</v>
      </c>
      <c r="AQ124" s="7">
        <f t="shared" si="219"/>
        <v>1.18974209660439E-2</v>
      </c>
      <c r="AR124" s="1">
        <f t="shared" si="138"/>
        <v>114260.95930929875</v>
      </c>
      <c r="AS124" s="1">
        <f t="shared" si="133"/>
        <v>39319.155064705265</v>
      </c>
      <c r="AT124" s="1">
        <f t="shared" si="134"/>
        <v>15577.006438913657</v>
      </c>
      <c r="AU124" s="1">
        <f t="shared" si="180"/>
        <v>22852.191861859752</v>
      </c>
      <c r="AV124" s="1">
        <f t="shared" si="181"/>
        <v>7863.8310129410529</v>
      </c>
      <c r="AW124" s="1">
        <f t="shared" si="182"/>
        <v>3115.4012877827317</v>
      </c>
      <c r="AX124" s="1">
        <f t="shared" si="161"/>
        <v>78622.468100433412</v>
      </c>
      <c r="AY124" s="1">
        <f t="shared" si="144"/>
        <v>10661.833527461908</v>
      </c>
      <c r="AZ124" s="1">
        <f t="shared" si="145"/>
        <v>2879.1407981608163</v>
      </c>
      <c r="BA124" s="1">
        <f t="shared" si="162"/>
        <v>13105.6348688004</v>
      </c>
      <c r="BB124" s="1">
        <f t="shared" si="163"/>
        <v>27362.091569067601</v>
      </c>
      <c r="BC124" s="1">
        <f t="shared" si="164"/>
        <v>34475.481551391546</v>
      </c>
      <c r="BD124" s="1">
        <f t="shared" si="146"/>
        <v>11640.915130458083</v>
      </c>
      <c r="BE124">
        <f t="shared" si="174"/>
        <v>0</v>
      </c>
      <c r="BF124">
        <f t="shared" si="175"/>
        <v>0</v>
      </c>
      <c r="BG124">
        <f t="shared" si="176"/>
        <v>0</v>
      </c>
      <c r="BH124">
        <f t="shared" si="147"/>
        <v>0</v>
      </c>
      <c r="BI124">
        <f t="shared" si="165"/>
        <v>0</v>
      </c>
      <c r="BJ124">
        <f t="shared" si="148"/>
        <v>0</v>
      </c>
      <c r="BK124">
        <f t="shared" si="149"/>
        <v>0</v>
      </c>
      <c r="BL124">
        <f t="shared" si="150"/>
        <v>0</v>
      </c>
      <c r="BM124">
        <f t="shared" si="151"/>
        <v>0</v>
      </c>
      <c r="BN124">
        <f t="shared" si="152"/>
        <v>0</v>
      </c>
      <c r="BO124">
        <f t="shared" si="166"/>
        <v>0</v>
      </c>
      <c r="BP124">
        <f t="shared" si="167"/>
        <v>0</v>
      </c>
      <c r="BQ124">
        <f t="shared" si="168"/>
        <v>0</v>
      </c>
      <c r="BR124" s="13">
        <f t="shared" si="140"/>
        <v>0.15532982164476328</v>
      </c>
      <c r="BS124" s="8">
        <f>BS$3*temperature!$I234</f>
        <v>-17.385728372862619</v>
      </c>
      <c r="BT124" s="8">
        <f>BT$3*temperature!$I234</f>
        <v>-16.068909772193742</v>
      </c>
      <c r="BU124" s="8">
        <f>BU$3*temperature!$I234</f>
        <v>-14.107119075815538</v>
      </c>
      <c r="BV124" s="8">
        <f t="shared" si="169"/>
        <v>-14.847148330845553</v>
      </c>
      <c r="BW124" s="8">
        <f t="shared" si="153"/>
        <v>-12.525513813897366</v>
      </c>
      <c r="BX124" s="8">
        <f t="shared" si="154"/>
        <v>-10.996322548539611</v>
      </c>
      <c r="BY124" s="15">
        <f t="shared" si="170"/>
        <v>0.14601516758881011</v>
      </c>
      <c r="BZ124" s="15">
        <f t="shared" si="155"/>
        <v>0.22051253062780932</v>
      </c>
      <c r="CA124" s="15">
        <f t="shared" si="156"/>
        <v>0.22051253062780932</v>
      </c>
      <c r="CB124" s="8">
        <f t="shared" si="171"/>
        <v>1.2692900210085332</v>
      </c>
      <c r="CC124" s="8">
        <f t="shared" si="157"/>
        <v>1.7716979791481886</v>
      </c>
      <c r="CD124" s="8">
        <f t="shared" si="158"/>
        <v>1.5553982636379633</v>
      </c>
      <c r="CE124" s="8">
        <f t="shared" si="172"/>
        <v>-16.116438351854086</v>
      </c>
      <c r="CF124" s="8">
        <f t="shared" si="159"/>
        <v>-14.297211793045554</v>
      </c>
      <c r="CG124" s="8">
        <f t="shared" si="160"/>
        <v>-12.551720812177575</v>
      </c>
      <c r="CH124" s="8">
        <f>CH$3*temperature!$I234+CH$4*temperature!$I234^2</f>
        <v>-16.116438351854086</v>
      </c>
      <c r="CI124" s="8">
        <f>CI$3*temperature!$I234+CI$4*temperature!$I234^2</f>
        <v>-14.297237235282644</v>
      </c>
      <c r="CJ124" s="8">
        <f>CJ$3*temperature!$I234+CJ$4*temperature!$I234^2</f>
        <v>-12.551733798663491</v>
      </c>
      <c r="CK124" s="13"/>
      <c r="CL124" s="13"/>
      <c r="CM124" s="13"/>
    </row>
    <row r="125" spans="1:91" x14ac:dyDescent="0.3">
      <c r="A125">
        <f t="shared" si="183"/>
        <v>2079</v>
      </c>
      <c r="B125" s="4">
        <f t="shared" si="184"/>
        <v>1162.767751006699</v>
      </c>
      <c r="C125" s="4">
        <f t="shared" si="185"/>
        <v>2950.9666849784571</v>
      </c>
      <c r="D125" s="4">
        <f t="shared" si="186"/>
        <v>4330.3137959019286</v>
      </c>
      <c r="E125" s="11">
        <f t="shared" si="187"/>
        <v>1.1927700812907576E-4</v>
      </c>
      <c r="F125" s="11">
        <f t="shared" si="188"/>
        <v>2.3498370419139061E-4</v>
      </c>
      <c r="G125" s="11">
        <f t="shared" si="189"/>
        <v>4.7971087323389595E-4</v>
      </c>
      <c r="H125" s="4">
        <f t="shared" si="190"/>
        <v>115482.69373106936</v>
      </c>
      <c r="I125" s="4">
        <f t="shared" si="191"/>
        <v>39897.405666266459</v>
      </c>
      <c r="J125" s="4">
        <f t="shared" si="192"/>
        <v>15791.572182172606</v>
      </c>
      <c r="K125" s="4">
        <f t="shared" si="193"/>
        <v>99317.076545240416</v>
      </c>
      <c r="L125" s="4">
        <f t="shared" si="194"/>
        <v>13520.113889919337</v>
      </c>
      <c r="M125" s="4">
        <f t="shared" si="195"/>
        <v>3646.7500801251977</v>
      </c>
      <c r="N125" s="11">
        <f t="shared" si="196"/>
        <v>1.057195424973334E-2</v>
      </c>
      <c r="O125" s="11">
        <f t="shared" si="197"/>
        <v>1.4468204186103728E-2</v>
      </c>
      <c r="P125" s="11">
        <f t="shared" si="198"/>
        <v>1.3288431730668293E-2</v>
      </c>
      <c r="Q125" s="4">
        <f t="shared" si="199"/>
        <v>7714.2546153382382</v>
      </c>
      <c r="R125" s="4">
        <f t="shared" si="200"/>
        <v>10265.541753387568</v>
      </c>
      <c r="S125" s="4">
        <f t="shared" si="201"/>
        <v>5281.1633502648847</v>
      </c>
      <c r="T125" s="4">
        <f t="shared" si="202"/>
        <v>66.800092430324057</v>
      </c>
      <c r="U125" s="4">
        <f t="shared" si="203"/>
        <v>257.29847798267139</v>
      </c>
      <c r="V125" s="4">
        <f t="shared" si="204"/>
        <v>334.42923157625091</v>
      </c>
      <c r="W125" s="11">
        <f t="shared" si="205"/>
        <v>-1.0734613539272964E-2</v>
      </c>
      <c r="X125" s="11">
        <f t="shared" si="206"/>
        <v>-1.217998157191269E-2</v>
      </c>
      <c r="Y125" s="11">
        <f t="shared" si="207"/>
        <v>-9.7425357312937999E-3</v>
      </c>
      <c r="Z125" s="4">
        <f t="shared" si="135"/>
        <v>13497.8055154105</v>
      </c>
      <c r="AA125" s="4">
        <f t="shared" si="136"/>
        <v>30057.922231019416</v>
      </c>
      <c r="AB125" s="4">
        <f t="shared" si="137"/>
        <v>24194.598695889315</v>
      </c>
      <c r="AC125" s="12">
        <f t="shared" si="208"/>
        <v>1.7494480501786385</v>
      </c>
      <c r="AD125" s="12">
        <f t="shared" si="209"/>
        <v>2.934914038674429</v>
      </c>
      <c r="AE125" s="12">
        <f t="shared" si="210"/>
        <v>4.5991578700462616</v>
      </c>
      <c r="AF125" s="11">
        <f t="shared" si="211"/>
        <v>-4.0504037456468023E-3</v>
      </c>
      <c r="AG125" s="11">
        <f t="shared" si="212"/>
        <v>2.9673830763510267E-4</v>
      </c>
      <c r="AH125" s="11">
        <f t="shared" si="213"/>
        <v>9.7937136394747881E-3</v>
      </c>
      <c r="AI125" s="1">
        <f t="shared" si="177"/>
        <v>206261.2381215042</v>
      </c>
      <c r="AJ125" s="1">
        <f t="shared" si="178"/>
        <v>68626.504786102159</v>
      </c>
      <c r="AK125" s="1">
        <f t="shared" si="179"/>
        <v>27366.145726725365</v>
      </c>
      <c r="AL125" s="10">
        <f t="shared" si="214"/>
        <v>42.030265835235539</v>
      </c>
      <c r="AM125" s="10">
        <f t="shared" si="215"/>
        <v>8.4077518253444836</v>
      </c>
      <c r="AN125" s="10">
        <f t="shared" si="216"/>
        <v>2.8841369598705269</v>
      </c>
      <c r="AO125" s="7">
        <f t="shared" si="217"/>
        <v>1.0307199850979521E-2</v>
      </c>
      <c r="AP125" s="7">
        <f t="shared" si="218"/>
        <v>1.2984353324006727E-2</v>
      </c>
      <c r="AQ125" s="7">
        <f t="shared" si="219"/>
        <v>1.1778446756383461E-2</v>
      </c>
      <c r="AR125" s="1">
        <f t="shared" si="138"/>
        <v>115482.69373106936</v>
      </c>
      <c r="AS125" s="1">
        <f t="shared" ref="AS125:AS188" si="220">MAX(0.3*C125,AM125*AJ125^$AR$5*C125^(1-$AR$5)*(1-BJ124+CF124/100))</f>
        <v>39897.405666266459</v>
      </c>
      <c r="AT125" s="1">
        <f t="shared" ref="AT125:AT188" si="221">MAX(0.3*D125,AN125*AK125^$AR$5*D125^(1-$AR$5)*(1-BK124+CG124/100))</f>
        <v>15791.572182172606</v>
      </c>
      <c r="AU125" s="1">
        <f t="shared" si="180"/>
        <v>23096.538746213875</v>
      </c>
      <c r="AV125" s="1">
        <f t="shared" si="181"/>
        <v>7979.4811332532918</v>
      </c>
      <c r="AW125" s="1">
        <f t="shared" si="182"/>
        <v>3158.3144364345212</v>
      </c>
      <c r="AX125" s="1">
        <f t="shared" si="161"/>
        <v>79453.661236192318</v>
      </c>
      <c r="AY125" s="1">
        <f t="shared" si="144"/>
        <v>10816.09111193547</v>
      </c>
      <c r="AZ125" s="1">
        <f t="shared" si="145"/>
        <v>2917.400064100158</v>
      </c>
      <c r="BA125" s="1">
        <f t="shared" si="162"/>
        <v>13119.426272477456</v>
      </c>
      <c r="BB125" s="1">
        <f t="shared" si="163"/>
        <v>27410.910489046411</v>
      </c>
      <c r="BC125" s="1">
        <f t="shared" si="164"/>
        <v>34549.183918991541</v>
      </c>
      <c r="BD125" s="1">
        <f t="shared" si="146"/>
        <v>11322.416074251238</v>
      </c>
      <c r="BE125">
        <f t="shared" si="174"/>
        <v>0</v>
      </c>
      <c r="BF125">
        <f t="shared" si="175"/>
        <v>0</v>
      </c>
      <c r="BG125">
        <f t="shared" si="176"/>
        <v>0</v>
      </c>
      <c r="BH125">
        <f t="shared" si="147"/>
        <v>0</v>
      </c>
      <c r="BI125">
        <f t="shared" si="165"/>
        <v>0</v>
      </c>
      <c r="BJ125">
        <f t="shared" si="148"/>
        <v>0</v>
      </c>
      <c r="BK125">
        <f t="shared" si="149"/>
        <v>0</v>
      </c>
      <c r="BL125">
        <f t="shared" si="150"/>
        <v>0</v>
      </c>
      <c r="BM125">
        <f t="shared" si="151"/>
        <v>0</v>
      </c>
      <c r="BN125">
        <f t="shared" si="152"/>
        <v>0</v>
      </c>
      <c r="BO125">
        <f t="shared" si="166"/>
        <v>0</v>
      </c>
      <c r="BP125">
        <f t="shared" si="167"/>
        <v>0</v>
      </c>
      <c r="BQ125">
        <f t="shared" si="168"/>
        <v>0</v>
      </c>
      <c r="BR125" s="13">
        <f t="shared" si="140"/>
        <v>0.15080565208229443</v>
      </c>
      <c r="BS125" s="8">
        <f>BS$3*temperature!$I235</f>
        <v>-17.594728520225498</v>
      </c>
      <c r="BT125" s="8">
        <f>BT$3*temperature!$I235</f>
        <v>-16.262079965488113</v>
      </c>
      <c r="BU125" s="8">
        <f>BU$3*temperature!$I235</f>
        <v>-14.27670587151823</v>
      </c>
      <c r="BV125" s="8">
        <f t="shared" si="169"/>
        <v>-14.994747236892366</v>
      </c>
      <c r="BW125" s="8">
        <f t="shared" si="153"/>
        <v>-12.632979043506268</v>
      </c>
      <c r="BX125" s="8">
        <f t="shared" si="154"/>
        <v>-11.090667766236088</v>
      </c>
      <c r="BY125" s="15">
        <f t="shared" si="170"/>
        <v>0.14777046888472309</v>
      </c>
      <c r="BZ125" s="15">
        <f t="shared" si="155"/>
        <v>0.22316339174838859</v>
      </c>
      <c r="CA125" s="15">
        <f t="shared" si="156"/>
        <v>0.22316339174838862</v>
      </c>
      <c r="CB125" s="8">
        <f t="shared" si="171"/>
        <v>1.2999906416665659</v>
      </c>
      <c r="CC125" s="8">
        <f t="shared" si="157"/>
        <v>1.8145504609909224</v>
      </c>
      <c r="CD125" s="8">
        <f t="shared" si="158"/>
        <v>1.5930190526410712</v>
      </c>
      <c r="CE125" s="8">
        <f t="shared" si="172"/>
        <v>-16.29473787855893</v>
      </c>
      <c r="CF125" s="8">
        <f t="shared" si="159"/>
        <v>-14.44752950449719</v>
      </c>
      <c r="CG125" s="8">
        <f t="shared" si="160"/>
        <v>-12.68368681887716</v>
      </c>
      <c r="CH125" s="8">
        <f>CH$3*temperature!$I235+CH$4*temperature!$I235^2</f>
        <v>-16.294737878558934</v>
      </c>
      <c r="CI125" s="8">
        <f>CI$3*temperature!$I235+CI$4*temperature!$I235^2</f>
        <v>-14.44755516502109</v>
      </c>
      <c r="CJ125" s="8">
        <f>CJ$3*temperature!$I235+CJ$4*temperature!$I235^2</f>
        <v>-12.683699916783276</v>
      </c>
      <c r="CK125" s="13"/>
      <c r="CL125" s="13"/>
      <c r="CM125" s="13"/>
    </row>
    <row r="126" spans="1:91" x14ac:dyDescent="0.3">
      <c r="A126">
        <f t="shared" si="183"/>
        <v>2080</v>
      </c>
      <c r="B126" s="4">
        <f t="shared" si="184"/>
        <v>1162.8995078922637</v>
      </c>
      <c r="C126" s="4">
        <f t="shared" si="185"/>
        <v>2951.6254426069099</v>
      </c>
      <c r="D126" s="4">
        <f t="shared" si="186"/>
        <v>4332.2872295837178</v>
      </c>
      <c r="E126" s="11">
        <f t="shared" si="187"/>
        <v>1.1331315772262197E-4</v>
      </c>
      <c r="F126" s="11">
        <f t="shared" si="188"/>
        <v>2.2323451898182106E-4</v>
      </c>
      <c r="G126" s="11">
        <f t="shared" si="189"/>
        <v>4.557253295722011E-4</v>
      </c>
      <c r="H126" s="4">
        <f t="shared" si="190"/>
        <v>116701.23398738077</v>
      </c>
      <c r="I126" s="4">
        <f t="shared" si="191"/>
        <v>40477.067795860086</v>
      </c>
      <c r="J126" s="4">
        <f t="shared" si="192"/>
        <v>16006.298155571483</v>
      </c>
      <c r="K126" s="4">
        <f t="shared" si="193"/>
        <v>100353.67045506781</v>
      </c>
      <c r="L126" s="4">
        <f t="shared" si="194"/>
        <v>13713.48383557443</v>
      </c>
      <c r="M126" s="4">
        <f t="shared" si="195"/>
        <v>3694.653033683896</v>
      </c>
      <c r="N126" s="11">
        <f t="shared" si="196"/>
        <v>1.0437217303262081E-2</v>
      </c>
      <c r="O126" s="11">
        <f t="shared" si="197"/>
        <v>1.4302390292678657E-2</v>
      </c>
      <c r="P126" s="11">
        <f t="shared" si="198"/>
        <v>1.3135792830929027E-2</v>
      </c>
      <c r="Q126" s="4">
        <f t="shared" si="199"/>
        <v>7711.9698925182602</v>
      </c>
      <c r="R126" s="4">
        <f t="shared" si="200"/>
        <v>10287.837229925393</v>
      </c>
      <c r="S126" s="4">
        <f t="shared" si="201"/>
        <v>5300.8224521570464</v>
      </c>
      <c r="T126" s="4">
        <f t="shared" si="202"/>
        <v>66.083019253696818</v>
      </c>
      <c r="U126" s="4">
        <f t="shared" si="203"/>
        <v>254.16458726236127</v>
      </c>
      <c r="V126" s="4">
        <f t="shared" si="204"/>
        <v>331.17104283803013</v>
      </c>
      <c r="W126" s="11">
        <f t="shared" si="205"/>
        <v>-1.0734613539272964E-2</v>
      </c>
      <c r="X126" s="11">
        <f t="shared" si="206"/>
        <v>-1.217998157191269E-2</v>
      </c>
      <c r="Y126" s="11">
        <f t="shared" si="207"/>
        <v>-9.7425357312937999E-3</v>
      </c>
      <c r="Z126" s="4">
        <f t="shared" ref="Z126:Z189" si="222">Q125*AC126*(1-BE125)</f>
        <v>13441.024711393577</v>
      </c>
      <c r="AA126" s="4">
        <f t="shared" ref="AA126:AA189" si="223">R125*AD126*(1-BF125)</f>
        <v>30137.422881555987</v>
      </c>
      <c r="AB126" s="4">
        <f t="shared" ref="AB126:AB189" si="224">S125*AE126*(1-BG125)</f>
        <v>24526.782555620048</v>
      </c>
      <c r="AC126" s="12">
        <f t="shared" si="208"/>
        <v>1.7423620792433805</v>
      </c>
      <c r="AD126" s="12">
        <f t="shared" si="209"/>
        <v>2.9357849400993197</v>
      </c>
      <c r="AE126" s="12">
        <f t="shared" si="210"/>
        <v>4.6442007052082319</v>
      </c>
      <c r="AF126" s="11">
        <f t="shared" si="211"/>
        <v>-4.0504037456468023E-3</v>
      </c>
      <c r="AG126" s="11">
        <f t="shared" si="212"/>
        <v>2.9673830763510267E-4</v>
      </c>
      <c r="AH126" s="11">
        <f t="shared" si="213"/>
        <v>9.7937136394747881E-3</v>
      </c>
      <c r="AI126" s="1">
        <f t="shared" si="177"/>
        <v>208731.65305556764</v>
      </c>
      <c r="AJ126" s="1">
        <f t="shared" si="178"/>
        <v>69743.335440745228</v>
      </c>
      <c r="AK126" s="1">
        <f t="shared" si="179"/>
        <v>27787.845590487348</v>
      </c>
      <c r="AL126" s="10">
        <f t="shared" si="214"/>
        <v>42.459148041491581</v>
      </c>
      <c r="AM126" s="10">
        <f t="shared" si="215"/>
        <v>8.5158293535017098</v>
      </c>
      <c r="AN126" s="10">
        <f t="shared" si="216"/>
        <v>2.9177679069542797</v>
      </c>
      <c r="AO126" s="7">
        <f t="shared" si="217"/>
        <v>1.0204127852469725E-2</v>
      </c>
      <c r="AP126" s="7">
        <f t="shared" si="218"/>
        <v>1.2854509790766659E-2</v>
      </c>
      <c r="AQ126" s="7">
        <f t="shared" si="219"/>
        <v>1.1660662288819627E-2</v>
      </c>
      <c r="AR126" s="1">
        <f t="shared" ref="AR126:AR189" si="225">MAX(0.3*B126,AL126*AI126^$AR$5*B126^(1-$AR$5)*(1-BI125+CE125/100))</f>
        <v>116701.23398738077</v>
      </c>
      <c r="AS126" s="1">
        <f t="shared" si="220"/>
        <v>40477.067795860086</v>
      </c>
      <c r="AT126" s="1">
        <f t="shared" si="221"/>
        <v>16006.298155571483</v>
      </c>
      <c r="AU126" s="1">
        <f t="shared" si="180"/>
        <v>23340.246797476153</v>
      </c>
      <c r="AV126" s="1">
        <f t="shared" si="181"/>
        <v>8095.4135591720178</v>
      </c>
      <c r="AW126" s="1">
        <f t="shared" si="182"/>
        <v>3201.259631114297</v>
      </c>
      <c r="AX126" s="1">
        <f t="shared" si="161"/>
        <v>80282.936364054258</v>
      </c>
      <c r="AY126" s="1">
        <f t="shared" si="144"/>
        <v>10970.787068459545</v>
      </c>
      <c r="AZ126" s="1">
        <f t="shared" si="145"/>
        <v>2955.7224269471167</v>
      </c>
      <c r="BA126" s="1">
        <f t="shared" si="162"/>
        <v>13132.987407750106</v>
      </c>
      <c r="BB126" s="1">
        <f t="shared" si="163"/>
        <v>27458.945807670032</v>
      </c>
      <c r="BC126" s="1">
        <f t="shared" si="164"/>
        <v>34621.466359952137</v>
      </c>
      <c r="BD126" s="1">
        <f t="shared" si="146"/>
        <v>11012.238609990471</v>
      </c>
      <c r="BE126">
        <f t="shared" si="174"/>
        <v>0</v>
      </c>
      <c r="BF126">
        <f t="shared" si="175"/>
        <v>0</v>
      </c>
      <c r="BG126">
        <f t="shared" si="176"/>
        <v>0</v>
      </c>
      <c r="BH126">
        <f t="shared" si="147"/>
        <v>0</v>
      </c>
      <c r="BI126">
        <f t="shared" si="165"/>
        <v>0</v>
      </c>
      <c r="BJ126">
        <f t="shared" si="148"/>
        <v>0</v>
      </c>
      <c r="BK126">
        <f t="shared" si="149"/>
        <v>0</v>
      </c>
      <c r="BL126">
        <f t="shared" si="150"/>
        <v>0</v>
      </c>
      <c r="BM126">
        <f t="shared" si="151"/>
        <v>0</v>
      </c>
      <c r="BN126">
        <f t="shared" si="152"/>
        <v>0</v>
      </c>
      <c r="BO126">
        <f t="shared" si="166"/>
        <v>0</v>
      </c>
      <c r="BP126">
        <f t="shared" si="167"/>
        <v>0</v>
      </c>
      <c r="BQ126">
        <f t="shared" si="168"/>
        <v>0</v>
      </c>
      <c r="BR126" s="13">
        <f t="shared" ref="BR126:BR189" si="226">BR125/(1+BR$5)</f>
        <v>0.14641325444882955</v>
      </c>
      <c r="BS126" s="8">
        <f>BS$3*temperature!$I236</f>
        <v>-17.803765743671054</v>
      </c>
      <c r="BT126" s="8">
        <f>BT$3*temperature!$I236</f>
        <v>-16.45528442667247</v>
      </c>
      <c r="BU126" s="8">
        <f>BU$3*temperature!$I236</f>
        <v>-14.446322751477501</v>
      </c>
      <c r="BV126" s="8">
        <f t="shared" si="169"/>
        <v>-15.141638414891654</v>
      </c>
      <c r="BW126" s="8">
        <f t="shared" si="153"/>
        <v>-12.739438929922976</v>
      </c>
      <c r="BX126" s="8">
        <f t="shared" si="154"/>
        <v>-11.184130379180566</v>
      </c>
      <c r="BY126" s="15">
        <f t="shared" si="170"/>
        <v>0.14952608156652164</v>
      </c>
      <c r="BZ126" s="15">
        <f t="shared" si="155"/>
        <v>0.22581472312483758</v>
      </c>
      <c r="CA126" s="15">
        <f t="shared" si="156"/>
        <v>0.22581472312483764</v>
      </c>
      <c r="CB126" s="8">
        <f t="shared" si="171"/>
        <v>1.3310636643897009</v>
      </c>
      <c r="CC126" s="8">
        <f t="shared" si="157"/>
        <v>1.8579227483747476</v>
      </c>
      <c r="CD126" s="8">
        <f t="shared" si="158"/>
        <v>1.6310961861484672</v>
      </c>
      <c r="CE126" s="8">
        <f t="shared" si="172"/>
        <v>-16.472702079281355</v>
      </c>
      <c r="CF126" s="8">
        <f t="shared" si="159"/>
        <v>-14.597361678297723</v>
      </c>
      <c r="CG126" s="8">
        <f t="shared" si="160"/>
        <v>-12.815226565329032</v>
      </c>
      <c r="CH126" s="8">
        <f>CH$3*temperature!$I236+CH$4*temperature!$I236^2</f>
        <v>-16.472702079281355</v>
      </c>
      <c r="CI126" s="8">
        <f>CI$3*temperature!$I236+CI$4*temperature!$I236^2</f>
        <v>-14.597387555066343</v>
      </c>
      <c r="CJ126" s="8">
        <f>CJ$3*temperature!$I236+CJ$4*temperature!$I236^2</f>
        <v>-12.81523977361301</v>
      </c>
      <c r="CK126" s="13"/>
      <c r="CL126" s="13"/>
      <c r="CM126" s="13"/>
    </row>
    <row r="127" spans="1:91" x14ac:dyDescent="0.3">
      <c r="A127">
        <f t="shared" si="183"/>
        <v>2081</v>
      </c>
      <c r="B127" s="4">
        <f t="shared" si="184"/>
        <v>1163.0246911168495</v>
      </c>
      <c r="C127" s="4">
        <f t="shared" si="185"/>
        <v>2952.2514020585104</v>
      </c>
      <c r="D127" s="4">
        <f t="shared" si="186"/>
        <v>4334.162845957946</v>
      </c>
      <c r="E127" s="11">
        <f t="shared" si="187"/>
        <v>1.0764749983649086E-4</v>
      </c>
      <c r="F127" s="11">
        <f t="shared" si="188"/>
        <v>2.1207279303273E-4</v>
      </c>
      <c r="G127" s="11">
        <f t="shared" si="189"/>
        <v>4.3293906309359103E-4</v>
      </c>
      <c r="H127" s="4">
        <f t="shared" si="190"/>
        <v>117916.44747440777</v>
      </c>
      <c r="I127" s="4">
        <f t="shared" si="191"/>
        <v>41058.066535705613</v>
      </c>
      <c r="J127" s="4">
        <f t="shared" si="192"/>
        <v>16221.162431360815</v>
      </c>
      <c r="K127" s="4">
        <f t="shared" si="193"/>
        <v>101387.74213054148</v>
      </c>
      <c r="L127" s="4">
        <f t="shared" si="194"/>
        <v>13907.37472665002</v>
      </c>
      <c r="M127" s="4">
        <f t="shared" si="195"/>
        <v>3742.6287400550082</v>
      </c>
      <c r="N127" s="11">
        <f t="shared" si="196"/>
        <v>1.0304273583462642E-2</v>
      </c>
      <c r="O127" s="11">
        <f t="shared" si="197"/>
        <v>1.4138704168856986E-2</v>
      </c>
      <c r="P127" s="11">
        <f t="shared" si="198"/>
        <v>1.298517233789509E-2</v>
      </c>
      <c r="Q127" s="4">
        <f t="shared" si="199"/>
        <v>7708.6278094706877</v>
      </c>
      <c r="R127" s="4">
        <f t="shared" si="200"/>
        <v>10308.40225755028</v>
      </c>
      <c r="S127" s="4">
        <f t="shared" si="201"/>
        <v>5319.6425783708764</v>
      </c>
      <c r="T127" s="4">
        <f t="shared" si="202"/>
        <v>65.373643580500044</v>
      </c>
      <c r="U127" s="4">
        <f t="shared" si="203"/>
        <v>251.0688672732729</v>
      </c>
      <c r="V127" s="4">
        <f t="shared" si="204"/>
        <v>327.94459712001077</v>
      </c>
      <c r="W127" s="11">
        <f t="shared" si="205"/>
        <v>-1.0734613539272964E-2</v>
      </c>
      <c r="X127" s="11">
        <f t="shared" si="206"/>
        <v>-1.217998157191269E-2</v>
      </c>
      <c r="Y127" s="11">
        <f t="shared" si="207"/>
        <v>-9.7425357312937999E-3</v>
      </c>
      <c r="Z127" s="4">
        <f t="shared" si="222"/>
        <v>13382.618444059675</v>
      </c>
      <c r="AA127" s="4">
        <f t="shared" si="223"/>
        <v>30211.839956594529</v>
      </c>
      <c r="AB127" s="4">
        <f t="shared" si="224"/>
        <v>24859.185829374695</v>
      </c>
      <c r="AC127" s="12">
        <f t="shared" si="208"/>
        <v>1.7353048093513401</v>
      </c>
      <c r="AD127" s="12">
        <f t="shared" si="209"/>
        <v>2.9366560999540252</v>
      </c>
      <c r="AE127" s="12">
        <f t="shared" si="210"/>
        <v>4.6896846769992884</v>
      </c>
      <c r="AF127" s="11">
        <f t="shared" si="211"/>
        <v>-4.0504037456468023E-3</v>
      </c>
      <c r="AG127" s="11">
        <f t="shared" si="212"/>
        <v>2.9673830763510267E-4</v>
      </c>
      <c r="AH127" s="11">
        <f t="shared" si="213"/>
        <v>9.7937136394747881E-3</v>
      </c>
      <c r="AI127" s="1">
        <f t="shared" si="177"/>
        <v>211198.73454748705</v>
      </c>
      <c r="AJ127" s="1">
        <f t="shared" si="178"/>
        <v>70864.415455842725</v>
      </c>
      <c r="AK127" s="1">
        <f t="shared" si="179"/>
        <v>28210.320662552913</v>
      </c>
      <c r="AL127" s="10">
        <f t="shared" si="214"/>
        <v>42.888074030862676</v>
      </c>
      <c r="AM127" s="10">
        <f t="shared" si="215"/>
        <v>8.6242014971847851</v>
      </c>
      <c r="AN127" s="10">
        <f t="shared" si="216"/>
        <v>2.9514507820924281</v>
      </c>
      <c r="AO127" s="7">
        <f t="shared" si="217"/>
        <v>1.0102086573945028E-2</v>
      </c>
      <c r="AP127" s="7">
        <f t="shared" si="218"/>
        <v>1.2725964692858992E-2</v>
      </c>
      <c r="AQ127" s="7">
        <f t="shared" si="219"/>
        <v>1.1544055665931431E-2</v>
      </c>
      <c r="AR127" s="1">
        <f t="shared" si="225"/>
        <v>117916.44747440777</v>
      </c>
      <c r="AS127" s="1">
        <f t="shared" si="220"/>
        <v>41058.066535705613</v>
      </c>
      <c r="AT127" s="1">
        <f t="shared" si="221"/>
        <v>16221.162431360815</v>
      </c>
      <c r="AU127" s="1">
        <f t="shared" si="180"/>
        <v>23583.289494881556</v>
      </c>
      <c r="AV127" s="1">
        <f t="shared" si="181"/>
        <v>8211.6133071411223</v>
      </c>
      <c r="AW127" s="1">
        <f t="shared" si="182"/>
        <v>3244.2324862721634</v>
      </c>
      <c r="AX127" s="1">
        <f t="shared" si="161"/>
        <v>81110.193704433172</v>
      </c>
      <c r="AY127" s="1">
        <f t="shared" si="144"/>
        <v>11125.899781320015</v>
      </c>
      <c r="AZ127" s="1">
        <f t="shared" si="145"/>
        <v>2994.1029920440064</v>
      </c>
      <c r="BA127" s="1">
        <f t="shared" si="162"/>
        <v>13146.323942661464</v>
      </c>
      <c r="BB127" s="1">
        <f t="shared" si="163"/>
        <v>27506.217782536121</v>
      </c>
      <c r="BC127" s="1">
        <f t="shared" si="164"/>
        <v>34692.372927584773</v>
      </c>
      <c r="BD127" s="1">
        <f t="shared" si="146"/>
        <v>10710.188505323466</v>
      </c>
      <c r="BE127">
        <f t="shared" si="174"/>
        <v>0</v>
      </c>
      <c r="BF127">
        <f t="shared" si="175"/>
        <v>0</v>
      </c>
      <c r="BG127">
        <f t="shared" si="176"/>
        <v>0</v>
      </c>
      <c r="BH127">
        <f t="shared" si="147"/>
        <v>0</v>
      </c>
      <c r="BI127">
        <f t="shared" si="165"/>
        <v>0</v>
      </c>
      <c r="BJ127">
        <f t="shared" si="148"/>
        <v>0</v>
      </c>
      <c r="BK127">
        <f t="shared" si="149"/>
        <v>0</v>
      </c>
      <c r="BL127">
        <f t="shared" si="150"/>
        <v>0</v>
      </c>
      <c r="BM127">
        <f t="shared" si="151"/>
        <v>0</v>
      </c>
      <c r="BN127">
        <f t="shared" si="152"/>
        <v>0</v>
      </c>
      <c r="BO127">
        <f t="shared" si="166"/>
        <v>0</v>
      </c>
      <c r="BP127">
        <f t="shared" si="167"/>
        <v>0</v>
      </c>
      <c r="BQ127">
        <f t="shared" si="168"/>
        <v>0</v>
      </c>
      <c r="BR127" s="13">
        <f t="shared" si="226"/>
        <v>0.14214879072701897</v>
      </c>
      <c r="BS127" s="8">
        <f>BS$3*temperature!$I237</f>
        <v>-18.01280722102392</v>
      </c>
      <c r="BT127" s="8">
        <f>BT$3*temperature!$I237</f>
        <v>-16.648492819567441</v>
      </c>
      <c r="BU127" s="8">
        <f>BU$3*temperature!$I237</f>
        <v>-14.615943083140124</v>
      </c>
      <c r="BV127" s="8">
        <f t="shared" si="169"/>
        <v>-15.287798582920589</v>
      </c>
      <c r="BW127" s="8">
        <f t="shared" si="153"/>
        <v>-12.844876453425245</v>
      </c>
      <c r="BX127" s="8">
        <f t="shared" si="154"/>
        <v>-11.276695445522495</v>
      </c>
      <c r="BY127" s="15">
        <f t="shared" si="170"/>
        <v>0.15128172997503669</v>
      </c>
      <c r="BZ127" s="15">
        <f t="shared" si="155"/>
        <v>0.22846610845587773</v>
      </c>
      <c r="CA127" s="15">
        <f t="shared" si="156"/>
        <v>0.22846610845587775</v>
      </c>
      <c r="CB127" s="8">
        <f t="shared" si="171"/>
        <v>1.3625043190516659</v>
      </c>
      <c r="CC127" s="8">
        <f t="shared" si="157"/>
        <v>1.9018081830710982</v>
      </c>
      <c r="CD127" s="8">
        <f t="shared" si="158"/>
        <v>1.6696238188088139</v>
      </c>
      <c r="CE127" s="8">
        <f t="shared" si="172"/>
        <v>-16.650302901972253</v>
      </c>
      <c r="CF127" s="8">
        <f t="shared" si="159"/>
        <v>-14.746684636496344</v>
      </c>
      <c r="CG127" s="8">
        <f t="shared" si="160"/>
        <v>-12.94631926433131</v>
      </c>
      <c r="CH127" s="8">
        <f>CH$3*temperature!$I237+CH$4*temperature!$I237^2</f>
        <v>-16.650302901972253</v>
      </c>
      <c r="CI127" s="8">
        <f>CI$3*temperature!$I237+CI$4*temperature!$I237^2</f>
        <v>-14.746710727433021</v>
      </c>
      <c r="CJ127" s="8">
        <f>CJ$3*temperature!$I237+CJ$4*temperature!$I237^2</f>
        <v>-12.946332581933154</v>
      </c>
      <c r="CK127" s="13"/>
      <c r="CL127" s="13"/>
      <c r="CM127" s="13"/>
    </row>
    <row r="128" spans="1:91" x14ac:dyDescent="0.3">
      <c r="A128">
        <f t="shared" si="183"/>
        <v>2082</v>
      </c>
      <c r="B128" s="4">
        <f t="shared" si="184"/>
        <v>1163.1436279820839</v>
      </c>
      <c r="C128" s="4">
        <f t="shared" si="185"/>
        <v>2952.8461896490512</v>
      </c>
      <c r="D128" s="4">
        <f t="shared" si="186"/>
        <v>4335.9454529396789</v>
      </c>
      <c r="E128" s="11">
        <f t="shared" si="187"/>
        <v>1.0226512484466631E-4</v>
      </c>
      <c r="F128" s="11">
        <f t="shared" si="188"/>
        <v>2.0146915338109349E-4</v>
      </c>
      <c r="G128" s="11">
        <f t="shared" si="189"/>
        <v>4.1129210993891144E-4</v>
      </c>
      <c r="H128" s="4">
        <f t="shared" si="190"/>
        <v>119128.20488581594</v>
      </c>
      <c r="I128" s="4">
        <f t="shared" si="191"/>
        <v>41640.327516852107</v>
      </c>
      <c r="J128" s="4">
        <f t="shared" si="192"/>
        <v>16436.143319805858</v>
      </c>
      <c r="K128" s="4">
        <f t="shared" si="193"/>
        <v>102419.16992872946</v>
      </c>
      <c r="L128" s="4">
        <f t="shared" si="194"/>
        <v>14101.759740422207</v>
      </c>
      <c r="M128" s="4">
        <f t="shared" si="195"/>
        <v>3790.6711461654813</v>
      </c>
      <c r="N128" s="11">
        <f t="shared" si="196"/>
        <v>1.0173101565472908E-2</v>
      </c>
      <c r="O128" s="11">
        <f t="shared" si="197"/>
        <v>1.3977117722994592E-2</v>
      </c>
      <c r="P128" s="11">
        <f t="shared" si="198"/>
        <v>1.2836540690319032E-2</v>
      </c>
      <c r="Q128" s="4">
        <f t="shared" si="199"/>
        <v>7704.2453022875361</v>
      </c>
      <c r="R128" s="4">
        <f t="shared" si="200"/>
        <v>10327.253150676463</v>
      </c>
      <c r="S128" s="4">
        <f t="shared" si="201"/>
        <v>5337.6307248142502</v>
      </c>
      <c r="T128" s="4">
        <f t="shared" si="202"/>
        <v>64.671882781009202</v>
      </c>
      <c r="U128" s="4">
        <f t="shared" si="203"/>
        <v>248.01085309660346</v>
      </c>
      <c r="V128" s="4">
        <f t="shared" si="204"/>
        <v>324.74958516468433</v>
      </c>
      <c r="W128" s="11">
        <f t="shared" si="205"/>
        <v>-1.0734613539272964E-2</v>
      </c>
      <c r="X128" s="11">
        <f t="shared" si="206"/>
        <v>-1.217998157191269E-2</v>
      </c>
      <c r="Y128" s="11">
        <f t="shared" si="207"/>
        <v>-9.7425357312937999E-3</v>
      </c>
      <c r="Z128" s="4">
        <f t="shared" si="222"/>
        <v>13322.637393850908</v>
      </c>
      <c r="AA128" s="4">
        <f t="shared" si="223"/>
        <v>30281.215301416807</v>
      </c>
      <c r="AB128" s="4">
        <f t="shared" si="224"/>
        <v>25191.774431868955</v>
      </c>
      <c r="AC128" s="12">
        <f t="shared" si="208"/>
        <v>1.7282761242517046</v>
      </c>
      <c r="AD128" s="12">
        <f t="shared" si="209"/>
        <v>2.9375275183152318</v>
      </c>
      <c r="AE128" s="12">
        <f t="shared" si="210"/>
        <v>4.7356141057852525</v>
      </c>
      <c r="AF128" s="11">
        <f t="shared" si="211"/>
        <v>-4.0504037456468023E-3</v>
      </c>
      <c r="AG128" s="11">
        <f t="shared" si="212"/>
        <v>2.9673830763510267E-4</v>
      </c>
      <c r="AH128" s="11">
        <f t="shared" si="213"/>
        <v>9.7937136394747881E-3</v>
      </c>
      <c r="AI128" s="1">
        <f t="shared" si="177"/>
        <v>213662.15058761989</v>
      </c>
      <c r="AJ128" s="1">
        <f t="shared" si="178"/>
        <v>71989.587217399574</v>
      </c>
      <c r="AK128" s="1">
        <f t="shared" si="179"/>
        <v>28633.521082569787</v>
      </c>
      <c r="AL128" s="10">
        <f t="shared" si="214"/>
        <v>43.317000477343711</v>
      </c>
      <c r="AM128" s="10">
        <f t="shared" si="215"/>
        <v>8.7328552681044869</v>
      </c>
      <c r="AN128" s="10">
        <f t="shared" si="216"/>
        <v>2.9851817770949229</v>
      </c>
      <c r="AO128" s="7">
        <f t="shared" si="217"/>
        <v>1.0001065708205577E-2</v>
      </c>
      <c r="AP128" s="7">
        <f t="shared" si="218"/>
        <v>1.2598705045930402E-2</v>
      </c>
      <c r="AQ128" s="7">
        <f t="shared" si="219"/>
        <v>1.1428615109272117E-2</v>
      </c>
      <c r="AR128" s="1">
        <f t="shared" si="225"/>
        <v>119128.20488581594</v>
      </c>
      <c r="AS128" s="1">
        <f t="shared" si="220"/>
        <v>41640.327516852107</v>
      </c>
      <c r="AT128" s="1">
        <f t="shared" si="221"/>
        <v>16436.143319805858</v>
      </c>
      <c r="AU128" s="1">
        <f t="shared" si="180"/>
        <v>23825.640977163188</v>
      </c>
      <c r="AV128" s="1">
        <f t="shared" si="181"/>
        <v>8328.0655033704224</v>
      </c>
      <c r="AW128" s="1">
        <f t="shared" si="182"/>
        <v>3287.2286639611721</v>
      </c>
      <c r="AX128" s="1">
        <f t="shared" si="161"/>
        <v>81935.335942983569</v>
      </c>
      <c r="AY128" s="1">
        <f t="shared" si="144"/>
        <v>11281.407792337764</v>
      </c>
      <c r="AZ128" s="1">
        <f t="shared" si="145"/>
        <v>3032.5369169323844</v>
      </c>
      <c r="BA128" s="1">
        <f t="shared" si="162"/>
        <v>13159.441348465791</v>
      </c>
      <c r="BB128" s="1">
        <f t="shared" si="163"/>
        <v>27552.745941791833</v>
      </c>
      <c r="BC128" s="1">
        <f t="shared" si="164"/>
        <v>34761.945963469945</v>
      </c>
      <c r="BD128" s="1">
        <f t="shared" si="146"/>
        <v>10416.074537075014</v>
      </c>
      <c r="BE128">
        <f t="shared" si="174"/>
        <v>0</v>
      </c>
      <c r="BF128">
        <f t="shared" si="175"/>
        <v>0</v>
      </c>
      <c r="BG128">
        <f t="shared" si="176"/>
        <v>0</v>
      </c>
      <c r="BH128">
        <f t="shared" si="147"/>
        <v>0</v>
      </c>
      <c r="BI128">
        <f t="shared" si="165"/>
        <v>0</v>
      </c>
      <c r="BJ128">
        <f t="shared" si="148"/>
        <v>0</v>
      </c>
      <c r="BK128">
        <f t="shared" si="149"/>
        <v>0</v>
      </c>
      <c r="BL128">
        <f t="shared" si="150"/>
        <v>0</v>
      </c>
      <c r="BM128">
        <f t="shared" si="151"/>
        <v>0</v>
      </c>
      <c r="BN128">
        <f t="shared" si="152"/>
        <v>0</v>
      </c>
      <c r="BO128">
        <f t="shared" si="166"/>
        <v>0</v>
      </c>
      <c r="BP128">
        <f t="shared" si="167"/>
        <v>0</v>
      </c>
      <c r="BQ128">
        <f t="shared" si="168"/>
        <v>0</v>
      </c>
      <c r="BR128" s="13">
        <f t="shared" si="226"/>
        <v>0.13800853468642618</v>
      </c>
      <c r="BS128" s="8">
        <f>BS$3*temperature!$I238</f>
        <v>-18.221820842726494</v>
      </c>
      <c r="BT128" s="8">
        <f>BT$3*temperature!$I238</f>
        <v>-16.841675466636779</v>
      </c>
      <c r="BU128" s="8">
        <f>BU$3*temperature!$I238</f>
        <v>-14.785540812184834</v>
      </c>
      <c r="BV128" s="8">
        <f t="shared" si="169"/>
        <v>-15.433205414530049</v>
      </c>
      <c r="BW128" s="8">
        <f t="shared" si="153"/>
        <v>-12.949275591916667</v>
      </c>
      <c r="BX128" s="8">
        <f t="shared" si="154"/>
        <v>-11.368348899240905</v>
      </c>
      <c r="BY128" s="15">
        <f t="shared" si="170"/>
        <v>0.1530371444360657</v>
      </c>
      <c r="BZ128" s="15">
        <f t="shared" si="155"/>
        <v>0.23111714047874427</v>
      </c>
      <c r="CA128" s="15">
        <f t="shared" si="156"/>
        <v>0.23111714047874429</v>
      </c>
      <c r="CB128" s="8">
        <f t="shared" si="171"/>
        <v>1.3943077140982234</v>
      </c>
      <c r="CC128" s="8">
        <f t="shared" si="157"/>
        <v>1.9461999373600567</v>
      </c>
      <c r="CD128" s="8">
        <f t="shared" si="158"/>
        <v>1.7085959564719646</v>
      </c>
      <c r="CE128" s="8">
        <f t="shared" si="172"/>
        <v>-16.827513128628272</v>
      </c>
      <c r="CF128" s="8">
        <f t="shared" si="159"/>
        <v>-14.895475529276723</v>
      </c>
      <c r="CG128" s="8">
        <f t="shared" si="160"/>
        <v>-13.07694485571287</v>
      </c>
      <c r="CH128" s="8">
        <f>CH$3*temperature!$I238+CH$4*temperature!$I238^2</f>
        <v>-16.827513128628272</v>
      </c>
      <c r="CI128" s="8">
        <f>CI$3*temperature!$I238+CI$4*temperature!$I238^2</f>
        <v>-14.895501832272252</v>
      </c>
      <c r="CJ128" s="8">
        <f>CJ$3*temperature!$I238+CJ$4*temperature!$I238^2</f>
        <v>-13.076958281555982</v>
      </c>
      <c r="CK128" s="13"/>
      <c r="CL128" s="13"/>
      <c r="CM128" s="13"/>
    </row>
    <row r="129" spans="1:91" x14ac:dyDescent="0.3">
      <c r="A129">
        <f t="shared" si="183"/>
        <v>2083</v>
      </c>
      <c r="B129" s="4">
        <f t="shared" si="184"/>
        <v>1163.2566295589952</v>
      </c>
      <c r="C129" s="4">
        <f t="shared" si="185"/>
        <v>2953.4113516998495</v>
      </c>
      <c r="D129" s="4">
        <f t="shared" si="186"/>
        <v>4337.6396260859019</v>
      </c>
      <c r="E129" s="11">
        <f t="shared" si="187"/>
        <v>9.7151868602433E-5</v>
      </c>
      <c r="F129" s="11">
        <f t="shared" si="188"/>
        <v>1.9139569571203881E-4</v>
      </c>
      <c r="G129" s="11">
        <f t="shared" si="189"/>
        <v>3.9072750444196585E-4</v>
      </c>
      <c r="H129" s="4">
        <f t="shared" si="190"/>
        <v>120336.38017610078</v>
      </c>
      <c r="I129" s="4">
        <f t="shared" si="191"/>
        <v>42223.776931046013</v>
      </c>
      <c r="J129" s="4">
        <f t="shared" si="192"/>
        <v>16651.219366084981</v>
      </c>
      <c r="K129" s="4">
        <f t="shared" si="193"/>
        <v>103447.83525688719</v>
      </c>
      <c r="L129" s="4">
        <f t="shared" si="194"/>
        <v>14296.61225712562</v>
      </c>
      <c r="M129" s="4">
        <f t="shared" si="195"/>
        <v>3838.7742646823613</v>
      </c>
      <c r="N129" s="11">
        <f t="shared" si="196"/>
        <v>1.0043679604839095E-2</v>
      </c>
      <c r="O129" s="11">
        <f t="shared" si="197"/>
        <v>1.3817602929716344E-2</v>
      </c>
      <c r="P129" s="11">
        <f t="shared" si="198"/>
        <v>1.2689868538329874E-2</v>
      </c>
      <c r="Q129" s="4">
        <f t="shared" si="199"/>
        <v>7698.8394283930056</v>
      </c>
      <c r="R129" s="4">
        <f t="shared" si="200"/>
        <v>10344.406719467182</v>
      </c>
      <c r="S129" s="4">
        <f t="shared" si="201"/>
        <v>5354.7940478096662</v>
      </c>
      <c r="T129" s="4">
        <f t="shared" si="202"/>
        <v>63.977655112497906</v>
      </c>
      <c r="U129" s="4">
        <f t="shared" si="203"/>
        <v>244.99008547625249</v>
      </c>
      <c r="V129" s="4">
        <f t="shared" si="204"/>
        <v>321.58570072749455</v>
      </c>
      <c r="W129" s="11">
        <f t="shared" si="205"/>
        <v>-1.0734613539272964E-2</v>
      </c>
      <c r="X129" s="11">
        <f t="shared" si="206"/>
        <v>-1.217998157191269E-2</v>
      </c>
      <c r="Y129" s="11">
        <f t="shared" si="207"/>
        <v>-9.7425357312937999E-3</v>
      </c>
      <c r="Z129" s="4">
        <f t="shared" si="222"/>
        <v>13261.131829417243</v>
      </c>
      <c r="AA129" s="4">
        <f t="shared" si="223"/>
        <v>30345.592347190388</v>
      </c>
      <c r="AB129" s="4">
        <f t="shared" si="224"/>
        <v>25524.514653472306</v>
      </c>
      <c r="AC129" s="12">
        <f t="shared" si="208"/>
        <v>1.7212759081645237</v>
      </c>
      <c r="AD129" s="12">
        <f t="shared" si="209"/>
        <v>2.9383991952596484</v>
      </c>
      <c r="AE129" s="12">
        <f t="shared" si="210"/>
        <v>4.7819933542443707</v>
      </c>
      <c r="AF129" s="11">
        <f t="shared" si="211"/>
        <v>-4.0504037456468023E-3</v>
      </c>
      <c r="AG129" s="11">
        <f t="shared" si="212"/>
        <v>2.9673830763510267E-4</v>
      </c>
      <c r="AH129" s="11">
        <f t="shared" si="213"/>
        <v>9.7937136394747881E-3</v>
      </c>
      <c r="AI129" s="1">
        <f t="shared" si="177"/>
        <v>216121.57650602108</v>
      </c>
      <c r="AJ129" s="1">
        <f t="shared" si="178"/>
        <v>73118.693999030045</v>
      </c>
      <c r="AK129" s="1">
        <f t="shared" si="179"/>
        <v>29057.397638273978</v>
      </c>
      <c r="AL129" s="10">
        <f t="shared" si="214"/>
        <v>43.745884483719436</v>
      </c>
      <c r="AM129" s="10">
        <f t="shared" si="215"/>
        <v>8.8417777091588192</v>
      </c>
      <c r="AN129" s="10">
        <f t="shared" si="216"/>
        <v>3.0189571057209377</v>
      </c>
      <c r="AO129" s="7">
        <f t="shared" si="217"/>
        <v>9.901055051123521E-3</v>
      </c>
      <c r="AP129" s="7">
        <f t="shared" si="218"/>
        <v>1.2472717995471097E-2</v>
      </c>
      <c r="AQ129" s="7">
        <f t="shared" si="219"/>
        <v>1.1314328958179395E-2</v>
      </c>
      <c r="AR129" s="1">
        <f t="shared" si="225"/>
        <v>120336.38017610078</v>
      </c>
      <c r="AS129" s="1">
        <f t="shared" si="220"/>
        <v>42223.776931046013</v>
      </c>
      <c r="AT129" s="1">
        <f t="shared" si="221"/>
        <v>16651.219366084981</v>
      </c>
      <c r="AU129" s="1">
        <f t="shared" si="180"/>
        <v>24067.276035220159</v>
      </c>
      <c r="AV129" s="1">
        <f t="shared" si="181"/>
        <v>8444.7553862092027</v>
      </c>
      <c r="AW129" s="1">
        <f t="shared" si="182"/>
        <v>3330.2438732169962</v>
      </c>
      <c r="AX129" s="1">
        <f t="shared" si="161"/>
        <v>82758.268205509754</v>
      </c>
      <c r="AY129" s="1">
        <f t="shared" si="144"/>
        <v>11437.289805700497</v>
      </c>
      <c r="AZ129" s="1">
        <f t="shared" si="145"/>
        <v>3071.0194117458891</v>
      </c>
      <c r="BA129" s="1">
        <f t="shared" si="162"/>
        <v>13172.34490754077</v>
      </c>
      <c r="BB129" s="1">
        <f t="shared" si="163"/>
        <v>27598.5491129373</v>
      </c>
      <c r="BC129" s="1">
        <f t="shared" si="164"/>
        <v>34830.226164234715</v>
      </c>
      <c r="BD129" s="1">
        <f t="shared" si="146"/>
        <v>10129.708560528747</v>
      </c>
      <c r="BE129">
        <f t="shared" si="174"/>
        <v>0</v>
      </c>
      <c r="BF129">
        <f t="shared" si="175"/>
        <v>0</v>
      </c>
      <c r="BG129">
        <f t="shared" si="176"/>
        <v>0</v>
      </c>
      <c r="BH129">
        <f t="shared" si="147"/>
        <v>0</v>
      </c>
      <c r="BI129">
        <f t="shared" si="165"/>
        <v>0</v>
      </c>
      <c r="BJ129">
        <f t="shared" si="148"/>
        <v>0</v>
      </c>
      <c r="BK129">
        <f t="shared" si="149"/>
        <v>0</v>
      </c>
      <c r="BL129">
        <f t="shared" si="150"/>
        <v>0</v>
      </c>
      <c r="BM129">
        <f t="shared" si="151"/>
        <v>0</v>
      </c>
      <c r="BN129">
        <f t="shared" si="152"/>
        <v>0</v>
      </c>
      <c r="BO129">
        <f t="shared" si="166"/>
        <v>0</v>
      </c>
      <c r="BP129">
        <f t="shared" si="167"/>
        <v>0</v>
      </c>
      <c r="BQ129">
        <f t="shared" si="168"/>
        <v>0</v>
      </c>
      <c r="BR129" s="13">
        <f t="shared" si="226"/>
        <v>0.13398886862759823</v>
      </c>
      <c r="BS129" s="8">
        <f>BS$3*temperature!$I239</f>
        <v>-18.430775217335615</v>
      </c>
      <c r="BT129" s="8">
        <f>BT$3*temperature!$I239</f>
        <v>-17.034803354067723</v>
      </c>
      <c r="BU129" s="8">
        <f>BU$3*temperature!$I239</f>
        <v>-14.955090466982419</v>
      </c>
      <c r="BV129" s="8">
        <f t="shared" si="169"/>
        <v>-15.5778375299668</v>
      </c>
      <c r="BW129" s="8">
        <f t="shared" si="153"/>
        <v>-13.052621306082447</v>
      </c>
      <c r="BX129" s="8">
        <f t="shared" si="154"/>
        <v>-11.459077537112448</v>
      </c>
      <c r="BY129" s="15">
        <f t="shared" si="170"/>
        <v>0.15479206130653686</v>
      </c>
      <c r="BZ129" s="15">
        <f t="shared" si="155"/>
        <v>0.23376742103890363</v>
      </c>
      <c r="CA129" s="15">
        <f t="shared" si="156"/>
        <v>0.23376742103890363</v>
      </c>
      <c r="CB129" s="8">
        <f t="shared" si="171"/>
        <v>1.4264688436844073</v>
      </c>
      <c r="CC129" s="8">
        <f t="shared" si="157"/>
        <v>1.9910910239926385</v>
      </c>
      <c r="CD129" s="8">
        <f t="shared" si="158"/>
        <v>1.7480064649349865</v>
      </c>
      <c r="CE129" s="8">
        <f t="shared" si="172"/>
        <v>-17.004306373651207</v>
      </c>
      <c r="CF129" s="8">
        <f t="shared" si="159"/>
        <v>-15.043712330075085</v>
      </c>
      <c r="CG129" s="8">
        <f t="shared" si="160"/>
        <v>-13.207084002047434</v>
      </c>
      <c r="CH129" s="8">
        <f>CH$3*temperature!$I239+CH$4*temperature!$I239^2</f>
        <v>-17.004306373651207</v>
      </c>
      <c r="CI129" s="8">
        <f>CI$3*temperature!$I239+CI$4*temperature!$I239^2</f>
        <v>-15.043738842989715</v>
      </c>
      <c r="CJ129" s="8">
        <f>CJ$3*temperature!$I239+CJ$4*temperature!$I239^2</f>
        <v>-13.207097535039619</v>
      </c>
      <c r="CK129" s="13"/>
      <c r="CL129" s="13"/>
      <c r="CM129" s="13"/>
    </row>
    <row r="130" spans="1:91" x14ac:dyDescent="0.3">
      <c r="A130">
        <f t="shared" si="183"/>
        <v>2084</v>
      </c>
      <c r="B130" s="4">
        <f t="shared" si="184"/>
        <v>1163.3639914864596</v>
      </c>
      <c r="C130" s="4">
        <f t="shared" si="185"/>
        <v>2953.9483584092131</v>
      </c>
      <c r="D130" s="4">
        <f t="shared" si="186"/>
        <v>4339.249719436858</v>
      </c>
      <c r="E130" s="11">
        <f t="shared" si="187"/>
        <v>9.229427517231135E-5</v>
      </c>
      <c r="F130" s="11">
        <f t="shared" si="188"/>
        <v>1.8182591092643686E-4</v>
      </c>
      <c r="G130" s="11">
        <f t="shared" si="189"/>
        <v>3.7119112921986754E-4</v>
      </c>
      <c r="H130" s="4">
        <f t="shared" si="190"/>
        <v>121540.8505231771</v>
      </c>
      <c r="I130" s="4">
        <f t="shared" si="191"/>
        <v>42808.341542173948</v>
      </c>
      <c r="J130" s="4">
        <f t="shared" si="192"/>
        <v>16866.369347500397</v>
      </c>
      <c r="K130" s="4">
        <f t="shared" si="193"/>
        <v>104473.62253999394</v>
      </c>
      <c r="L130" s="4">
        <f t="shared" si="194"/>
        <v>14491.905865689365</v>
      </c>
      <c r="M130" s="4">
        <f t="shared" si="195"/>
        <v>3886.9321744610934</v>
      </c>
      <c r="N130" s="11">
        <f t="shared" si="196"/>
        <v>9.9159859707016462E-3</v>
      </c>
      <c r="O130" s="11">
        <f t="shared" si="197"/>
        <v>1.3660131858609148E-2</v>
      </c>
      <c r="P130" s="11">
        <f t="shared" si="198"/>
        <v>1.2545126766581927E-2</v>
      </c>
      <c r="Q130" s="4">
        <f t="shared" si="199"/>
        <v>7692.4273502790174</v>
      </c>
      <c r="R130" s="4">
        <f t="shared" si="200"/>
        <v>10359.88024427277</v>
      </c>
      <c r="S130" s="4">
        <f t="shared" si="201"/>
        <v>5371.1398551606426</v>
      </c>
      <c r="T130" s="4">
        <f t="shared" si="202"/>
        <v>63.29087970971635</v>
      </c>
      <c r="U130" s="4">
        <f t="shared" si="203"/>
        <v>242.00611074985042</v>
      </c>
      <c r="V130" s="4">
        <f t="shared" si="204"/>
        <v>318.45264054748378</v>
      </c>
      <c r="W130" s="11">
        <f t="shared" si="205"/>
        <v>-1.0734613539272964E-2</v>
      </c>
      <c r="X130" s="11">
        <f t="shared" si="206"/>
        <v>-1.217998157191269E-2</v>
      </c>
      <c r="Y130" s="11">
        <f t="shared" si="207"/>
        <v>-9.7425357312937999E-3</v>
      </c>
      <c r="Z130" s="4">
        <f t="shared" si="222"/>
        <v>13198.151579895493</v>
      </c>
      <c r="AA130" s="4">
        <f t="shared" si="223"/>
        <v>30405.01603644553</v>
      </c>
      <c r="AB130" s="4">
        <f t="shared" si="224"/>
        <v>25857.373155309142</v>
      </c>
      <c r="AC130" s="12">
        <f t="shared" si="208"/>
        <v>1.7143040457788026</v>
      </c>
      <c r="AD130" s="12">
        <f t="shared" si="209"/>
        <v>2.939271130864006</v>
      </c>
      <c r="AE130" s="12">
        <f t="shared" si="210"/>
        <v>4.8288268277817119</v>
      </c>
      <c r="AF130" s="11">
        <f t="shared" si="211"/>
        <v>-4.0504037456468023E-3</v>
      </c>
      <c r="AG130" s="11">
        <f t="shared" si="212"/>
        <v>2.9673830763510267E-4</v>
      </c>
      <c r="AH130" s="11">
        <f t="shared" si="213"/>
        <v>9.7937136394747881E-3</v>
      </c>
      <c r="AI130" s="1">
        <f t="shared" si="177"/>
        <v>218576.69489063913</v>
      </c>
      <c r="AJ130" s="1">
        <f t="shared" si="178"/>
        <v>74251.57998533624</v>
      </c>
      <c r="AK130" s="1">
        <f t="shared" si="179"/>
        <v>29481.901747663578</v>
      </c>
      <c r="AL130" s="10">
        <f t="shared" si="214"/>
        <v>44.174683590147502</v>
      </c>
      <c r="AM130" s="10">
        <f t="shared" si="215"/>
        <v>8.9509558991043505</v>
      </c>
      <c r="AN130" s="10">
        <f t="shared" si="216"/>
        <v>3.05277300478765</v>
      </c>
      <c r="AO130" s="7">
        <f t="shared" si="217"/>
        <v>9.8020445006122853E-3</v>
      </c>
      <c r="AP130" s="7">
        <f t="shared" si="218"/>
        <v>1.2347990815516387E-2</v>
      </c>
      <c r="AQ130" s="7">
        <f t="shared" si="219"/>
        <v>1.1201185668597602E-2</v>
      </c>
      <c r="AR130" s="1">
        <f t="shared" si="225"/>
        <v>121540.8505231771</v>
      </c>
      <c r="AS130" s="1">
        <f t="shared" si="220"/>
        <v>42808.341542173948</v>
      </c>
      <c r="AT130" s="1">
        <f t="shared" si="221"/>
        <v>16866.369347500397</v>
      </c>
      <c r="AU130" s="1">
        <f t="shared" si="180"/>
        <v>24308.170104635421</v>
      </c>
      <c r="AV130" s="1">
        <f t="shared" si="181"/>
        <v>8561.6683084347897</v>
      </c>
      <c r="AW130" s="1">
        <f t="shared" si="182"/>
        <v>3373.2738695000794</v>
      </c>
      <c r="AX130" s="1">
        <f t="shared" si="161"/>
        <v>83578.898031995152</v>
      </c>
      <c r="AY130" s="1">
        <f t="shared" si="144"/>
        <v>11593.524692551493</v>
      </c>
      <c r="AZ130" s="1">
        <f t="shared" si="145"/>
        <v>3109.545739568875</v>
      </c>
      <c r="BA130" s="1">
        <f t="shared" si="162"/>
        <v>13185.039720974619</v>
      </c>
      <c r="BB130" s="1">
        <f t="shared" si="163"/>
        <v>27643.645450551499</v>
      </c>
      <c r="BC130" s="1">
        <f t="shared" si="164"/>
        <v>34897.252646148241</v>
      </c>
      <c r="BD130" s="1">
        <f t="shared" si="146"/>
        <v>9850.905566945672</v>
      </c>
      <c r="BE130">
        <f t="shared" si="174"/>
        <v>0</v>
      </c>
      <c r="BF130">
        <f t="shared" si="175"/>
        <v>0</v>
      </c>
      <c r="BG130">
        <f t="shared" si="176"/>
        <v>0</v>
      </c>
      <c r="BH130">
        <f t="shared" si="147"/>
        <v>0</v>
      </c>
      <c r="BI130">
        <f t="shared" si="165"/>
        <v>0</v>
      </c>
      <c r="BJ130">
        <f t="shared" si="148"/>
        <v>0</v>
      </c>
      <c r="BK130">
        <f t="shared" si="149"/>
        <v>0</v>
      </c>
      <c r="BL130">
        <f t="shared" si="150"/>
        <v>0</v>
      </c>
      <c r="BM130">
        <f t="shared" si="151"/>
        <v>0</v>
      </c>
      <c r="BN130">
        <f t="shared" si="152"/>
        <v>0</v>
      </c>
      <c r="BO130">
        <f t="shared" si="166"/>
        <v>0</v>
      </c>
      <c r="BP130">
        <f t="shared" si="167"/>
        <v>0</v>
      </c>
      <c r="BQ130">
        <f t="shared" si="168"/>
        <v>0</v>
      </c>
      <c r="BR130" s="13">
        <f t="shared" si="226"/>
        <v>0.13008628022096916</v>
      </c>
      <c r="BS130" s="8">
        <f>BS$3*temperature!$I240</f>
        <v>-18.639639675731907</v>
      </c>
      <c r="BT130" s="8">
        <f>BT$3*temperature!$I240</f>
        <v>-17.227848135661507</v>
      </c>
      <c r="BU130" s="8">
        <f>BU$3*temperature!$I240</f>
        <v>-15.124567162011278</v>
      </c>
      <c r="BV130" s="8">
        <f t="shared" si="169"/>
        <v>-15.721674486231317</v>
      </c>
      <c r="BW130" s="8">
        <f t="shared" si="153"/>
        <v>-13.154899523526943</v>
      </c>
      <c r="BX130" s="8">
        <f t="shared" si="154"/>
        <v>-11.548869004785532</v>
      </c>
      <c r="BY130" s="15">
        <f t="shared" si="170"/>
        <v>0.15654622300986154</v>
      </c>
      <c r="BZ130" s="15">
        <f t="shared" si="155"/>
        <v>0.2364165611434427</v>
      </c>
      <c r="CA130" s="15">
        <f t="shared" si="156"/>
        <v>0.23641656114344273</v>
      </c>
      <c r="CB130" s="8">
        <f t="shared" si="171"/>
        <v>1.4589825947502952</v>
      </c>
      <c r="CC130" s="8">
        <f t="shared" si="157"/>
        <v>2.0364743060672819</v>
      </c>
      <c r="CD130" s="8">
        <f t="shared" si="158"/>
        <v>1.7878490786128729</v>
      </c>
      <c r="CE130" s="8">
        <f t="shared" si="172"/>
        <v>-17.180657080981611</v>
      </c>
      <c r="CF130" s="8">
        <f t="shared" si="159"/>
        <v>-15.191373829594225</v>
      </c>
      <c r="CG130" s="8">
        <f t="shared" si="160"/>
        <v>-13.336718083398404</v>
      </c>
      <c r="CH130" s="8">
        <f>CH$3*temperature!$I240+CH$4*temperature!$I240^2</f>
        <v>-17.180657080981611</v>
      </c>
      <c r="CI130" s="8">
        <f>CI$3*temperature!$I240+CI$4*temperature!$I240^2</f>
        <v>-15.191400550259619</v>
      </c>
      <c r="CJ130" s="8">
        <f>CJ$3*temperature!$I240+CJ$4*temperature!$I240^2</f>
        <v>-13.33673172243288</v>
      </c>
      <c r="CK130" s="13"/>
      <c r="CL130" s="13"/>
      <c r="CM130" s="13"/>
    </row>
    <row r="131" spans="1:91" x14ac:dyDescent="0.3">
      <c r="A131">
        <f t="shared" si="183"/>
        <v>2085</v>
      </c>
      <c r="B131" s="4">
        <f t="shared" si="184"/>
        <v>1163.4659947309976</v>
      </c>
      <c r="C131" s="4">
        <f t="shared" si="185"/>
        <v>2954.4586075427555</v>
      </c>
      <c r="D131" s="4">
        <f t="shared" si="186"/>
        <v>4340.7798758900162</v>
      </c>
      <c r="E131" s="11">
        <f t="shared" si="187"/>
        <v>8.7679561413695777E-5</v>
      </c>
      <c r="F131" s="11">
        <f t="shared" si="188"/>
        <v>1.7273461538011502E-4</v>
      </c>
      <c r="G131" s="11">
        <f t="shared" si="189"/>
        <v>3.5263157275887413E-4</v>
      </c>
      <c r="H131" s="4">
        <f t="shared" si="190"/>
        <v>122741.49629026772</v>
      </c>
      <c r="I131" s="4">
        <f t="shared" si="191"/>
        <v>43393.948697280648</v>
      </c>
      <c r="J131" s="4">
        <f t="shared" si="192"/>
        <v>17081.572270979541</v>
      </c>
      <c r="K131" s="4">
        <f t="shared" si="193"/>
        <v>105496.4191872634</v>
      </c>
      <c r="L131" s="4">
        <f t="shared" si="194"/>
        <v>14687.614369175986</v>
      </c>
      <c r="M131" s="4">
        <f t="shared" si="195"/>
        <v>3935.1390209523588</v>
      </c>
      <c r="N131" s="11">
        <f t="shared" si="196"/>
        <v>9.7899988762992773E-3</v>
      </c>
      <c r="O131" s="11">
        <f t="shared" si="197"/>
        <v>1.3504676700252016E-2</v>
      </c>
      <c r="P131" s="11">
        <f t="shared" si="198"/>
        <v>1.240228651480102E-2</v>
      </c>
      <c r="Q131" s="4">
        <f t="shared" si="199"/>
        <v>7685.026319816473</v>
      </c>
      <c r="R131" s="4">
        <f t="shared" si="200"/>
        <v>10373.691450644379</v>
      </c>
      <c r="S131" s="4">
        <f t="shared" si="201"/>
        <v>5386.6755975726992</v>
      </c>
      <c r="T131" s="4">
        <f t="shared" si="202"/>
        <v>62.611476575471933</v>
      </c>
      <c r="U131" s="4">
        <f t="shared" si="203"/>
        <v>239.05848078062698</v>
      </c>
      <c r="V131" s="4">
        <f t="shared" si="204"/>
        <v>315.35010431822508</v>
      </c>
      <c r="W131" s="11">
        <f t="shared" si="205"/>
        <v>-1.0734613539272964E-2</v>
      </c>
      <c r="X131" s="11">
        <f t="shared" si="206"/>
        <v>-1.217998157191269E-2</v>
      </c>
      <c r="Y131" s="11">
        <f t="shared" si="207"/>
        <v>-9.7425357312937999E-3</v>
      </c>
      <c r="Z131" s="4">
        <f t="shared" si="222"/>
        <v>13133.746008904469</v>
      </c>
      <c r="AA131" s="4">
        <f t="shared" si="223"/>
        <v>30459.532750122344</v>
      </c>
      <c r="AB131" s="4">
        <f t="shared" si="224"/>
        <v>26190.316964846217</v>
      </c>
      <c r="AC131" s="12">
        <f t="shared" si="208"/>
        <v>1.7073604222506027</v>
      </c>
      <c r="AD131" s="12">
        <f t="shared" si="209"/>
        <v>2.9401433252050593</v>
      </c>
      <c r="AE131" s="12">
        <f t="shared" si="210"/>
        <v>4.8761189749476195</v>
      </c>
      <c r="AF131" s="11">
        <f t="shared" si="211"/>
        <v>-4.0504037456468023E-3</v>
      </c>
      <c r="AG131" s="11">
        <f t="shared" si="212"/>
        <v>2.9673830763510267E-4</v>
      </c>
      <c r="AH131" s="11">
        <f t="shared" si="213"/>
        <v>9.7937136394747881E-3</v>
      </c>
      <c r="AI131" s="1">
        <f t="shared" si="177"/>
        <v>221027.19550621064</v>
      </c>
      <c r="AJ131" s="1">
        <f t="shared" si="178"/>
        <v>75388.090295237402</v>
      </c>
      <c r="AK131" s="1">
        <f t="shared" si="179"/>
        <v>29906.985442397301</v>
      </c>
      <c r="AL131" s="10">
        <f t="shared" si="214"/>
        <v>44.603355782355081</v>
      </c>
      <c r="AM131" s="10">
        <f t="shared" si="215"/>
        <v>9.0603769571242623</v>
      </c>
      <c r="AN131" s="10">
        <f t="shared" si="216"/>
        <v>3.0866257352460522</v>
      </c>
      <c r="AO131" s="7">
        <f t="shared" si="217"/>
        <v>9.7040240556061624E-3</v>
      </c>
      <c r="AP131" s="7">
        <f t="shared" si="218"/>
        <v>1.2224510907361224E-2</v>
      </c>
      <c r="AQ131" s="7">
        <f t="shared" si="219"/>
        <v>1.1089173811911626E-2</v>
      </c>
      <c r="AR131" s="1">
        <f t="shared" si="225"/>
        <v>122741.49629026772</v>
      </c>
      <c r="AS131" s="1">
        <f t="shared" si="220"/>
        <v>43393.948697280648</v>
      </c>
      <c r="AT131" s="1">
        <f t="shared" si="221"/>
        <v>17081.572270979541</v>
      </c>
      <c r="AU131" s="1">
        <f t="shared" si="180"/>
        <v>24548.299258053547</v>
      </c>
      <c r="AV131" s="1">
        <f t="shared" si="181"/>
        <v>8678.7897394561296</v>
      </c>
      <c r="AW131" s="1">
        <f t="shared" si="182"/>
        <v>3416.3144541959082</v>
      </c>
      <c r="AX131" s="1">
        <f t="shared" si="161"/>
        <v>84397.13534981072</v>
      </c>
      <c r="AY131" s="1">
        <f t="shared" si="144"/>
        <v>11750.091495340788</v>
      </c>
      <c r="AZ131" s="1">
        <f t="shared" si="145"/>
        <v>3148.1112167618871</v>
      </c>
      <c r="BA131" s="1">
        <f t="shared" si="162"/>
        <v>13197.53071584025</v>
      </c>
      <c r="BB131" s="1">
        <f t="shared" si="163"/>
        <v>27688.052462970962</v>
      </c>
      <c r="BC131" s="1">
        <f t="shared" si="164"/>
        <v>34963.063007559191</v>
      </c>
      <c r="BD131" s="1">
        <f t="shared" si="146"/>
        <v>9579.4837302731303</v>
      </c>
      <c r="BE131">
        <f t="shared" si="174"/>
        <v>0</v>
      </c>
      <c r="BF131">
        <f t="shared" si="175"/>
        <v>0</v>
      </c>
      <c r="BG131">
        <f t="shared" si="176"/>
        <v>0</v>
      </c>
      <c r="BH131">
        <f t="shared" si="147"/>
        <v>0</v>
      </c>
      <c r="BI131">
        <f t="shared" si="165"/>
        <v>0</v>
      </c>
      <c r="BJ131">
        <f t="shared" si="148"/>
        <v>0</v>
      </c>
      <c r="BK131">
        <f t="shared" si="149"/>
        <v>0</v>
      </c>
      <c r="BL131">
        <f t="shared" si="150"/>
        <v>0</v>
      </c>
      <c r="BM131">
        <f t="shared" si="151"/>
        <v>0</v>
      </c>
      <c r="BN131">
        <f t="shared" si="152"/>
        <v>0</v>
      </c>
      <c r="BO131">
        <f t="shared" si="166"/>
        <v>0</v>
      </c>
      <c r="BP131">
        <f t="shared" si="167"/>
        <v>0</v>
      </c>
      <c r="BQ131">
        <f t="shared" si="168"/>
        <v>0</v>
      </c>
      <c r="BR131" s="13">
        <f t="shared" si="226"/>
        <v>0.12629735943783413</v>
      </c>
      <c r="BS131" s="8">
        <f>BS$3*temperature!$I241</f>
        <v>-18.848384274113361</v>
      </c>
      <c r="BT131" s="8">
        <f>BT$3*temperature!$I241</f>
        <v>-17.420782135600223</v>
      </c>
      <c r="BU131" s="8">
        <f>BU$3*temperature!$I241</f>
        <v>-15.293946600286466</v>
      </c>
      <c r="BV131" s="8">
        <f t="shared" si="169"/>
        <v>-15.864696766065052</v>
      </c>
      <c r="BW131" s="8">
        <f t="shared" si="153"/>
        <v>-13.256097121990281</v>
      </c>
      <c r="BX131" s="8">
        <f t="shared" si="154"/>
        <v>-11.637711782045958</v>
      </c>
      <c r="BY131" s="15">
        <f t="shared" si="170"/>
        <v>0.158299378061076</v>
      </c>
      <c r="BZ131" s="15">
        <f t="shared" si="155"/>
        <v>0.23906418099903815</v>
      </c>
      <c r="CA131" s="15">
        <f t="shared" si="156"/>
        <v>0.23906418099903817</v>
      </c>
      <c r="CB131" s="8">
        <f t="shared" si="171"/>
        <v>1.4918437540241551</v>
      </c>
      <c r="CC131" s="8">
        <f t="shared" si="157"/>
        <v>2.082342506804971</v>
      </c>
      <c r="CD131" s="8">
        <f t="shared" si="158"/>
        <v>1.8281174091202541</v>
      </c>
      <c r="CE131" s="8">
        <f t="shared" si="172"/>
        <v>-17.356540520089208</v>
      </c>
      <c r="CF131" s="8">
        <f t="shared" si="159"/>
        <v>-15.338439628795253</v>
      </c>
      <c r="CG131" s="8">
        <f t="shared" si="160"/>
        <v>-13.465829191166213</v>
      </c>
      <c r="CH131" s="8">
        <f>CH$3*temperature!$I241+CH$4*temperature!$I241^2</f>
        <v>-17.356540520089204</v>
      </c>
      <c r="CI131" s="8">
        <f>CI$3*temperature!$I241+CI$4*temperature!$I241^2</f>
        <v>-15.338466555016417</v>
      </c>
      <c r="CJ131" s="8">
        <f>CJ$3*temperature!$I241+CJ$4*temperature!$I241^2</f>
        <v>-13.465842935122586</v>
      </c>
      <c r="CK131" s="13"/>
      <c r="CL131" s="13"/>
      <c r="CM131" s="13"/>
    </row>
    <row r="132" spans="1:91" x14ac:dyDescent="0.3">
      <c r="A132">
        <f t="shared" si="183"/>
        <v>2086</v>
      </c>
      <c r="B132" s="4">
        <f t="shared" si="184"/>
        <v>1163.5629063097285</v>
      </c>
      <c r="C132" s="4">
        <f t="shared" si="185"/>
        <v>2954.9434279504244</v>
      </c>
      <c r="D132" s="4">
        <f t="shared" si="186"/>
        <v>4342.2340371229193</v>
      </c>
      <c r="E132" s="11">
        <f t="shared" si="187"/>
        <v>8.3295583343010989E-5</v>
      </c>
      <c r="F132" s="11">
        <f t="shared" si="188"/>
        <v>1.6409788461110926E-4</v>
      </c>
      <c r="G132" s="11">
        <f t="shared" si="189"/>
        <v>3.3499999412093043E-4</v>
      </c>
      <c r="H132" s="4">
        <f t="shared" si="190"/>
        <v>123938.20098714417</v>
      </c>
      <c r="I132" s="4">
        <f t="shared" si="191"/>
        <v>43980.526337162613</v>
      </c>
      <c r="J132" s="4">
        <f t="shared" si="192"/>
        <v>17296.807370845425</v>
      </c>
      <c r="K132" s="4">
        <f t="shared" si="193"/>
        <v>106516.11555770334</v>
      </c>
      <c r="L132" s="4">
        <f t="shared" si="194"/>
        <v>14883.711789930241</v>
      </c>
      <c r="M132" s="4">
        <f t="shared" si="195"/>
        <v>3983.3890165685211</v>
      </c>
      <c r="N132" s="11">
        <f t="shared" si="196"/>
        <v>9.6656965070056611E-3</v>
      </c>
      <c r="O132" s="11">
        <f t="shared" si="197"/>
        <v>1.3351209789779883E-2</v>
      </c>
      <c r="P132" s="11">
        <f t="shared" si="198"/>
        <v>1.2261319195906006E-2</v>
      </c>
      <c r="Q132" s="4">
        <f t="shared" si="199"/>
        <v>7676.6536631315412</v>
      </c>
      <c r="R132" s="4">
        <f t="shared" si="200"/>
        <v>10385.858484918892</v>
      </c>
      <c r="S132" s="4">
        <f t="shared" si="201"/>
        <v>5401.4088604097951</v>
      </c>
      <c r="T132" s="4">
        <f t="shared" si="202"/>
        <v>61.939366571310998</v>
      </c>
      <c r="U132" s="4">
        <f t="shared" si="203"/>
        <v>236.1467528901095</v>
      </c>
      <c r="V132" s="4">
        <f t="shared" si="204"/>
        <v>312.27779465903757</v>
      </c>
      <c r="W132" s="11">
        <f t="shared" si="205"/>
        <v>-1.0734613539272964E-2</v>
      </c>
      <c r="X132" s="11">
        <f t="shared" si="206"/>
        <v>-1.217998157191269E-2</v>
      </c>
      <c r="Y132" s="11">
        <f t="shared" si="207"/>
        <v>-9.7425357312937999E-3</v>
      </c>
      <c r="Z132" s="4">
        <f t="shared" si="222"/>
        <v>13067.963990199138</v>
      </c>
      <c r="AA132" s="4">
        <f t="shared" si="223"/>
        <v>30509.190236179056</v>
      </c>
      <c r="AB132" s="4">
        <f t="shared" si="224"/>
        <v>26523.313471932546</v>
      </c>
      <c r="AC132" s="12">
        <f t="shared" si="208"/>
        <v>1.7004449232011498</v>
      </c>
      <c r="AD132" s="12">
        <f t="shared" si="209"/>
        <v>2.9410157783595854</v>
      </c>
      <c r="AE132" s="12">
        <f t="shared" si="210"/>
        <v>4.9238742878602659</v>
      </c>
      <c r="AF132" s="11">
        <f t="shared" si="211"/>
        <v>-4.0504037456468023E-3</v>
      </c>
      <c r="AG132" s="11">
        <f t="shared" si="212"/>
        <v>2.9673830763510267E-4</v>
      </c>
      <c r="AH132" s="11">
        <f t="shared" si="213"/>
        <v>9.7937136394747881E-3</v>
      </c>
      <c r="AI132" s="1">
        <f t="shared" si="177"/>
        <v>223472.77521364312</v>
      </c>
      <c r="AJ132" s="1">
        <f t="shared" si="178"/>
        <v>76528.071005169797</v>
      </c>
      <c r="AK132" s="1">
        <f t="shared" si="179"/>
        <v>30332.601352353478</v>
      </c>
      <c r="AL132" s="10">
        <f t="shared" si="214"/>
        <v>45.031859499453084</v>
      </c>
      <c r="AM132" s="10">
        <f t="shared" si="215"/>
        <v>9.1700280472920603</v>
      </c>
      <c r="AN132" s="10">
        <f t="shared" si="216"/>
        <v>3.1205115832238106</v>
      </c>
      <c r="AO132" s="7">
        <f t="shared" si="217"/>
        <v>9.6069838150500998E-3</v>
      </c>
      <c r="AP132" s="7">
        <f t="shared" si="218"/>
        <v>1.2102265798287611E-2</v>
      </c>
      <c r="AQ132" s="7">
        <f t="shared" si="219"/>
        <v>1.0978282073792509E-2</v>
      </c>
      <c r="AR132" s="1">
        <f t="shared" si="225"/>
        <v>123938.20098714417</v>
      </c>
      <c r="AS132" s="1">
        <f t="shared" si="220"/>
        <v>43980.526337162613</v>
      </c>
      <c r="AT132" s="1">
        <f t="shared" si="221"/>
        <v>17296.807370845425</v>
      </c>
      <c r="AU132" s="1">
        <f t="shared" si="180"/>
        <v>24787.640197428835</v>
      </c>
      <c r="AV132" s="1">
        <f t="shared" si="181"/>
        <v>8796.1052674325238</v>
      </c>
      <c r="AW132" s="1">
        <f t="shared" si="182"/>
        <v>3459.3614741690853</v>
      </c>
      <c r="AX132" s="1">
        <f t="shared" si="161"/>
        <v>85212.892446162659</v>
      </c>
      <c r="AY132" s="1">
        <f t="shared" si="144"/>
        <v>11906.969431944193</v>
      </c>
      <c r="AZ132" s="1">
        <f t="shared" si="145"/>
        <v>3186.7112132548168</v>
      </c>
      <c r="BA132" s="1">
        <f t="shared" si="162"/>
        <v>13209.822652168381</v>
      </c>
      <c r="BB132" s="1">
        <f t="shared" si="163"/>
        <v>27731.78703795197</v>
      </c>
      <c r="BC132" s="1">
        <f t="shared" si="164"/>
        <v>35027.693389204411</v>
      </c>
      <c r="BD132" s="1">
        <f t="shared" si="146"/>
        <v>9315.2644439332416</v>
      </c>
      <c r="BE132">
        <f t="shared" si="174"/>
        <v>0</v>
      </c>
      <c r="BF132">
        <f t="shared" si="175"/>
        <v>0</v>
      </c>
      <c r="BG132">
        <f t="shared" si="176"/>
        <v>0</v>
      </c>
      <c r="BH132">
        <f t="shared" si="147"/>
        <v>0</v>
      </c>
      <c r="BI132">
        <f t="shared" si="165"/>
        <v>0</v>
      </c>
      <c r="BJ132">
        <f t="shared" si="148"/>
        <v>0</v>
      </c>
      <c r="BK132">
        <f t="shared" si="149"/>
        <v>0</v>
      </c>
      <c r="BL132">
        <f t="shared" si="150"/>
        <v>0</v>
      </c>
      <c r="BM132">
        <f t="shared" si="151"/>
        <v>0</v>
      </c>
      <c r="BN132">
        <f t="shared" si="152"/>
        <v>0</v>
      </c>
      <c r="BO132">
        <f t="shared" si="166"/>
        <v>0</v>
      </c>
      <c r="BP132">
        <f t="shared" si="167"/>
        <v>0</v>
      </c>
      <c r="BQ132">
        <f t="shared" si="168"/>
        <v>0</v>
      </c>
      <c r="BR132" s="13">
        <f t="shared" si="226"/>
        <v>0.12261879557071274</v>
      </c>
      <c r="BS132" s="8">
        <f>BS$3*temperature!$I242</f>
        <v>-19.056979795842384</v>
      </c>
      <c r="BT132" s="8">
        <f>BT$3*temperature!$I242</f>
        <v>-17.613578350153954</v>
      </c>
      <c r="BU132" s="8">
        <f>BU$3*temperature!$I242</f>
        <v>-15.463205074858427</v>
      </c>
      <c r="BV132" s="8">
        <f t="shared" si="169"/>
        <v>-16.006885765957271</v>
      </c>
      <c r="BW132" s="8">
        <f t="shared" si="153"/>
        <v>-13.356201911737065</v>
      </c>
      <c r="BX132" s="8">
        <f t="shared" si="154"/>
        <v>-11.725595167355712</v>
      </c>
      <c r="BY132" s="15">
        <f t="shared" si="170"/>
        <v>0.16005128108235411</v>
      </c>
      <c r="BZ132" s="15">
        <f t="shared" si="155"/>
        <v>0.24170991003538342</v>
      </c>
      <c r="CA132" s="15">
        <f t="shared" si="156"/>
        <v>0.24170991003538347</v>
      </c>
      <c r="CB132" s="8">
        <f t="shared" si="171"/>
        <v>1.5250470149425563</v>
      </c>
      <c r="CC132" s="8">
        <f t="shared" si="157"/>
        <v>2.1286882192084446</v>
      </c>
      <c r="CD132" s="8">
        <f t="shared" si="158"/>
        <v>1.868804953751358</v>
      </c>
      <c r="CE132" s="8">
        <f t="shared" si="172"/>
        <v>-17.53193278089983</v>
      </c>
      <c r="CF132" s="8">
        <f t="shared" si="159"/>
        <v>-15.484890130945509</v>
      </c>
      <c r="CG132" s="8">
        <f t="shared" si="160"/>
        <v>-13.59440012110707</v>
      </c>
      <c r="CH132" s="8">
        <f>CH$3*temperature!$I242+CH$4*temperature!$I242^2</f>
        <v>-17.53193278089983</v>
      </c>
      <c r="CI132" s="8">
        <f>CI$3*temperature!$I242+CI$4*temperature!$I242^2</f>
        <v>-15.484917260502698</v>
      </c>
      <c r="CJ132" s="8">
        <f>CJ$3*temperature!$I242+CJ$4*temperature!$I242^2</f>
        <v>-13.594413968852315</v>
      </c>
      <c r="CK132" s="13"/>
      <c r="CL132" s="13"/>
      <c r="CM132" s="13"/>
    </row>
    <row r="133" spans="1:91" x14ac:dyDescent="0.3">
      <c r="A133">
        <f t="shared" si="183"/>
        <v>2087</v>
      </c>
      <c r="B133" s="4">
        <f t="shared" si="184"/>
        <v>1163.654979978214</v>
      </c>
      <c r="C133" s="4">
        <f t="shared" si="185"/>
        <v>2955.4040829178134</v>
      </c>
      <c r="D133" s="4">
        <f t="shared" si="186"/>
        <v>4343.6159530809819</v>
      </c>
      <c r="E133" s="11">
        <f t="shared" si="187"/>
        <v>7.9130804175860434E-5</v>
      </c>
      <c r="F133" s="11">
        <f t="shared" si="188"/>
        <v>1.5589299038055378E-4</v>
      </c>
      <c r="G133" s="11">
        <f t="shared" si="189"/>
        <v>3.1824999441488387E-4</v>
      </c>
      <c r="H133" s="4">
        <f t="shared" si="190"/>
        <v>125130.85123077026</v>
      </c>
      <c r="I133" s="4">
        <f t="shared" si="191"/>
        <v>44568.003006540297</v>
      </c>
      <c r="J133" s="4">
        <f t="shared" si="192"/>
        <v>17512.054106836837</v>
      </c>
      <c r="K133" s="4">
        <f t="shared" si="193"/>
        <v>107532.60492479736</v>
      </c>
      <c r="L133" s="4">
        <f t="shared" si="194"/>
        <v>15080.172374445381</v>
      </c>
      <c r="M133" s="4">
        <f t="shared" si="195"/>
        <v>4031.6764410111609</v>
      </c>
      <c r="N133" s="11">
        <f t="shared" si="196"/>
        <v>9.5430570460801611E-3</v>
      </c>
      <c r="O133" s="11">
        <f t="shared" si="197"/>
        <v>1.3199703628234527E-2</v>
      </c>
      <c r="P133" s="11">
        <f t="shared" si="198"/>
        <v>1.2122196512013517E-2</v>
      </c>
      <c r="Q133" s="4">
        <f t="shared" si="199"/>
        <v>7667.3267660361498</v>
      </c>
      <c r="R133" s="4">
        <f t="shared" si="200"/>
        <v>10396.399890370982</v>
      </c>
      <c r="S133" s="4">
        <f t="shared" si="201"/>
        <v>5415.3473557687339</v>
      </c>
      <c r="T133" s="4">
        <f t="shared" si="202"/>
        <v>61.274471408300613</v>
      </c>
      <c r="U133" s="4">
        <f t="shared" si="203"/>
        <v>233.27048979164095</v>
      </c>
      <c r="V133" s="4">
        <f t="shared" si="204"/>
        <v>309.23541708648224</v>
      </c>
      <c r="W133" s="11">
        <f t="shared" si="205"/>
        <v>-1.0734613539272964E-2</v>
      </c>
      <c r="X133" s="11">
        <f t="shared" si="206"/>
        <v>-1.217998157191269E-2</v>
      </c>
      <c r="Y133" s="11">
        <f t="shared" si="207"/>
        <v>-9.7425357312937999E-3</v>
      </c>
      <c r="Z133" s="4">
        <f t="shared" si="222"/>
        <v>13000.853884928176</v>
      </c>
      <c r="AA133" s="4">
        <f t="shared" si="223"/>
        <v>30554.0375397516</v>
      </c>
      <c r="AB133" s="4">
        <f t="shared" si="224"/>
        <v>26856.330425257976</v>
      </c>
      <c r="AC133" s="12">
        <f t="shared" si="208"/>
        <v>1.6935574347149498</v>
      </c>
      <c r="AD133" s="12">
        <f t="shared" si="209"/>
        <v>2.9418884904043838</v>
      </c>
      <c r="AE133" s="12">
        <f t="shared" si="210"/>
        <v>4.9720973026323421</v>
      </c>
      <c r="AF133" s="11">
        <f t="shared" si="211"/>
        <v>-4.0504037456468023E-3</v>
      </c>
      <c r="AG133" s="11">
        <f t="shared" si="212"/>
        <v>2.9673830763510267E-4</v>
      </c>
      <c r="AH133" s="11">
        <f t="shared" si="213"/>
        <v>9.7937136394747881E-3</v>
      </c>
      <c r="AI133" s="1">
        <f t="shared" si="177"/>
        <v>225913.13788970766</v>
      </c>
      <c r="AJ133" s="1">
        <f t="shared" si="178"/>
        <v>77671.369172085339</v>
      </c>
      <c r="AK133" s="1">
        <f t="shared" si="179"/>
        <v>30758.702691287217</v>
      </c>
      <c r="AL133" s="10">
        <f t="shared" si="214"/>
        <v>45.460153641372216</v>
      </c>
      <c r="AM133" s="10">
        <f t="shared" si="215"/>
        <v>9.2798963829300813</v>
      </c>
      <c r="AN133" s="10">
        <f t="shared" si="216"/>
        <v>3.1544268610352266</v>
      </c>
      <c r="AO133" s="7">
        <f t="shared" si="217"/>
        <v>9.5109139768995987E-3</v>
      </c>
      <c r="AP133" s="7">
        <f t="shared" si="218"/>
        <v>1.1981243140304734E-2</v>
      </c>
      <c r="AQ133" s="7">
        <f t="shared" si="219"/>
        <v>1.0868499253054584E-2</v>
      </c>
      <c r="AR133" s="1">
        <f t="shared" si="225"/>
        <v>125130.85123077026</v>
      </c>
      <c r="AS133" s="1">
        <f t="shared" si="220"/>
        <v>44568.003006540297</v>
      </c>
      <c r="AT133" s="1">
        <f t="shared" si="221"/>
        <v>17512.054106836837</v>
      </c>
      <c r="AU133" s="1">
        <f t="shared" si="180"/>
        <v>25026.170246154055</v>
      </c>
      <c r="AV133" s="1">
        <f t="shared" si="181"/>
        <v>8913.6006013080605</v>
      </c>
      <c r="AW133" s="1">
        <f t="shared" si="182"/>
        <v>3502.4108213673676</v>
      </c>
      <c r="AX133" s="1">
        <f t="shared" si="161"/>
        <v>86026.083939837888</v>
      </c>
      <c r="AY133" s="1">
        <f t="shared" si="144"/>
        <v>12064.137899556305</v>
      </c>
      <c r="AZ133" s="1">
        <f t="shared" si="145"/>
        <v>3225.3411528089287</v>
      </c>
      <c r="BA133" s="1">
        <f t="shared" si="162"/>
        <v>13221.92012963122</v>
      </c>
      <c r="BB133" s="1">
        <f t="shared" si="163"/>
        <v>27774.86546734687</v>
      </c>
      <c r="BC133" s="1">
        <f t="shared" si="164"/>
        <v>35091.17853242303</v>
      </c>
      <c r="BD133" s="1">
        <f t="shared" si="146"/>
        <v>9058.0723485191847</v>
      </c>
      <c r="BE133">
        <f t="shared" si="174"/>
        <v>0</v>
      </c>
      <c r="BF133">
        <f t="shared" si="175"/>
        <v>0</v>
      </c>
      <c r="BG133">
        <f t="shared" si="176"/>
        <v>0</v>
      </c>
      <c r="BH133">
        <f t="shared" si="147"/>
        <v>0</v>
      </c>
      <c r="BI133">
        <f t="shared" si="165"/>
        <v>0</v>
      </c>
      <c r="BJ133">
        <f t="shared" si="148"/>
        <v>0</v>
      </c>
      <c r="BK133">
        <f t="shared" si="149"/>
        <v>0</v>
      </c>
      <c r="BL133">
        <f t="shared" si="150"/>
        <v>0</v>
      </c>
      <c r="BM133">
        <f t="shared" si="151"/>
        <v>0</v>
      </c>
      <c r="BN133">
        <f t="shared" si="152"/>
        <v>0</v>
      </c>
      <c r="BO133">
        <f t="shared" si="166"/>
        <v>0</v>
      </c>
      <c r="BP133">
        <f t="shared" si="167"/>
        <v>0</v>
      </c>
      <c r="BQ133">
        <f t="shared" si="168"/>
        <v>0</v>
      </c>
      <c r="BR133" s="13">
        <f t="shared" si="226"/>
        <v>0.11904737434049781</v>
      </c>
      <c r="BS133" s="8">
        <f>BS$3*temperature!$I243</f>
        <v>-19.265397752213062</v>
      </c>
      <c r="BT133" s="8">
        <f>BT$3*temperature!$I243</f>
        <v>-17.80621044838994</v>
      </c>
      <c r="BU133" s="8">
        <f>BU$3*temperature!$I243</f>
        <v>-15.632319469435568</v>
      </c>
      <c r="BV133" s="8">
        <f t="shared" si="169"/>
        <v>-16.148223783257595</v>
      </c>
      <c r="BW133" s="8">
        <f t="shared" si="153"/>
        <v>-13.455202617206012</v>
      </c>
      <c r="BX133" s="8">
        <f t="shared" si="154"/>
        <v>-11.812509261742933</v>
      </c>
      <c r="BY133" s="15">
        <f t="shared" si="170"/>
        <v>0.16180169280945111</v>
      </c>
      <c r="BZ133" s="15">
        <f t="shared" si="155"/>
        <v>0.24435338691492053</v>
      </c>
      <c r="CA133" s="15">
        <f t="shared" si="156"/>
        <v>0.24435338691492056</v>
      </c>
      <c r="CB133" s="8">
        <f t="shared" si="171"/>
        <v>1.5585869844777338</v>
      </c>
      <c r="CC133" s="8">
        <f t="shared" si="157"/>
        <v>2.175503915591964</v>
      </c>
      <c r="CD133" s="8">
        <f t="shared" si="158"/>
        <v>1.9099051038463175</v>
      </c>
      <c r="CE133" s="8">
        <f t="shared" si="172"/>
        <v>-17.70681076773533</v>
      </c>
      <c r="CF133" s="8">
        <f t="shared" si="159"/>
        <v>-15.630706532797976</v>
      </c>
      <c r="CG133" s="8">
        <f t="shared" si="160"/>
        <v>-13.722414365589252</v>
      </c>
      <c r="CH133" s="8">
        <f>CH$3*temperature!$I243+CH$4*temperature!$I243^2</f>
        <v>-17.706810767735327</v>
      </c>
      <c r="CI133" s="8">
        <f>CI$3*temperature!$I243+CI$4*temperature!$I243^2</f>
        <v>-15.63073386344853</v>
      </c>
      <c r="CJ133" s="8">
        <f>CJ$3*temperature!$I243+CJ$4*temperature!$I243^2</f>
        <v>-13.72242831597865</v>
      </c>
      <c r="CK133" s="13"/>
      <c r="CL133" s="13"/>
      <c r="CM133" s="13"/>
    </row>
    <row r="134" spans="1:91" x14ac:dyDescent="0.3">
      <c r="A134">
        <f t="shared" si="183"/>
        <v>2088</v>
      </c>
      <c r="B134" s="4">
        <f t="shared" si="184"/>
        <v>1163.7424568848455</v>
      </c>
      <c r="C134" s="4">
        <f t="shared" si="185"/>
        <v>2955.8417733590686</v>
      </c>
      <c r="D134" s="4">
        <f t="shared" si="186"/>
        <v>4344.9291910461498</v>
      </c>
      <c r="E134" s="11">
        <f t="shared" si="187"/>
        <v>7.5174263967067411E-5</v>
      </c>
      <c r="F134" s="11">
        <f t="shared" si="188"/>
        <v>1.4809834086152609E-4</v>
      </c>
      <c r="G134" s="11">
        <f t="shared" si="189"/>
        <v>3.0233749469413967E-4</v>
      </c>
      <c r="H134" s="4">
        <f t="shared" si="190"/>
        <v>126319.33670540267</v>
      </c>
      <c r="I134" s="4">
        <f t="shared" si="191"/>
        <v>45156.307863812232</v>
      </c>
      <c r="J134" s="4">
        <f t="shared" si="192"/>
        <v>17727.292162358794</v>
      </c>
      <c r="K134" s="4">
        <f t="shared" si="193"/>
        <v>108545.78344038385</v>
      </c>
      <c r="L134" s="4">
        <f t="shared" si="194"/>
        <v>15276.970597954518</v>
      </c>
      <c r="M134" s="4">
        <f t="shared" si="195"/>
        <v>4079.9956415608481</v>
      </c>
      <c r="N134" s="11">
        <f t="shared" si="196"/>
        <v>9.4220586983366772E-3</v>
      </c>
      <c r="O134" s="11">
        <f t="shared" si="197"/>
        <v>1.305013090186069E-2</v>
      </c>
      <c r="P134" s="11">
        <f t="shared" si="198"/>
        <v>1.1984890468434539E-2</v>
      </c>
      <c r="Q134" s="4">
        <f t="shared" si="199"/>
        <v>7657.0630600020368</v>
      </c>
      <c r="R134" s="4">
        <f t="shared" si="200"/>
        <v>10405.334583927988</v>
      </c>
      <c r="S134" s="4">
        <f t="shared" si="201"/>
        <v>5428.4989148547265</v>
      </c>
      <c r="T134" s="4">
        <f t="shared" si="202"/>
        <v>60.616713637909278</v>
      </c>
      <c r="U134" s="4">
        <f t="shared" si="203"/>
        <v>230.42925952470773</v>
      </c>
      <c r="V134" s="4">
        <f t="shared" si="204"/>
        <v>306.22267998613563</v>
      </c>
      <c r="W134" s="11">
        <f t="shared" si="205"/>
        <v>-1.0734613539272964E-2</v>
      </c>
      <c r="X134" s="11">
        <f t="shared" si="206"/>
        <v>-1.217998157191269E-2</v>
      </c>
      <c r="Y134" s="11">
        <f t="shared" si="207"/>
        <v>-9.7425357312937999E-3</v>
      </c>
      <c r="Z134" s="4">
        <f t="shared" si="222"/>
        <v>12932.463520440224</v>
      </c>
      <c r="AA134" s="4">
        <f t="shared" si="223"/>
        <v>30594.12493485614</v>
      </c>
      <c r="AB134" s="4">
        <f t="shared" si="224"/>
        <v>27189.335929200599</v>
      </c>
      <c r="AC134" s="12">
        <f t="shared" si="208"/>
        <v>1.6866978433379123</v>
      </c>
      <c r="AD134" s="12">
        <f t="shared" si="209"/>
        <v>2.9427614614162776</v>
      </c>
      <c r="AE134" s="12">
        <f t="shared" si="210"/>
        <v>5.0207925998019283</v>
      </c>
      <c r="AF134" s="11">
        <f t="shared" si="211"/>
        <v>-4.0504037456468023E-3</v>
      </c>
      <c r="AG134" s="11">
        <f t="shared" si="212"/>
        <v>2.9673830763510267E-4</v>
      </c>
      <c r="AH134" s="11">
        <f t="shared" si="213"/>
        <v>9.7937136394747881E-3</v>
      </c>
      <c r="AI134" s="1">
        <f t="shared" si="177"/>
        <v>228347.99434689095</v>
      </c>
      <c r="AJ134" s="1">
        <f t="shared" si="178"/>
        <v>78817.832856184876</v>
      </c>
      <c r="AK134" s="1">
        <f t="shared" si="179"/>
        <v>31185.243243525863</v>
      </c>
      <c r="AL134" s="10">
        <f t="shared" si="214"/>
        <v>45.888197575925354</v>
      </c>
      <c r="AM134" s="10">
        <f t="shared" si="215"/>
        <v>9.3899692308619951</v>
      </c>
      <c r="AN134" s="10">
        <f t="shared" si="216"/>
        <v>3.1883679081583738</v>
      </c>
      <c r="AO134" s="7">
        <f t="shared" si="217"/>
        <v>9.4158048371306025E-3</v>
      </c>
      <c r="AP134" s="7">
        <f t="shared" si="218"/>
        <v>1.1861430708901687E-2</v>
      </c>
      <c r="AQ134" s="7">
        <f t="shared" si="219"/>
        <v>1.0759814260524039E-2</v>
      </c>
      <c r="AR134" s="1">
        <f t="shared" si="225"/>
        <v>126319.33670540267</v>
      </c>
      <c r="AS134" s="1">
        <f t="shared" si="220"/>
        <v>45156.307863812232</v>
      </c>
      <c r="AT134" s="1">
        <f t="shared" si="221"/>
        <v>17727.292162358794</v>
      </c>
      <c r="AU134" s="1">
        <f t="shared" si="180"/>
        <v>25263.867341080535</v>
      </c>
      <c r="AV134" s="1">
        <f t="shared" si="181"/>
        <v>9031.261572762447</v>
      </c>
      <c r="AW134" s="1">
        <f t="shared" si="182"/>
        <v>3545.4584324717589</v>
      </c>
      <c r="AX134" s="1">
        <f t="shared" si="161"/>
        <v>86836.626752307071</v>
      </c>
      <c r="AY134" s="1">
        <f t="shared" ref="AY134:AY197" si="227">(AS134-AV134)/C134*1000</f>
        <v>12221.576478363615</v>
      </c>
      <c r="AZ134" s="1">
        <f t="shared" ref="AZ134:AZ197" si="228">(AT134-AW134)/D134*1000</f>
        <v>3263.9965132486786</v>
      </c>
      <c r="BA134" s="1">
        <f t="shared" si="162"/>
        <v>13233.827593947934</v>
      </c>
      <c r="BB134" s="1">
        <f t="shared" si="163"/>
        <v>27817.303470825431</v>
      </c>
      <c r="BC134" s="1">
        <f t="shared" si="164"/>
        <v>35153.551835313992</v>
      </c>
      <c r="BD134" s="1">
        <f t="shared" ref="BD134:BD197" si="229">SUM(BA134:BC134)*BR134</f>
        <v>8807.7353511705151</v>
      </c>
      <c r="BE134">
        <f t="shared" si="174"/>
        <v>0</v>
      </c>
      <c r="BF134">
        <f t="shared" si="175"/>
        <v>0</v>
      </c>
      <c r="BG134">
        <f t="shared" si="176"/>
        <v>0</v>
      </c>
      <c r="BH134">
        <f t="shared" ref="BH134:BH197" si="230">(BE134*Z134+BF134*AA134+BG134*AB134)/(Z134+AA134+AB134)</f>
        <v>0</v>
      </c>
      <c r="BI134">
        <f t="shared" si="165"/>
        <v>0</v>
      </c>
      <c r="BJ134">
        <f t="shared" ref="BJ134:BJ197" si="231">BJ$5*BF134^2</f>
        <v>0</v>
      </c>
      <c r="BK134">
        <f t="shared" ref="BK134:BK197" si="232">BK$5*BG134^2</f>
        <v>0</v>
      </c>
      <c r="BL134">
        <f t="shared" ref="BL134:BL197" si="233">BI134*AR134</f>
        <v>0</v>
      </c>
      <c r="BM134">
        <f t="shared" ref="BM134:BM197" si="234">BJ134*AS134</f>
        <v>0</v>
      </c>
      <c r="BN134">
        <f t="shared" ref="BN134:BN197" si="235">BK134*AT134</f>
        <v>0</v>
      </c>
      <c r="BO134">
        <f t="shared" si="166"/>
        <v>0</v>
      </c>
      <c r="BP134">
        <f t="shared" si="167"/>
        <v>0</v>
      </c>
      <c r="BQ134">
        <f t="shared" si="168"/>
        <v>0</v>
      </c>
      <c r="BR134" s="13">
        <f t="shared" si="226"/>
        <v>0.11557997508786194</v>
      </c>
      <c r="BS134" s="8">
        <f>BS$3*temperature!$I244</f>
        <v>-19.473610382203177</v>
      </c>
      <c r="BT134" s="8">
        <f>BT$3*temperature!$I244</f>
        <v>-17.998652771943359</v>
      </c>
      <c r="BU134" s="8">
        <f>BU$3*temperature!$I244</f>
        <v>-15.801267258183035</v>
      </c>
      <c r="BV134" s="8">
        <f t="shared" si="169"/>
        <v>-16.288694002476657</v>
      </c>
      <c r="BW134" s="8">
        <f t="shared" ref="BW134:BW197" si="236">BT134*(1-BZ134)</f>
        <v>-13.553088858005127</v>
      </c>
      <c r="BX134" s="8">
        <f t="shared" ref="BX134:BX197" si="237">BU134*(1-CA134)</f>
        <v>-11.898444952117309</v>
      </c>
      <c r="BY134" s="15">
        <f t="shared" si="170"/>
        <v>0.163550380089621</v>
      </c>
      <c r="BZ134" s="15">
        <f t="shared" ref="BZ134:BZ197" si="238">-BT134/CC$3/2</f>
        <v>0.24699425952969448</v>
      </c>
      <c r="CA134" s="15">
        <f t="shared" ref="CA134:CA197" si="239">-BU134/CD$3/2</f>
        <v>0.24699425952969453</v>
      </c>
      <c r="CB134" s="8">
        <f t="shared" si="171"/>
        <v>1.5924581898632595</v>
      </c>
      <c r="CC134" s="8">
        <f t="shared" ref="CC134:CC197" si="240">CC$3*BZ134^2</f>
        <v>2.2227819569691163</v>
      </c>
      <c r="CD134" s="8">
        <f t="shared" ref="CD134:CD197" si="241">CD$3*CA134^2</f>
        <v>1.9514111530328628</v>
      </c>
      <c r="CE134" s="8">
        <f t="shared" si="172"/>
        <v>-17.881152192339915</v>
      </c>
      <c r="CF134" s="8">
        <f t="shared" ref="CF134:CF197" si="242">BW134-CC134</f>
        <v>-15.775870814974244</v>
      </c>
      <c r="CG134" s="8">
        <f t="shared" ref="CG134:CG197" si="243">BX134-CD134</f>
        <v>-13.849856105150172</v>
      </c>
      <c r="CH134" s="8">
        <f>CH$3*temperature!$I244+CH$4*temperature!$I244^2</f>
        <v>-17.881152192339918</v>
      </c>
      <c r="CI134" s="8">
        <f>CI$3*temperature!$I244+CI$4*temperature!$I244^2</f>
        <v>-15.775898344454422</v>
      </c>
      <c r="CJ134" s="8">
        <f>CJ$3*temperature!$I244+CJ$4*temperature!$I244^2</f>
        <v>-13.849870157028246</v>
      </c>
      <c r="CK134" s="13"/>
      <c r="CL134" s="13"/>
      <c r="CM134" s="13"/>
    </row>
    <row r="135" spans="1:91" x14ac:dyDescent="0.3">
      <c r="A135">
        <f t="shared" si="183"/>
        <v>2089</v>
      </c>
      <c r="B135" s="4">
        <f t="shared" si="184"/>
        <v>1163.8255661933567</v>
      </c>
      <c r="C135" s="4">
        <f t="shared" si="185"/>
        <v>2956.2576408584277</v>
      </c>
      <c r="D135" s="4">
        <f t="shared" si="186"/>
        <v>4346.1771443020816</v>
      </c>
      <c r="E135" s="11">
        <f t="shared" si="187"/>
        <v>7.1415550768714036E-5</v>
      </c>
      <c r="F135" s="11">
        <f t="shared" si="188"/>
        <v>1.4069342381844977E-4</v>
      </c>
      <c r="G135" s="11">
        <f t="shared" si="189"/>
        <v>2.8722061995943267E-4</v>
      </c>
      <c r="H135" s="4">
        <f t="shared" si="190"/>
        <v>127503.5501221998</v>
      </c>
      <c r="I135" s="4">
        <f t="shared" si="191"/>
        <v>45745.370690395139</v>
      </c>
      <c r="J135" s="4">
        <f t="shared" si="192"/>
        <v>17942.501442946214</v>
      </c>
      <c r="K135" s="4">
        <f t="shared" si="193"/>
        <v>109555.55009780262</v>
      </c>
      <c r="L135" s="4">
        <f t="shared" si="194"/>
        <v>15474.081168754885</v>
      </c>
      <c r="M135" s="4">
        <f t="shared" si="195"/>
        <v>4128.3410333306738</v>
      </c>
      <c r="N135" s="11">
        <f t="shared" si="196"/>
        <v>9.3026797118596072E-3</v>
      </c>
      <c r="O135" s="11">
        <f t="shared" si="197"/>
        <v>1.2902464499523036E-2</v>
      </c>
      <c r="P135" s="11">
        <f t="shared" si="198"/>
        <v>1.1849373385931061E-2</v>
      </c>
      <c r="Q135" s="4">
        <f t="shared" si="199"/>
        <v>7645.8800086675747</v>
      </c>
      <c r="R135" s="4">
        <f t="shared" si="200"/>
        <v>10412.681833443285</v>
      </c>
      <c r="S135" s="4">
        <f t="shared" si="201"/>
        <v>5440.8714806428625</v>
      </c>
      <c r="T135" s="4">
        <f t="shared" si="202"/>
        <v>59.966016642985544</v>
      </c>
      <c r="U135" s="4">
        <f t="shared" si="203"/>
        <v>227.6226353900673</v>
      </c>
      <c r="V135" s="4">
        <f t="shared" si="204"/>
        <v>303.23929458463817</v>
      </c>
      <c r="W135" s="11">
        <f t="shared" si="205"/>
        <v>-1.0734613539272964E-2</v>
      </c>
      <c r="X135" s="11">
        <f t="shared" si="206"/>
        <v>-1.217998157191269E-2</v>
      </c>
      <c r="Y135" s="11">
        <f t="shared" si="207"/>
        <v>-9.7425357312937999E-3</v>
      </c>
      <c r="Z135" s="4">
        <f t="shared" si="222"/>
        <v>12862.840170585621</v>
      </c>
      <c r="AA135" s="4">
        <f t="shared" si="223"/>
        <v>30629.503857624961</v>
      </c>
      <c r="AB135" s="4">
        <f t="shared" si="224"/>
        <v>27522.298441032479</v>
      </c>
      <c r="AC135" s="12">
        <f t="shared" si="208"/>
        <v>1.679866036075482</v>
      </c>
      <c r="AD135" s="12">
        <f t="shared" si="209"/>
        <v>2.9436346914721119</v>
      </c>
      <c r="AE135" s="12">
        <f t="shared" si="210"/>
        <v>5.0699648047675829</v>
      </c>
      <c r="AF135" s="11">
        <f t="shared" si="211"/>
        <v>-4.0504037456468023E-3</v>
      </c>
      <c r="AG135" s="11">
        <f t="shared" si="212"/>
        <v>2.9673830763510267E-4</v>
      </c>
      <c r="AH135" s="11">
        <f t="shared" si="213"/>
        <v>9.7937136394747881E-3</v>
      </c>
      <c r="AI135" s="1">
        <f t="shared" si="177"/>
        <v>230777.06225328241</v>
      </c>
      <c r="AJ135" s="1">
        <f t="shared" si="178"/>
        <v>79967.311143328843</v>
      </c>
      <c r="AK135" s="1">
        <f t="shared" si="179"/>
        <v>31612.177351645034</v>
      </c>
      <c r="AL135" s="10">
        <f t="shared" si="214"/>
        <v>46.315951145500932</v>
      </c>
      <c r="AM135" s="10">
        <f t="shared" si="215"/>
        <v>9.5002339155586775</v>
      </c>
      <c r="AN135" s="10">
        <f t="shared" si="216"/>
        <v>3.2223310921795134</v>
      </c>
      <c r="AO135" s="7">
        <f t="shared" si="217"/>
        <v>9.3216467887592969E-3</v>
      </c>
      <c r="AP135" s="7">
        <f t="shared" si="218"/>
        <v>1.174281640181267E-2</v>
      </c>
      <c r="AQ135" s="7">
        <f t="shared" si="219"/>
        <v>1.0652216117918799E-2</v>
      </c>
      <c r="AR135" s="1">
        <f t="shared" si="225"/>
        <v>127503.5501221998</v>
      </c>
      <c r="AS135" s="1">
        <f t="shared" si="220"/>
        <v>45745.370690395139</v>
      </c>
      <c r="AT135" s="1">
        <f t="shared" si="221"/>
        <v>17942.501442946214</v>
      </c>
      <c r="AU135" s="1">
        <f t="shared" si="180"/>
        <v>25500.710024439963</v>
      </c>
      <c r="AV135" s="1">
        <f t="shared" si="181"/>
        <v>9149.0741380790278</v>
      </c>
      <c r="AW135" s="1">
        <f t="shared" si="182"/>
        <v>3588.5002885892427</v>
      </c>
      <c r="AX135" s="1">
        <f t="shared" ref="AX135:AX198" si="244">(AR135-AU135)/B135*1000</f>
        <v>87644.4400782421</v>
      </c>
      <c r="AY135" s="1">
        <f t="shared" si="227"/>
        <v>12379.264935003908</v>
      </c>
      <c r="AZ135" s="1">
        <f t="shared" si="228"/>
        <v>3302.6728266645391</v>
      </c>
      <c r="BA135" s="1">
        <f t="shared" ref="BA135:BA198" si="245">LN(AX135)*B135</f>
        <v>13245.549343022883</v>
      </c>
      <c r="BB135" s="1">
        <f t="shared" ref="BB135:BB198" si="246">LN(AY135)*C135</f>
        <v>27859.116218671665</v>
      </c>
      <c r="BC135" s="1">
        <f t="shared" ref="BC135:BC198" si="247">LN(AZ135)*D135</f>
        <v>35214.845406878652</v>
      </c>
      <c r="BD135" s="1">
        <f t="shared" si="229"/>
        <v>8564.0846373451423</v>
      </c>
      <c r="BE135">
        <f t="shared" si="174"/>
        <v>0</v>
      </c>
      <c r="BF135">
        <f t="shared" si="175"/>
        <v>0</v>
      </c>
      <c r="BG135">
        <f t="shared" si="176"/>
        <v>0</v>
      </c>
      <c r="BH135">
        <f t="shared" si="230"/>
        <v>0</v>
      </c>
      <c r="BI135">
        <f t="shared" ref="BI135:BI198" si="248">BI$5*BE135^2</f>
        <v>0</v>
      </c>
      <c r="BJ135">
        <f t="shared" si="231"/>
        <v>0</v>
      </c>
      <c r="BK135">
        <f t="shared" si="232"/>
        <v>0</v>
      </c>
      <c r="BL135">
        <f t="shared" si="233"/>
        <v>0</v>
      </c>
      <c r="BM135">
        <f t="shared" si="234"/>
        <v>0</v>
      </c>
      <c r="BN135">
        <f t="shared" si="235"/>
        <v>0</v>
      </c>
      <c r="BO135">
        <f t="shared" ref="BO135:BO198" si="249">2*BI$5*BE135*AR135/Z135*1000</f>
        <v>0</v>
      </c>
      <c r="BP135">
        <f t="shared" ref="BP135:BP198" si="250">2*BJ$5*BF135*AS135/AA135*1000</f>
        <v>0</v>
      </c>
      <c r="BQ135">
        <f t="shared" ref="BQ135:BQ198" si="251">2*BK$5*BG135*AT135/AB135*1000</f>
        <v>0</v>
      </c>
      <c r="BR135" s="13">
        <f t="shared" si="226"/>
        <v>0.1122135680464679</v>
      </c>
      <c r="BS135" s="8">
        <f>BS$3*temperature!$I245</f>
        <v>-19.681590651272973</v>
      </c>
      <c r="BT135" s="8">
        <f>BT$3*temperature!$I245</f>
        <v>-18.190880333907099</v>
      </c>
      <c r="BU135" s="8">
        <f>BU$3*temperature!$I245</f>
        <v>-15.970026504748022</v>
      </c>
      <c r="BV135" s="8">
        <f t="shared" ref="BV135:BV198" si="252">BS135*(1-BY135)</f>
        <v>-16.428280480853527</v>
      </c>
      <c r="BW135" s="8">
        <f t="shared" si="236"/>
        <v>-13.649851129332871</v>
      </c>
      <c r="BX135" s="8">
        <f t="shared" si="237"/>
        <v>-11.98339389408156</v>
      </c>
      <c r="BY135" s="15">
        <f t="shared" ref="BY135:BY198" si="253">-BS135/CB$3/2</f>
        <v>0.16529711587152784</v>
      </c>
      <c r="BZ135" s="15">
        <f t="shared" si="238"/>
        <v>0.24963218498611775</v>
      </c>
      <c r="CA135" s="15">
        <f t="shared" si="239"/>
        <v>0.24963218498611775</v>
      </c>
      <c r="CB135" s="8">
        <f t="shared" ref="CB135:CB198" si="254">CB$3*BY135^2</f>
        <v>1.6266550852097239</v>
      </c>
      <c r="CC135" s="8">
        <f t="shared" si="240"/>
        <v>2.2705146022871143</v>
      </c>
      <c r="CD135" s="8">
        <f t="shared" si="241"/>
        <v>1.9933163053332308</v>
      </c>
      <c r="CE135" s="8">
        <f t="shared" ref="CE135:CE198" si="255">BV135-CB135</f>
        <v>-18.05493556606325</v>
      </c>
      <c r="CF135" s="8">
        <f t="shared" si="242"/>
        <v>-15.920365731619986</v>
      </c>
      <c r="CG135" s="8">
        <f t="shared" si="243"/>
        <v>-13.976710199414791</v>
      </c>
      <c r="CH135" s="8">
        <f>CH$3*temperature!$I245+CH$4*temperature!$I245^2</f>
        <v>-18.05493556606325</v>
      </c>
      <c r="CI135" s="8">
        <f>CI$3*temperature!$I245+CI$4*temperature!$I245^2</f>
        <v>-15.920393457646743</v>
      </c>
      <c r="CJ135" s="8">
        <f>CJ$3*temperature!$I245+CJ$4*temperature!$I245^2</f>
        <v>-13.976724351616202</v>
      </c>
      <c r="CK135" s="13"/>
      <c r="CL135" s="13"/>
      <c r="CM135" s="13"/>
    </row>
    <row r="136" spans="1:91" x14ac:dyDescent="0.3">
      <c r="A136">
        <f t="shared" si="183"/>
        <v>2090</v>
      </c>
      <c r="B136" s="4">
        <f t="shared" si="184"/>
        <v>1163.9045256749748</v>
      </c>
      <c r="C136" s="4">
        <f t="shared" si="185"/>
        <v>2956.6527705671506</v>
      </c>
      <c r="D136" s="4">
        <f t="shared" si="186"/>
        <v>4347.3630404112291</v>
      </c>
      <c r="E136" s="11">
        <f t="shared" si="187"/>
        <v>6.7844773230278332E-5</v>
      </c>
      <c r="F136" s="11">
        <f t="shared" si="188"/>
        <v>1.3365875262752726E-4</v>
      </c>
      <c r="G136" s="11">
        <f t="shared" si="189"/>
        <v>2.7285958896146101E-4</v>
      </c>
      <c r="H136" s="4">
        <f t="shared" si="190"/>
        <v>128683.3871783935</v>
      </c>
      <c r="I136" s="4">
        <f t="shared" si="191"/>
        <v>46335.121899655118</v>
      </c>
      <c r="J136" s="4">
        <f t="shared" si="192"/>
        <v>18157.662074923253</v>
      </c>
      <c r="K136" s="4">
        <f t="shared" si="193"/>
        <v>110561.80669438248</v>
      </c>
      <c r="L136" s="4">
        <f t="shared" si="194"/>
        <v>15671.47903227305</v>
      </c>
      <c r="M136" s="4">
        <f t="shared" si="195"/>
        <v>4176.7070994847645</v>
      </c>
      <c r="N136" s="11">
        <f t="shared" si="196"/>
        <v>9.1848983979501142E-3</v>
      </c>
      <c r="O136" s="11">
        <f t="shared" si="197"/>
        <v>1.2756677528404703E-2</v>
      </c>
      <c r="P136" s="11">
        <f t="shared" si="198"/>
        <v>1.1715617911311371E-2</v>
      </c>
      <c r="Q136" s="4">
        <f t="shared" si="199"/>
        <v>7633.795094866784</v>
      </c>
      <c r="R136" s="4">
        <f t="shared" si="200"/>
        <v>10418.46123552367</v>
      </c>
      <c r="S136" s="4">
        <f t="shared" si="201"/>
        <v>5452.4731008107519</v>
      </c>
      <c r="T136" s="4">
        <f t="shared" si="202"/>
        <v>59.322304628833486</v>
      </c>
      <c r="U136" s="4">
        <f t="shared" si="203"/>
        <v>224.85019588566607</v>
      </c>
      <c r="V136" s="4">
        <f t="shared" si="204"/>
        <v>300.28497492201501</v>
      </c>
      <c r="W136" s="11">
        <f t="shared" si="205"/>
        <v>-1.0734613539272964E-2</v>
      </c>
      <c r="X136" s="11">
        <f t="shared" si="206"/>
        <v>-1.217998157191269E-2</v>
      </c>
      <c r="Y136" s="11">
        <f t="shared" si="207"/>
        <v>-9.7425357312937999E-3</v>
      </c>
      <c r="Z136" s="4">
        <f t="shared" si="222"/>
        <v>12792.030537461224</v>
      </c>
      <c r="AA136" s="4">
        <f t="shared" si="223"/>
        <v>30660.226841066433</v>
      </c>
      <c r="AB136" s="4">
        <f t="shared" si="224"/>
        <v>27855.186768457126</v>
      </c>
      <c r="AC136" s="12">
        <f t="shared" si="208"/>
        <v>1.673061900390777</v>
      </c>
      <c r="AD136" s="12">
        <f t="shared" si="209"/>
        <v>2.9445081806487554</v>
      </c>
      <c r="AE136" s="12">
        <f t="shared" si="210"/>
        <v>5.1196185882276923</v>
      </c>
      <c r="AF136" s="11">
        <f t="shared" si="211"/>
        <v>-4.0504037456468023E-3</v>
      </c>
      <c r="AG136" s="11">
        <f t="shared" si="212"/>
        <v>2.9673830763510267E-4</v>
      </c>
      <c r="AH136" s="11">
        <f t="shared" si="213"/>
        <v>9.7937136394747881E-3</v>
      </c>
      <c r="AI136" s="1">
        <f t="shared" si="177"/>
        <v>233200.06605239413</v>
      </c>
      <c r="AJ136" s="1">
        <f t="shared" si="178"/>
        <v>81119.654167074987</v>
      </c>
      <c r="AK136" s="1">
        <f t="shared" si="179"/>
        <v>32039.459905069773</v>
      </c>
      <c r="AL136" s="10">
        <f t="shared" si="214"/>
        <v>46.743374673392083</v>
      </c>
      <c r="AM136" s="10">
        <f t="shared" si="215"/>
        <v>9.6106778231769106</v>
      </c>
      <c r="AN136" s="10">
        <f t="shared" si="216"/>
        <v>3.2563128097049252</v>
      </c>
      <c r="AO136" s="7">
        <f t="shared" si="217"/>
        <v>9.2284303208717035E-3</v>
      </c>
      <c r="AP136" s="7">
        <f t="shared" si="218"/>
        <v>1.1625388237794543E-2</v>
      </c>
      <c r="AQ136" s="7">
        <f t="shared" si="219"/>
        <v>1.0545693956739611E-2</v>
      </c>
      <c r="AR136" s="1">
        <f t="shared" si="225"/>
        <v>128683.3871783935</v>
      </c>
      <c r="AS136" s="1">
        <f t="shared" si="220"/>
        <v>46335.121899655118</v>
      </c>
      <c r="AT136" s="1">
        <f t="shared" si="221"/>
        <v>18157.662074923253</v>
      </c>
      <c r="AU136" s="1">
        <f t="shared" si="180"/>
        <v>25736.677435678703</v>
      </c>
      <c r="AV136" s="1">
        <f t="shared" si="181"/>
        <v>9267.0243799310247</v>
      </c>
      <c r="AW136" s="1">
        <f t="shared" si="182"/>
        <v>3631.532414984651</v>
      </c>
      <c r="AX136" s="1">
        <f t="shared" si="244"/>
        <v>88449.445355505988</v>
      </c>
      <c r="AY136" s="1">
        <f t="shared" si="227"/>
        <v>12537.183225818439</v>
      </c>
      <c r="AZ136" s="1">
        <f t="shared" si="228"/>
        <v>3341.3656795878119</v>
      </c>
      <c r="BA136" s="1">
        <f t="shared" si="245"/>
        <v>13257.08953282726</v>
      </c>
      <c r="BB136" s="1">
        <f t="shared" si="246"/>
        <v>27900.318353686493</v>
      </c>
      <c r="BC136" s="1">
        <f t="shared" si="247"/>
        <v>35275.090119192442</v>
      </c>
      <c r="BD136" s="1">
        <f t="shared" si="229"/>
        <v>8326.954675655179</v>
      </c>
      <c r="BE136">
        <f t="shared" si="174"/>
        <v>0</v>
      </c>
      <c r="BF136">
        <f t="shared" si="175"/>
        <v>0</v>
      </c>
      <c r="BG136">
        <f t="shared" si="176"/>
        <v>0</v>
      </c>
      <c r="BH136">
        <f t="shared" si="230"/>
        <v>0</v>
      </c>
      <c r="BI136">
        <f t="shared" si="248"/>
        <v>0</v>
      </c>
      <c r="BJ136">
        <f t="shared" si="231"/>
        <v>0</v>
      </c>
      <c r="BK136">
        <f t="shared" si="232"/>
        <v>0</v>
      </c>
      <c r="BL136">
        <f t="shared" si="233"/>
        <v>0</v>
      </c>
      <c r="BM136">
        <f t="shared" si="234"/>
        <v>0</v>
      </c>
      <c r="BN136">
        <f t="shared" si="235"/>
        <v>0</v>
      </c>
      <c r="BO136">
        <f t="shared" si="249"/>
        <v>0</v>
      </c>
      <c r="BP136">
        <f t="shared" si="250"/>
        <v>0</v>
      </c>
      <c r="BQ136">
        <f t="shared" si="251"/>
        <v>0</v>
      </c>
      <c r="BR136" s="13">
        <f t="shared" si="226"/>
        <v>0.1089452116955999</v>
      </c>
      <c r="BS136" s="8">
        <f>BS$3*temperature!$I246</f>
        <v>-19.889312249270588</v>
      </c>
      <c r="BT136" s="8">
        <f>BT$3*temperature!$I246</f>
        <v>-18.382868816895805</v>
      </c>
      <c r="BU136" s="8">
        <f>BU$3*temperature!$I246</f>
        <v>-16.138575860560174</v>
      </c>
      <c r="BV136" s="8">
        <f t="shared" si="252"/>
        <v>-16.566968133264844</v>
      </c>
      <c r="BW136" s="8">
        <f t="shared" si="236"/>
        <v>-13.745480781901808</v>
      </c>
      <c r="BX136" s="8">
        <f t="shared" si="237"/>
        <v>-12.067348494306108</v>
      </c>
      <c r="BY136" s="15">
        <f t="shared" si="253"/>
        <v>0.16704167918765442</v>
      </c>
      <c r="BZ136" s="15">
        <f t="shared" si="238"/>
        <v>0.25226682957840324</v>
      </c>
      <c r="CA136" s="15">
        <f t="shared" si="239"/>
        <v>0.25226682957840324</v>
      </c>
      <c r="CB136" s="8">
        <f t="shared" si="254"/>
        <v>1.6611720580028713</v>
      </c>
      <c r="CC136" s="8">
        <f t="shared" si="240"/>
        <v>2.3186940174969988</v>
      </c>
      <c r="CD136" s="8">
        <f t="shared" si="241"/>
        <v>2.0356136831270333</v>
      </c>
      <c r="CE136" s="8">
        <f t="shared" si="255"/>
        <v>-18.228140191267716</v>
      </c>
      <c r="CF136" s="8">
        <f t="shared" si="242"/>
        <v>-16.064174799398806</v>
      </c>
      <c r="CG136" s="8">
        <f t="shared" si="243"/>
        <v>-14.102962177433142</v>
      </c>
      <c r="CH136" s="8">
        <f>CH$3*temperature!$I246+CH$4*temperature!$I246^2</f>
        <v>-18.228140191267716</v>
      </c>
      <c r="CI136" s="8">
        <f>CI$3*temperature!$I246+CI$4*temperature!$I246^2</f>
        <v>-16.064202719671524</v>
      </c>
      <c r="CJ136" s="8">
        <f>CJ$3*temperature!$I246+CJ$4*temperature!$I246^2</f>
        <v>-14.102976428783585</v>
      </c>
      <c r="CK136" s="13"/>
      <c r="CL136" s="13"/>
      <c r="CM136" s="13"/>
    </row>
    <row r="137" spans="1:91" x14ac:dyDescent="0.3">
      <c r="A137">
        <f t="shared" si="183"/>
        <v>2091</v>
      </c>
      <c r="B137" s="4">
        <f t="shared" si="184"/>
        <v>1163.9795422716506</v>
      </c>
      <c r="C137" s="4">
        <f t="shared" si="185"/>
        <v>2957.0281939623542</v>
      </c>
      <c r="D137" s="4">
        <f t="shared" si="186"/>
        <v>4348.4899491188889</v>
      </c>
      <c r="E137" s="11">
        <f t="shared" si="187"/>
        <v>6.4452534568764416E-5</v>
      </c>
      <c r="F137" s="11">
        <f t="shared" si="188"/>
        <v>1.269758149961509E-4</v>
      </c>
      <c r="G137" s="11">
        <f t="shared" si="189"/>
        <v>2.5921660951338794E-4</v>
      </c>
      <c r="H137" s="4">
        <f t="shared" si="190"/>
        <v>129858.74651607464</v>
      </c>
      <c r="I137" s="4">
        <f t="shared" si="191"/>
        <v>46925.492545435452</v>
      </c>
      <c r="J137" s="4">
        <f t="shared" si="192"/>
        <v>18372.754404243395</v>
      </c>
      <c r="K137" s="4">
        <f t="shared" si="193"/>
        <v>111564.45779333817</v>
      </c>
      <c r="L137" s="4">
        <f t="shared" si="194"/>
        <v>15869.13937487904</v>
      </c>
      <c r="M137" s="4">
        <f t="shared" si="195"/>
        <v>4225.0883914233646</v>
      </c>
      <c r="N137" s="11">
        <f t="shared" si="196"/>
        <v>9.0686931494095013E-3</v>
      </c>
      <c r="O137" s="11">
        <f t="shared" si="197"/>
        <v>1.2612743328114684E-2</v>
      </c>
      <c r="P137" s="11">
        <f t="shared" si="198"/>
        <v>1.158359702660694E-2</v>
      </c>
      <c r="Q137" s="4">
        <f t="shared" si="199"/>
        <v>7620.8258081697186</v>
      </c>
      <c r="R137" s="4">
        <f t="shared" si="200"/>
        <v>10422.692693906245</v>
      </c>
      <c r="S137" s="4">
        <f t="shared" si="201"/>
        <v>5463.3119209291335</v>
      </c>
      <c r="T137" s="4">
        <f t="shared" si="202"/>
        <v>58.685502614383935</v>
      </c>
      <c r="U137" s="4">
        <f t="shared" si="203"/>
        <v>222.1115246433377</v>
      </c>
      <c r="V137" s="4">
        <f t="shared" si="204"/>
        <v>297.35943782426659</v>
      </c>
      <c r="W137" s="11">
        <f t="shared" si="205"/>
        <v>-1.0734613539272964E-2</v>
      </c>
      <c r="X137" s="11">
        <f t="shared" si="206"/>
        <v>-1.217998157191269E-2</v>
      </c>
      <c r="Y137" s="11">
        <f t="shared" si="207"/>
        <v>-9.7425357312937999E-3</v>
      </c>
      <c r="Z137" s="4">
        <f t="shared" si="222"/>
        <v>12720.080734547348</v>
      </c>
      <c r="AA137" s="4">
        <f t="shared" si="223"/>
        <v>30686.347451339083</v>
      </c>
      <c r="AB137" s="4">
        <f t="shared" si="224"/>
        <v>28187.970067451308</v>
      </c>
      <c r="AC137" s="12">
        <f t="shared" si="208"/>
        <v>1.6662853242027351</v>
      </c>
      <c r="AD137" s="12">
        <f t="shared" si="209"/>
        <v>2.9453819290230987</v>
      </c>
      <c r="AE137" s="12">
        <f t="shared" si="210"/>
        <v>5.1697586666241264</v>
      </c>
      <c r="AF137" s="11">
        <f t="shared" si="211"/>
        <v>-4.0504037456468023E-3</v>
      </c>
      <c r="AG137" s="11">
        <f t="shared" si="212"/>
        <v>2.9673830763510267E-4</v>
      </c>
      <c r="AH137" s="11">
        <f t="shared" si="213"/>
        <v>9.7937136394747881E-3</v>
      </c>
      <c r="AI137" s="1">
        <f t="shared" si="177"/>
        <v>235616.73688283341</v>
      </c>
      <c r="AJ137" s="1">
        <f t="shared" si="178"/>
        <v>82274.713130298522</v>
      </c>
      <c r="AK137" s="1">
        <f t="shared" si="179"/>
        <v>32467.046329547447</v>
      </c>
      <c r="AL137" s="10">
        <f t="shared" si="214"/>
        <v>47.170428969766519</v>
      </c>
      <c r="AM137" s="10">
        <f t="shared" si="215"/>
        <v>9.7212884054904762</v>
      </c>
      <c r="AN137" s="10">
        <f t="shared" si="216"/>
        <v>3.2903094872402985</v>
      </c>
      <c r="AO137" s="7">
        <f t="shared" si="217"/>
        <v>9.1361460176629869E-3</v>
      </c>
      <c r="AP137" s="7">
        <f t="shared" si="218"/>
        <v>1.1509134355416598E-2</v>
      </c>
      <c r="AQ137" s="7">
        <f t="shared" si="219"/>
        <v>1.0440237017172215E-2</v>
      </c>
      <c r="AR137" s="1">
        <f t="shared" si="225"/>
        <v>129858.74651607464</v>
      </c>
      <c r="AS137" s="1">
        <f t="shared" si="220"/>
        <v>46925.492545435452</v>
      </c>
      <c r="AT137" s="1">
        <f t="shared" si="221"/>
        <v>18372.754404243395</v>
      </c>
      <c r="AU137" s="1">
        <f t="shared" si="180"/>
        <v>25971.749303214929</v>
      </c>
      <c r="AV137" s="1">
        <f t="shared" si="181"/>
        <v>9385.0985090870909</v>
      </c>
      <c r="AW137" s="1">
        <f t="shared" si="182"/>
        <v>3674.5508808486793</v>
      </c>
      <c r="AX137" s="1">
        <f t="shared" si="244"/>
        <v>89251.566234670536</v>
      </c>
      <c r="AY137" s="1">
        <f t="shared" si="227"/>
        <v>12695.311499903233</v>
      </c>
      <c r="AZ137" s="1">
        <f t="shared" si="228"/>
        <v>3380.0707131386916</v>
      </c>
      <c r="BA137" s="1">
        <f t="shared" si="245"/>
        <v>13268.452183034331</v>
      </c>
      <c r="BB137" s="1">
        <f t="shared" si="246"/>
        <v>27940.924012226213</v>
      </c>
      <c r="BC137" s="1">
        <f t="shared" si="247"/>
        <v>35334.315657652252</v>
      </c>
      <c r="BD137" s="1">
        <f t="shared" si="229"/>
        <v>8096.1832163867475</v>
      </c>
      <c r="BE137">
        <f t="shared" si="174"/>
        <v>0</v>
      </c>
      <c r="BF137">
        <f t="shared" si="175"/>
        <v>0</v>
      </c>
      <c r="BG137">
        <f t="shared" si="176"/>
        <v>0</v>
      </c>
      <c r="BH137">
        <f t="shared" si="230"/>
        <v>0</v>
      </c>
      <c r="BI137">
        <f t="shared" si="248"/>
        <v>0</v>
      </c>
      <c r="BJ137">
        <f t="shared" si="231"/>
        <v>0</v>
      </c>
      <c r="BK137">
        <f t="shared" si="232"/>
        <v>0</v>
      </c>
      <c r="BL137">
        <f t="shared" si="233"/>
        <v>0</v>
      </c>
      <c r="BM137">
        <f t="shared" si="234"/>
        <v>0</v>
      </c>
      <c r="BN137">
        <f t="shared" si="235"/>
        <v>0</v>
      </c>
      <c r="BO137">
        <f t="shared" si="249"/>
        <v>0</v>
      </c>
      <c r="BP137">
        <f t="shared" si="250"/>
        <v>0</v>
      </c>
      <c r="BQ137">
        <f t="shared" si="251"/>
        <v>0</v>
      </c>
      <c r="BR137" s="13">
        <f t="shared" si="226"/>
        <v>0.10577205018990281</v>
      </c>
      <c r="BS137" s="8">
        <f>BS$3*temperature!$I247</f>
        <v>-20.09674958750151</v>
      </c>
      <c r="BT137" s="8">
        <f>BT$3*temperature!$I247</f>
        <v>-18.574594570337322</v>
      </c>
      <c r="BU137" s="8">
        <f>BU$3*temperature!$I247</f>
        <v>-16.306894562453706</v>
      </c>
      <c r="BV137" s="8">
        <f t="shared" si="252"/>
        <v>-16.704742716546999</v>
      </c>
      <c r="BW137" s="8">
        <f t="shared" si="236"/>
        <v>-13.839970001437106</v>
      </c>
      <c r="BX137" s="8">
        <f t="shared" si="237"/>
        <v>-12.150301892530544</v>
      </c>
      <c r="BY137" s="15">
        <f t="shared" si="253"/>
        <v>0.16878385512968991</v>
      </c>
      <c r="BZ137" s="15">
        <f t="shared" si="238"/>
        <v>0.25489786875139503</v>
      </c>
      <c r="CA137" s="15">
        <f t="shared" si="239"/>
        <v>0.25489786875139503</v>
      </c>
      <c r="CB137" s="8">
        <f t="shared" si="254"/>
        <v>1.6960034354772553</v>
      </c>
      <c r="CC137" s="8">
        <f t="shared" si="240"/>
        <v>2.3673122844501089</v>
      </c>
      <c r="CD137" s="8">
        <f t="shared" si="241"/>
        <v>2.0782963349615811</v>
      </c>
      <c r="CE137" s="8">
        <f t="shared" si="255"/>
        <v>-18.400746152024254</v>
      </c>
      <c r="CF137" s="8">
        <f t="shared" si="242"/>
        <v>-16.207282285887214</v>
      </c>
      <c r="CG137" s="8">
        <f t="shared" si="243"/>
        <v>-14.228598227492125</v>
      </c>
      <c r="CH137" s="8">
        <f>CH$3*temperature!$I247+CH$4*temperature!$I247^2</f>
        <v>-18.400746152024254</v>
      </c>
      <c r="CI137" s="8">
        <f>CI$3*temperature!$I247+CI$4*temperature!$I247^2</f>
        <v>-16.207310398089412</v>
      </c>
      <c r="CJ137" s="8">
        <f>CJ$3*temperature!$I247+CJ$4*temperature!$I247^2</f>
        <v>-14.228612576809201</v>
      </c>
      <c r="CK137" s="13"/>
      <c r="CL137" s="13"/>
      <c r="CM137" s="13"/>
    </row>
    <row r="138" spans="1:91" x14ac:dyDescent="0.3">
      <c r="A138">
        <f t="shared" si="183"/>
        <v>2092</v>
      </c>
      <c r="B138" s="4">
        <f t="shared" si="184"/>
        <v>1164.050812631752</v>
      </c>
      <c r="C138" s="4">
        <f t="shared" si="185"/>
        <v>2957.3848914740047</v>
      </c>
      <c r="D138" s="4">
        <f t="shared" si="186"/>
        <v>4349.5607898989465</v>
      </c>
      <c r="E138" s="11">
        <f t="shared" si="187"/>
        <v>6.1229907840326195E-5</v>
      </c>
      <c r="F138" s="11">
        <f t="shared" si="188"/>
        <v>1.2062702424634335E-4</v>
      </c>
      <c r="G138" s="11">
        <f t="shared" si="189"/>
        <v>2.4625577903771852E-4</v>
      </c>
      <c r="H138" s="4">
        <f t="shared" si="190"/>
        <v>131029.5296806455</v>
      </c>
      <c r="I138" s="4">
        <f t="shared" si="191"/>
        <v>47516.41433018825</v>
      </c>
      <c r="J138" s="4">
        <f t="shared" si="192"/>
        <v>18587.7589954941</v>
      </c>
      <c r="K138" s="4">
        <f t="shared" si="193"/>
        <v>112563.41068514572</v>
      </c>
      <c r="L138" s="4">
        <f t="shared" si="194"/>
        <v>16067.037627457872</v>
      </c>
      <c r="M138" s="4">
        <f t="shared" si="195"/>
        <v>4273.4795289355989</v>
      </c>
      <c r="N138" s="11">
        <f t="shared" si="196"/>
        <v>8.9540424573031352E-3</v>
      </c>
      <c r="O138" s="11">
        <f t="shared" si="197"/>
        <v>1.2470635483365022E-2</v>
      </c>
      <c r="P138" s="11">
        <f t="shared" si="198"/>
        <v>1.1453284056841317E-2</v>
      </c>
      <c r="Q138" s="4">
        <f t="shared" si="199"/>
        <v>7606.989632923618</v>
      </c>
      <c r="R138" s="4">
        <f t="shared" si="200"/>
        <v>10425.396398380244</v>
      </c>
      <c r="S138" s="4">
        <f t="shared" si="201"/>
        <v>5473.3961778973817</v>
      </c>
      <c r="T138" s="4">
        <f t="shared" si="202"/>
        <v>58.055536423460531</v>
      </c>
      <c r="U138" s="4">
        <f t="shared" si="203"/>
        <v>219.4062103662724</v>
      </c>
      <c r="V138" s="4">
        <f t="shared" si="204"/>
        <v>294.46240287622624</v>
      </c>
      <c r="W138" s="11">
        <f t="shared" si="205"/>
        <v>-1.0734613539272964E-2</v>
      </c>
      <c r="X138" s="11">
        <f t="shared" si="206"/>
        <v>-1.217998157191269E-2</v>
      </c>
      <c r="Y138" s="11">
        <f t="shared" si="207"/>
        <v>-9.7425357312937999E-3</v>
      </c>
      <c r="Z138" s="4">
        <f t="shared" si="222"/>
        <v>12647.036271186627</v>
      </c>
      <c r="AA138" s="4">
        <f t="shared" si="223"/>
        <v>30707.920225529742</v>
      </c>
      <c r="AB138" s="4">
        <f t="shared" si="224"/>
        <v>28520.617840388124</v>
      </c>
      <c r="AC138" s="12">
        <f t="shared" si="208"/>
        <v>1.659536195884268</v>
      </c>
      <c r="AD138" s="12">
        <f t="shared" si="209"/>
        <v>2.9462559366720562</v>
      </c>
      <c r="AE138" s="12">
        <f t="shared" si="210"/>
        <v>5.220389802590236</v>
      </c>
      <c r="AF138" s="11">
        <f t="shared" si="211"/>
        <v>-4.0504037456468023E-3</v>
      </c>
      <c r="AG138" s="11">
        <f t="shared" si="212"/>
        <v>2.9673830763510267E-4</v>
      </c>
      <c r="AH138" s="11">
        <f t="shared" si="213"/>
        <v>9.7937136394747881E-3</v>
      </c>
      <c r="AI138" s="1">
        <f t="shared" si="177"/>
        <v>238026.812497765</v>
      </c>
      <c r="AJ138" s="1">
        <f t="shared" si="178"/>
        <v>83432.34032635577</v>
      </c>
      <c r="AK138" s="1">
        <f t="shared" si="179"/>
        <v>32894.89257744138</v>
      </c>
      <c r="AL138" s="10">
        <f t="shared" si="214"/>
        <v>47.59707533728227</v>
      </c>
      <c r="AM138" s="10">
        <f t="shared" si="215"/>
        <v>9.832053183713354</v>
      </c>
      <c r="AN138" s="10">
        <f t="shared" si="216"/>
        <v>3.324317582037871</v>
      </c>
      <c r="AO138" s="7">
        <f t="shared" si="217"/>
        <v>9.0447845574863576E-3</v>
      </c>
      <c r="AP138" s="7">
        <f t="shared" si="218"/>
        <v>1.1394043011862432E-2</v>
      </c>
      <c r="AQ138" s="7">
        <f t="shared" si="219"/>
        <v>1.0335834647000492E-2</v>
      </c>
      <c r="AR138" s="1">
        <f t="shared" si="225"/>
        <v>131029.5296806455</v>
      </c>
      <c r="AS138" s="1">
        <f t="shared" si="220"/>
        <v>47516.41433018825</v>
      </c>
      <c r="AT138" s="1">
        <f t="shared" si="221"/>
        <v>18587.7589954941</v>
      </c>
      <c r="AU138" s="1">
        <f t="shared" si="180"/>
        <v>26205.9059361291</v>
      </c>
      <c r="AV138" s="1">
        <f t="shared" si="181"/>
        <v>9503.2828660376508</v>
      </c>
      <c r="AW138" s="1">
        <f t="shared" si="182"/>
        <v>3717.5517990988201</v>
      </c>
      <c r="AX138" s="1">
        <f t="shared" si="244"/>
        <v>90050.72854811656</v>
      </c>
      <c r="AY138" s="1">
        <f t="shared" si="227"/>
        <v>12853.630101966299</v>
      </c>
      <c r="AZ138" s="1">
        <f t="shared" si="228"/>
        <v>3418.7836231484789</v>
      </c>
      <c r="BA138" s="1">
        <f t="shared" si="245"/>
        <v>13279.641182418329</v>
      </c>
      <c r="BB138" s="1">
        <f t="shared" si="246"/>
        <v>27980.946844406302</v>
      </c>
      <c r="BC138" s="1">
        <f t="shared" si="247"/>
        <v>35392.550569347346</v>
      </c>
      <c r="BD138" s="1">
        <f t="shared" si="229"/>
        <v>7871.6112842794937</v>
      </c>
      <c r="BE138">
        <f t="shared" si="174"/>
        <v>0</v>
      </c>
      <c r="BF138">
        <f t="shared" si="175"/>
        <v>0</v>
      </c>
      <c r="BG138">
        <f t="shared" si="176"/>
        <v>0</v>
      </c>
      <c r="BH138">
        <f t="shared" si="230"/>
        <v>0</v>
      </c>
      <c r="BI138">
        <f t="shared" si="248"/>
        <v>0</v>
      </c>
      <c r="BJ138">
        <f t="shared" si="231"/>
        <v>0</v>
      </c>
      <c r="BK138">
        <f t="shared" si="232"/>
        <v>0</v>
      </c>
      <c r="BL138">
        <f t="shared" si="233"/>
        <v>0</v>
      </c>
      <c r="BM138">
        <f t="shared" si="234"/>
        <v>0</v>
      </c>
      <c r="BN138">
        <f t="shared" si="235"/>
        <v>0</v>
      </c>
      <c r="BO138">
        <f t="shared" si="249"/>
        <v>0</v>
      </c>
      <c r="BP138">
        <f t="shared" si="250"/>
        <v>0</v>
      </c>
      <c r="BQ138">
        <f t="shared" si="251"/>
        <v>0</v>
      </c>
      <c r="BR138" s="13">
        <f t="shared" si="226"/>
        <v>0.10269131086398331</v>
      </c>
      <c r="BS138" s="8">
        <f>BS$3*temperature!$I248</f>
        <v>-20.30387779501735</v>
      </c>
      <c r="BT138" s="8">
        <f>BT$3*temperature!$I248</f>
        <v>-18.766034607042567</v>
      </c>
      <c r="BU138" s="8">
        <f>BU$3*temperature!$I248</f>
        <v>-16.474962429656046</v>
      </c>
      <c r="BV138" s="8">
        <f t="shared" si="252"/>
        <v>-16.84159081329905</v>
      </c>
      <c r="BW138" s="8">
        <f t="shared" si="236"/>
        <v>-13.933311787818456</v>
      </c>
      <c r="BX138" s="8">
        <f t="shared" si="237"/>
        <v>-12.232247943252023</v>
      </c>
      <c r="BY138" s="15">
        <f t="shared" si="253"/>
        <v>0.17052343481736079</v>
      </c>
      <c r="BZ138" s="15">
        <f t="shared" si="238"/>
        <v>0.25752498705349691</v>
      </c>
      <c r="CA138" s="15">
        <f t="shared" si="239"/>
        <v>0.25752498705349697</v>
      </c>
      <c r="CB138" s="8">
        <f t="shared" si="254"/>
        <v>1.7311434908591501</v>
      </c>
      <c r="CC138" s="8">
        <f t="shared" si="240"/>
        <v>2.4163614096120556</v>
      </c>
      <c r="CD138" s="8">
        <f t="shared" si="241"/>
        <v>2.1213572432020107</v>
      </c>
      <c r="CE138" s="8">
        <f t="shared" si="255"/>
        <v>-18.5727343041582</v>
      </c>
      <c r="CF138" s="8">
        <f t="shared" si="242"/>
        <v>-16.349673197430512</v>
      </c>
      <c r="CG138" s="8">
        <f t="shared" si="243"/>
        <v>-14.353605186454034</v>
      </c>
      <c r="CH138" s="8">
        <f>CH$3*temperature!$I248+CH$4*temperature!$I248^2</f>
        <v>-18.5727343041582</v>
      </c>
      <c r="CI138" s="8">
        <f>CI$3*temperature!$I248+CI$4*temperature!$I248^2</f>
        <v>-16.349701499231479</v>
      </c>
      <c r="CJ138" s="8">
        <f>CJ$3*temperature!$I248+CJ$4*temperature!$I248^2</f>
        <v>-14.353619632548074</v>
      </c>
      <c r="CK138" s="13"/>
      <c r="CL138" s="13"/>
      <c r="CM138" s="13"/>
    </row>
    <row r="139" spans="1:91" x14ac:dyDescent="0.3">
      <c r="A139">
        <f t="shared" si="183"/>
        <v>2093</v>
      </c>
      <c r="B139" s="4">
        <f t="shared" si="184"/>
        <v>1164.118523619532</v>
      </c>
      <c r="C139" s="4">
        <f t="shared" si="185"/>
        <v>2957.7237949860637</v>
      </c>
      <c r="D139" s="4">
        <f t="shared" si="186"/>
        <v>4350.5783391556952</v>
      </c>
      <c r="E139" s="11">
        <f t="shared" si="187"/>
        <v>5.8168412448309883E-5</v>
      </c>
      <c r="F139" s="11">
        <f t="shared" si="188"/>
        <v>1.1459567303402617E-4</v>
      </c>
      <c r="G139" s="11">
        <f t="shared" si="189"/>
        <v>2.3394299008583258E-4</v>
      </c>
      <c r="H139" s="4">
        <f t="shared" si="190"/>
        <v>132195.64107898908</v>
      </c>
      <c r="I139" s="4">
        <f t="shared" si="191"/>
        <v>48107.819612715051</v>
      </c>
      <c r="J139" s="4">
        <f t="shared" si="192"/>
        <v>18802.656631053109</v>
      </c>
      <c r="K139" s="4">
        <f t="shared" si="193"/>
        <v>113558.57534846209</v>
      </c>
      <c r="L139" s="4">
        <f t="shared" si="194"/>
        <v>16265.149468746024</v>
      </c>
      <c r="M139" s="4">
        <f t="shared" si="195"/>
        <v>4321.8752003215477</v>
      </c>
      <c r="N139" s="11">
        <f t="shared" si="196"/>
        <v>8.8409249263063927E-3</v>
      </c>
      <c r="O139" s="11">
        <f t="shared" si="197"/>
        <v>1.2330327835268662E-2</v>
      </c>
      <c r="P139" s="11">
        <f t="shared" si="198"/>
        <v>1.1324652676645064E-2</v>
      </c>
      <c r="Q139" s="4">
        <f t="shared" si="199"/>
        <v>7592.3040367840331</v>
      </c>
      <c r="R139" s="4">
        <f t="shared" si="200"/>
        <v>10426.592804248592</v>
      </c>
      <c r="S139" s="4">
        <f t="shared" si="201"/>
        <v>5482.7341936124649</v>
      </c>
      <c r="T139" s="4">
        <f t="shared" si="202"/>
        <v>57.432332676139495</v>
      </c>
      <c r="U139" s="4">
        <f t="shared" si="203"/>
        <v>216.733846767248</v>
      </c>
      <c r="V139" s="4">
        <f t="shared" si="204"/>
        <v>291.59359239468199</v>
      </c>
      <c r="W139" s="11">
        <f t="shared" si="205"/>
        <v>-1.0734613539272964E-2</v>
      </c>
      <c r="X139" s="11">
        <f t="shared" si="206"/>
        <v>-1.217998157191269E-2</v>
      </c>
      <c r="Y139" s="11">
        <f t="shared" si="207"/>
        <v>-9.7425357312937999E-3</v>
      </c>
      <c r="Z139" s="4">
        <f t="shared" si="222"/>
        <v>12572.942038355855</v>
      </c>
      <c r="AA139" s="4">
        <f t="shared" si="223"/>
        <v>30725.000610925585</v>
      </c>
      <c r="AB139" s="4">
        <f t="shared" si="224"/>
        <v>28853.099934415906</v>
      </c>
      <c r="AC139" s="12">
        <f t="shared" si="208"/>
        <v>1.652814404260422</v>
      </c>
      <c r="AD139" s="12">
        <f t="shared" si="209"/>
        <v>2.9471302036725642</v>
      </c>
      <c r="AE139" s="12">
        <f t="shared" si="210"/>
        <v>5.2715168054032393</v>
      </c>
      <c r="AF139" s="11">
        <f t="shared" si="211"/>
        <v>-4.0504037456468023E-3</v>
      </c>
      <c r="AG139" s="11">
        <f t="shared" si="212"/>
        <v>2.9673830763510267E-4</v>
      </c>
      <c r="AH139" s="11">
        <f t="shared" si="213"/>
        <v>9.7937136394747881E-3</v>
      </c>
      <c r="AI139" s="1">
        <f t="shared" si="177"/>
        <v>240430.03718411759</v>
      </c>
      <c r="AJ139" s="1">
        <f t="shared" si="178"/>
        <v>84592.389159757848</v>
      </c>
      <c r="AK139" s="1">
        <f t="shared" si="179"/>
        <v>33322.955118796061</v>
      </c>
      <c r="AL139" s="10">
        <f t="shared" si="214"/>
        <v>48.023275576354521</v>
      </c>
      <c r="AM139" s="10">
        <f t="shared" si="215"/>
        <v>9.9429597522148008</v>
      </c>
      <c r="AN139" s="10">
        <f t="shared" si="216"/>
        <v>3.3583335829115106</v>
      </c>
      <c r="AO139" s="7">
        <f t="shared" si="217"/>
        <v>8.9543367119114935E-3</v>
      </c>
      <c r="AP139" s="7">
        <f t="shared" si="218"/>
        <v>1.1280102581743808E-2</v>
      </c>
      <c r="AQ139" s="7">
        <f t="shared" si="219"/>
        <v>1.0232476300530487E-2</v>
      </c>
      <c r="AR139" s="1">
        <f t="shared" si="225"/>
        <v>132195.64107898908</v>
      </c>
      <c r="AS139" s="1">
        <f t="shared" si="220"/>
        <v>48107.819612715051</v>
      </c>
      <c r="AT139" s="1">
        <f t="shared" si="221"/>
        <v>18802.656631053109</v>
      </c>
      <c r="AU139" s="1">
        <f t="shared" si="180"/>
        <v>26439.128215797817</v>
      </c>
      <c r="AV139" s="1">
        <f t="shared" si="181"/>
        <v>9621.5639225430114</v>
      </c>
      <c r="AW139" s="1">
        <f t="shared" si="182"/>
        <v>3760.531326210622</v>
      </c>
      <c r="AX139" s="1">
        <f t="shared" si="244"/>
        <v>90846.860278769687</v>
      </c>
      <c r="AY139" s="1">
        <f t="shared" si="227"/>
        <v>13012.119574996819</v>
      </c>
      <c r="AZ139" s="1">
        <f t="shared" si="228"/>
        <v>3457.5001602572388</v>
      </c>
      <c r="BA139" s="1">
        <f t="shared" si="245"/>
        <v>13290.660294026547</v>
      </c>
      <c r="BB139" s="1">
        <f t="shared" si="246"/>
        <v>28020.400033499696</v>
      </c>
      <c r="BC139" s="1">
        <f t="shared" si="247"/>
        <v>35449.822309603667</v>
      </c>
      <c r="BD139" s="1">
        <f t="shared" si="229"/>
        <v>7653.0831661002385</v>
      </c>
      <c r="BE139">
        <f t="shared" si="174"/>
        <v>0</v>
      </c>
      <c r="BF139">
        <f t="shared" si="175"/>
        <v>0</v>
      </c>
      <c r="BG139">
        <f t="shared" si="176"/>
        <v>0</v>
      </c>
      <c r="BH139">
        <f t="shared" si="230"/>
        <v>0</v>
      </c>
      <c r="BI139">
        <f t="shared" si="248"/>
        <v>0</v>
      </c>
      <c r="BJ139">
        <f t="shared" si="231"/>
        <v>0</v>
      </c>
      <c r="BK139">
        <f t="shared" si="232"/>
        <v>0</v>
      </c>
      <c r="BL139">
        <f t="shared" si="233"/>
        <v>0</v>
      </c>
      <c r="BM139">
        <f t="shared" si="234"/>
        <v>0</v>
      </c>
      <c r="BN139">
        <f t="shared" si="235"/>
        <v>0</v>
      </c>
      <c r="BO139">
        <f t="shared" si="249"/>
        <v>0</v>
      </c>
      <c r="BP139">
        <f t="shared" si="250"/>
        <v>0</v>
      </c>
      <c r="BQ139">
        <f t="shared" si="251"/>
        <v>0</v>
      </c>
      <c r="BR139" s="13">
        <f t="shared" si="226"/>
        <v>9.9700301809692526E-2</v>
      </c>
      <c r="BS139" s="8">
        <f>BS$3*temperature!$I249</f>
        <v>-20.510672714176906</v>
      </c>
      <c r="BT139" s="8">
        <f>BT$3*temperature!$I249</f>
        <v>-18.957166599102781</v>
      </c>
      <c r="BU139" s="8">
        <f>BU$3*temperature!$I249</f>
        <v>-16.642759860185965</v>
      </c>
      <c r="BV139" s="8">
        <f t="shared" si="252"/>
        <v>-16.977499815230722</v>
      </c>
      <c r="BW139" s="8">
        <f t="shared" si="236"/>
        <v>-14.025499933930114</v>
      </c>
      <c r="BX139" s="8">
        <f t="shared" si="237"/>
        <v>-12.313181197157418</v>
      </c>
      <c r="BY139" s="15">
        <f t="shared" si="253"/>
        <v>0.1722602153611503</v>
      </c>
      <c r="BZ139" s="15">
        <f t="shared" si="238"/>
        <v>0.26014787808037076</v>
      </c>
      <c r="CA139" s="15">
        <f t="shared" si="239"/>
        <v>0.26014787808037076</v>
      </c>
      <c r="CB139" s="8">
        <f t="shared" si="254"/>
        <v>1.7665864494730914</v>
      </c>
      <c r="CC139" s="8">
        <f t="shared" si="240"/>
        <v>2.4658333325863335</v>
      </c>
      <c r="CD139" s="8">
        <f t="shared" si="241"/>
        <v>2.1647893315142732</v>
      </c>
      <c r="CE139" s="8">
        <f t="shared" si="255"/>
        <v>-18.744086264703814</v>
      </c>
      <c r="CF139" s="8">
        <f t="shared" si="242"/>
        <v>-16.491333266516449</v>
      </c>
      <c r="CG139" s="8">
        <f t="shared" si="243"/>
        <v>-14.47797052867169</v>
      </c>
      <c r="CH139" s="8">
        <f>CH$3*temperature!$I249+CH$4*temperature!$I249^2</f>
        <v>-18.744086264703814</v>
      </c>
      <c r="CI139" s="8">
        <f>CI$3*temperature!$I249+CI$4*temperature!$I249^2</f>
        <v>-16.491361755572871</v>
      </c>
      <c r="CJ139" s="8">
        <f>CJ$3*temperature!$I249+CJ$4*temperature!$I249^2</f>
        <v>-14.477985070346602</v>
      </c>
      <c r="CK139" s="13"/>
      <c r="CL139" s="13"/>
      <c r="CM139" s="13"/>
    </row>
    <row r="140" spans="1:91" x14ac:dyDescent="0.3">
      <c r="A140">
        <f t="shared" si="183"/>
        <v>2094</v>
      </c>
      <c r="B140" s="4">
        <f t="shared" si="184"/>
        <v>1164.1828527996317</v>
      </c>
      <c r="C140" s="4">
        <f t="shared" si="185"/>
        <v>2958.0457902175522</v>
      </c>
      <c r="D140" s="4">
        <f t="shared" si="186"/>
        <v>4351.5452370956973</v>
      </c>
      <c r="E140" s="11">
        <f t="shared" si="187"/>
        <v>5.5259991825894384E-5</v>
      </c>
      <c r="F140" s="11">
        <f t="shared" si="188"/>
        <v>1.0886588938232486E-4</v>
      </c>
      <c r="G140" s="11">
        <f t="shared" si="189"/>
        <v>2.2224584058154093E-4</v>
      </c>
      <c r="H140" s="4">
        <f t="shared" si="190"/>
        <v>133356.98793740448</v>
      </c>
      <c r="I140" s="4">
        <f t="shared" si="191"/>
        <v>48699.641415524995</v>
      </c>
      <c r="J140" s="4">
        <f t="shared" si="192"/>
        <v>19017.428310382093</v>
      </c>
      <c r="K140" s="4">
        <f t="shared" si="193"/>
        <v>114549.86441065255</v>
      </c>
      <c r="L140" s="4">
        <f t="shared" si="194"/>
        <v>16463.450828441481</v>
      </c>
      <c r="M140" s="4">
        <f t="shared" si="195"/>
        <v>4370.2701624847814</v>
      </c>
      <c r="N140" s="11">
        <f t="shared" si="196"/>
        <v>8.7293192887336613E-3</v>
      </c>
      <c r="O140" s="11">
        <f t="shared" si="197"/>
        <v>1.2191794491436925E-2</v>
      </c>
      <c r="P140" s="11">
        <f t="shared" si="198"/>
        <v>1.1197676915713162E-2</v>
      </c>
      <c r="Q140" s="4">
        <f t="shared" si="199"/>
        <v>7576.786459725181</v>
      </c>
      <c r="R140" s="4">
        <f t="shared" si="200"/>
        <v>10426.302612324513</v>
      </c>
      <c r="S140" s="4">
        <f t="shared" si="201"/>
        <v>5491.3343688599953</v>
      </c>
      <c r="T140" s="4">
        <f t="shared" si="202"/>
        <v>56.815818780202179</v>
      </c>
      <c r="U140" s="4">
        <f t="shared" si="203"/>
        <v>214.09403250761318</v>
      </c>
      <c r="V140" s="4">
        <f t="shared" si="204"/>
        <v>288.75273140176046</v>
      </c>
      <c r="W140" s="11">
        <f t="shared" si="205"/>
        <v>-1.0734613539272964E-2</v>
      </c>
      <c r="X140" s="11">
        <f t="shared" si="206"/>
        <v>-1.217998157191269E-2</v>
      </c>
      <c r="Y140" s="11">
        <f t="shared" si="207"/>
        <v>-9.7425357312937999E-3</v>
      </c>
      <c r="Z140" s="4">
        <f t="shared" si="222"/>
        <v>12497.842295682764</v>
      </c>
      <c r="AA140" s="4">
        <f t="shared" si="223"/>
        <v>30737.644905767971</v>
      </c>
      <c r="AB140" s="4">
        <f t="shared" si="224"/>
        <v>29185.386540072981</v>
      </c>
      <c r="AC140" s="12">
        <f t="shared" si="208"/>
        <v>1.6461198386065465</v>
      </c>
      <c r="AD140" s="12">
        <f t="shared" si="209"/>
        <v>2.9480047301015824</v>
      </c>
      <c r="AE140" s="12">
        <f t="shared" si="210"/>
        <v>5.3231445314410379</v>
      </c>
      <c r="AF140" s="11">
        <f t="shared" si="211"/>
        <v>-4.0504037456468023E-3</v>
      </c>
      <c r="AG140" s="11">
        <f t="shared" si="212"/>
        <v>2.9673830763510267E-4</v>
      </c>
      <c r="AH140" s="11">
        <f t="shared" si="213"/>
        <v>9.7937136394747881E-3</v>
      </c>
      <c r="AI140" s="1">
        <f t="shared" si="177"/>
        <v>242826.16168150367</v>
      </c>
      <c r="AJ140" s="1">
        <f t="shared" si="178"/>
        <v>85754.714166325066</v>
      </c>
      <c r="AK140" s="1">
        <f t="shared" si="179"/>
        <v>33751.19093312708</v>
      </c>
      <c r="AL140" s="10">
        <f t="shared" si="214"/>
        <v>48.448991990078916</v>
      </c>
      <c r="AM140" s="10">
        <f t="shared" si="215"/>
        <v>10.053995782126222</v>
      </c>
      <c r="AN140" s="10">
        <f t="shared" si="216"/>
        <v>3.3923540110199641</v>
      </c>
      <c r="AO140" s="7">
        <f t="shared" si="217"/>
        <v>8.864793344792378E-3</v>
      </c>
      <c r="AP140" s="7">
        <f t="shared" si="218"/>
        <v>1.116730155592637E-2</v>
      </c>
      <c r="AQ140" s="7">
        <f t="shared" si="219"/>
        <v>1.0130151537525181E-2</v>
      </c>
      <c r="AR140" s="1">
        <f t="shared" si="225"/>
        <v>133356.98793740448</v>
      </c>
      <c r="AS140" s="1">
        <f t="shared" si="220"/>
        <v>48699.641415524995</v>
      </c>
      <c r="AT140" s="1">
        <f t="shared" si="221"/>
        <v>19017.428310382093</v>
      </c>
      <c r="AU140" s="1">
        <f t="shared" si="180"/>
        <v>26671.397587480897</v>
      </c>
      <c r="AV140" s="1">
        <f t="shared" si="181"/>
        <v>9739.9282831049986</v>
      </c>
      <c r="AW140" s="1">
        <f t="shared" si="182"/>
        <v>3803.4856620764185</v>
      </c>
      <c r="AX140" s="1">
        <f t="shared" si="244"/>
        <v>91639.891528522028</v>
      </c>
      <c r="AY140" s="1">
        <f t="shared" si="227"/>
        <v>13170.760662753186</v>
      </c>
      <c r="AZ140" s="1">
        <f t="shared" si="228"/>
        <v>3496.2161299878258</v>
      </c>
      <c r="BA140" s="1">
        <f t="shared" si="245"/>
        <v>13301.513160133936</v>
      </c>
      <c r="BB140" s="1">
        <f t="shared" si="246"/>
        <v>28059.296314557909</v>
      </c>
      <c r="BC140" s="1">
        <f t="shared" si="247"/>
        <v>35506.157286751644</v>
      </c>
      <c r="BD140" s="1">
        <f t="shared" si="229"/>
        <v>7440.4463935063295</v>
      </c>
      <c r="BE140">
        <f t="shared" ref="BE140:BE203" si="256">BE139</f>
        <v>0</v>
      </c>
      <c r="BF140">
        <f t="shared" ref="BF140:BF203" si="257">BF139</f>
        <v>0</v>
      </c>
      <c r="BG140">
        <f t="shared" ref="BG140:BG203" si="258">BG139</f>
        <v>0</v>
      </c>
      <c r="BH140">
        <f t="shared" si="230"/>
        <v>0</v>
      </c>
      <c r="BI140">
        <f t="shared" si="248"/>
        <v>0</v>
      </c>
      <c r="BJ140">
        <f t="shared" si="231"/>
        <v>0</v>
      </c>
      <c r="BK140">
        <f t="shared" si="232"/>
        <v>0</v>
      </c>
      <c r="BL140">
        <f t="shared" si="233"/>
        <v>0</v>
      </c>
      <c r="BM140">
        <f t="shared" si="234"/>
        <v>0</v>
      </c>
      <c r="BN140">
        <f t="shared" si="235"/>
        <v>0</v>
      </c>
      <c r="BO140">
        <f t="shared" si="249"/>
        <v>0</v>
      </c>
      <c r="BP140">
        <f t="shared" si="250"/>
        <v>0</v>
      </c>
      <c r="BQ140">
        <f t="shared" si="251"/>
        <v>0</v>
      </c>
      <c r="BR140" s="13">
        <f t="shared" si="226"/>
        <v>9.6796409523973323E-2</v>
      </c>
      <c r="BS140" s="8">
        <f>BS$3*temperature!$I250</f>
        <v>-20.717110895530325</v>
      </c>
      <c r="BT140" s="8">
        <f>BT$3*temperature!$I250</f>
        <v>-19.147968873161183</v>
      </c>
      <c r="BU140" s="8">
        <f>BU$3*temperature!$I250</f>
        <v>-16.810267826702528</v>
      </c>
      <c r="BV140" s="8">
        <f t="shared" si="252"/>
        <v>-17.11245790611633</v>
      </c>
      <c r="BW140" s="8">
        <f t="shared" si="236"/>
        <v>-14.116529004280089</v>
      </c>
      <c r="BX140" s="8">
        <f t="shared" si="237"/>
        <v>-12.393096882352818</v>
      </c>
      <c r="BY140" s="15">
        <f t="shared" si="253"/>
        <v>0.17399399981933261</v>
      </c>
      <c r="BZ140" s="15">
        <f t="shared" si="238"/>
        <v>0.26276624441004959</v>
      </c>
      <c r="CA140" s="15">
        <f t="shared" si="239"/>
        <v>0.26276624441004964</v>
      </c>
      <c r="CB140" s="8">
        <f t="shared" si="254"/>
        <v>1.8023264947069986</v>
      </c>
      <c r="CC140" s="8">
        <f t="shared" si="240"/>
        <v>2.5157199344405465</v>
      </c>
      <c r="CD140" s="8">
        <f t="shared" si="241"/>
        <v>2.2085854721748555</v>
      </c>
      <c r="CE140" s="8">
        <f t="shared" si="255"/>
        <v>-18.914784400823329</v>
      </c>
      <c r="CF140" s="8">
        <f t="shared" si="242"/>
        <v>-16.632248938720636</v>
      </c>
      <c r="CG140" s="8">
        <f t="shared" si="243"/>
        <v>-14.601682354527673</v>
      </c>
      <c r="CH140" s="8">
        <f>CH$3*temperature!$I250+CH$4*temperature!$I250^2</f>
        <v>-18.914784400823326</v>
      </c>
      <c r="CI140" s="8">
        <f>CI$3*temperature!$I250+CI$4*temperature!$I250^2</f>
        <v>-16.632277612678159</v>
      </c>
      <c r="CJ140" s="8">
        <f>CJ$3*temperature!$I250+CJ$4*temperature!$I250^2</f>
        <v>-14.601696990581718</v>
      </c>
      <c r="CK140" s="13"/>
      <c r="CL140" s="13"/>
      <c r="CM140" s="13"/>
    </row>
    <row r="141" spans="1:91" x14ac:dyDescent="0.3">
      <c r="A141">
        <f t="shared" si="183"/>
        <v>2095</v>
      </c>
      <c r="B141" s="4">
        <f t="shared" si="184"/>
        <v>1164.243968897815</v>
      </c>
      <c r="C141" s="4">
        <f t="shared" si="185"/>
        <v>2958.3517189890485</v>
      </c>
      <c r="D141" s="4">
        <f t="shared" si="186"/>
        <v>4352.4639942832919</v>
      </c>
      <c r="E141" s="11">
        <f t="shared" si="187"/>
        <v>5.249699223459966E-5</v>
      </c>
      <c r="F141" s="11">
        <f t="shared" si="188"/>
        <v>1.0342259491320861E-4</v>
      </c>
      <c r="G141" s="11">
        <f t="shared" si="189"/>
        <v>2.1113354855246388E-4</v>
      </c>
      <c r="H141" s="4">
        <f t="shared" si="190"/>
        <v>134513.48025935941</v>
      </c>
      <c r="I141" s="4">
        <f t="shared" si="191"/>
        <v>49291.81343181718</v>
      </c>
      <c r="J141" s="4">
        <f t="shared" si="192"/>
        <v>19232.05524944553</v>
      </c>
      <c r="K141" s="4">
        <f t="shared" si="193"/>
        <v>115537.19310798988</v>
      </c>
      <c r="L141" s="4">
        <f t="shared" si="194"/>
        <v>16661.917890095086</v>
      </c>
      <c r="M141" s="4">
        <f t="shared" si="195"/>
        <v>4418.6592409967589</v>
      </c>
      <c r="N141" s="11">
        <f t="shared" si="196"/>
        <v>8.6192044173691862E-3</v>
      </c>
      <c r="O141" s="11">
        <f t="shared" si="197"/>
        <v>1.2055009834921249E-2</v>
      </c>
      <c r="P141" s="11">
        <f t="shared" si="198"/>
        <v>1.1072331163267224E-2</v>
      </c>
      <c r="Q141" s="4">
        <f t="shared" si="199"/>
        <v>7560.4543035189045</v>
      </c>
      <c r="R141" s="4">
        <f t="shared" si="200"/>
        <v>10424.546749457739</v>
      </c>
      <c r="S141" s="4">
        <f t="shared" si="201"/>
        <v>5499.2051774171614</v>
      </c>
      <c r="T141" s="4">
        <f t="shared" si="202"/>
        <v>56.205922922679342</v>
      </c>
      <c r="U141" s="4">
        <f t="shared" si="203"/>
        <v>211.48637113701398</v>
      </c>
      <c r="V141" s="4">
        <f t="shared" si="204"/>
        <v>285.93954759857013</v>
      </c>
      <c r="W141" s="11">
        <f t="shared" si="205"/>
        <v>-1.0734613539272964E-2</v>
      </c>
      <c r="X141" s="11">
        <f t="shared" si="206"/>
        <v>-1.217998157191269E-2</v>
      </c>
      <c r="Y141" s="11">
        <f t="shared" si="207"/>
        <v>-9.7425357312937999E-3</v>
      </c>
      <c r="Z141" s="4">
        <f t="shared" si="222"/>
        <v>12421.780659660688</v>
      </c>
      <c r="AA141" s="4">
        <f t="shared" si="223"/>
        <v>30745.91020147736</v>
      </c>
      <c r="AB141" s="4">
        <f t="shared" si="224"/>
        <v>29517.448190115945</v>
      </c>
      <c r="AC141" s="12">
        <f t="shared" si="208"/>
        <v>1.6394523886464711</v>
      </c>
      <c r="AD141" s="12">
        <f t="shared" si="209"/>
        <v>2.9488795160360928</v>
      </c>
      <c r="AE141" s="12">
        <f t="shared" si="210"/>
        <v>5.3752778846435074</v>
      </c>
      <c r="AF141" s="11">
        <f t="shared" si="211"/>
        <v>-4.0504037456468023E-3</v>
      </c>
      <c r="AG141" s="11">
        <f t="shared" si="212"/>
        <v>2.9673830763510267E-4</v>
      </c>
      <c r="AH141" s="11">
        <f t="shared" si="213"/>
        <v>9.7937136394747881E-3</v>
      </c>
      <c r="AI141" s="1">
        <f t="shared" si="177"/>
        <v>245214.94310083421</v>
      </c>
      <c r="AJ141" s="1">
        <f t="shared" si="178"/>
        <v>86919.17103279756</v>
      </c>
      <c r="AK141" s="1">
        <f t="shared" si="179"/>
        <v>34179.557501890791</v>
      </c>
      <c r="AL141" s="10">
        <f t="shared" si="214"/>
        <v>48.874187388816907</v>
      </c>
      <c r="AM141" s="10">
        <f t="shared" si="215"/>
        <v>10.165149024839828</v>
      </c>
      <c r="AN141" s="10">
        <f t="shared" si="216"/>
        <v>3.426375420618522</v>
      </c>
      <c r="AO141" s="7">
        <f t="shared" si="217"/>
        <v>8.7761454113444541E-3</v>
      </c>
      <c r="AP141" s="7">
        <f t="shared" si="218"/>
        <v>1.1055628540367107E-2</v>
      </c>
      <c r="AQ141" s="7">
        <f t="shared" si="219"/>
        <v>1.0028850022149928E-2</v>
      </c>
      <c r="AR141" s="1">
        <f t="shared" si="225"/>
        <v>134513.48025935941</v>
      </c>
      <c r="AS141" s="1">
        <f t="shared" si="220"/>
        <v>49291.81343181718</v>
      </c>
      <c r="AT141" s="1">
        <f t="shared" si="221"/>
        <v>19232.05524944553</v>
      </c>
      <c r="AU141" s="1">
        <f t="shared" si="180"/>
        <v>26902.696051871884</v>
      </c>
      <c r="AV141" s="1">
        <f t="shared" si="181"/>
        <v>9858.3626863634363</v>
      </c>
      <c r="AW141" s="1">
        <f t="shared" si="182"/>
        <v>3846.4110498891059</v>
      </c>
      <c r="AX141" s="1">
        <f t="shared" si="244"/>
        <v>92429.754486391903</v>
      </c>
      <c r="AY141" s="1">
        <f t="shared" si="227"/>
        <v>13329.534312076068</v>
      </c>
      <c r="AZ141" s="1">
        <f t="shared" si="228"/>
        <v>3534.9273927974068</v>
      </c>
      <c r="BA141" s="1">
        <f t="shared" si="245"/>
        <v>13312.203306989173</v>
      </c>
      <c r="BB141" s="1">
        <f t="shared" si="246"/>
        <v>28097.647992283022</v>
      </c>
      <c r="BC141" s="1">
        <f t="shared" si="247"/>
        <v>35561.580905168637</v>
      </c>
      <c r="BD141" s="1">
        <f t="shared" si="229"/>
        <v>7233.551721658062</v>
      </c>
      <c r="BE141">
        <f t="shared" si="256"/>
        <v>0</v>
      </c>
      <c r="BF141">
        <f t="shared" si="257"/>
        <v>0</v>
      </c>
      <c r="BG141">
        <f t="shared" si="258"/>
        <v>0</v>
      </c>
      <c r="BH141">
        <f t="shared" si="230"/>
        <v>0</v>
      </c>
      <c r="BI141">
        <f t="shared" si="248"/>
        <v>0</v>
      </c>
      <c r="BJ141">
        <f t="shared" si="231"/>
        <v>0</v>
      </c>
      <c r="BK141">
        <f t="shared" si="232"/>
        <v>0</v>
      </c>
      <c r="BL141">
        <f t="shared" si="233"/>
        <v>0</v>
      </c>
      <c r="BM141">
        <f t="shared" si="234"/>
        <v>0</v>
      </c>
      <c r="BN141">
        <f t="shared" si="235"/>
        <v>0</v>
      </c>
      <c r="BO141">
        <f t="shared" si="249"/>
        <v>0</v>
      </c>
      <c r="BP141">
        <f t="shared" si="250"/>
        <v>0</v>
      </c>
      <c r="BQ141">
        <f t="shared" si="251"/>
        <v>0</v>
      </c>
      <c r="BR141" s="13">
        <f t="shared" si="226"/>
        <v>9.3977096625216819E-2</v>
      </c>
      <c r="BS141" s="8">
        <f>BS$3*temperature!$I251</f>
        <v>-20.92316959207502</v>
      </c>
      <c r="BT141" s="8">
        <f>BT$3*temperature!$I251</f>
        <v>-19.338420405103953</v>
      </c>
      <c r="BU141" s="8">
        <f>BU$3*temperature!$I251</f>
        <v>-16.977467871844194</v>
      </c>
      <c r="BV141" s="8">
        <f t="shared" si="252"/>
        <v>-17.24645404441214</v>
      </c>
      <c r="BW141" s="8">
        <f t="shared" si="236"/>
        <v>-14.206394313445852</v>
      </c>
      <c r="BX141" s="8">
        <f t="shared" si="237"/>
        <v>-12.471990885440702</v>
      </c>
      <c r="BY141" s="15">
        <f t="shared" si="253"/>
        <v>0.17572459714973088</v>
      </c>
      <c r="BZ141" s="15">
        <f t="shared" si="238"/>
        <v>0.26537979753008245</v>
      </c>
      <c r="CA141" s="15">
        <f t="shared" si="239"/>
        <v>0.26537979753008251</v>
      </c>
      <c r="CB141" s="8">
        <f t="shared" si="254"/>
        <v>1.8383577738314409</v>
      </c>
      <c r="CC141" s="8">
        <f t="shared" si="240"/>
        <v>2.5660130458290511</v>
      </c>
      <c r="CD141" s="8">
        <f t="shared" si="241"/>
        <v>2.2527384932017465</v>
      </c>
      <c r="CE141" s="8">
        <f t="shared" si="255"/>
        <v>-19.08481181824358</v>
      </c>
      <c r="CF141" s="8">
        <f t="shared" si="242"/>
        <v>-16.772407359274904</v>
      </c>
      <c r="CG141" s="8">
        <f t="shared" si="243"/>
        <v>-14.724729378642449</v>
      </c>
      <c r="CH141" s="8">
        <f>CH$3*temperature!$I251+CH$4*temperature!$I251^2</f>
        <v>-19.08481181824358</v>
      </c>
      <c r="CI141" s="8">
        <f>CI$3*temperature!$I251+CI$4*temperature!$I251^2</f>
        <v>-16.772436215769652</v>
      </c>
      <c r="CJ141" s="8">
        <f>CJ$3*temperature!$I251+CJ$4*temperature!$I251^2</f>
        <v>-14.724744107869039</v>
      </c>
      <c r="CK141" s="13"/>
      <c r="CL141" s="13"/>
      <c r="CM141" s="13"/>
    </row>
    <row r="142" spans="1:91" x14ac:dyDescent="0.3">
      <c r="A142">
        <f t="shared" si="183"/>
        <v>2096</v>
      </c>
      <c r="B142" s="4">
        <f t="shared" si="184"/>
        <v>1164.3020322390798</v>
      </c>
      <c r="C142" s="4">
        <f t="shared" si="185"/>
        <v>2958.6423813799202</v>
      </c>
      <c r="D142" s="4">
        <f t="shared" si="186"/>
        <v>4353.3369978929486</v>
      </c>
      <c r="E142" s="11">
        <f t="shared" si="187"/>
        <v>4.9872142622869677E-5</v>
      </c>
      <c r="F142" s="11">
        <f t="shared" si="188"/>
        <v>9.8251465167548176E-5</v>
      </c>
      <c r="G142" s="11">
        <f t="shared" si="189"/>
        <v>2.0057687112484069E-4</v>
      </c>
      <c r="H142" s="4">
        <f t="shared" si="190"/>
        <v>135665.03078310407</v>
      </c>
      <c r="I142" s="4">
        <f t="shared" si="191"/>
        <v>49884.270032095184</v>
      </c>
      <c r="J142" s="4">
        <f t="shared" si="192"/>
        <v>19446.518880243195</v>
      </c>
      <c r="K142" s="4">
        <f t="shared" si="193"/>
        <v>116520.47924558322</v>
      </c>
      <c r="L142" s="4">
        <f t="shared" si="194"/>
        <v>16860.527093791239</v>
      </c>
      <c r="M142" s="4">
        <f t="shared" si="195"/>
        <v>4467.0373301344398</v>
      </c>
      <c r="N142" s="11">
        <f t="shared" si="196"/>
        <v>8.5105593371503918E-3</v>
      </c>
      <c r="O142" s="11">
        <f t="shared" si="197"/>
        <v>1.1919948532108648E-2</v>
      </c>
      <c r="P142" s="11">
        <f t="shared" si="198"/>
        <v>1.0948590171612205E-2</v>
      </c>
      <c r="Q142" s="4">
        <f t="shared" si="199"/>
        <v>7543.3249216713511</v>
      </c>
      <c r="R142" s="4">
        <f t="shared" si="200"/>
        <v>10421.346349584996</v>
      </c>
      <c r="S142" s="4">
        <f t="shared" si="201"/>
        <v>5506.3551603578935</v>
      </c>
      <c r="T142" s="4">
        <f t="shared" si="202"/>
        <v>55.602574061486216</v>
      </c>
      <c r="U142" s="4">
        <f t="shared" si="203"/>
        <v>208.91047103385446</v>
      </c>
      <c r="V142" s="4">
        <f t="shared" si="204"/>
        <v>283.15377133910107</v>
      </c>
      <c r="W142" s="11">
        <f t="shared" si="205"/>
        <v>-1.0734613539272964E-2</v>
      </c>
      <c r="X142" s="11">
        <f t="shared" si="206"/>
        <v>-1.217998157191269E-2</v>
      </c>
      <c r="Y142" s="11">
        <f t="shared" si="207"/>
        <v>-9.7425357312937999E-3</v>
      </c>
      <c r="Z142" s="4">
        <f t="shared" si="222"/>
        <v>12344.800093015319</v>
      </c>
      <c r="AA142" s="4">
        <f t="shared" si="223"/>
        <v>30749.854326336521</v>
      </c>
      <c r="AB142" s="4">
        <f t="shared" si="224"/>
        <v>29849.255758542677</v>
      </c>
      <c r="AC142" s="12">
        <f t="shared" si="208"/>
        <v>1.6328119445506879</v>
      </c>
      <c r="AD142" s="12">
        <f t="shared" si="209"/>
        <v>2.9497545615531013</v>
      </c>
      <c r="AE142" s="12">
        <f t="shared" si="210"/>
        <v>5.4279218169783077</v>
      </c>
      <c r="AF142" s="11">
        <f t="shared" si="211"/>
        <v>-4.0504037456468023E-3</v>
      </c>
      <c r="AG142" s="11">
        <f t="shared" si="212"/>
        <v>2.9673830763510267E-4</v>
      </c>
      <c r="AH142" s="11">
        <f t="shared" si="213"/>
        <v>9.7937136394747881E-3</v>
      </c>
      <c r="AI142" s="1">
        <f t="shared" si="177"/>
        <v>247596.14484262269</v>
      </c>
      <c r="AJ142" s="1">
        <f t="shared" si="178"/>
        <v>88085.616615881241</v>
      </c>
      <c r="AK142" s="1">
        <f t="shared" si="179"/>
        <v>34608.012801590819</v>
      </c>
      <c r="AL142" s="10">
        <f t="shared" si="214"/>
        <v>49.298825094448603</v>
      </c>
      <c r="AM142" s="10">
        <f t="shared" si="215"/>
        <v>10.276407315399169</v>
      </c>
      <c r="AN142" s="10">
        <f t="shared" si="216"/>
        <v>3.4603943997793563</v>
      </c>
      <c r="AO142" s="7">
        <f t="shared" si="217"/>
        <v>8.6883839572310089E-3</v>
      </c>
      <c r="AP142" s="7">
        <f t="shared" si="218"/>
        <v>1.0945072254963436E-2</v>
      </c>
      <c r="AQ142" s="7">
        <f t="shared" si="219"/>
        <v>9.9285615219284282E-3</v>
      </c>
      <c r="AR142" s="1">
        <f t="shared" si="225"/>
        <v>135665.03078310407</v>
      </c>
      <c r="AS142" s="1">
        <f t="shared" si="220"/>
        <v>49884.270032095184</v>
      </c>
      <c r="AT142" s="1">
        <f t="shared" si="221"/>
        <v>19446.518880243195</v>
      </c>
      <c r="AU142" s="1">
        <f t="shared" si="180"/>
        <v>27133.006156620817</v>
      </c>
      <c r="AV142" s="1">
        <f t="shared" si="181"/>
        <v>9976.8540064190383</v>
      </c>
      <c r="AW142" s="1">
        <f t="shared" si="182"/>
        <v>3889.3037760486391</v>
      </c>
      <c r="AX142" s="1">
        <f t="shared" si="244"/>
        <v>93216.383396466568</v>
      </c>
      <c r="AY142" s="1">
        <f t="shared" si="227"/>
        <v>13488.421675032994</v>
      </c>
      <c r="AZ142" s="1">
        <f t="shared" si="228"/>
        <v>3573.6298641075523</v>
      </c>
      <c r="BA142" s="1">
        <f t="shared" si="245"/>
        <v>13322.734149360864</v>
      </c>
      <c r="BB142" s="1">
        <f t="shared" si="246"/>
        <v>28135.466958177793</v>
      </c>
      <c r="BC142" s="1">
        <f t="shared" si="247"/>
        <v>35616.117606647633</v>
      </c>
      <c r="BD142" s="1">
        <f t="shared" si="229"/>
        <v>7032.253104005671</v>
      </c>
      <c r="BE142">
        <f t="shared" si="256"/>
        <v>0</v>
      </c>
      <c r="BF142">
        <f t="shared" si="257"/>
        <v>0</v>
      </c>
      <c r="BG142">
        <f t="shared" si="258"/>
        <v>0</v>
      </c>
      <c r="BH142">
        <f t="shared" si="230"/>
        <v>0</v>
      </c>
      <c r="BI142">
        <f t="shared" si="248"/>
        <v>0</v>
      </c>
      <c r="BJ142">
        <f t="shared" si="231"/>
        <v>0</v>
      </c>
      <c r="BK142">
        <f t="shared" si="232"/>
        <v>0</v>
      </c>
      <c r="BL142">
        <f t="shared" si="233"/>
        <v>0</v>
      </c>
      <c r="BM142">
        <f t="shared" si="234"/>
        <v>0</v>
      </c>
      <c r="BN142">
        <f t="shared" si="235"/>
        <v>0</v>
      </c>
      <c r="BO142">
        <f t="shared" si="249"/>
        <v>0</v>
      </c>
      <c r="BP142">
        <f t="shared" si="250"/>
        <v>0</v>
      </c>
      <c r="BQ142">
        <f t="shared" si="251"/>
        <v>0</v>
      </c>
      <c r="BR142" s="13">
        <f t="shared" si="226"/>
        <v>9.1239899636132826E-2</v>
      </c>
      <c r="BS142" s="8">
        <f>BS$3*temperature!$I252</f>
        <v>-21.128826752929903</v>
      </c>
      <c r="BT142" s="8">
        <f>BT$3*temperature!$I252</f>
        <v>-19.528500814213587</v>
      </c>
      <c r="BU142" s="8">
        <f>BU$3*temperature!$I252</f>
        <v>-17.14434210309599</v>
      </c>
      <c r="BV142" s="8">
        <f t="shared" si="252"/>
        <v>-17.379477945591592</v>
      </c>
      <c r="BW142" s="8">
        <f t="shared" si="236"/>
        <v>-14.295091904400451</v>
      </c>
      <c r="BX142" s="8">
        <f t="shared" si="237"/>
        <v>-12.549859732492152</v>
      </c>
      <c r="BY142" s="15">
        <f t="shared" si="253"/>
        <v>0.17745182215658978</v>
      </c>
      <c r="BZ142" s="15">
        <f t="shared" si="238"/>
        <v>0.26798825775730123</v>
      </c>
      <c r="CA142" s="15">
        <f t="shared" si="239"/>
        <v>0.26798825775730123</v>
      </c>
      <c r="CB142" s="8">
        <f t="shared" si="254"/>
        <v>1.8746744036691567</v>
      </c>
      <c r="CC142" s="8">
        <f t="shared" si="240"/>
        <v>2.6167044549065688</v>
      </c>
      <c r="CD142" s="8">
        <f t="shared" si="241"/>
        <v>2.2972411853019197</v>
      </c>
      <c r="CE142" s="8">
        <f t="shared" si="255"/>
        <v>-19.25415234926075</v>
      </c>
      <c r="CF142" s="8">
        <f t="shared" si="242"/>
        <v>-16.911796359307019</v>
      </c>
      <c r="CG142" s="8">
        <f t="shared" si="243"/>
        <v>-14.847100917794071</v>
      </c>
      <c r="CH142" s="8">
        <f>CH$3*temperature!$I252+CH$4*temperature!$I252^2</f>
        <v>-19.254152349260746</v>
      </c>
      <c r="CI142" s="8">
        <f>CI$3*temperature!$I252+CI$4*temperature!$I252^2</f>
        <v>-16.911825395967082</v>
      </c>
      <c r="CJ142" s="8">
        <f>CJ$3*temperature!$I252+CJ$4*temperature!$I252^2</f>
        <v>-14.847115738982513</v>
      </c>
      <c r="CK142" s="13"/>
      <c r="CL142" s="13"/>
      <c r="CM142" s="13"/>
    </row>
    <row r="143" spans="1:91" x14ac:dyDescent="0.3">
      <c r="A143">
        <f t="shared" si="183"/>
        <v>2097</v>
      </c>
      <c r="B143" s="4">
        <f t="shared" si="184"/>
        <v>1164.3571951642373</v>
      </c>
      <c r="C143" s="4">
        <f t="shared" si="185"/>
        <v>2958.9185377813533</v>
      </c>
      <c r="D143" s="4">
        <f t="shared" si="186"/>
        <v>4354.1665176712386</v>
      </c>
      <c r="E143" s="11">
        <f t="shared" si="187"/>
        <v>4.737853549172619E-5</v>
      </c>
      <c r="F143" s="11">
        <f t="shared" si="188"/>
        <v>9.3338891909170766E-5</v>
      </c>
      <c r="G143" s="11">
        <f t="shared" si="189"/>
        <v>1.9054802756859865E-4</v>
      </c>
      <c r="H143" s="4">
        <f t="shared" si="190"/>
        <v>136811.55493919348</v>
      </c>
      <c r="I143" s="4">
        <f t="shared" si="191"/>
        <v>50476.946270421686</v>
      </c>
      <c r="J143" s="4">
        <f t="shared" si="192"/>
        <v>19660.800850444186</v>
      </c>
      <c r="K143" s="4">
        <f t="shared" si="193"/>
        <v>117499.64315709464</v>
      </c>
      <c r="L143" s="4">
        <f t="shared" si="194"/>
        <v>17059.255138625798</v>
      </c>
      <c r="M143" s="4">
        <f t="shared" si="195"/>
        <v>4515.3993928921836</v>
      </c>
      <c r="N143" s="11">
        <f t="shared" si="196"/>
        <v>8.4033632358111454E-3</v>
      </c>
      <c r="O143" s="11">
        <f t="shared" si="197"/>
        <v>1.1786585539650174E-2</v>
      </c>
      <c r="P143" s="11">
        <f t="shared" si="198"/>
        <v>1.0826429058807152E-2</v>
      </c>
      <c r="Q143" s="4">
        <f t="shared" si="199"/>
        <v>7525.4156098067051</v>
      </c>
      <c r="R143" s="4">
        <f t="shared" si="200"/>
        <v>10416.722735299176</v>
      </c>
      <c r="S143" s="4">
        <f t="shared" si="201"/>
        <v>5512.7929205509927</v>
      </c>
      <c r="T143" s="4">
        <f t="shared" si="202"/>
        <v>55.005701917147356</v>
      </c>
      <c r="U143" s="4">
        <f t="shared" si="203"/>
        <v>206.3659453464825</v>
      </c>
      <c r="V143" s="4">
        <f t="shared" si="204"/>
        <v>280.39513560437928</v>
      </c>
      <c r="W143" s="11">
        <f t="shared" si="205"/>
        <v>-1.0734613539272964E-2</v>
      </c>
      <c r="X143" s="11">
        <f t="shared" si="206"/>
        <v>-1.217998157191269E-2</v>
      </c>
      <c r="Y143" s="11">
        <f t="shared" si="207"/>
        <v>-9.7425357312937999E-3</v>
      </c>
      <c r="Z143" s="4">
        <f t="shared" si="222"/>
        <v>12266.942895178339</v>
      </c>
      <c r="AA143" s="4">
        <f t="shared" si="223"/>
        <v>30749.535790619346</v>
      </c>
      <c r="AB143" s="4">
        <f t="shared" si="224"/>
        <v>30180.780459791767</v>
      </c>
      <c r="AC143" s="12">
        <f t="shared" si="208"/>
        <v>1.626198396934543</v>
      </c>
      <c r="AD143" s="12">
        <f t="shared" si="209"/>
        <v>2.9506298667296353</v>
      </c>
      <c r="AE143" s="12">
        <f t="shared" si="210"/>
        <v>5.4810813289112508</v>
      </c>
      <c r="AF143" s="11">
        <f t="shared" si="211"/>
        <v>-4.0504037456468023E-3</v>
      </c>
      <c r="AG143" s="11">
        <f t="shared" si="212"/>
        <v>2.9673830763510267E-4</v>
      </c>
      <c r="AH143" s="11">
        <f t="shared" si="213"/>
        <v>9.7937136394747881E-3</v>
      </c>
      <c r="AI143" s="1">
        <f t="shared" si="177"/>
        <v>249969.53651498124</v>
      </c>
      <c r="AJ143" s="1">
        <f t="shared" si="178"/>
        <v>89253.908960712171</v>
      </c>
      <c r="AK143" s="1">
        <f t="shared" si="179"/>
        <v>35036.515297480379</v>
      </c>
      <c r="AL143" s="10">
        <f t="shared" si="214"/>
        <v>49.722868944298938</v>
      </c>
      <c r="AM143" s="10">
        <f t="shared" si="215"/>
        <v>10.387758575781763</v>
      </c>
      <c r="AN143" s="10">
        <f t="shared" si="216"/>
        <v>3.4944075710808185</v>
      </c>
      <c r="AO143" s="7">
        <f t="shared" si="217"/>
        <v>8.6015001176586985E-3</v>
      </c>
      <c r="AP143" s="7">
        <f t="shared" si="218"/>
        <v>1.0835621532413801E-2</v>
      </c>
      <c r="AQ143" s="7">
        <f t="shared" si="219"/>
        <v>9.8292759067091437E-3</v>
      </c>
      <c r="AR143" s="1">
        <f t="shared" si="225"/>
        <v>136811.55493919348</v>
      </c>
      <c r="AS143" s="1">
        <f t="shared" si="220"/>
        <v>50476.946270421686</v>
      </c>
      <c r="AT143" s="1">
        <f t="shared" si="221"/>
        <v>19660.800850444186</v>
      </c>
      <c r="AU143" s="1">
        <f t="shared" si="180"/>
        <v>27362.310987838697</v>
      </c>
      <c r="AV143" s="1">
        <f t="shared" si="181"/>
        <v>10095.389254084337</v>
      </c>
      <c r="AW143" s="1">
        <f t="shared" si="182"/>
        <v>3932.1601700888373</v>
      </c>
      <c r="AX143" s="1">
        <f t="shared" si="244"/>
        <v>93999.714525675707</v>
      </c>
      <c r="AY143" s="1">
        <f t="shared" si="227"/>
        <v>13647.404110900639</v>
      </c>
      <c r="AZ143" s="1">
        <f t="shared" si="228"/>
        <v>3612.3195143137473</v>
      </c>
      <c r="BA143" s="1">
        <f t="shared" si="245"/>
        <v>13333.108994892169</v>
      </c>
      <c r="BB143" s="1">
        <f t="shared" si="246"/>
        <v>28172.764707000526</v>
      </c>
      <c r="BC143" s="1">
        <f t="shared" si="247"/>
        <v>35669.790910143311</v>
      </c>
      <c r="BD143" s="1">
        <f t="shared" si="229"/>
        <v>6836.4076636446725</v>
      </c>
      <c r="BE143">
        <f t="shared" si="256"/>
        <v>0</v>
      </c>
      <c r="BF143">
        <f t="shared" si="257"/>
        <v>0</v>
      </c>
      <c r="BG143">
        <f t="shared" si="258"/>
        <v>0</v>
      </c>
      <c r="BH143">
        <f t="shared" si="230"/>
        <v>0</v>
      </c>
      <c r="BI143">
        <f t="shared" si="248"/>
        <v>0</v>
      </c>
      <c r="BJ143">
        <f t="shared" si="231"/>
        <v>0</v>
      </c>
      <c r="BK143">
        <f t="shared" si="232"/>
        <v>0</v>
      </c>
      <c r="BL143">
        <f t="shared" si="233"/>
        <v>0</v>
      </c>
      <c r="BM143">
        <f t="shared" si="234"/>
        <v>0</v>
      </c>
      <c r="BN143">
        <f t="shared" si="235"/>
        <v>0</v>
      </c>
      <c r="BO143">
        <f t="shared" si="249"/>
        <v>0</v>
      </c>
      <c r="BP143">
        <f t="shared" si="250"/>
        <v>0</v>
      </c>
      <c r="BQ143">
        <f t="shared" si="251"/>
        <v>0</v>
      </c>
      <c r="BR143" s="13">
        <f t="shared" si="226"/>
        <v>8.8582426831196923E-2</v>
      </c>
      <c r="BS143" s="8">
        <f>BS$3*temperature!$I253</f>
        <v>-21.334061016472486</v>
      </c>
      <c r="BT143" s="8">
        <f>BT$3*temperature!$I253</f>
        <v>-19.71819035682579</v>
      </c>
      <c r="BU143" s="8">
        <f>BU$3*temperature!$I253</f>
        <v>-17.31087318722081</v>
      </c>
      <c r="BV143" s="8">
        <f t="shared" si="252"/>
        <v>-17.51152006424952</v>
      </c>
      <c r="BW143" s="8">
        <f t="shared" si="236"/>
        <v>-14.382618526769551</v>
      </c>
      <c r="BX143" s="8">
        <f t="shared" si="237"/>
        <v>-12.626700569958393</v>
      </c>
      <c r="BY143" s="15">
        <f t="shared" si="253"/>
        <v>0.17917549543293707</v>
      </c>
      <c r="BZ143" s="15">
        <f t="shared" si="238"/>
        <v>0.27059135415077473</v>
      </c>
      <c r="CA143" s="15">
        <f t="shared" si="239"/>
        <v>0.27059135415077473</v>
      </c>
      <c r="CB143" s="8">
        <f t="shared" si="254"/>
        <v>1.9112704761114829</v>
      </c>
      <c r="CC143" s="8">
        <f t="shared" si="240"/>
        <v>2.6677859150281198</v>
      </c>
      <c r="CD143" s="8">
        <f t="shared" si="241"/>
        <v>2.3420863086312087</v>
      </c>
      <c r="CE143" s="8">
        <f t="shared" si="255"/>
        <v>-19.422790540361003</v>
      </c>
      <c r="CF143" s="8">
        <f t="shared" si="242"/>
        <v>-17.050404441797671</v>
      </c>
      <c r="CG143" s="8">
        <f t="shared" si="243"/>
        <v>-14.968786878589601</v>
      </c>
      <c r="CH143" s="8">
        <f>CH$3*temperature!$I253+CH$4*temperature!$I253^2</f>
        <v>-19.422790540361003</v>
      </c>
      <c r="CI143" s="8">
        <f>CI$3*temperature!$I253+CI$4*temperature!$I253^2</f>
        <v>-17.050433656244543</v>
      </c>
      <c r="CJ143" s="8">
        <f>CJ$3*temperature!$I253+CJ$4*temperature!$I253^2</f>
        <v>-14.968801790525832</v>
      </c>
      <c r="CK143" s="13"/>
      <c r="CL143" s="13"/>
      <c r="CM143" s="13"/>
    </row>
    <row r="144" spans="1:91" x14ac:dyDescent="0.3">
      <c r="A144">
        <f t="shared" si="183"/>
        <v>2098</v>
      </c>
      <c r="B144" s="4">
        <f t="shared" si="184"/>
        <v>1164.4096024259986</v>
      </c>
      <c r="C144" s="4">
        <f t="shared" si="185"/>
        <v>2959.1809108500406</v>
      </c>
      <c r="D144" s="4">
        <f t="shared" si="186"/>
        <v>4354.9547116208032</v>
      </c>
      <c r="E144" s="11">
        <f t="shared" si="187"/>
        <v>4.5009608717139881E-5</v>
      </c>
      <c r="F144" s="11">
        <f t="shared" si="188"/>
        <v>8.8671947313712221E-5</v>
      </c>
      <c r="G144" s="11">
        <f t="shared" si="189"/>
        <v>1.8102062619016873E-4</v>
      </c>
      <c r="H144" s="4">
        <f t="shared" si="190"/>
        <v>137952.97080796346</v>
      </c>
      <c r="I144" s="4">
        <f t="shared" si="191"/>
        <v>51069.777890320991</v>
      </c>
      <c r="J144" s="4">
        <f t="shared" si="192"/>
        <v>19874.883023113329</v>
      </c>
      <c r="K144" s="4">
        <f t="shared" si="193"/>
        <v>118474.60766429977</v>
      </c>
      <c r="L144" s="4">
        <f t="shared" si="194"/>
        <v>17258.078984988762</v>
      </c>
      <c r="M144" s="4">
        <f t="shared" si="195"/>
        <v>4563.7404609694331</v>
      </c>
      <c r="N144" s="11">
        <f t="shared" si="196"/>
        <v>8.2975954735591273E-3</v>
      </c>
      <c r="O144" s="11">
        <f t="shared" si="197"/>
        <v>1.1654896110486312E-2</v>
      </c>
      <c r="P144" s="11">
        <f t="shared" si="198"/>
        <v>1.0705823310634299E-2</v>
      </c>
      <c r="Q144" s="4">
        <f t="shared" si="199"/>
        <v>7506.743596487303</v>
      </c>
      <c r="R144" s="4">
        <f t="shared" si="200"/>
        <v>10410.697399931367</v>
      </c>
      <c r="S144" s="4">
        <f t="shared" si="201"/>
        <v>5518.5271173430792</v>
      </c>
      <c r="T144" s="4">
        <f t="shared" si="202"/>
        <v>54.41523696461033</v>
      </c>
      <c r="U144" s="4">
        <f t="shared" si="203"/>
        <v>203.85241193509199</v>
      </c>
      <c r="V144" s="4">
        <f t="shared" si="204"/>
        <v>277.66337597687266</v>
      </c>
      <c r="W144" s="11">
        <f t="shared" si="205"/>
        <v>-1.0734613539272964E-2</v>
      </c>
      <c r="X144" s="11">
        <f t="shared" si="206"/>
        <v>-1.217998157191269E-2</v>
      </c>
      <c r="Y144" s="11">
        <f t="shared" si="207"/>
        <v>-9.7425357312937999E-3</v>
      </c>
      <c r="Z144" s="4">
        <f t="shared" si="222"/>
        <v>12188.250693824002</v>
      </c>
      <c r="AA144" s="4">
        <f t="shared" si="223"/>
        <v>30745.013733152005</v>
      </c>
      <c r="AB144" s="4">
        <f t="shared" si="224"/>
        <v>30511.993848099923</v>
      </c>
      <c r="AC144" s="12">
        <f t="shared" si="208"/>
        <v>1.6196116368564346</v>
      </c>
      <c r="AD144" s="12">
        <f t="shared" si="209"/>
        <v>2.9515054316427465</v>
      </c>
      <c r="AE144" s="12">
        <f t="shared" si="210"/>
        <v>5.5347614698812793</v>
      </c>
      <c r="AF144" s="11">
        <f t="shared" si="211"/>
        <v>-4.0504037456468023E-3</v>
      </c>
      <c r="AG144" s="11">
        <f t="shared" si="212"/>
        <v>2.9673830763510267E-4</v>
      </c>
      <c r="AH144" s="11">
        <f t="shared" si="213"/>
        <v>9.7937136394747881E-3</v>
      </c>
      <c r="AI144" s="1">
        <f t="shared" si="177"/>
        <v>252334.8938513218</v>
      </c>
      <c r="AJ144" s="1">
        <f t="shared" si="178"/>
        <v>90423.907318725294</v>
      </c>
      <c r="AK144" s="1">
        <f t="shared" si="179"/>
        <v>35465.023937821177</v>
      </c>
      <c r="AL144" s="10">
        <f t="shared" si="214"/>
        <v>50.146283294742908</v>
      </c>
      <c r="AM144" s="10">
        <f t="shared" si="215"/>
        <v>10.499190818074046</v>
      </c>
      <c r="AN144" s="10">
        <f t="shared" si="216"/>
        <v>3.5284115922659987</v>
      </c>
      <c r="AO144" s="7">
        <f t="shared" si="217"/>
        <v>8.5154851164821119E-3</v>
      </c>
      <c r="AP144" s="7">
        <f t="shared" si="218"/>
        <v>1.0727265317089663E-2</v>
      </c>
      <c r="AQ144" s="7">
        <f t="shared" si="219"/>
        <v>9.7309831476420517E-3</v>
      </c>
      <c r="AR144" s="1">
        <f t="shared" si="225"/>
        <v>137952.97080796346</v>
      </c>
      <c r="AS144" s="1">
        <f t="shared" si="220"/>
        <v>51069.777890320991</v>
      </c>
      <c r="AT144" s="1">
        <f t="shared" si="221"/>
        <v>19874.883023113329</v>
      </c>
      <c r="AU144" s="1">
        <f t="shared" si="180"/>
        <v>27590.594161592693</v>
      </c>
      <c r="AV144" s="1">
        <f t="shared" si="181"/>
        <v>10213.955578064199</v>
      </c>
      <c r="AW144" s="1">
        <f t="shared" si="182"/>
        <v>3974.9766046226659</v>
      </c>
      <c r="AX144" s="1">
        <f t="shared" si="244"/>
        <v>94779.686131439812</v>
      </c>
      <c r="AY144" s="1">
        <f t="shared" si="227"/>
        <v>13806.46318799101</v>
      </c>
      <c r="AZ144" s="1">
        <f t="shared" si="228"/>
        <v>3650.9923687755468</v>
      </c>
      <c r="BA144" s="1">
        <f t="shared" si="245"/>
        <v>13343.331048271908</v>
      </c>
      <c r="BB144" s="1">
        <f t="shared" si="246"/>
        <v>28209.552352550676</v>
      </c>
      <c r="BC144" s="1">
        <f t="shared" si="247"/>
        <v>35722.623449947183</v>
      </c>
      <c r="BD144" s="1">
        <f t="shared" si="229"/>
        <v>6645.8756616038536</v>
      </c>
      <c r="BE144">
        <f t="shared" si="256"/>
        <v>0</v>
      </c>
      <c r="BF144">
        <f t="shared" si="257"/>
        <v>0</v>
      </c>
      <c r="BG144">
        <f t="shared" si="258"/>
        <v>0</v>
      </c>
      <c r="BH144">
        <f t="shared" si="230"/>
        <v>0</v>
      </c>
      <c r="BI144">
        <f t="shared" si="248"/>
        <v>0</v>
      </c>
      <c r="BJ144">
        <f t="shared" si="231"/>
        <v>0</v>
      </c>
      <c r="BK144">
        <f t="shared" si="232"/>
        <v>0</v>
      </c>
      <c r="BL144">
        <f t="shared" si="233"/>
        <v>0</v>
      </c>
      <c r="BM144">
        <f t="shared" si="234"/>
        <v>0</v>
      </c>
      <c r="BN144">
        <f t="shared" si="235"/>
        <v>0</v>
      </c>
      <c r="BO144">
        <f t="shared" si="249"/>
        <v>0</v>
      </c>
      <c r="BP144">
        <f t="shared" si="250"/>
        <v>0</v>
      </c>
      <c r="BQ144">
        <f t="shared" si="251"/>
        <v>0</v>
      </c>
      <c r="BR144" s="13">
        <f t="shared" si="226"/>
        <v>8.6002356146793121E-2</v>
      </c>
      <c r="BS144" s="8">
        <f>BS$3*temperature!$I254</f>
        <v>-21.538851702981319</v>
      </c>
      <c r="BT144" s="8">
        <f>BT$3*temperature!$I254</f>
        <v>-19.90746991952922</v>
      </c>
      <c r="BU144" s="8">
        <f>BU$3*temperature!$I254</f>
        <v>-17.477044344289361</v>
      </c>
      <c r="BV144" s="8">
        <f t="shared" si="252"/>
        <v>-17.642571576023602</v>
      </c>
      <c r="BW144" s="8">
        <f t="shared" si="236"/>
        <v>-14.4689716150666</v>
      </c>
      <c r="BX144" s="8">
        <f t="shared" si="237"/>
        <v>-12.702511145563147</v>
      </c>
      <c r="BY144" s="15">
        <f t="shared" si="253"/>
        <v>0.18089544329879065</v>
      </c>
      <c r="BZ144" s="15">
        <f t="shared" si="238"/>
        <v>0.27318882441848907</v>
      </c>
      <c r="CA144" s="15">
        <f t="shared" si="239"/>
        <v>0.27318882441848913</v>
      </c>
      <c r="CB144" s="8">
        <f t="shared" si="254"/>
        <v>1.9481400634788588</v>
      </c>
      <c r="CC144" s="8">
        <f t="shared" si="240"/>
        <v>2.7192491522313103</v>
      </c>
      <c r="CD144" s="8">
        <f t="shared" si="241"/>
        <v>2.3872665993631075</v>
      </c>
      <c r="CE144" s="8">
        <f t="shared" si="255"/>
        <v>-19.590711639502462</v>
      </c>
      <c r="CF144" s="8">
        <f t="shared" si="242"/>
        <v>-17.18822076729791</v>
      </c>
      <c r="CG144" s="8">
        <f t="shared" si="243"/>
        <v>-15.089777744926254</v>
      </c>
      <c r="CH144" s="8">
        <f>CH$3*temperature!$I254+CH$4*temperature!$I254^2</f>
        <v>-19.590711639502459</v>
      </c>
      <c r="CI144" s="8">
        <f>CI$3*temperature!$I254+CI$4*temperature!$I254^2</f>
        <v>-17.188250157147863</v>
      </c>
      <c r="CJ144" s="8">
        <f>CJ$3*temperature!$I254+CJ$4*temperature!$I254^2</f>
        <v>-15.089792746393549</v>
      </c>
      <c r="CK144" s="13"/>
      <c r="CL144" s="13"/>
      <c r="CM144" s="13"/>
    </row>
    <row r="145" spans="1:91" x14ac:dyDescent="0.3">
      <c r="A145">
        <f t="shared" si="183"/>
        <v>2099</v>
      </c>
      <c r="B145" s="4">
        <f t="shared" si="184"/>
        <v>1164.4593915655607</v>
      </c>
      <c r="C145" s="4">
        <f t="shared" si="185"/>
        <v>2959.4301873671679</v>
      </c>
      <c r="D145" s="4">
        <f t="shared" si="186"/>
        <v>4355.7036314182842</v>
      </c>
      <c r="E145" s="11">
        <f t="shared" si="187"/>
        <v>4.2759128281282883E-5</v>
      </c>
      <c r="F145" s="11">
        <f t="shared" si="188"/>
        <v>8.42383499480266E-5</v>
      </c>
      <c r="G145" s="11">
        <f t="shared" si="189"/>
        <v>1.7196959488066028E-4</v>
      </c>
      <c r="H145" s="4">
        <f t="shared" si="190"/>
        <v>139089.19907699942</v>
      </c>
      <c r="I145" s="4">
        <f t="shared" si="191"/>
        <v>51662.701330337964</v>
      </c>
      <c r="J145" s="4">
        <f t="shared" si="192"/>
        <v>20088.747476518696</v>
      </c>
      <c r="K145" s="4">
        <f t="shared" si="193"/>
        <v>119445.29803654255</v>
      </c>
      <c r="L145" s="4">
        <f t="shared" si="194"/>
        <v>17456.975856659505</v>
      </c>
      <c r="M145" s="4">
        <f t="shared" si="195"/>
        <v>4612.0556347350675</v>
      </c>
      <c r="N145" s="11">
        <f t="shared" si="196"/>
        <v>8.1932355918261646E-3</v>
      </c>
      <c r="O145" s="11">
        <f t="shared" si="197"/>
        <v>1.1524855799057709E-2</v>
      </c>
      <c r="P145" s="11">
        <f t="shared" si="198"/>
        <v>1.0586748781803212E-2</v>
      </c>
      <c r="Q145" s="4">
        <f t="shared" si="199"/>
        <v>7487.3260344592481</v>
      </c>
      <c r="R145" s="4">
        <f t="shared" si="200"/>
        <v>10403.291990139855</v>
      </c>
      <c r="S145" s="4">
        <f t="shared" si="201"/>
        <v>5523.566461418066</v>
      </c>
      <c r="T145" s="4">
        <f t="shared" si="202"/>
        <v>53.83111042514728</v>
      </c>
      <c r="U145" s="4">
        <f t="shared" si="203"/>
        <v>201.36949331433263</v>
      </c>
      <c r="V145" s="4">
        <f t="shared" si="204"/>
        <v>274.95823061514631</v>
      </c>
      <c r="W145" s="11">
        <f t="shared" si="205"/>
        <v>-1.0734613539272964E-2</v>
      </c>
      <c r="X145" s="11">
        <f t="shared" si="206"/>
        <v>-1.217998157191269E-2</v>
      </c>
      <c r="Y145" s="11">
        <f t="shared" si="207"/>
        <v>-9.7425357312937999E-3</v>
      </c>
      <c r="Z145" s="4">
        <f t="shared" si="222"/>
        <v>12108.764437425776</v>
      </c>
      <c r="AA145" s="4">
        <f t="shared" si="223"/>
        <v>30736.347869292138</v>
      </c>
      <c r="AB145" s="4">
        <f t="shared" si="224"/>
        <v>30842.867817002738</v>
      </c>
      <c r="AC145" s="12">
        <f t="shared" si="208"/>
        <v>1.6130515558160181</v>
      </c>
      <c r="AD145" s="12">
        <f t="shared" si="209"/>
        <v>2.9523812563695078</v>
      </c>
      <c r="AE145" s="12">
        <f t="shared" si="210"/>
        <v>5.5889673387800949</v>
      </c>
      <c r="AF145" s="11">
        <f t="shared" si="211"/>
        <v>-4.0504037456468023E-3</v>
      </c>
      <c r="AG145" s="11">
        <f t="shared" si="212"/>
        <v>2.9673830763510267E-4</v>
      </c>
      <c r="AH145" s="11">
        <f t="shared" si="213"/>
        <v>9.7937136394747881E-3</v>
      </c>
      <c r="AI145" s="1">
        <f t="shared" si="177"/>
        <v>254691.9986277823</v>
      </c>
      <c r="AJ145" s="1">
        <f t="shared" si="178"/>
        <v>91595.472164916966</v>
      </c>
      <c r="AK145" s="1">
        <f t="shared" si="179"/>
        <v>35893.498148661725</v>
      </c>
      <c r="AL145" s="10">
        <f t="shared" si="214"/>
        <v>50.569033024495752</v>
      </c>
      <c r="AM145" s="10">
        <f t="shared" si="215"/>
        <v>10.610692147539076</v>
      </c>
      <c r="AN145" s="10">
        <f t="shared" si="216"/>
        <v>3.5624031568708614</v>
      </c>
      <c r="AO145" s="7">
        <f t="shared" si="217"/>
        <v>8.4303302653172905E-3</v>
      </c>
      <c r="AP145" s="7">
        <f t="shared" si="218"/>
        <v>1.0619992663918767E-2</v>
      </c>
      <c r="AQ145" s="7">
        <f t="shared" si="219"/>
        <v>9.6336733161656307E-3</v>
      </c>
      <c r="AR145" s="1">
        <f t="shared" si="225"/>
        <v>139089.19907699942</v>
      </c>
      <c r="AS145" s="1">
        <f t="shared" si="220"/>
        <v>51662.701330337964</v>
      </c>
      <c r="AT145" s="1">
        <f t="shared" si="221"/>
        <v>20088.747476518696</v>
      </c>
      <c r="AU145" s="1">
        <f t="shared" si="180"/>
        <v>27817.839815399886</v>
      </c>
      <c r="AV145" s="1">
        <f t="shared" si="181"/>
        <v>10332.540266067594</v>
      </c>
      <c r="AW145" s="1">
        <f t="shared" si="182"/>
        <v>4017.7494953037394</v>
      </c>
      <c r="AX145" s="1">
        <f t="shared" si="244"/>
        <v>95556.238429234043</v>
      </c>
      <c r="AY145" s="1">
        <f t="shared" si="227"/>
        <v>13965.580685327606</v>
      </c>
      <c r="AZ145" s="1">
        <f t="shared" si="228"/>
        <v>3689.6445077880549</v>
      </c>
      <c r="BA145" s="1">
        <f t="shared" si="245"/>
        <v>13353.403415229826</v>
      </c>
      <c r="BB145" s="1">
        <f t="shared" si="246"/>
        <v>28245.840642810381</v>
      </c>
      <c r="BC145" s="1">
        <f t="shared" si="247"/>
        <v>35774.637012342595</v>
      </c>
      <c r="BD145" s="1">
        <f t="shared" si="229"/>
        <v>6460.5204624025982</v>
      </c>
      <c r="BE145">
        <f t="shared" si="256"/>
        <v>0</v>
      </c>
      <c r="BF145">
        <f t="shared" si="257"/>
        <v>0</v>
      </c>
      <c r="BG145">
        <f t="shared" si="258"/>
        <v>0</v>
      </c>
      <c r="BH145">
        <f t="shared" si="230"/>
        <v>0</v>
      </c>
      <c r="BI145">
        <f t="shared" si="248"/>
        <v>0</v>
      </c>
      <c r="BJ145">
        <f t="shared" si="231"/>
        <v>0</v>
      </c>
      <c r="BK145">
        <f t="shared" si="232"/>
        <v>0</v>
      </c>
      <c r="BL145">
        <f t="shared" si="233"/>
        <v>0</v>
      </c>
      <c r="BM145">
        <f t="shared" si="234"/>
        <v>0</v>
      </c>
      <c r="BN145">
        <f t="shared" si="235"/>
        <v>0</v>
      </c>
      <c r="BO145">
        <f t="shared" si="249"/>
        <v>0</v>
      </c>
      <c r="BP145">
        <f t="shared" si="250"/>
        <v>0</v>
      </c>
      <c r="BQ145">
        <f t="shared" si="251"/>
        <v>0</v>
      </c>
      <c r="BR145" s="13">
        <f t="shared" si="226"/>
        <v>8.3497433152226325E-2</v>
      </c>
      <c r="BS145" s="8">
        <f>BS$3*temperature!$I255</f>
        <v>-21.743178806824417</v>
      </c>
      <c r="BT145" s="8">
        <f>BT$3*temperature!$I255</f>
        <v>-20.096321011945538</v>
      </c>
      <c r="BU145" s="8">
        <f>BU$3*temperature!$I255</f>
        <v>-17.642839341341681</v>
      </c>
      <c r="BV145" s="8">
        <f t="shared" si="252"/>
        <v>-17.772624359378288</v>
      </c>
      <c r="BW145" s="8">
        <f t="shared" si="236"/>
        <v>-14.5541492669501</v>
      </c>
      <c r="BX145" s="8">
        <f t="shared" si="237"/>
        <v>-12.777289789214393</v>
      </c>
      <c r="BY145" s="15">
        <f t="shared" si="253"/>
        <v>0.18261149773555244</v>
      </c>
      <c r="BZ145" s="15">
        <f t="shared" si="238"/>
        <v>0.27578041481826909</v>
      </c>
      <c r="CA145" s="15">
        <f t="shared" si="239"/>
        <v>0.27578041481826915</v>
      </c>
      <c r="CB145" s="8">
        <f t="shared" si="254"/>
        <v>1.9852772237230647</v>
      </c>
      <c r="CC145" s="8">
        <f t="shared" si="240"/>
        <v>2.7710858724977188</v>
      </c>
      <c r="CD145" s="8">
        <f t="shared" si="241"/>
        <v>2.4327747760636433</v>
      </c>
      <c r="CE145" s="8">
        <f t="shared" si="255"/>
        <v>-19.757901583101351</v>
      </c>
      <c r="CF145" s="8">
        <f t="shared" si="242"/>
        <v>-17.32523513944782</v>
      </c>
      <c r="CG145" s="8">
        <f t="shared" si="243"/>
        <v>-15.210064565278037</v>
      </c>
      <c r="CH145" s="8">
        <f>CH$3*temperature!$I255+CH$4*temperature!$I255^2</f>
        <v>-19.757901583101354</v>
      </c>
      <c r="CI145" s="8">
        <f>CI$3*temperature!$I255+CI$4*temperature!$I255^2</f>
        <v>-17.325264702313262</v>
      </c>
      <c r="CJ145" s="8">
        <f>CJ$3*temperature!$I255+CJ$4*temperature!$I255^2</f>
        <v>-15.210079655057694</v>
      </c>
      <c r="CK145" s="13"/>
      <c r="CL145" s="13"/>
      <c r="CM145" s="13"/>
    </row>
    <row r="146" spans="1:91" x14ac:dyDescent="0.3">
      <c r="A146">
        <f t="shared" si="183"/>
        <v>2100</v>
      </c>
      <c r="B146" s="4">
        <f t="shared" si="184"/>
        <v>1164.5066932706379</v>
      </c>
      <c r="C146" s="4">
        <f t="shared" si="185"/>
        <v>2959.6670200071494</v>
      </c>
      <c r="D146" s="4">
        <f t="shared" si="186"/>
        <v>4356.4152275777533</v>
      </c>
      <c r="E146" s="11">
        <f t="shared" si="187"/>
        <v>4.0621171867218736E-5</v>
      </c>
      <c r="F146" s="11">
        <f t="shared" si="188"/>
        <v>8.0026432450625273E-5</v>
      </c>
      <c r="G146" s="11">
        <f t="shared" si="189"/>
        <v>1.6337111513662725E-4</v>
      </c>
      <c r="H146" s="4">
        <f t="shared" si="190"/>
        <v>140220.16299864216</v>
      </c>
      <c r="I146" s="4">
        <f t="shared" si="191"/>
        <v>52255.653729260528</v>
      </c>
      <c r="J146" s="4">
        <f t="shared" si="192"/>
        <v>20302.376504012049</v>
      </c>
      <c r="K146" s="4">
        <f t="shared" si="193"/>
        <v>120411.64195013708</v>
      </c>
      <c r="L146" s="4">
        <f t="shared" si="194"/>
        <v>17655.923242721507</v>
      </c>
      <c r="M146" s="4">
        <f t="shared" si="195"/>
        <v>4660.3400831698364</v>
      </c>
      <c r="N146" s="11">
        <f t="shared" si="196"/>
        <v>8.090263321197444E-3</v>
      </c>
      <c r="O146" s="11">
        <f t="shared" si="197"/>
        <v>1.1396440465724078E-2</v>
      </c>
      <c r="P146" s="11">
        <f t="shared" si="198"/>
        <v>1.0469181696578289E-2</v>
      </c>
      <c r="Q146" s="4">
        <f t="shared" si="199"/>
        <v>7467.1799923130457</v>
      </c>
      <c r="R146" s="4">
        <f t="shared" si="200"/>
        <v>10394.528288999729</v>
      </c>
      <c r="S146" s="4">
        <f t="shared" si="201"/>
        <v>5527.9197098260311</v>
      </c>
      <c r="T146" s="4">
        <f t="shared" si="202"/>
        <v>53.253254258343397</v>
      </c>
      <c r="U146" s="4">
        <f t="shared" si="203"/>
        <v>198.91681659661867</v>
      </c>
      <c r="V146" s="4">
        <f t="shared" si="204"/>
        <v>272.27944022876494</v>
      </c>
      <c r="W146" s="11">
        <f t="shared" si="205"/>
        <v>-1.0734613539272964E-2</v>
      </c>
      <c r="X146" s="11">
        <f t="shared" si="206"/>
        <v>-1.217998157191269E-2</v>
      </c>
      <c r="Y146" s="11">
        <f t="shared" si="207"/>
        <v>-9.7425357312937999E-3</v>
      </c>
      <c r="Z146" s="4">
        <f t="shared" si="222"/>
        <v>12028.524388790684</v>
      </c>
      <c r="AA146" s="4">
        <f t="shared" si="223"/>
        <v>30723.598440311955</v>
      </c>
      <c r="AB146" s="4">
        <f t="shared" si="224"/>
        <v>31173.37459896152</v>
      </c>
      <c r="AC146" s="12">
        <f t="shared" si="208"/>
        <v>1.6065180457524195</v>
      </c>
      <c r="AD146" s="12">
        <f t="shared" si="209"/>
        <v>2.9532573409870166</v>
      </c>
      <c r="AE146" s="12">
        <f t="shared" si="210"/>
        <v>5.643704084436485</v>
      </c>
      <c r="AF146" s="11">
        <f t="shared" si="211"/>
        <v>-4.0504037456468023E-3</v>
      </c>
      <c r="AG146" s="11">
        <f t="shared" si="212"/>
        <v>2.9673830763510267E-4</v>
      </c>
      <c r="AH146" s="11">
        <f t="shared" si="213"/>
        <v>9.7937136394747881E-3</v>
      </c>
      <c r="AI146" s="1">
        <f t="shared" si="177"/>
        <v>257040.63858040399</v>
      </c>
      <c r="AJ146" s="1">
        <f t="shared" si="178"/>
        <v>92768.465214492855</v>
      </c>
      <c r="AK146" s="1">
        <f t="shared" si="179"/>
        <v>36321.897829099296</v>
      </c>
      <c r="AL146" s="10">
        <f t="shared" si="214"/>
        <v>50.991083537594044</v>
      </c>
      <c r="AM146" s="10">
        <f t="shared" si="215"/>
        <v>10.722250765577382</v>
      </c>
      <c r="AN146" s="10">
        <f t="shared" si="216"/>
        <v>3.5963789948222948</v>
      </c>
      <c r="AO146" s="7">
        <f t="shared" si="217"/>
        <v>8.346026962664118E-3</v>
      </c>
      <c r="AP146" s="7">
        <f t="shared" si="218"/>
        <v>1.0513792737279579E-2</v>
      </c>
      <c r="AQ146" s="7">
        <f t="shared" si="219"/>
        <v>9.5373365830039736E-3</v>
      </c>
      <c r="AR146" s="1">
        <f t="shared" si="225"/>
        <v>140220.16299864216</v>
      </c>
      <c r="AS146" s="1">
        <f t="shared" si="220"/>
        <v>52255.653729260528</v>
      </c>
      <c r="AT146" s="1">
        <f t="shared" si="221"/>
        <v>20302.376504012049</v>
      </c>
      <c r="AU146" s="1">
        <f t="shared" si="180"/>
        <v>28044.032599728434</v>
      </c>
      <c r="AV146" s="1">
        <f t="shared" si="181"/>
        <v>10451.130745852106</v>
      </c>
      <c r="AW146" s="1">
        <f t="shared" si="182"/>
        <v>4060.4753008024099</v>
      </c>
      <c r="AX146" s="1">
        <f t="shared" si="244"/>
        <v>96329.313560109658</v>
      </c>
      <c r="AY146" s="1">
        <f t="shared" si="227"/>
        <v>14124.738594177206</v>
      </c>
      <c r="AZ146" s="1">
        <f t="shared" si="228"/>
        <v>3728.2720665358693</v>
      </c>
      <c r="BA146" s="1">
        <f t="shared" si="245"/>
        <v>13363.329106363492</v>
      </c>
      <c r="BB146" s="1">
        <f t="shared" si="246"/>
        <v>28281.639974466532</v>
      </c>
      <c r="BC146" s="1">
        <f t="shared" si="247"/>
        <v>35825.852570790375</v>
      </c>
      <c r="BD146" s="1">
        <f t="shared" si="229"/>
        <v>6280.2084971885643</v>
      </c>
      <c r="BE146">
        <f t="shared" si="256"/>
        <v>0</v>
      </c>
      <c r="BF146">
        <f t="shared" si="257"/>
        <v>0</v>
      </c>
      <c r="BG146">
        <f t="shared" si="258"/>
        <v>0</v>
      </c>
      <c r="BH146">
        <f t="shared" si="230"/>
        <v>0</v>
      </c>
      <c r="BI146">
        <f t="shared" si="248"/>
        <v>0</v>
      </c>
      <c r="BJ146">
        <f t="shared" si="231"/>
        <v>0</v>
      </c>
      <c r="BK146">
        <f t="shared" si="232"/>
        <v>0</v>
      </c>
      <c r="BL146">
        <f t="shared" si="233"/>
        <v>0</v>
      </c>
      <c r="BM146">
        <f t="shared" si="234"/>
        <v>0</v>
      </c>
      <c r="BN146">
        <f t="shared" si="235"/>
        <v>0</v>
      </c>
      <c r="BO146">
        <f t="shared" si="249"/>
        <v>0</v>
      </c>
      <c r="BP146">
        <f t="shared" si="250"/>
        <v>0</v>
      </c>
      <c r="BQ146">
        <f t="shared" si="251"/>
        <v>0</v>
      </c>
      <c r="BR146" s="13">
        <f t="shared" si="226"/>
        <v>8.1065469079831379E-2</v>
      </c>
      <c r="BS146" s="8">
        <f>BS$3*temperature!$I256</f>
        <v>-21.947022988232316</v>
      </c>
      <c r="BT146" s="8">
        <f>BT$3*temperature!$I256</f>
        <v>-20.284725759125589</v>
      </c>
      <c r="BU146" s="8">
        <f>BU$3*temperature!$I256</f>
        <v>-17.808242485711631</v>
      </c>
      <c r="BV146" s="8">
        <f t="shared" si="252"/>
        <v>-17.901670977293648</v>
      </c>
      <c r="BW146" s="8">
        <f t="shared" si="236"/>
        <v>-14.638150221544086</v>
      </c>
      <c r="BX146" s="8">
        <f t="shared" si="237"/>
        <v>-12.851035393971607</v>
      </c>
      <c r="BY146" s="15">
        <f t="shared" si="253"/>
        <v>0.18432349631691397</v>
      </c>
      <c r="BZ146" s="15">
        <f t="shared" si="238"/>
        <v>0.27836588005343132</v>
      </c>
      <c r="CA146" s="15">
        <f t="shared" si="239"/>
        <v>0.27836588005343132</v>
      </c>
      <c r="CB146" s="8">
        <f t="shared" si="254"/>
        <v>2.0226760054693327</v>
      </c>
      <c r="CC146" s="8">
        <f t="shared" si="240"/>
        <v>2.8232877687907507</v>
      </c>
      <c r="CD146" s="8">
        <f t="shared" si="241"/>
        <v>2.4786035458700115</v>
      </c>
      <c r="CE146" s="8">
        <f t="shared" si="255"/>
        <v>-19.92434698276298</v>
      </c>
      <c r="CF146" s="8">
        <f t="shared" si="242"/>
        <v>-17.461437990334836</v>
      </c>
      <c r="CG146" s="8">
        <f t="shared" si="243"/>
        <v>-15.329638939841619</v>
      </c>
      <c r="CH146" s="8">
        <f>CH$3*temperature!$I256+CH$4*temperature!$I256^2</f>
        <v>-19.924346982762984</v>
      </c>
      <c r="CI146" s="8">
        <f>CI$3*temperature!$I256+CI$4*temperature!$I256^2</f>
        <v>-17.461467723825628</v>
      </c>
      <c r="CJ146" s="8">
        <f>CJ$3*temperature!$I256+CJ$4*temperature!$I256^2</f>
        <v>-15.329654116713645</v>
      </c>
      <c r="CK146" s="13"/>
      <c r="CL146" s="13"/>
      <c r="CM146" s="13"/>
    </row>
    <row r="147" spans="1:91" x14ac:dyDescent="0.3">
      <c r="A147">
        <f t="shared" si="183"/>
        <v>2101</v>
      </c>
      <c r="B147" s="4">
        <f t="shared" si="184"/>
        <v>1164.5516317158392</v>
      </c>
      <c r="C147" s="4">
        <f t="shared" si="185"/>
        <v>2959.8920290203596</v>
      </c>
      <c r="D147" s="4">
        <f t="shared" si="186"/>
        <v>4357.0913543707948</v>
      </c>
      <c r="E147" s="11">
        <f t="shared" si="187"/>
        <v>3.8590113273857797E-5</v>
      </c>
      <c r="F147" s="11">
        <f t="shared" si="188"/>
        <v>7.6025110828094008E-5</v>
      </c>
      <c r="G147" s="11">
        <f t="shared" si="189"/>
        <v>1.5520255937979588E-4</v>
      </c>
      <c r="H147" s="4">
        <f t="shared" si="190"/>
        <v>141345.7883475679</v>
      </c>
      <c r="I147" s="4">
        <f t="shared" si="191"/>
        <v>52848.572931015355</v>
      </c>
      <c r="J147" s="4">
        <f t="shared" si="192"/>
        <v>20515.752613972643</v>
      </c>
      <c r="K147" s="4">
        <f t="shared" si="193"/>
        <v>121373.5694477628</v>
      </c>
      <c r="L147" s="4">
        <f t="shared" si="194"/>
        <v>17854.898899304357</v>
      </c>
      <c r="M147" s="4">
        <f t="shared" si="195"/>
        <v>4708.5890437877479</v>
      </c>
      <c r="N147" s="11">
        <f t="shared" si="196"/>
        <v>7.9886585885444727E-3</v>
      </c>
      <c r="O147" s="11">
        <f t="shared" si="197"/>
        <v>1.1269626280510536E-2</v>
      </c>
      <c r="P147" s="11">
        <f t="shared" si="198"/>
        <v>1.0353098648778092E-2</v>
      </c>
      <c r="Q147" s="4">
        <f t="shared" si="199"/>
        <v>7446.3224465485046</v>
      </c>
      <c r="R147" s="4">
        <f t="shared" si="200"/>
        <v>10384.428199587139</v>
      </c>
      <c r="S147" s="4">
        <f t="shared" si="201"/>
        <v>5531.5956611742959</v>
      </c>
      <c r="T147" s="4">
        <f t="shared" si="202"/>
        <v>52.681601154171439</v>
      </c>
      <c r="U147" s="4">
        <f t="shared" si="203"/>
        <v>196.49401343612831</v>
      </c>
      <c r="V147" s="4">
        <f t="shared" si="204"/>
        <v>269.62674805343954</v>
      </c>
      <c r="W147" s="11">
        <f t="shared" si="205"/>
        <v>-1.0734613539272964E-2</v>
      </c>
      <c r="X147" s="11">
        <f t="shared" si="206"/>
        <v>-1.217998157191269E-2</v>
      </c>
      <c r="Y147" s="11">
        <f t="shared" si="207"/>
        <v>-9.7425357312937999E-3</v>
      </c>
      <c r="Z147" s="4">
        <f t="shared" si="222"/>
        <v>11947.570119530625</v>
      </c>
      <c r="AA147" s="4">
        <f t="shared" si="223"/>
        <v>30706.826164169259</v>
      </c>
      <c r="AB147" s="4">
        <f t="shared" si="224"/>
        <v>31503.48676510336</v>
      </c>
      <c r="AC147" s="12">
        <f t="shared" si="208"/>
        <v>1.6000109990424547</v>
      </c>
      <c r="AD147" s="12">
        <f t="shared" si="209"/>
        <v>2.9541336855723919</v>
      </c>
      <c r="AE147" s="12">
        <f t="shared" si="210"/>
        <v>5.6989769061053899</v>
      </c>
      <c r="AF147" s="11">
        <f t="shared" si="211"/>
        <v>-4.0504037456468023E-3</v>
      </c>
      <c r="AG147" s="11">
        <f t="shared" si="212"/>
        <v>2.9673830763510267E-4</v>
      </c>
      <c r="AH147" s="11">
        <f t="shared" si="213"/>
        <v>9.7937136394747881E-3</v>
      </c>
      <c r="AI147" s="1">
        <f t="shared" si="177"/>
        <v>259380.60732209202</v>
      </c>
      <c r="AJ147" s="1">
        <f t="shared" si="178"/>
        <v>93942.749438895669</v>
      </c>
      <c r="AK147" s="1">
        <f t="shared" si="179"/>
        <v>36750.183346991776</v>
      </c>
      <c r="AL147" s="10">
        <f t="shared" si="214"/>
        <v>51.412400766073652</v>
      </c>
      <c r="AM147" s="10">
        <f t="shared" si="215"/>
        <v>10.833854972581534</v>
      </c>
      <c r="AN147" s="10">
        <f t="shared" si="216"/>
        <v>3.6303358730064237</v>
      </c>
      <c r="AO147" s="7">
        <f t="shared" si="217"/>
        <v>8.2625666930374771E-3</v>
      </c>
      <c r="AP147" s="7">
        <f t="shared" si="218"/>
        <v>1.0408654809906782E-2</v>
      </c>
      <c r="AQ147" s="7">
        <f t="shared" si="219"/>
        <v>9.4419632171739345E-3</v>
      </c>
      <c r="AR147" s="1">
        <f t="shared" si="225"/>
        <v>141345.7883475679</v>
      </c>
      <c r="AS147" s="1">
        <f t="shared" si="220"/>
        <v>52848.572931015355</v>
      </c>
      <c r="AT147" s="1">
        <f t="shared" si="221"/>
        <v>20515.752613972643</v>
      </c>
      <c r="AU147" s="1">
        <f t="shared" si="180"/>
        <v>28269.157669513581</v>
      </c>
      <c r="AV147" s="1">
        <f t="shared" si="181"/>
        <v>10569.714586203072</v>
      </c>
      <c r="AW147" s="1">
        <f t="shared" si="182"/>
        <v>4103.150522794529</v>
      </c>
      <c r="AX147" s="1">
        <f t="shared" si="244"/>
        <v>97098.855558210242</v>
      </c>
      <c r="AY147" s="1">
        <f t="shared" si="227"/>
        <v>14283.919119443484</v>
      </c>
      <c r="AZ147" s="1">
        <f t="shared" si="228"/>
        <v>3766.8712350301985</v>
      </c>
      <c r="BA147" s="1">
        <f t="shared" si="245"/>
        <v>13373.11104080392</v>
      </c>
      <c r="BB147" s="1">
        <f t="shared" si="246"/>
        <v>28316.960406837195</v>
      </c>
      <c r="BC147" s="1">
        <f t="shared" si="247"/>
        <v>35876.290319694832</v>
      </c>
      <c r="BD147" s="1">
        <f t="shared" si="229"/>
        <v>6104.8092247427057</v>
      </c>
      <c r="BE147">
        <f t="shared" si="256"/>
        <v>0</v>
      </c>
      <c r="BF147">
        <f t="shared" si="257"/>
        <v>0</v>
      </c>
      <c r="BG147">
        <f t="shared" si="258"/>
        <v>0</v>
      </c>
      <c r="BH147">
        <f t="shared" si="230"/>
        <v>0</v>
      </c>
      <c r="BI147">
        <f t="shared" si="248"/>
        <v>0</v>
      </c>
      <c r="BJ147">
        <f t="shared" si="231"/>
        <v>0</v>
      </c>
      <c r="BK147">
        <f t="shared" si="232"/>
        <v>0</v>
      </c>
      <c r="BL147">
        <f t="shared" si="233"/>
        <v>0</v>
      </c>
      <c r="BM147">
        <f t="shared" si="234"/>
        <v>0</v>
      </c>
      <c r="BN147">
        <f t="shared" si="235"/>
        <v>0</v>
      </c>
      <c r="BO147">
        <f t="shared" si="249"/>
        <v>0</v>
      </c>
      <c r="BP147">
        <f t="shared" si="250"/>
        <v>0</v>
      </c>
      <c r="BQ147">
        <f t="shared" si="251"/>
        <v>0</v>
      </c>
      <c r="BR147" s="13">
        <f t="shared" si="226"/>
        <v>7.870433891245765E-2</v>
      </c>
      <c r="BS147" s="8">
        <f>BS$3*temperature!$I257</f>
        <v>-22.15036556469261</v>
      </c>
      <c r="BT147" s="8">
        <f>BT$3*temperature!$I257</f>
        <v>-20.472666893595751</v>
      </c>
      <c r="BU147" s="8">
        <f>BU$3*temperature!$I257</f>
        <v>-17.973238618044292</v>
      </c>
      <c r="BV147" s="8">
        <f t="shared" si="252"/>
        <v>-18.029704658898829</v>
      </c>
      <c r="BW147" s="8">
        <f t="shared" si="236"/>
        <v>-14.720973837859749</v>
      </c>
      <c r="BX147" s="8">
        <f t="shared" si="237"/>
        <v>-12.92374739710181</v>
      </c>
      <c r="BY147" s="15">
        <f t="shared" si="253"/>
        <v>0.1860312821365829</v>
      </c>
      <c r="BZ147" s="15">
        <f t="shared" si="238"/>
        <v>0.28094498316363686</v>
      </c>
      <c r="CA147" s="15">
        <f t="shared" si="239"/>
        <v>0.28094498316363692</v>
      </c>
      <c r="CB147" s="8">
        <f t="shared" si="254"/>
        <v>2.0603304528968911</v>
      </c>
      <c r="CC147" s="8">
        <f t="shared" si="240"/>
        <v>2.8758465278680019</v>
      </c>
      <c r="CD147" s="8">
        <f t="shared" si="241"/>
        <v>2.5247456104712414</v>
      </c>
      <c r="CE147" s="8">
        <f t="shared" si="255"/>
        <v>-20.090035111795721</v>
      </c>
      <c r="CF147" s="8">
        <f t="shared" si="242"/>
        <v>-17.596820365727751</v>
      </c>
      <c r="CG147" s="8">
        <f t="shared" si="243"/>
        <v>-15.448493007573051</v>
      </c>
      <c r="CH147" s="8">
        <f>CH$3*temperature!$I257+CH$4*temperature!$I257^2</f>
        <v>-20.090035111795718</v>
      </c>
      <c r="CI147" s="8">
        <f>CI$3*temperature!$I257+CI$4*temperature!$I257^2</f>
        <v>-17.596850267452432</v>
      </c>
      <c r="CJ147" s="8">
        <f>CJ$3*temperature!$I257+CJ$4*temperature!$I257^2</f>
        <v>-15.448508270316765</v>
      </c>
      <c r="CK147" s="13"/>
      <c r="CL147" s="13"/>
      <c r="CM147" s="13"/>
    </row>
    <row r="148" spans="1:91" x14ac:dyDescent="0.3">
      <c r="A148">
        <f t="shared" si="183"/>
        <v>2102</v>
      </c>
      <c r="B148" s="4">
        <f t="shared" si="184"/>
        <v>1164.5943248862513</v>
      </c>
      <c r="C148" s="4">
        <f t="shared" si="185"/>
        <v>2960.1058038339274</v>
      </c>
      <c r="D148" s="4">
        <f t="shared" si="186"/>
        <v>4357.7337745139621</v>
      </c>
      <c r="E148" s="11">
        <f t="shared" si="187"/>
        <v>3.6660607610164905E-5</v>
      </c>
      <c r="F148" s="11">
        <f t="shared" si="188"/>
        <v>7.2223855286689307E-5</v>
      </c>
      <c r="G148" s="11">
        <f t="shared" si="189"/>
        <v>1.4744243141080607E-4</v>
      </c>
      <c r="H148" s="4">
        <f t="shared" si="190"/>
        <v>142466.00337847974</v>
      </c>
      <c r="I148" s="4">
        <f t="shared" si="191"/>
        <v>53441.397489243485</v>
      </c>
      <c r="J148" s="4">
        <f t="shared" si="192"/>
        <v>20728.858529806941</v>
      </c>
      <c r="K148" s="4">
        <f t="shared" si="193"/>
        <v>122331.01289789879</v>
      </c>
      <c r="L148" s="4">
        <f t="shared" si="194"/>
        <v>18053.880851159516</v>
      </c>
      <c r="M148" s="4">
        <f t="shared" si="195"/>
        <v>4756.7978225376846</v>
      </c>
      <c r="N148" s="11">
        <f t="shared" si="196"/>
        <v>7.8884015234310656E-3</v>
      </c>
      <c r="O148" s="11">
        <f t="shared" si="197"/>
        <v>1.1144389726167159E-2</v>
      </c>
      <c r="P148" s="11">
        <f t="shared" si="198"/>
        <v>1.023847660129551E-2</v>
      </c>
      <c r="Q148" s="4">
        <f t="shared" si="199"/>
        <v>7424.7702740333398</v>
      </c>
      <c r="R148" s="4">
        <f t="shared" si="200"/>
        <v>10373.013729051359</v>
      </c>
      <c r="S148" s="4">
        <f t="shared" si="201"/>
        <v>5534.6031509744098</v>
      </c>
      <c r="T148" s="4">
        <f t="shared" si="202"/>
        <v>52.116084525151294</v>
      </c>
      <c r="U148" s="4">
        <f t="shared" si="203"/>
        <v>194.1007199734851</v>
      </c>
      <c r="V148" s="4">
        <f t="shared" si="204"/>
        <v>266.99989982641637</v>
      </c>
      <c r="W148" s="11">
        <f t="shared" si="205"/>
        <v>-1.0734613539272964E-2</v>
      </c>
      <c r="X148" s="11">
        <f t="shared" si="206"/>
        <v>-1.217998157191269E-2</v>
      </c>
      <c r="Y148" s="11">
        <f t="shared" si="207"/>
        <v>-9.7425357312937999E-3</v>
      </c>
      <c r="Z148" s="4">
        <f t="shared" si="222"/>
        <v>11865.940505430402</v>
      </c>
      <c r="AA148" s="4">
        <f t="shared" si="223"/>
        <v>30686.092187651888</v>
      </c>
      <c r="AB148" s="4">
        <f t="shared" si="224"/>
        <v>31833.177225059557</v>
      </c>
      <c r="AC148" s="12">
        <f t="shared" si="208"/>
        <v>1.593530308498857</v>
      </c>
      <c r="AD148" s="12">
        <f t="shared" si="209"/>
        <v>2.9550102902027766</v>
      </c>
      <c r="AE148" s="12">
        <f t="shared" si="210"/>
        <v>5.7547910539617657</v>
      </c>
      <c r="AF148" s="11">
        <f t="shared" si="211"/>
        <v>-4.0504037456468023E-3</v>
      </c>
      <c r="AG148" s="11">
        <f t="shared" si="212"/>
        <v>2.9673830763510267E-4</v>
      </c>
      <c r="AH148" s="11">
        <f t="shared" si="213"/>
        <v>9.7937136394747881E-3</v>
      </c>
      <c r="AI148" s="1">
        <f t="shared" si="177"/>
        <v>261711.70425939639</v>
      </c>
      <c r="AJ148" s="1">
        <f t="shared" si="178"/>
        <v>95118.189081209173</v>
      </c>
      <c r="AK148" s="1">
        <f t="shared" si="179"/>
        <v>37178.315535087131</v>
      </c>
      <c r="AL148" s="10">
        <f t="shared" si="214"/>
        <v>51.832951172350725</v>
      </c>
      <c r="AM148" s="10">
        <f t="shared" si="215"/>
        <v>10.945493170685026</v>
      </c>
      <c r="AN148" s="10">
        <f t="shared" si="216"/>
        <v>3.6642705958075479</v>
      </c>
      <c r="AO148" s="7">
        <f t="shared" si="217"/>
        <v>8.1799410261071022E-3</v>
      </c>
      <c r="AP148" s="7">
        <f t="shared" si="218"/>
        <v>1.0304568261807714E-2</v>
      </c>
      <c r="AQ148" s="7">
        <f t="shared" si="219"/>
        <v>9.3475435850021958E-3</v>
      </c>
      <c r="AR148" s="1">
        <f t="shared" si="225"/>
        <v>142466.00337847974</v>
      </c>
      <c r="AS148" s="1">
        <f t="shared" si="220"/>
        <v>53441.397489243485</v>
      </c>
      <c r="AT148" s="1">
        <f t="shared" si="221"/>
        <v>20728.858529806941</v>
      </c>
      <c r="AU148" s="1">
        <f t="shared" si="180"/>
        <v>28493.200675695949</v>
      </c>
      <c r="AV148" s="1">
        <f t="shared" si="181"/>
        <v>10688.279497848698</v>
      </c>
      <c r="AW148" s="1">
        <f t="shared" si="182"/>
        <v>4145.7717059613888</v>
      </c>
      <c r="AX148" s="1">
        <f t="shared" si="244"/>
        <v>97864.810318319025</v>
      </c>
      <c r="AY148" s="1">
        <f t="shared" si="227"/>
        <v>14443.10468092761</v>
      </c>
      <c r="AZ148" s="1">
        <f t="shared" si="228"/>
        <v>3805.4382580301476</v>
      </c>
      <c r="BA148" s="1">
        <f t="shared" si="245"/>
        <v>13382.75204972682</v>
      </c>
      <c r="BB148" s="1">
        <f t="shared" si="246"/>
        <v>28351.81167522549</v>
      </c>
      <c r="BC148" s="1">
        <f t="shared" si="247"/>
        <v>35925.969706799515</v>
      </c>
      <c r="BD148" s="1">
        <f t="shared" si="229"/>
        <v>5934.1950906163538</v>
      </c>
      <c r="BE148">
        <f t="shared" si="256"/>
        <v>0</v>
      </c>
      <c r="BF148">
        <f t="shared" si="257"/>
        <v>0</v>
      </c>
      <c r="BG148">
        <f t="shared" si="258"/>
        <v>0</v>
      </c>
      <c r="BH148">
        <f t="shared" si="230"/>
        <v>0</v>
      </c>
      <c r="BI148">
        <f t="shared" si="248"/>
        <v>0</v>
      </c>
      <c r="BJ148">
        <f t="shared" si="231"/>
        <v>0</v>
      </c>
      <c r="BK148">
        <f t="shared" si="232"/>
        <v>0</v>
      </c>
      <c r="BL148">
        <f t="shared" si="233"/>
        <v>0</v>
      </c>
      <c r="BM148">
        <f t="shared" si="234"/>
        <v>0</v>
      </c>
      <c r="BN148">
        <f t="shared" si="235"/>
        <v>0</v>
      </c>
      <c r="BO148">
        <f t="shared" si="249"/>
        <v>0</v>
      </c>
      <c r="BP148">
        <f t="shared" si="250"/>
        <v>0</v>
      </c>
      <c r="BQ148">
        <f t="shared" si="251"/>
        <v>0</v>
      </c>
      <c r="BR148" s="13">
        <f t="shared" si="226"/>
        <v>7.6411979526657917E-2</v>
      </c>
      <c r="BS148" s="8">
        <f>BS$3*temperature!$I258</f>
        <v>-22.353188502001082</v>
      </c>
      <c r="BT148" s="8">
        <f>BT$3*temperature!$I258</f>
        <v>-20.660127747086843</v>
      </c>
      <c r="BU148" s="8">
        <f>BU$3*temperature!$I258</f>
        <v>-18.137813105034631</v>
      </c>
      <c r="BV148" s="8">
        <f t="shared" si="252"/>
        <v>-18.156719281087209</v>
      </c>
      <c r="BW148" s="8">
        <f t="shared" si="236"/>
        <v>-14.802620073353468</v>
      </c>
      <c r="BX148" s="8">
        <f t="shared" si="237"/>
        <v>-12.995425761255369</v>
      </c>
      <c r="BY148" s="15">
        <f t="shared" si="253"/>
        <v>0.18773470373312512</v>
      </c>
      <c r="BZ148" s="15">
        <f t="shared" si="238"/>
        <v>0.2835174954113876</v>
      </c>
      <c r="CA148" s="15">
        <f t="shared" si="239"/>
        <v>0.2835174954113876</v>
      </c>
      <c r="CB148" s="8">
        <f t="shared" si="254"/>
        <v>2.0982346104569363</v>
      </c>
      <c r="CC148" s="8">
        <f t="shared" si="240"/>
        <v>2.9287538368666874</v>
      </c>
      <c r="CD148" s="8">
        <f t="shared" si="241"/>
        <v>2.5711936718896307</v>
      </c>
      <c r="CE148" s="8">
        <f t="shared" si="255"/>
        <v>-20.254953891544147</v>
      </c>
      <c r="CF148" s="8">
        <f t="shared" si="242"/>
        <v>-17.731373910220157</v>
      </c>
      <c r="CG148" s="8">
        <f t="shared" si="243"/>
        <v>-15.566619433145</v>
      </c>
      <c r="CH148" s="8">
        <f>CH$3*temperature!$I258+CH$4*temperature!$I258^2</f>
        <v>-20.254953891544147</v>
      </c>
      <c r="CI148" s="8">
        <f>CI$3*temperature!$I258+CI$4*temperature!$I258^2</f>
        <v>-17.731403977787195</v>
      </c>
      <c r="CJ148" s="8">
        <f>CJ$3*temperature!$I258+CJ$4*temperature!$I258^2</f>
        <v>-15.566634780539701</v>
      </c>
      <c r="CK148" s="13"/>
      <c r="CL148" s="13"/>
      <c r="CM148" s="13"/>
    </row>
    <row r="149" spans="1:91" x14ac:dyDescent="0.3">
      <c r="A149">
        <f t="shared" si="183"/>
        <v>2103</v>
      </c>
      <c r="B149" s="4">
        <f t="shared" si="184"/>
        <v>1164.6348848850425</v>
      </c>
      <c r="C149" s="4">
        <f t="shared" si="185"/>
        <v>2960.3089045744769</v>
      </c>
      <c r="D149" s="4">
        <f t="shared" si="186"/>
        <v>4358.3441636339594</v>
      </c>
      <c r="E149" s="11">
        <f t="shared" si="187"/>
        <v>3.4827577229656655E-5</v>
      </c>
      <c r="F149" s="11">
        <f t="shared" si="188"/>
        <v>6.8612662522354835E-5</v>
      </c>
      <c r="G149" s="11">
        <f t="shared" si="189"/>
        <v>1.4007030984026575E-4</v>
      </c>
      <c r="H149" s="4">
        <f t="shared" si="190"/>
        <v>143580.73878394501</v>
      </c>
      <c r="I149" s="4">
        <f t="shared" si="191"/>
        <v>54034.066671564506</v>
      </c>
      <c r="J149" s="4">
        <f t="shared" si="192"/>
        <v>20941.677189995677</v>
      </c>
      <c r="K149" s="4">
        <f t="shared" si="193"/>
        <v>123283.90695433911</v>
      </c>
      <c r="L149" s="4">
        <f t="shared" si="194"/>
        <v>18252.847393076878</v>
      </c>
      <c r="M149" s="4">
        <f t="shared" si="195"/>
        <v>4804.9617936860313</v>
      </c>
      <c r="N149" s="11">
        <f t="shared" si="196"/>
        <v>7.7894724638276625E-3</v>
      </c>
      <c r="O149" s="11">
        <f t="shared" si="197"/>
        <v>1.1020707600636559E-2</v>
      </c>
      <c r="P149" s="11">
        <f t="shared" si="198"/>
        <v>1.0125292885088788E-2</v>
      </c>
      <c r="Q149" s="4">
        <f t="shared" si="199"/>
        <v>7402.5402448448667</v>
      </c>
      <c r="R149" s="4">
        <f t="shared" si="200"/>
        <v>10360.30697316821</v>
      </c>
      <c r="S149" s="4">
        <f t="shared" si="201"/>
        <v>5536.9510471386802</v>
      </c>
      <c r="T149" s="4">
        <f t="shared" si="202"/>
        <v>51.556638498593713</v>
      </c>
      <c r="U149" s="4">
        <f t="shared" si="203"/>
        <v>191.73657678111306</v>
      </c>
      <c r="V149" s="4">
        <f t="shared" si="204"/>
        <v>264.39864376210562</v>
      </c>
      <c r="W149" s="11">
        <f t="shared" si="205"/>
        <v>-1.0734613539272964E-2</v>
      </c>
      <c r="X149" s="11">
        <f t="shared" si="206"/>
        <v>-1.217998157191269E-2</v>
      </c>
      <c r="Y149" s="11">
        <f t="shared" si="207"/>
        <v>-9.7425357312937999E-3</v>
      </c>
      <c r="Z149" s="4">
        <f t="shared" si="222"/>
        <v>11783.673722673404</v>
      </c>
      <c r="AA149" s="4">
        <f t="shared" si="223"/>
        <v>30661.45803987826</v>
      </c>
      <c r="AB149" s="4">
        <f t="shared" si="224"/>
        <v>32162.419226890874</v>
      </c>
      <c r="AC149" s="12">
        <f t="shared" si="208"/>
        <v>1.5870758673685115</v>
      </c>
      <c r="AD149" s="12">
        <f t="shared" si="209"/>
        <v>2.9558871549553358</v>
      </c>
      <c r="AE149" s="12">
        <f t="shared" si="210"/>
        <v>5.8111518295992788</v>
      </c>
      <c r="AF149" s="11">
        <f t="shared" si="211"/>
        <v>-4.0504037456468023E-3</v>
      </c>
      <c r="AG149" s="11">
        <f t="shared" si="212"/>
        <v>2.9673830763510267E-4</v>
      </c>
      <c r="AH149" s="11">
        <f t="shared" si="213"/>
        <v>9.7937136394747881E-3</v>
      </c>
      <c r="AI149" s="1">
        <f t="shared" si="177"/>
        <v>264033.73450915271</v>
      </c>
      <c r="AJ149" s="1">
        <f t="shared" si="178"/>
        <v>96294.649670936953</v>
      </c>
      <c r="AK149" s="1">
        <f t="shared" si="179"/>
        <v>37606.255687539808</v>
      </c>
      <c r="AL149" s="10">
        <f t="shared" si="214"/>
        <v>52.252701751311655</v>
      </c>
      <c r="AM149" s="10">
        <f t="shared" si="215"/>
        <v>11.057153866406136</v>
      </c>
      <c r="AN149" s="10">
        <f t="shared" si="216"/>
        <v>3.6981800056180854</v>
      </c>
      <c r="AO149" s="7">
        <f t="shared" si="217"/>
        <v>8.0981416158460318E-3</v>
      </c>
      <c r="AP149" s="7">
        <f t="shared" si="218"/>
        <v>1.0201522579189637E-2</v>
      </c>
      <c r="AQ149" s="7">
        <f t="shared" si="219"/>
        <v>9.254068149152174E-3</v>
      </c>
      <c r="AR149" s="1">
        <f t="shared" si="225"/>
        <v>143580.73878394501</v>
      </c>
      <c r="AS149" s="1">
        <f t="shared" si="220"/>
        <v>54034.066671564506</v>
      </c>
      <c r="AT149" s="1">
        <f t="shared" si="221"/>
        <v>20941.677189995677</v>
      </c>
      <c r="AU149" s="1">
        <f t="shared" si="180"/>
        <v>28716.147756789003</v>
      </c>
      <c r="AV149" s="1">
        <f t="shared" si="181"/>
        <v>10806.813334312901</v>
      </c>
      <c r="AW149" s="1">
        <f t="shared" si="182"/>
        <v>4188.3354379991351</v>
      </c>
      <c r="AX149" s="1">
        <f t="shared" si="244"/>
        <v>98627.125563471287</v>
      </c>
      <c r="AY149" s="1">
        <f t="shared" si="227"/>
        <v>14602.277914461501</v>
      </c>
      <c r="AZ149" s="1">
        <f t="shared" si="228"/>
        <v>3843.969434948825</v>
      </c>
      <c r="BA149" s="1">
        <f t="shared" si="245"/>
        <v>13392.254879715993</v>
      </c>
      <c r="BB149" s="1">
        <f t="shared" si="246"/>
        <v>28386.203203723329</v>
      </c>
      <c r="BC149" s="1">
        <f t="shared" si="247"/>
        <v>35974.909464260927</v>
      </c>
      <c r="BD149" s="1">
        <f t="shared" si="229"/>
        <v>5768.2414846442507</v>
      </c>
      <c r="BE149">
        <f t="shared" si="256"/>
        <v>0</v>
      </c>
      <c r="BF149">
        <f t="shared" si="257"/>
        <v>0</v>
      </c>
      <c r="BG149">
        <f t="shared" si="258"/>
        <v>0</v>
      </c>
      <c r="BH149">
        <f t="shared" si="230"/>
        <v>0</v>
      </c>
      <c r="BI149">
        <f t="shared" si="248"/>
        <v>0</v>
      </c>
      <c r="BJ149">
        <f t="shared" si="231"/>
        <v>0</v>
      </c>
      <c r="BK149">
        <f t="shared" si="232"/>
        <v>0</v>
      </c>
      <c r="BL149">
        <f t="shared" si="233"/>
        <v>0</v>
      </c>
      <c r="BM149">
        <f t="shared" si="234"/>
        <v>0</v>
      </c>
      <c r="BN149">
        <f t="shared" si="235"/>
        <v>0</v>
      </c>
      <c r="BO149">
        <f t="shared" si="249"/>
        <v>0</v>
      </c>
      <c r="BP149">
        <f t="shared" si="250"/>
        <v>0</v>
      </c>
      <c r="BQ149">
        <f t="shared" si="251"/>
        <v>0</v>
      </c>
      <c r="BR149" s="13">
        <f t="shared" si="226"/>
        <v>7.4186387889959141E-2</v>
      </c>
      <c r="BS149" s="8">
        <f>BS$3*temperature!$I259</f>
        <v>-22.555474405002759</v>
      </c>
      <c r="BT149" s="8">
        <f>BT$3*temperature!$I259</f>
        <v>-20.847092241976476</v>
      </c>
      <c r="BU149" s="8">
        <f>BU$3*temperature!$I259</f>
        <v>-18.30195183191465</v>
      </c>
      <c r="BV149" s="8">
        <f t="shared" si="252"/>
        <v>-18.282709350147865</v>
      </c>
      <c r="BW149" s="8">
        <f t="shared" si="236"/>
        <v>-14.883089462653814</v>
      </c>
      <c r="BX149" s="8">
        <f t="shared" si="237"/>
        <v>-13.06607095579013</v>
      </c>
      <c r="BY149" s="15">
        <f t="shared" si="253"/>
        <v>0.18943361501220318</v>
      </c>
      <c r="BZ149" s="15">
        <f t="shared" si="238"/>
        <v>0.28608319616459027</v>
      </c>
      <c r="CA149" s="15">
        <f t="shared" si="239"/>
        <v>0.28608319616459027</v>
      </c>
      <c r="CB149" s="8">
        <f t="shared" si="254"/>
        <v>2.1363825274274477</v>
      </c>
      <c r="CC149" s="8">
        <f t="shared" si="240"/>
        <v>2.9820013896613324</v>
      </c>
      <c r="CD149" s="8">
        <f t="shared" si="241"/>
        <v>2.6179404380622606</v>
      </c>
      <c r="CE149" s="8">
        <f t="shared" si="255"/>
        <v>-20.419091877575312</v>
      </c>
      <c r="CF149" s="8">
        <f t="shared" si="242"/>
        <v>-17.865090852315145</v>
      </c>
      <c r="CG149" s="8">
        <f t="shared" si="243"/>
        <v>-15.684011393852391</v>
      </c>
      <c r="CH149" s="8">
        <f>CH$3*temperature!$I259+CH$4*temperature!$I259^2</f>
        <v>-20.419091877575312</v>
      </c>
      <c r="CI149" s="8">
        <f>CI$3*temperature!$I259+CI$4*temperature!$I259^2</f>
        <v>-17.865121083334095</v>
      </c>
      <c r="CJ149" s="8">
        <f>CJ$3*temperature!$I259+CJ$4*temperature!$I259^2</f>
        <v>-15.684026824677915</v>
      </c>
      <c r="CK149" s="13"/>
      <c r="CL149" s="13"/>
      <c r="CM149" s="13"/>
    </row>
    <row r="150" spans="1:91" x14ac:dyDescent="0.3">
      <c r="A150">
        <f t="shared" si="183"/>
        <v>2104</v>
      </c>
      <c r="B150" s="4">
        <f t="shared" si="184"/>
        <v>1164.6734182258704</v>
      </c>
      <c r="C150" s="4">
        <f t="shared" si="185"/>
        <v>2960.5018635165166</v>
      </c>
      <c r="D150" s="4">
        <f t="shared" si="186"/>
        <v>4358.9241145204805</v>
      </c>
      <c r="E150" s="11">
        <f t="shared" si="187"/>
        <v>3.3086198368173824E-5</v>
      </c>
      <c r="F150" s="11">
        <f t="shared" si="188"/>
        <v>6.5182029396237086E-5</v>
      </c>
      <c r="G150" s="11">
        <f t="shared" si="189"/>
        <v>1.3306679434825245E-4</v>
      </c>
      <c r="H150" s="4">
        <f t="shared" si="190"/>
        <v>144689.92765241442</v>
      </c>
      <c r="I150" s="4">
        <f t="shared" si="191"/>
        <v>54626.520463537221</v>
      </c>
      <c r="J150" s="4">
        <f t="shared" si="192"/>
        <v>21154.191748181929</v>
      </c>
      <c r="K150" s="4">
        <f t="shared" si="193"/>
        <v>124232.18851583169</v>
      </c>
      <c r="L150" s="4">
        <f t="shared" si="194"/>
        <v>18451.777091148742</v>
      </c>
      <c r="M150" s="4">
        <f t="shared" si="195"/>
        <v>4853.0763996815012</v>
      </c>
      <c r="N150" s="11">
        <f t="shared" si="196"/>
        <v>7.6918519612116931E-3</v>
      </c>
      <c r="O150" s="11">
        <f t="shared" si="197"/>
        <v>1.0898557018962141E-2</v>
      </c>
      <c r="P150" s="11">
        <f t="shared" si="198"/>
        <v>1.0013525197785089E-2</v>
      </c>
      <c r="Q150" s="4">
        <f t="shared" si="199"/>
        <v>7379.649015484466</v>
      </c>
      <c r="R150" s="4">
        <f t="shared" si="200"/>
        <v>10346.330101367999</v>
      </c>
      <c r="S150" s="4">
        <f t="shared" si="201"/>
        <v>5538.6482456207714</v>
      </c>
      <c r="T150" s="4">
        <f t="shared" si="202"/>
        <v>51.003197908927305</v>
      </c>
      <c r="U150" s="4">
        <f t="shared" si="203"/>
        <v>189.40122880925747</v>
      </c>
      <c r="V150" s="4">
        <f t="shared" si="204"/>
        <v>261.82273052794767</v>
      </c>
      <c r="W150" s="11">
        <f t="shared" si="205"/>
        <v>-1.0734613539272964E-2</v>
      </c>
      <c r="X150" s="11">
        <f t="shared" si="206"/>
        <v>-1.217998157191269E-2</v>
      </c>
      <c r="Y150" s="11">
        <f t="shared" si="207"/>
        <v>-9.7425357312937999E-3</v>
      </c>
      <c r="Z150" s="4">
        <f t="shared" si="222"/>
        <v>11700.807244886697</v>
      </c>
      <c r="AA150" s="4">
        <f t="shared" si="223"/>
        <v>30632.985587137842</v>
      </c>
      <c r="AB150" s="4">
        <f t="shared" si="224"/>
        <v>32491.186357086197</v>
      </c>
      <c r="AC150" s="12">
        <f t="shared" si="208"/>
        <v>1.5806475693306965</v>
      </c>
      <c r="AD150" s="12">
        <f t="shared" si="209"/>
        <v>2.9567642799072575</v>
      </c>
      <c r="AE150" s="12">
        <f t="shared" si="210"/>
        <v>5.8680645865338841</v>
      </c>
      <c r="AF150" s="11">
        <f t="shared" si="211"/>
        <v>-4.0504037456468023E-3</v>
      </c>
      <c r="AG150" s="11">
        <f t="shared" si="212"/>
        <v>2.9673830763510267E-4</v>
      </c>
      <c r="AH150" s="11">
        <f t="shared" si="213"/>
        <v>9.7937136394747881E-3</v>
      </c>
      <c r="AI150" s="1">
        <f t="shared" si="177"/>
        <v>266346.50881502643</v>
      </c>
      <c r="AJ150" s="1">
        <f t="shared" si="178"/>
        <v>97471.998038156162</v>
      </c>
      <c r="AK150" s="1">
        <f t="shared" si="179"/>
        <v>38033.965556784962</v>
      </c>
      <c r="AL150" s="10">
        <f t="shared" si="214"/>
        <v>52.671620032118419</v>
      </c>
      <c r="AM150" s="10">
        <f t="shared" si="215"/>
        <v>11.168825673187555</v>
      </c>
      <c r="AN150" s="10">
        <f t="shared" si="216"/>
        <v>3.7320609833199088</v>
      </c>
      <c r="AO150" s="7">
        <f t="shared" si="217"/>
        <v>8.0171601996875709E-3</v>
      </c>
      <c r="AP150" s="7">
        <f t="shared" si="218"/>
        <v>1.0099507353397741E-2</v>
      </c>
      <c r="AQ150" s="7">
        <f t="shared" si="219"/>
        <v>9.1615274676606524E-3</v>
      </c>
      <c r="AR150" s="1">
        <f t="shared" si="225"/>
        <v>144689.92765241442</v>
      </c>
      <c r="AS150" s="1">
        <f t="shared" si="220"/>
        <v>54626.520463537221</v>
      </c>
      <c r="AT150" s="1">
        <f t="shared" si="221"/>
        <v>21154.191748181929</v>
      </c>
      <c r="AU150" s="1">
        <f t="shared" si="180"/>
        <v>28937.985530482885</v>
      </c>
      <c r="AV150" s="1">
        <f t="shared" si="181"/>
        <v>10925.304092707445</v>
      </c>
      <c r="AW150" s="1">
        <f t="shared" si="182"/>
        <v>4230.8383496363858</v>
      </c>
      <c r="AX150" s="1">
        <f t="shared" si="244"/>
        <v>99385.75081266537</v>
      </c>
      <c r="AY150" s="1">
        <f t="shared" si="227"/>
        <v>14761.421672918994</v>
      </c>
      <c r="AZ150" s="1">
        <f t="shared" si="228"/>
        <v>3882.4611197452009</v>
      </c>
      <c r="BA150" s="1">
        <f t="shared" si="245"/>
        <v>13401.622195985277</v>
      </c>
      <c r="BB150" s="1">
        <f t="shared" si="246"/>
        <v>28420.144117486612</v>
      </c>
      <c r="BC150" s="1">
        <f t="shared" si="247"/>
        <v>36023.127638447637</v>
      </c>
      <c r="BD150" s="1">
        <f t="shared" si="229"/>
        <v>5606.8266970580935</v>
      </c>
      <c r="BE150">
        <f t="shared" si="256"/>
        <v>0</v>
      </c>
      <c r="BF150">
        <f t="shared" si="257"/>
        <v>0</v>
      </c>
      <c r="BG150">
        <f t="shared" si="258"/>
        <v>0</v>
      </c>
      <c r="BH150">
        <f t="shared" si="230"/>
        <v>0</v>
      </c>
      <c r="BI150">
        <f t="shared" si="248"/>
        <v>0</v>
      </c>
      <c r="BJ150">
        <f t="shared" si="231"/>
        <v>0</v>
      </c>
      <c r="BK150">
        <f t="shared" si="232"/>
        <v>0</v>
      </c>
      <c r="BL150">
        <f t="shared" si="233"/>
        <v>0</v>
      </c>
      <c r="BM150">
        <f t="shared" si="234"/>
        <v>0</v>
      </c>
      <c r="BN150">
        <f t="shared" si="235"/>
        <v>0</v>
      </c>
      <c r="BO150">
        <f t="shared" si="249"/>
        <v>0</v>
      </c>
      <c r="BP150">
        <f t="shared" si="250"/>
        <v>0</v>
      </c>
      <c r="BQ150">
        <f t="shared" si="251"/>
        <v>0</v>
      </c>
      <c r="BR150" s="13">
        <f t="shared" si="226"/>
        <v>7.2025619310639943E-2</v>
      </c>
      <c r="BS150" s="8">
        <f>BS$3*temperature!$I260</f>
        <v>-22.757206508054544</v>
      </c>
      <c r="BT150" s="8">
        <f>BT$3*temperature!$I260</f>
        <v>-21.033544882474065</v>
      </c>
      <c r="BU150" s="8">
        <f>BU$3*temperature!$I260</f>
        <v>-18.465641194714564</v>
      </c>
      <c r="BV150" s="8">
        <f t="shared" si="252"/>
        <v>-18.407669983445384</v>
      </c>
      <c r="BW150" s="8">
        <f t="shared" si="236"/>
        <v>-14.962383096487345</v>
      </c>
      <c r="BX150" s="8">
        <f t="shared" si="237"/>
        <v>-13.135683938270086</v>
      </c>
      <c r="BY150" s="15">
        <f t="shared" si="253"/>
        <v>0.19112787516647589</v>
      </c>
      <c r="BZ150" s="15">
        <f t="shared" si="238"/>
        <v>0.28864187277558895</v>
      </c>
      <c r="CA150" s="15">
        <f t="shared" si="239"/>
        <v>0.288641872775589</v>
      </c>
      <c r="CB150" s="8">
        <f t="shared" si="254"/>
        <v>2.174768262304581</v>
      </c>
      <c r="CC150" s="8">
        <f t="shared" si="240"/>
        <v>3.0355808929933596</v>
      </c>
      <c r="CD150" s="8">
        <f t="shared" si="241"/>
        <v>2.6649786282222383</v>
      </c>
      <c r="CE150" s="8">
        <f t="shared" si="255"/>
        <v>-20.582438245749966</v>
      </c>
      <c r="CF150" s="8">
        <f t="shared" si="242"/>
        <v>-17.997963989480706</v>
      </c>
      <c r="CG150" s="8">
        <f t="shared" si="243"/>
        <v>-15.800662566492324</v>
      </c>
      <c r="CH150" s="8">
        <f>CH$3*temperature!$I260+CH$4*temperature!$I260^2</f>
        <v>-20.582438245749962</v>
      </c>
      <c r="CI150" s="8">
        <f>CI$3*temperature!$I260+CI$4*temperature!$I260^2</f>
        <v>-17.997994381563323</v>
      </c>
      <c r="CJ150" s="8">
        <f>CJ$3*temperature!$I260+CJ$4*temperature!$I260^2</f>
        <v>-15.800678079529648</v>
      </c>
      <c r="CK150" s="13"/>
      <c r="CL150" s="13"/>
      <c r="CM150" s="13"/>
    </row>
    <row r="151" spans="1:91" x14ac:dyDescent="0.3">
      <c r="A151">
        <f t="shared" si="183"/>
        <v>2105</v>
      </c>
      <c r="B151" s="4">
        <f t="shared" si="184"/>
        <v>1164.7100261108324</v>
      </c>
      <c r="C151" s="4">
        <f t="shared" si="185"/>
        <v>2960.6851864600371</v>
      </c>
      <c r="D151" s="4">
        <f t="shared" si="186"/>
        <v>4359.4751411762709</v>
      </c>
      <c r="E151" s="11">
        <f t="shared" si="187"/>
        <v>3.143188844976513E-5</v>
      </c>
      <c r="F151" s="11">
        <f t="shared" si="188"/>
        <v>6.1922927926425227E-5</v>
      </c>
      <c r="G151" s="11">
        <f t="shared" si="189"/>
        <v>1.2641345463083981E-4</v>
      </c>
      <c r="H151" s="4">
        <f t="shared" si="190"/>
        <v>145793.50542645078</v>
      </c>
      <c r="I151" s="4">
        <f t="shared" si="191"/>
        <v>55218.699572324251</v>
      </c>
      <c r="J151" s="4">
        <f t="shared" si="192"/>
        <v>21366.385573292693</v>
      </c>
      <c r="K151" s="4">
        <f t="shared" si="193"/>
        <v>125175.7966858759</v>
      </c>
      <c r="L151" s="4">
        <f t="shared" si="194"/>
        <v>18650.648783887373</v>
      </c>
      <c r="M151" s="4">
        <f t="shared" si="195"/>
        <v>4901.1371510029139</v>
      </c>
      <c r="N151" s="11">
        <f t="shared" si="196"/>
        <v>7.5955207850497697E-3</v>
      </c>
      <c r="O151" s="11">
        <f t="shared" si="197"/>
        <v>1.0777915414663664E-2</v>
      </c>
      <c r="P151" s="11">
        <f t="shared" si="198"/>
        <v>9.90315160185129E-3</v>
      </c>
      <c r="Q151" s="4">
        <f t="shared" si="199"/>
        <v>7356.1131224542123</v>
      </c>
      <c r="R151" s="4">
        <f t="shared" si="200"/>
        <v>10331.105342231018</v>
      </c>
      <c r="S151" s="4">
        <f t="shared" si="201"/>
        <v>5539.7036661947914</v>
      </c>
      <c r="T151" s="4">
        <f t="shared" si="202"/>
        <v>50.455698290107918</v>
      </c>
      <c r="U151" s="4">
        <f t="shared" si="203"/>
        <v>187.09432533266309</v>
      </c>
      <c r="V151" s="4">
        <f t="shared" si="204"/>
        <v>259.27191322051425</v>
      </c>
      <c r="W151" s="11">
        <f t="shared" si="205"/>
        <v>-1.0734613539272964E-2</v>
      </c>
      <c r="X151" s="11">
        <f t="shared" si="206"/>
        <v>-1.217998157191269E-2</v>
      </c>
      <c r="Y151" s="11">
        <f t="shared" si="207"/>
        <v>-9.7425357312937999E-3</v>
      </c>
      <c r="Z151" s="4">
        <f t="shared" si="222"/>
        <v>11617.377840968615</v>
      </c>
      <c r="AA151" s="4">
        <f t="shared" si="223"/>
        <v>30600.736989054218</v>
      </c>
      <c r="AB151" s="4">
        <f t="shared" si="224"/>
        <v>32819.45254062485</v>
      </c>
      <c r="AC151" s="12">
        <f t="shared" si="208"/>
        <v>1.5742453084953318</v>
      </c>
      <c r="AD151" s="12">
        <f t="shared" si="209"/>
        <v>2.9576416651357533</v>
      </c>
      <c r="AE151" s="12">
        <f t="shared" si="210"/>
        <v>5.9255347307123403</v>
      </c>
      <c r="AF151" s="11">
        <f t="shared" si="211"/>
        <v>-4.0504037456468023E-3</v>
      </c>
      <c r="AG151" s="11">
        <f t="shared" si="212"/>
        <v>2.9673830763510267E-4</v>
      </c>
      <c r="AH151" s="11">
        <f t="shared" si="213"/>
        <v>9.7937136394747881E-3</v>
      </c>
      <c r="AI151" s="1">
        <f t="shared" si="177"/>
        <v>268649.84346400667</v>
      </c>
      <c r="AJ151" s="1">
        <f t="shared" si="178"/>
        <v>98650.102327047993</v>
      </c>
      <c r="AK151" s="1">
        <f t="shared" si="179"/>
        <v>38461.407350742855</v>
      </c>
      <c r="AL151" s="10">
        <f t="shared" si="214"/>
        <v>53.089674079735246</v>
      </c>
      <c r="AM151" s="10">
        <f t="shared" si="215"/>
        <v>11.28049731383258</v>
      </c>
      <c r="AN151" s="10">
        <f t="shared" si="216"/>
        <v>3.7659104487374822</v>
      </c>
      <c r="AO151" s="7">
        <f t="shared" si="217"/>
        <v>7.9369885976906945E-3</v>
      </c>
      <c r="AP151" s="7">
        <f t="shared" si="218"/>
        <v>9.9985122798637634E-3</v>
      </c>
      <c r="AQ151" s="7">
        <f t="shared" si="219"/>
        <v>9.0699121929840466E-3</v>
      </c>
      <c r="AR151" s="1">
        <f t="shared" si="225"/>
        <v>145793.50542645078</v>
      </c>
      <c r="AS151" s="1">
        <f t="shared" si="220"/>
        <v>55218.699572324251</v>
      </c>
      <c r="AT151" s="1">
        <f t="shared" si="221"/>
        <v>21366.385573292693</v>
      </c>
      <c r="AU151" s="1">
        <f t="shared" si="180"/>
        <v>29158.701085290159</v>
      </c>
      <c r="AV151" s="1">
        <f t="shared" si="181"/>
        <v>11043.739914464852</v>
      </c>
      <c r="AW151" s="1">
        <f t="shared" si="182"/>
        <v>4273.2771146585392</v>
      </c>
      <c r="AX151" s="1">
        <f t="shared" si="244"/>
        <v>100140.63734870072</v>
      </c>
      <c r="AY151" s="1">
        <f t="shared" si="227"/>
        <v>14920.519027109896</v>
      </c>
      <c r="AZ151" s="1">
        <f t="shared" si="228"/>
        <v>3920.9097208023309</v>
      </c>
      <c r="BA151" s="1">
        <f t="shared" si="245"/>
        <v>13410.856585465062</v>
      </c>
      <c r="BB151" s="1">
        <f t="shared" si="246"/>
        <v>28453.643254503029</v>
      </c>
      <c r="BC151" s="1">
        <f t="shared" si="247"/>
        <v>36070.641618511218</v>
      </c>
      <c r="BD151" s="1">
        <f t="shared" si="229"/>
        <v>5449.8318734070899</v>
      </c>
      <c r="BE151">
        <f t="shared" si="256"/>
        <v>0</v>
      </c>
      <c r="BF151">
        <f t="shared" si="257"/>
        <v>0</v>
      </c>
      <c r="BG151">
        <f t="shared" si="258"/>
        <v>0</v>
      </c>
      <c r="BH151">
        <f t="shared" si="230"/>
        <v>0</v>
      </c>
      <c r="BI151">
        <f t="shared" si="248"/>
        <v>0</v>
      </c>
      <c r="BJ151">
        <f t="shared" si="231"/>
        <v>0</v>
      </c>
      <c r="BK151">
        <f t="shared" si="232"/>
        <v>0</v>
      </c>
      <c r="BL151">
        <f t="shared" si="233"/>
        <v>0</v>
      </c>
      <c r="BM151">
        <f t="shared" si="234"/>
        <v>0</v>
      </c>
      <c r="BN151">
        <f t="shared" si="235"/>
        <v>0</v>
      </c>
      <c r="BO151">
        <f t="shared" si="249"/>
        <v>0</v>
      </c>
      <c r="BP151">
        <f t="shared" si="250"/>
        <v>0</v>
      </c>
      <c r="BQ151">
        <f t="shared" si="251"/>
        <v>0</v>
      </c>
      <c r="BR151" s="13">
        <f t="shared" si="226"/>
        <v>6.9927785738485376E-2</v>
      </c>
      <c r="BS151" s="8">
        <f>BS$3*temperature!$I261</f>
        <v>-22.958368665239554</v>
      </c>
      <c r="BT151" s="8">
        <f>BT$3*temperature!$I261</f>
        <v>-21.219470745576317</v>
      </c>
      <c r="BU151" s="8">
        <f>BU$3*temperature!$I261</f>
        <v>-18.628868092322513</v>
      </c>
      <c r="BV151" s="8">
        <f t="shared" si="252"/>
        <v>-18.531596891177973</v>
      </c>
      <c r="BW151" s="8">
        <f t="shared" si="236"/>
        <v>-15.040502600830758</v>
      </c>
      <c r="BX151" s="8">
        <f t="shared" si="237"/>
        <v>-13.204266136162769</v>
      </c>
      <c r="BY151" s="15">
        <f t="shared" si="253"/>
        <v>0.19281734859341287</v>
      </c>
      <c r="BZ151" s="15">
        <f t="shared" si="238"/>
        <v>0.29119332045704793</v>
      </c>
      <c r="CA151" s="15">
        <f t="shared" si="239"/>
        <v>0.29119332045704793</v>
      </c>
      <c r="CB151" s="8">
        <f t="shared" si="254"/>
        <v>2.2133858870307912</v>
      </c>
      <c r="CC151" s="8">
        <f t="shared" si="240"/>
        <v>3.0894840723727794</v>
      </c>
      <c r="CD151" s="8">
        <f t="shared" si="241"/>
        <v>2.7123009780798721</v>
      </c>
      <c r="CE151" s="8">
        <f t="shared" si="255"/>
        <v>-20.744982778208765</v>
      </c>
      <c r="CF151" s="8">
        <f t="shared" si="242"/>
        <v>-18.129986673203536</v>
      </c>
      <c r="CG151" s="8">
        <f t="shared" si="243"/>
        <v>-15.916567114242641</v>
      </c>
      <c r="CH151" s="8">
        <f>CH$3*temperature!$I261+CH$4*temperature!$I261^2</f>
        <v>-20.744982778208765</v>
      </c>
      <c r="CI151" s="8">
        <f>CI$3*temperature!$I261+CI$4*temperature!$I261^2</f>
        <v>-18.130017223964899</v>
      </c>
      <c r="CJ151" s="8">
        <f>CJ$3*temperature!$I261+CJ$4*temperature!$I261^2</f>
        <v>-15.91658270827442</v>
      </c>
      <c r="CK151" s="13"/>
      <c r="CL151" s="13"/>
      <c r="CM151" s="13"/>
    </row>
    <row r="152" spans="1:91" x14ac:dyDescent="0.3">
      <c r="A152">
        <f t="shared" si="183"/>
        <v>2106</v>
      </c>
      <c r="B152" s="4">
        <f t="shared" si="184"/>
        <v>1164.7448046946683</v>
      </c>
      <c r="C152" s="4">
        <f t="shared" si="185"/>
        <v>2960.85935404068</v>
      </c>
      <c r="D152" s="4">
        <f t="shared" si="186"/>
        <v>4359.9986826735958</v>
      </c>
      <c r="E152" s="11">
        <f t="shared" si="187"/>
        <v>2.9860294027276873E-5</v>
      </c>
      <c r="F152" s="11">
        <f t="shared" si="188"/>
        <v>5.8826781530103961E-5</v>
      </c>
      <c r="G152" s="11">
        <f t="shared" si="189"/>
        <v>1.2009278189929781E-4</v>
      </c>
      <c r="H152" s="4">
        <f t="shared" si="190"/>
        <v>146891.40986120145</v>
      </c>
      <c r="I152" s="4">
        <f t="shared" si="191"/>
        <v>55810.545430068727</v>
      </c>
      <c r="J152" s="4">
        <f t="shared" si="192"/>
        <v>21578.242249688035</v>
      </c>
      <c r="K152" s="4">
        <f t="shared" si="193"/>
        <v>126114.67273271784</v>
      </c>
      <c r="L152" s="4">
        <f t="shared" si="194"/>
        <v>18849.441583202581</v>
      </c>
      <c r="M152" s="4">
        <f t="shared" si="195"/>
        <v>4949.1396259909043</v>
      </c>
      <c r="N152" s="11">
        <f t="shared" si="196"/>
        <v>7.5004599267540772E-3</v>
      </c>
      <c r="O152" s="11">
        <f t="shared" si="197"/>
        <v>1.0658760540649403E-2</v>
      </c>
      <c r="P152" s="11">
        <f t="shared" si="198"/>
        <v>9.7941505224288239E-3</v>
      </c>
      <c r="Q152" s="4">
        <f t="shared" si="199"/>
        <v>7331.9489761855702</v>
      </c>
      <c r="R152" s="4">
        <f t="shared" si="200"/>
        <v>10314.654969443622</v>
      </c>
      <c r="S152" s="4">
        <f t="shared" si="201"/>
        <v>5540.1262483679247</v>
      </c>
      <c r="T152" s="4">
        <f t="shared" si="202"/>
        <v>49.914075868109457</v>
      </c>
      <c r="U152" s="4">
        <f t="shared" si="203"/>
        <v>184.81551989790182</v>
      </c>
      <c r="V152" s="4">
        <f t="shared" si="204"/>
        <v>256.74594734184251</v>
      </c>
      <c r="W152" s="11">
        <f t="shared" si="205"/>
        <v>-1.0734613539272964E-2</v>
      </c>
      <c r="X152" s="11">
        <f t="shared" si="206"/>
        <v>-1.217998157191269E-2</v>
      </c>
      <c r="Y152" s="11">
        <f t="shared" si="207"/>
        <v>-9.7425357312937999E-3</v>
      </c>
      <c r="Z152" s="4">
        <f t="shared" si="222"/>
        <v>11533.421573662321</v>
      </c>
      <c r="AA152" s="4">
        <f t="shared" si="223"/>
        <v>30564.774656052949</v>
      </c>
      <c r="AB152" s="4">
        <f t="shared" si="224"/>
        <v>33147.192041090879</v>
      </c>
      <c r="AC152" s="12">
        <f t="shared" si="208"/>
        <v>1.5678689794012355</v>
      </c>
      <c r="AD152" s="12">
        <f t="shared" si="209"/>
        <v>2.958519310718057</v>
      </c>
      <c r="AE152" s="12">
        <f t="shared" si="210"/>
        <v>5.9835677210256994</v>
      </c>
      <c r="AF152" s="11">
        <f t="shared" si="211"/>
        <v>-4.0504037456468023E-3</v>
      </c>
      <c r="AG152" s="11">
        <f t="shared" si="212"/>
        <v>2.9673830763510267E-4</v>
      </c>
      <c r="AH152" s="11">
        <f t="shared" si="213"/>
        <v>9.7937136394747881E-3</v>
      </c>
      <c r="AI152" s="1">
        <f t="shared" si="177"/>
        <v>270943.56020289619</v>
      </c>
      <c r="AJ152" s="1">
        <f t="shared" si="178"/>
        <v>99828.832008808051</v>
      </c>
      <c r="AK152" s="1">
        <f t="shared" si="179"/>
        <v>38888.54373032711</v>
      </c>
      <c r="AL152" s="10">
        <f t="shared" si="214"/>
        <v>53.506832496182966</v>
      </c>
      <c r="AM152" s="10">
        <f t="shared" si="215"/>
        <v>11.39215762283875</v>
      </c>
      <c r="AN152" s="10">
        <f t="shared" si="216"/>
        <v>3.7997253610632056</v>
      </c>
      <c r="AO152" s="7">
        <f t="shared" si="217"/>
        <v>7.8576187117137871E-3</v>
      </c>
      <c r="AP152" s="7">
        <f t="shared" si="218"/>
        <v>9.8985271570651255E-3</v>
      </c>
      <c r="AQ152" s="7">
        <f t="shared" si="219"/>
        <v>8.9792130710542057E-3</v>
      </c>
      <c r="AR152" s="1">
        <f t="shared" si="225"/>
        <v>146891.40986120145</v>
      </c>
      <c r="AS152" s="1">
        <f t="shared" si="220"/>
        <v>55810.545430068727</v>
      </c>
      <c r="AT152" s="1">
        <f t="shared" si="221"/>
        <v>21578.242249688035</v>
      </c>
      <c r="AU152" s="1">
        <f t="shared" si="180"/>
        <v>29378.281972240293</v>
      </c>
      <c r="AV152" s="1">
        <f t="shared" si="181"/>
        <v>11162.109086013746</v>
      </c>
      <c r="AW152" s="1">
        <f t="shared" si="182"/>
        <v>4315.6484499376074</v>
      </c>
      <c r="AX152" s="1">
        <f t="shared" si="244"/>
        <v>100891.73818617426</v>
      </c>
      <c r="AY152" s="1">
        <f t="shared" si="227"/>
        <v>15079.553266562063</v>
      </c>
      <c r="AZ152" s="1">
        <f t="shared" si="228"/>
        <v>3959.311700792724</v>
      </c>
      <c r="BA152" s="1">
        <f t="shared" si="245"/>
        <v>13419.960559759194</v>
      </c>
      <c r="BB152" s="1">
        <f t="shared" si="246"/>
        <v>28486.709176872504</v>
      </c>
      <c r="BC152" s="1">
        <f t="shared" si="247"/>
        <v>36117.468163774349</v>
      </c>
      <c r="BD152" s="1">
        <f t="shared" si="229"/>
        <v>5297.1409684753689</v>
      </c>
      <c r="BE152">
        <f t="shared" si="256"/>
        <v>0</v>
      </c>
      <c r="BF152">
        <f t="shared" si="257"/>
        <v>0</v>
      </c>
      <c r="BG152">
        <f t="shared" si="258"/>
        <v>0</v>
      </c>
      <c r="BH152">
        <f t="shared" si="230"/>
        <v>0</v>
      </c>
      <c r="BI152">
        <f t="shared" si="248"/>
        <v>0</v>
      </c>
      <c r="BJ152">
        <f t="shared" si="231"/>
        <v>0</v>
      </c>
      <c r="BK152">
        <f t="shared" si="232"/>
        <v>0</v>
      </c>
      <c r="BL152">
        <f t="shared" si="233"/>
        <v>0</v>
      </c>
      <c r="BM152">
        <f t="shared" si="234"/>
        <v>0</v>
      </c>
      <c r="BN152">
        <f t="shared" si="235"/>
        <v>0</v>
      </c>
      <c r="BO152">
        <f t="shared" si="249"/>
        <v>0</v>
      </c>
      <c r="BP152">
        <f t="shared" si="250"/>
        <v>0</v>
      </c>
      <c r="BQ152">
        <f t="shared" si="251"/>
        <v>0</v>
      </c>
      <c r="BR152" s="13">
        <f t="shared" si="226"/>
        <v>6.7891054115034349E-2</v>
      </c>
      <c r="BS152" s="8">
        <f>BS$3*temperature!$I262</f>
        <v>-23.158945340361583</v>
      </c>
      <c r="BT152" s="8">
        <f>BT$3*temperature!$I262</f>
        <v>-21.404855471819559</v>
      </c>
      <c r="BU152" s="8">
        <f>BU$3*temperature!$I262</f>
        <v>-18.791619918365896</v>
      </c>
      <c r="BV152" s="8">
        <f t="shared" si="252"/>
        <v>-18.654486358241346</v>
      </c>
      <c r="BW152" s="8">
        <f t="shared" si="236"/>
        <v>-15.11745011631438</v>
      </c>
      <c r="BX152" s="8">
        <f t="shared" si="237"/>
        <v>-13.271819428757267</v>
      </c>
      <c r="BY152" s="15">
        <f t="shared" si="253"/>
        <v>0.19450190481126245</v>
      </c>
      <c r="BZ152" s="15">
        <f t="shared" si="238"/>
        <v>0.29373734215504643</v>
      </c>
      <c r="CA152" s="15">
        <f t="shared" si="239"/>
        <v>0.29373734215504649</v>
      </c>
      <c r="CB152" s="8">
        <f t="shared" si="254"/>
        <v>2.2522294910601195</v>
      </c>
      <c r="CC152" s="8">
        <f t="shared" si="240"/>
        <v>3.1437026777525898</v>
      </c>
      <c r="CD152" s="8">
        <f t="shared" si="241"/>
        <v>2.7599002448043155</v>
      </c>
      <c r="CE152" s="8">
        <f t="shared" si="255"/>
        <v>-20.906715849301467</v>
      </c>
      <c r="CF152" s="8">
        <f t="shared" si="242"/>
        <v>-18.26115279406697</v>
      </c>
      <c r="CG152" s="8">
        <f t="shared" si="243"/>
        <v>-16.031719673561582</v>
      </c>
      <c r="CH152" s="8">
        <f>CH$3*temperature!$I262+CH$4*temperature!$I262^2</f>
        <v>-20.906715849301463</v>
      </c>
      <c r="CI152" s="8">
        <f>CI$3*temperature!$I262+CI$4*temperature!$I262^2</f>
        <v>-18.261183501126485</v>
      </c>
      <c r="CJ152" s="8">
        <f>CJ$3*temperature!$I262+CJ$4*temperature!$I262^2</f>
        <v>-16.031735347372695</v>
      </c>
      <c r="CK152" s="13"/>
      <c r="CL152" s="13"/>
      <c r="CM152" s="13"/>
    </row>
    <row r="153" spans="1:91" x14ac:dyDescent="0.3">
      <c r="A153">
        <f t="shared" si="183"/>
        <v>2107</v>
      </c>
      <c r="B153" s="4">
        <f t="shared" si="184"/>
        <v>1164.7778453358867</v>
      </c>
      <c r="C153" s="4">
        <f t="shared" si="185"/>
        <v>2961.0248229757231</v>
      </c>
      <c r="D153" s="4">
        <f t="shared" si="186"/>
        <v>4360.4961068259317</v>
      </c>
      <c r="E153" s="11">
        <f t="shared" si="187"/>
        <v>2.8367279325913028E-5</v>
      </c>
      <c r="F153" s="11">
        <f t="shared" si="188"/>
        <v>5.5885442453598761E-5</v>
      </c>
      <c r="G153" s="11">
        <f t="shared" si="189"/>
        <v>1.1408814280433292E-4</v>
      </c>
      <c r="H153" s="4">
        <f t="shared" si="190"/>
        <v>147983.58098313835</v>
      </c>
      <c r="I153" s="4">
        <f t="shared" si="191"/>
        <v>56402.000196990004</v>
      </c>
      <c r="J153" s="4">
        <f t="shared" si="192"/>
        <v>21789.745577331676</v>
      </c>
      <c r="K153" s="4">
        <f t="shared" si="193"/>
        <v>127048.76004957354</v>
      </c>
      <c r="L153" s="4">
        <f t="shared" si="194"/>
        <v>19048.134875244992</v>
      </c>
      <c r="M153" s="4">
        <f t="shared" si="195"/>
        <v>4997.0794706643474</v>
      </c>
      <c r="N153" s="11">
        <f t="shared" si="196"/>
        <v>7.4066506031011947E-3</v>
      </c>
      <c r="O153" s="11">
        <f t="shared" si="197"/>
        <v>1.0541070469667124E-2</v>
      </c>
      <c r="P153" s="11">
        <f t="shared" si="198"/>
        <v>9.6865007448330154E-3</v>
      </c>
      <c r="Q153" s="4">
        <f t="shared" si="199"/>
        <v>7307.1728553097519</v>
      </c>
      <c r="R153" s="4">
        <f t="shared" si="200"/>
        <v>10297.001288207603</v>
      </c>
      <c r="S153" s="4">
        <f t="shared" si="201"/>
        <v>5539.9249474218423</v>
      </c>
      <c r="T153" s="4">
        <f t="shared" si="202"/>
        <v>49.378267553495348</v>
      </c>
      <c r="U153" s="4">
        <f t="shared" si="203"/>
        <v>182.56447027134192</v>
      </c>
      <c r="V153" s="4">
        <f t="shared" si="204"/>
        <v>254.24459077599974</v>
      </c>
      <c r="W153" s="11">
        <f t="shared" si="205"/>
        <v>-1.0734613539272964E-2</v>
      </c>
      <c r="X153" s="11">
        <f t="shared" si="206"/>
        <v>-1.217998157191269E-2</v>
      </c>
      <c r="Y153" s="11">
        <f t="shared" si="207"/>
        <v>-9.7425357312937999E-3</v>
      </c>
      <c r="Z153" s="4">
        <f t="shared" si="222"/>
        <v>11448.973798840472</v>
      </c>
      <c r="AA153" s="4">
        <f t="shared" si="223"/>
        <v>30525.16120811642</v>
      </c>
      <c r="AB153" s="4">
        <f t="shared" si="224"/>
        <v>33474.379460829972</v>
      </c>
      <c r="AC153" s="12">
        <f t="shared" si="208"/>
        <v>1.5615184770143853</v>
      </c>
      <c r="AD153" s="12">
        <f t="shared" si="209"/>
        <v>2.9593972167314253</v>
      </c>
      <c r="AE153" s="12">
        <f t="shared" si="210"/>
        <v>6.0421690698278301</v>
      </c>
      <c r="AF153" s="11">
        <f t="shared" si="211"/>
        <v>-4.0504037456468023E-3</v>
      </c>
      <c r="AG153" s="11">
        <f t="shared" si="212"/>
        <v>2.9673830763510267E-4</v>
      </c>
      <c r="AH153" s="11">
        <f t="shared" si="213"/>
        <v>9.7937136394747881E-3</v>
      </c>
      <c r="AI153" s="1">
        <f t="shared" si="177"/>
        <v>273227.48615484685</v>
      </c>
      <c r="AJ153" s="1">
        <f t="shared" si="178"/>
        <v>101008.05789394099</v>
      </c>
      <c r="AK153" s="1">
        <f t="shared" si="179"/>
        <v>39315.337807232012</v>
      </c>
      <c r="AL153" s="10">
        <f t="shared" si="214"/>
        <v>53.923064421527243</v>
      </c>
      <c r="AM153" s="10">
        <f t="shared" si="215"/>
        <v>11.503795548629913</v>
      </c>
      <c r="AN153" s="10">
        <f t="shared" si="216"/>
        <v>3.8335027192553954</v>
      </c>
      <c r="AO153" s="7">
        <f t="shared" si="217"/>
        <v>7.779042524596649E-3</v>
      </c>
      <c r="AP153" s="7">
        <f t="shared" si="218"/>
        <v>9.7995418854944748E-3</v>
      </c>
      <c r="AQ153" s="7">
        <f t="shared" si="219"/>
        <v>8.8894209403436644E-3</v>
      </c>
      <c r="AR153" s="1">
        <f t="shared" si="225"/>
        <v>147983.58098313835</v>
      </c>
      <c r="AS153" s="1">
        <f t="shared" si="220"/>
        <v>56402.000196990004</v>
      </c>
      <c r="AT153" s="1">
        <f t="shared" si="221"/>
        <v>21789.745577331676</v>
      </c>
      <c r="AU153" s="1">
        <f t="shared" si="180"/>
        <v>29596.716196627673</v>
      </c>
      <c r="AV153" s="1">
        <f t="shared" si="181"/>
        <v>11280.400039398002</v>
      </c>
      <c r="AW153" s="1">
        <f t="shared" si="182"/>
        <v>4357.9491154663356</v>
      </c>
      <c r="AX153" s="1">
        <f t="shared" si="244"/>
        <v>101639.00803965883</v>
      </c>
      <c r="AY153" s="1">
        <f t="shared" si="227"/>
        <v>15238.507900195995</v>
      </c>
      <c r="AZ153" s="1">
        <f t="shared" si="228"/>
        <v>3997.6635765314782</v>
      </c>
      <c r="BA153" s="1">
        <f t="shared" si="245"/>
        <v>13428.936557977875</v>
      </c>
      <c r="BB153" s="1">
        <f t="shared" si="246"/>
        <v>28519.350181619979</v>
      </c>
      <c r="BC153" s="1">
        <f t="shared" si="247"/>
        <v>36163.623429980231</v>
      </c>
      <c r="BD153" s="1">
        <f t="shared" si="229"/>
        <v>5148.6406993704159</v>
      </c>
      <c r="BE153">
        <f t="shared" si="256"/>
        <v>0</v>
      </c>
      <c r="BF153">
        <f t="shared" si="257"/>
        <v>0</v>
      </c>
      <c r="BG153">
        <f t="shared" si="258"/>
        <v>0</v>
      </c>
      <c r="BH153">
        <f t="shared" si="230"/>
        <v>0</v>
      </c>
      <c r="BI153">
        <f t="shared" si="248"/>
        <v>0</v>
      </c>
      <c r="BJ153">
        <f t="shared" si="231"/>
        <v>0</v>
      </c>
      <c r="BK153">
        <f t="shared" si="232"/>
        <v>0</v>
      </c>
      <c r="BL153">
        <f t="shared" si="233"/>
        <v>0</v>
      </c>
      <c r="BM153">
        <f t="shared" si="234"/>
        <v>0</v>
      </c>
      <c r="BN153">
        <f t="shared" si="235"/>
        <v>0</v>
      </c>
      <c r="BO153">
        <f t="shared" si="249"/>
        <v>0</v>
      </c>
      <c r="BP153">
        <f t="shared" si="250"/>
        <v>0</v>
      </c>
      <c r="BQ153">
        <f t="shared" si="251"/>
        <v>0</v>
      </c>
      <c r="BR153" s="13">
        <f t="shared" si="226"/>
        <v>6.5913644771878013E-2</v>
      </c>
      <c r="BS153" s="8">
        <f>BS$3*temperature!$I263</f>
        <v>-23.358921596746804</v>
      </c>
      <c r="BT153" s="8">
        <f>BT$3*temperature!$I263</f>
        <v>-21.589685255853855</v>
      </c>
      <c r="BU153" s="8">
        <f>BU$3*temperature!$I263</f>
        <v>-18.953884552936255</v>
      </c>
      <c r="BV153" s="8">
        <f t="shared" si="252"/>
        <v>-18.776335226223956</v>
      </c>
      <c r="BW153" s="8">
        <f t="shared" si="236"/>
        <v>-15.1932282778999</v>
      </c>
      <c r="BX153" s="8">
        <f t="shared" si="237"/>
        <v>-13.338346129323051</v>
      </c>
      <c r="BY153" s="15">
        <f t="shared" si="253"/>
        <v>0.19618141837340047</v>
      </c>
      <c r="BZ153" s="15">
        <f t="shared" si="238"/>
        <v>0.29627374841972792</v>
      </c>
      <c r="CA153" s="15">
        <f t="shared" si="239"/>
        <v>0.29627374841972798</v>
      </c>
      <c r="CB153" s="8">
        <f t="shared" si="254"/>
        <v>2.2912931852614222</v>
      </c>
      <c r="CC153" s="8">
        <f t="shared" si="240"/>
        <v>3.198228488976977</v>
      </c>
      <c r="CD153" s="8">
        <f t="shared" si="241"/>
        <v>2.8077692118066024</v>
      </c>
      <c r="CE153" s="8">
        <f t="shared" si="255"/>
        <v>-21.06762841148538</v>
      </c>
      <c r="CF153" s="8">
        <f t="shared" si="242"/>
        <v>-18.391456766876878</v>
      </c>
      <c r="CG153" s="8">
        <f t="shared" si="243"/>
        <v>-16.146115341129654</v>
      </c>
      <c r="CH153" s="8">
        <f>CH$3*temperature!$I263+CH$4*temperature!$I263^2</f>
        <v>-21.06762841148538</v>
      </c>
      <c r="CI153" s="8">
        <f>CI$3*temperature!$I263+CI$4*temperature!$I263^2</f>
        <v>-18.391487627859316</v>
      </c>
      <c r="CJ153" s="8">
        <f>CJ$3*temperature!$I263+CJ$4*temperature!$I263^2</f>
        <v>-16.146131093507712</v>
      </c>
      <c r="CK153" s="13"/>
      <c r="CL153" s="13"/>
      <c r="CM153" s="13"/>
    </row>
    <row r="154" spans="1:91" x14ac:dyDescent="0.3">
      <c r="A154">
        <f t="shared" si="183"/>
        <v>2108</v>
      </c>
      <c r="B154" s="4">
        <f t="shared" si="184"/>
        <v>1164.8092348354535</v>
      </c>
      <c r="C154" s="4">
        <f t="shared" si="185"/>
        <v>2961.1820272489535</v>
      </c>
      <c r="D154" s="4">
        <f t="shared" si="186"/>
        <v>4360.9687136833381</v>
      </c>
      <c r="E154" s="11">
        <f t="shared" si="187"/>
        <v>2.6948915359617375E-5</v>
      </c>
      <c r="F154" s="11">
        <f t="shared" si="188"/>
        <v>5.309117033091882E-5</v>
      </c>
      <c r="G154" s="11">
        <f t="shared" si="189"/>
        <v>1.0838373566411626E-4</v>
      </c>
      <c r="H154" s="4">
        <f t="shared" si="190"/>
        <v>149069.9610490932</v>
      </c>
      <c r="I154" s="4">
        <f t="shared" si="191"/>
        <v>56993.006764206599</v>
      </c>
      <c r="J154" s="4">
        <f t="shared" si="192"/>
        <v>22000.879571977584</v>
      </c>
      <c r="K154" s="4">
        <f t="shared" si="193"/>
        <v>127978.00411511293</v>
      </c>
      <c r="L154" s="4">
        <f t="shared" si="194"/>
        <v>19246.708321121074</v>
      </c>
      <c r="M154" s="4">
        <f t="shared" si="195"/>
        <v>5044.9523985223277</v>
      </c>
      <c r="N154" s="11">
        <f t="shared" si="196"/>
        <v>7.3140742591806251E-3</v>
      </c>
      <c r="O154" s="11">
        <f t="shared" si="197"/>
        <v>1.042482359436403E-2</v>
      </c>
      <c r="P154" s="11">
        <f t="shared" si="198"/>
        <v>9.5801814117668638E-3</v>
      </c>
      <c r="Q154" s="4">
        <f t="shared" si="199"/>
        <v>7281.8009012596667</v>
      </c>
      <c r="R154" s="4">
        <f t="shared" si="200"/>
        <v>10278.166622095781</v>
      </c>
      <c r="S154" s="4">
        <f t="shared" si="201"/>
        <v>5539.1087305784167</v>
      </c>
      <c r="T154" s="4">
        <f t="shared" si="202"/>
        <v>48.848210934069755</v>
      </c>
      <c r="U154" s="4">
        <f t="shared" si="203"/>
        <v>180.34083838775098</v>
      </c>
      <c r="V154" s="4">
        <f t="shared" si="204"/>
        <v>251.7676037658764</v>
      </c>
      <c r="W154" s="11">
        <f t="shared" si="205"/>
        <v>-1.0734613539272964E-2</v>
      </c>
      <c r="X154" s="11">
        <f t="shared" si="206"/>
        <v>-1.217998157191269E-2</v>
      </c>
      <c r="Y154" s="11">
        <f t="shared" si="207"/>
        <v>-9.7425357312937999E-3</v>
      </c>
      <c r="Z154" s="4">
        <f t="shared" si="222"/>
        <v>11364.069165466439</v>
      </c>
      <c r="AA154" s="4">
        <f t="shared" si="223"/>
        <v>30481.95943480682</v>
      </c>
      <c r="AB154" s="4">
        <f t="shared" si="224"/>
        <v>33800.989741139747</v>
      </c>
      <c r="AC154" s="12">
        <f t="shared" si="208"/>
        <v>1.5551936967261895</v>
      </c>
      <c r="AD154" s="12">
        <f t="shared" si="209"/>
        <v>2.9602753832531383</v>
      </c>
      <c r="AE154" s="12">
        <f t="shared" si="210"/>
        <v>6.101344343459016</v>
      </c>
      <c r="AF154" s="11">
        <f t="shared" si="211"/>
        <v>-4.0504037456468023E-3</v>
      </c>
      <c r="AG154" s="11">
        <f t="shared" si="212"/>
        <v>2.9673830763510267E-4</v>
      </c>
      <c r="AH154" s="11">
        <f t="shared" si="213"/>
        <v>9.7937136394747881E-3</v>
      </c>
      <c r="AI154" s="1">
        <f t="shared" si="177"/>
        <v>275501.45373598981</v>
      </c>
      <c r="AJ154" s="1">
        <f t="shared" si="178"/>
        <v>102187.6521439449</v>
      </c>
      <c r="AK154" s="1">
        <f t="shared" si="179"/>
        <v>39741.753141975147</v>
      </c>
      <c r="AL154" s="10">
        <f t="shared" si="214"/>
        <v>54.338339534606952</v>
      </c>
      <c r="AM154" s="10">
        <f t="shared" si="215"/>
        <v>11.615400155687666</v>
      </c>
      <c r="AN154" s="10">
        <f t="shared" si="216"/>
        <v>3.8672395624093343</v>
      </c>
      <c r="AO154" s="7">
        <f t="shared" si="217"/>
        <v>7.7012520993506826E-3</v>
      </c>
      <c r="AP154" s="7">
        <f t="shared" si="218"/>
        <v>9.7015464666395292E-3</v>
      </c>
      <c r="AQ154" s="7">
        <f t="shared" si="219"/>
        <v>8.800526730940228E-3</v>
      </c>
      <c r="AR154" s="1">
        <f t="shared" si="225"/>
        <v>149069.9610490932</v>
      </c>
      <c r="AS154" s="1">
        <f t="shared" si="220"/>
        <v>56993.006764206599</v>
      </c>
      <c r="AT154" s="1">
        <f t="shared" si="221"/>
        <v>22000.879571977584</v>
      </c>
      <c r="AU154" s="1">
        <f t="shared" si="180"/>
        <v>29813.99220981864</v>
      </c>
      <c r="AV154" s="1">
        <f t="shared" si="181"/>
        <v>11398.60135284132</v>
      </c>
      <c r="AW154" s="1">
        <f t="shared" si="182"/>
        <v>4400.1759143955169</v>
      </c>
      <c r="AX154" s="1">
        <f t="shared" si="244"/>
        <v>102382.40329209033</v>
      </c>
      <c r="AY154" s="1">
        <f t="shared" si="227"/>
        <v>15397.366656896858</v>
      </c>
      <c r="AZ154" s="1">
        <f t="shared" si="228"/>
        <v>4035.9619188178613</v>
      </c>
      <c r="BA154" s="1">
        <f t="shared" si="245"/>
        <v>13437.786949451878</v>
      </c>
      <c r="BB154" s="1">
        <f t="shared" si="246"/>
        <v>28551.574311059441</v>
      </c>
      <c r="BC154" s="1">
        <f t="shared" si="247"/>
        <v>36209.122994446545</v>
      </c>
      <c r="BD154" s="1">
        <f t="shared" si="229"/>
        <v>5004.2204979423195</v>
      </c>
      <c r="BE154">
        <f t="shared" si="256"/>
        <v>0</v>
      </c>
      <c r="BF154">
        <f t="shared" si="257"/>
        <v>0</v>
      </c>
      <c r="BG154">
        <f t="shared" si="258"/>
        <v>0</v>
      </c>
      <c r="BH154">
        <f t="shared" si="230"/>
        <v>0</v>
      </c>
      <c r="BI154">
        <f t="shared" si="248"/>
        <v>0</v>
      </c>
      <c r="BJ154">
        <f t="shared" si="231"/>
        <v>0</v>
      </c>
      <c r="BK154">
        <f t="shared" si="232"/>
        <v>0</v>
      </c>
      <c r="BL154">
        <f t="shared" si="233"/>
        <v>0</v>
      </c>
      <c r="BM154">
        <f t="shared" si="234"/>
        <v>0</v>
      </c>
      <c r="BN154">
        <f t="shared" si="235"/>
        <v>0</v>
      </c>
      <c r="BO154">
        <f t="shared" si="249"/>
        <v>0</v>
      </c>
      <c r="BP154">
        <f t="shared" si="250"/>
        <v>0</v>
      </c>
      <c r="BQ154">
        <f t="shared" si="251"/>
        <v>0</v>
      </c>
      <c r="BR154" s="13">
        <f t="shared" si="226"/>
        <v>6.3993829875609726E-2</v>
      </c>
      <c r="BS154" s="8">
        <f>BS$3*temperature!$I264</f>
        <v>-23.558283086878095</v>
      </c>
      <c r="BT154" s="8">
        <f>BT$3*temperature!$I264</f>
        <v>-21.773946836862461</v>
      </c>
      <c r="BU154" s="8">
        <f>BU$3*temperature!$I264</f>
        <v>-19.115650354178385</v>
      </c>
      <c r="BV154" s="8">
        <f t="shared" si="252"/>
        <v>-18.897140875556953</v>
      </c>
      <c r="BW154" s="8">
        <f t="shared" si="236"/>
        <v>-15.267840194852969</v>
      </c>
      <c r="BX154" s="8">
        <f t="shared" si="237"/>
        <v>-13.403848967527617</v>
      </c>
      <c r="BY154" s="15">
        <f t="shared" si="253"/>
        <v>0.1978557687812737</v>
      </c>
      <c r="BZ154" s="15">
        <f t="shared" si="238"/>
        <v>0.29880235727382704</v>
      </c>
      <c r="CA154" s="15">
        <f t="shared" si="239"/>
        <v>0.29880235727382704</v>
      </c>
      <c r="CB154" s="8">
        <f t="shared" si="254"/>
        <v>2.3305711056605718</v>
      </c>
      <c r="CC154" s="8">
        <f t="shared" si="240"/>
        <v>3.2530533210047468</v>
      </c>
      <c r="CD154" s="8">
        <f t="shared" si="241"/>
        <v>2.8559006933253839</v>
      </c>
      <c r="CE154" s="8">
        <f t="shared" si="255"/>
        <v>-21.227711981217524</v>
      </c>
      <c r="CF154" s="8">
        <f t="shared" si="242"/>
        <v>-18.520893515857715</v>
      </c>
      <c r="CG154" s="8">
        <f t="shared" si="243"/>
        <v>-16.259749660853</v>
      </c>
      <c r="CH154" s="8">
        <f>CH$3*temperature!$I264+CH$4*temperature!$I264^2</f>
        <v>-21.227711981217524</v>
      </c>
      <c r="CI154" s="8">
        <f>CI$3*temperature!$I264+CI$4*temperature!$I264^2</f>
        <v>-18.520924528394154</v>
      </c>
      <c r="CJ154" s="8">
        <f>CJ$3*temperature!$I264+CJ$4*temperature!$I264^2</f>
        <v>-16.25976549058884</v>
      </c>
      <c r="CK154" s="13"/>
      <c r="CL154" s="13"/>
      <c r="CM154" s="13"/>
    </row>
    <row r="155" spans="1:91" x14ac:dyDescent="0.3">
      <c r="A155">
        <f t="shared" si="183"/>
        <v>2109</v>
      </c>
      <c r="B155" s="4">
        <f t="shared" si="184"/>
        <v>1164.8390556636591</v>
      </c>
      <c r="C155" s="4">
        <f t="shared" si="185"/>
        <v>2961.3313792373738</v>
      </c>
      <c r="D155" s="4">
        <f t="shared" si="186"/>
        <v>4361.4177388596263</v>
      </c>
      <c r="E155" s="11">
        <f t="shared" si="187"/>
        <v>2.5601469591636505E-5</v>
      </c>
      <c r="F155" s="11">
        <f t="shared" si="188"/>
        <v>5.0436611814372876E-5</v>
      </c>
      <c r="G155" s="11">
        <f t="shared" si="189"/>
        <v>1.0296454888091045E-4</v>
      </c>
      <c r="H155" s="4">
        <f t="shared" si="190"/>
        <v>150150.49450561509</v>
      </c>
      <c r="I155" s="4">
        <f t="shared" si="191"/>
        <v>57583.508756291987</v>
      </c>
      <c r="J155" s="4">
        <f t="shared" si="192"/>
        <v>22211.628465367074</v>
      </c>
      <c r="K155" s="4">
        <f t="shared" si="193"/>
        <v>128902.35245423486</v>
      </c>
      <c r="L155" s="4">
        <f t="shared" si="194"/>
        <v>19445.141857484847</v>
      </c>
      <c r="M155" s="4">
        <f t="shared" si="195"/>
        <v>5092.7541903323199</v>
      </c>
      <c r="N155" s="11">
        <f t="shared" si="196"/>
        <v>7.2227125709078965E-3</v>
      </c>
      <c r="O155" s="11">
        <f t="shared" si="197"/>
        <v>1.0309998626934824E-2</v>
      </c>
      <c r="P155" s="11">
        <f t="shared" si="198"/>
        <v>9.4751720202539413E-3</v>
      </c>
      <c r="Q155" s="4">
        <f t="shared" si="199"/>
        <v>7255.849113193618</v>
      </c>
      <c r="R155" s="4">
        <f t="shared" si="200"/>
        <v>10258.173300346114</v>
      </c>
      <c r="S155" s="4">
        <f t="shared" si="201"/>
        <v>5537.686573285524</v>
      </c>
      <c r="T155" s="4">
        <f t="shared" si="202"/>
        <v>48.323844267607626</v>
      </c>
      <c r="U155" s="4">
        <f t="shared" si="203"/>
        <v>178.1442902995249</v>
      </c>
      <c r="V155" s="4">
        <f t="shared" si="204"/>
        <v>249.31474889020512</v>
      </c>
      <c r="W155" s="11">
        <f t="shared" si="205"/>
        <v>-1.0734613539272964E-2</v>
      </c>
      <c r="X155" s="11">
        <f t="shared" si="206"/>
        <v>-1.217998157191269E-2</v>
      </c>
      <c r="Y155" s="11">
        <f t="shared" si="207"/>
        <v>-9.7425357312937999E-3</v>
      </c>
      <c r="Z155" s="4">
        <f t="shared" si="222"/>
        <v>11278.741616198844</v>
      </c>
      <c r="AA155" s="4">
        <f t="shared" si="223"/>
        <v>30435.232256539017</v>
      </c>
      <c r="AB155" s="4">
        <f t="shared" si="224"/>
        <v>34126.998162484619</v>
      </c>
      <c r="AC155" s="12">
        <f t="shared" si="208"/>
        <v>1.5488945343517635</v>
      </c>
      <c r="AD155" s="12">
        <f t="shared" si="209"/>
        <v>2.9611538103604986</v>
      </c>
      <c r="AE155" s="12">
        <f t="shared" si="210"/>
        <v>6.1610991627746827</v>
      </c>
      <c r="AF155" s="11">
        <f t="shared" si="211"/>
        <v>-4.0504037456468023E-3</v>
      </c>
      <c r="AG155" s="11">
        <f t="shared" si="212"/>
        <v>2.9673830763510267E-4</v>
      </c>
      <c r="AH155" s="11">
        <f t="shared" si="213"/>
        <v>9.7937136394747881E-3</v>
      </c>
      <c r="AI155" s="1">
        <f t="shared" si="177"/>
        <v>277765.30057220947</v>
      </c>
      <c r="AJ155" s="1">
        <f t="shared" si="178"/>
        <v>103367.48828239173</v>
      </c>
      <c r="AK155" s="1">
        <f t="shared" si="179"/>
        <v>40167.753742173154</v>
      </c>
      <c r="AL155" s="10">
        <f t="shared" si="214"/>
        <v>54.752628053508914</v>
      </c>
      <c r="AM155" s="10">
        <f t="shared" si="215"/>
        <v>11.726960626583294</v>
      </c>
      <c r="AN155" s="10">
        <f t="shared" si="216"/>
        <v>3.9009329701018278</v>
      </c>
      <c r="AO155" s="7">
        <f t="shared" si="217"/>
        <v>7.6242395783571761E-3</v>
      </c>
      <c r="AP155" s="7">
        <f t="shared" si="218"/>
        <v>9.6045310019731347E-3</v>
      </c>
      <c r="AQ155" s="7">
        <f t="shared" si="219"/>
        <v>8.7125214636308256E-3</v>
      </c>
      <c r="AR155" s="1">
        <f t="shared" si="225"/>
        <v>150150.49450561509</v>
      </c>
      <c r="AS155" s="1">
        <f t="shared" si="220"/>
        <v>57583.508756291987</v>
      </c>
      <c r="AT155" s="1">
        <f t="shared" si="221"/>
        <v>22211.628465367074</v>
      </c>
      <c r="AU155" s="1">
        <f t="shared" si="180"/>
        <v>30030.098901123019</v>
      </c>
      <c r="AV155" s="1">
        <f t="shared" si="181"/>
        <v>11516.701751258399</v>
      </c>
      <c r="AW155" s="1">
        <f t="shared" si="182"/>
        <v>4442.3256930734151</v>
      </c>
      <c r="AX155" s="1">
        <f t="shared" si="244"/>
        <v>103121.88196338789</v>
      </c>
      <c r="AY155" s="1">
        <f t="shared" si="227"/>
        <v>15556.113485987875</v>
      </c>
      <c r="AZ155" s="1">
        <f t="shared" si="228"/>
        <v>4074.2033522658562</v>
      </c>
      <c r="BA155" s="1">
        <f t="shared" si="245"/>
        <v>13446.514036333261</v>
      </c>
      <c r="BB155" s="1">
        <f t="shared" si="246"/>
        <v>28583.389362727245</v>
      </c>
      <c r="BC155" s="1">
        <f t="shared" si="247"/>
        <v>36253.981880165717</v>
      </c>
      <c r="BD155" s="1">
        <f t="shared" si="229"/>
        <v>4863.7724626801473</v>
      </c>
      <c r="BE155">
        <f t="shared" si="256"/>
        <v>0</v>
      </c>
      <c r="BF155">
        <f t="shared" si="257"/>
        <v>0</v>
      </c>
      <c r="BG155">
        <f t="shared" si="258"/>
        <v>0</v>
      </c>
      <c r="BH155">
        <f t="shared" si="230"/>
        <v>0</v>
      </c>
      <c r="BI155">
        <f t="shared" si="248"/>
        <v>0</v>
      </c>
      <c r="BJ155">
        <f t="shared" si="231"/>
        <v>0</v>
      </c>
      <c r="BK155">
        <f t="shared" si="232"/>
        <v>0</v>
      </c>
      <c r="BL155">
        <f t="shared" si="233"/>
        <v>0</v>
      </c>
      <c r="BM155">
        <f t="shared" si="234"/>
        <v>0</v>
      </c>
      <c r="BN155">
        <f t="shared" si="235"/>
        <v>0</v>
      </c>
      <c r="BO155">
        <f t="shared" si="249"/>
        <v>0</v>
      </c>
      <c r="BP155">
        <f t="shared" si="250"/>
        <v>0</v>
      </c>
      <c r="BQ155">
        <f t="shared" si="251"/>
        <v>0</v>
      </c>
      <c r="BR155" s="13">
        <f t="shared" si="226"/>
        <v>6.2129931918067691E-2</v>
      </c>
      <c r="BS155" s="8">
        <f>BS$3*temperature!$I265</f>
        <v>-23.757016041886345</v>
      </c>
      <c r="BT155" s="8">
        <f>BT$3*temperature!$I265</f>
        <v>-21.957627488849042</v>
      </c>
      <c r="BU155" s="8">
        <f>BU$3*temperature!$I265</f>
        <v>-19.276906149763352</v>
      </c>
      <c r="BV155" s="8">
        <f t="shared" si="252"/>
        <v>-19.016901207840398</v>
      </c>
      <c r="BW155" s="8">
        <f t="shared" si="236"/>
        <v>-15.341289431029315</v>
      </c>
      <c r="BX155" s="8">
        <f t="shared" si="237"/>
        <v>-13.468331072129416</v>
      </c>
      <c r="BY155" s="15">
        <f t="shared" si="253"/>
        <v>0.19952484039614163</v>
      </c>
      <c r="BZ155" s="15">
        <f t="shared" si="238"/>
        <v>0.30132299407938162</v>
      </c>
      <c r="CA155" s="15">
        <f t="shared" si="239"/>
        <v>0.30132299407938162</v>
      </c>
      <c r="CB155" s="8">
        <f t="shared" si="254"/>
        <v>2.3700574170229745</v>
      </c>
      <c r="CC155" s="8">
        <f t="shared" si="240"/>
        <v>3.3081690289098633</v>
      </c>
      <c r="CD155" s="8">
        <f t="shared" si="241"/>
        <v>2.9042875388169684</v>
      </c>
      <c r="CE155" s="8">
        <f t="shared" si="255"/>
        <v>-21.386958624863372</v>
      </c>
      <c r="CF155" s="8">
        <f t="shared" si="242"/>
        <v>-18.649458459939179</v>
      </c>
      <c r="CG155" s="8">
        <f t="shared" si="243"/>
        <v>-16.372618610946386</v>
      </c>
      <c r="CH155" s="8">
        <f>CH$3*temperature!$I265+CH$4*temperature!$I265^2</f>
        <v>-21.386958624863372</v>
      </c>
      <c r="CI155" s="8">
        <f>CI$3*temperature!$I265+CI$4*temperature!$I265^2</f>
        <v>-18.649489621667954</v>
      </c>
      <c r="CJ155" s="8">
        <f>CJ$3*temperature!$I265+CJ$4*temperature!$I265^2</f>
        <v>-16.37263451683453</v>
      </c>
      <c r="CK155" s="13"/>
      <c r="CL155" s="13"/>
      <c r="CM155" s="13"/>
    </row>
    <row r="156" spans="1:91" x14ac:dyDescent="0.3">
      <c r="A156">
        <f t="shared" si="183"/>
        <v>2110</v>
      </c>
      <c r="B156" s="4">
        <f t="shared" si="184"/>
        <v>1164.8673861757386</v>
      </c>
      <c r="C156" s="4">
        <f t="shared" si="185"/>
        <v>2961.4732707825406</v>
      </c>
      <c r="D156" s="4">
        <f t="shared" si="186"/>
        <v>4361.8443566990909</v>
      </c>
      <c r="E156" s="11">
        <f t="shared" si="187"/>
        <v>2.4321396112054679E-5</v>
      </c>
      <c r="F156" s="11">
        <f t="shared" si="188"/>
        <v>4.7914781223654231E-5</v>
      </c>
      <c r="G156" s="11">
        <f t="shared" si="189"/>
        <v>9.7816321436864918E-5</v>
      </c>
      <c r="H156" s="4">
        <f t="shared" si="190"/>
        <v>151225.12794866582</v>
      </c>
      <c r="I156" s="4">
        <f t="shared" si="191"/>
        <v>58173.45053357225</v>
      </c>
      <c r="J156" s="4">
        <f t="shared" si="192"/>
        <v>22421.976705432127</v>
      </c>
      <c r="K156" s="4">
        <f t="shared" si="193"/>
        <v>129821.75459915496</v>
      </c>
      <c r="L156" s="4">
        <f t="shared" si="194"/>
        <v>19643.415697012344</v>
      </c>
      <c r="M156" s="4">
        <f t="shared" si="195"/>
        <v>5140.4806939054533</v>
      </c>
      <c r="N156" s="11">
        <f t="shared" si="196"/>
        <v>7.1325474470802508E-3</v>
      </c>
      <c r="O156" s="11">
        <f t="shared" si="197"/>
        <v>1.0196574598460906E-2</v>
      </c>
      <c r="P156" s="11">
        <f t="shared" si="198"/>
        <v>9.3714524183658998E-3</v>
      </c>
      <c r="Q156" s="4">
        <f t="shared" si="199"/>
        <v>7229.3333432304826</v>
      </c>
      <c r="R156" s="4">
        <f t="shared" si="200"/>
        <v>10237.043645587299</v>
      </c>
      <c r="S156" s="4">
        <f t="shared" si="201"/>
        <v>5535.6674556190856</v>
      </c>
      <c r="T156" s="4">
        <f t="shared" si="202"/>
        <v>47.80510647466285</v>
      </c>
      <c r="U156" s="4">
        <f t="shared" si="203"/>
        <v>175.97449612653523</v>
      </c>
      <c r="V156" s="4">
        <f t="shared" si="204"/>
        <v>246.88579104080375</v>
      </c>
      <c r="W156" s="11">
        <f t="shared" si="205"/>
        <v>-1.0734613539272964E-2</v>
      </c>
      <c r="X156" s="11">
        <f t="shared" si="206"/>
        <v>-1.217998157191269E-2</v>
      </c>
      <c r="Y156" s="11">
        <f t="shared" si="207"/>
        <v>-9.7425357312937999E-3</v>
      </c>
      <c r="Z156" s="4">
        <f t="shared" si="222"/>
        <v>11193.024388607349</v>
      </c>
      <c r="AA156" s="4">
        <f t="shared" si="223"/>
        <v>30385.042687083205</v>
      </c>
      <c r="AB156" s="4">
        <f t="shared" si="224"/>
        <v>34452.380344727069</v>
      </c>
      <c r="AC156" s="12">
        <f t="shared" si="208"/>
        <v>1.5426208861282134</v>
      </c>
      <c r="AD156" s="12">
        <f t="shared" si="209"/>
        <v>2.9620324981308324</v>
      </c>
      <c r="AE156" s="12">
        <f t="shared" si="210"/>
        <v>6.2214392036793056</v>
      </c>
      <c r="AF156" s="11">
        <f t="shared" si="211"/>
        <v>-4.0504037456468023E-3</v>
      </c>
      <c r="AG156" s="11">
        <f t="shared" si="212"/>
        <v>2.9673830763510267E-4</v>
      </c>
      <c r="AH156" s="11">
        <f t="shared" si="213"/>
        <v>9.7937136394747881E-3</v>
      </c>
      <c r="AI156" s="1">
        <f t="shared" si="177"/>
        <v>280018.86941611156</v>
      </c>
      <c r="AJ156" s="1">
        <f t="shared" si="178"/>
        <v>104547.44120541096</v>
      </c>
      <c r="AK156" s="1">
        <f t="shared" si="179"/>
        <v>40593.304061029252</v>
      </c>
      <c r="AL156" s="10">
        <f t="shared" si="214"/>
        <v>55.165900735795297</v>
      </c>
      <c r="AM156" s="10">
        <f t="shared" si="215"/>
        <v>11.838466263911261</v>
      </c>
      <c r="AN156" s="10">
        <f t="shared" si="216"/>
        <v>3.9345800627097236</v>
      </c>
      <c r="AO156" s="7">
        <f t="shared" si="217"/>
        <v>7.5479971825736045E-3</v>
      </c>
      <c r="AP156" s="7">
        <f t="shared" si="218"/>
        <v>9.5084856919534031E-3</v>
      </c>
      <c r="AQ156" s="7">
        <f t="shared" si="219"/>
        <v>8.6253962489945164E-3</v>
      </c>
      <c r="AR156" s="1">
        <f t="shared" si="225"/>
        <v>151225.12794866582</v>
      </c>
      <c r="AS156" s="1">
        <f t="shared" si="220"/>
        <v>58173.45053357225</v>
      </c>
      <c r="AT156" s="1">
        <f t="shared" si="221"/>
        <v>22421.976705432127</v>
      </c>
      <c r="AU156" s="1">
        <f t="shared" si="180"/>
        <v>30245.025589733166</v>
      </c>
      <c r="AV156" s="1">
        <f t="shared" si="181"/>
        <v>11634.69010671445</v>
      </c>
      <c r="AW156" s="1">
        <f t="shared" si="182"/>
        <v>4484.395341086426</v>
      </c>
      <c r="AX156" s="1">
        <f t="shared" si="244"/>
        <v>103857.40367932396</v>
      </c>
      <c r="AY156" s="1">
        <f t="shared" si="227"/>
        <v>15714.732557609876</v>
      </c>
      <c r="AZ156" s="1">
        <f t="shared" si="228"/>
        <v>4112.3845551243621</v>
      </c>
      <c r="BA156" s="1">
        <f t="shared" si="245"/>
        <v>13455.120056087419</v>
      </c>
      <c r="BB156" s="1">
        <f t="shared" si="246"/>
        <v>28614.802898902515</v>
      </c>
      <c r="BC156" s="1">
        <f t="shared" si="247"/>
        <v>36298.214578892344</v>
      </c>
      <c r="BD156" s="1">
        <f t="shared" si="229"/>
        <v>4727.1913102192921</v>
      </c>
      <c r="BE156">
        <f t="shared" si="256"/>
        <v>0</v>
      </c>
      <c r="BF156">
        <f t="shared" si="257"/>
        <v>0</v>
      </c>
      <c r="BG156">
        <f t="shared" si="258"/>
        <v>0</v>
      </c>
      <c r="BH156">
        <f t="shared" si="230"/>
        <v>0</v>
      </c>
      <c r="BI156">
        <f t="shared" si="248"/>
        <v>0</v>
      </c>
      <c r="BJ156">
        <f t="shared" si="231"/>
        <v>0</v>
      </c>
      <c r="BK156">
        <f t="shared" si="232"/>
        <v>0</v>
      </c>
      <c r="BL156">
        <f t="shared" si="233"/>
        <v>0</v>
      </c>
      <c r="BM156">
        <f t="shared" si="234"/>
        <v>0</v>
      </c>
      <c r="BN156">
        <f t="shared" si="235"/>
        <v>0</v>
      </c>
      <c r="BO156">
        <f t="shared" si="249"/>
        <v>0</v>
      </c>
      <c r="BP156">
        <f t="shared" si="250"/>
        <v>0</v>
      </c>
      <c r="BQ156">
        <f t="shared" si="251"/>
        <v>0</v>
      </c>
      <c r="BR156" s="13">
        <f t="shared" si="226"/>
        <v>6.0320322250551152E-2</v>
      </c>
      <c r="BS156" s="8">
        <f>BS$3*temperature!$I266</f>
        <v>-23.955107260921348</v>
      </c>
      <c r="BT156" s="8">
        <f>BT$3*temperature!$I266</f>
        <v>-22.140715010813658</v>
      </c>
      <c r="BU156" s="8">
        <f>BU$3*temperature!$I266</f>
        <v>-19.437641228263839</v>
      </c>
      <c r="BV156" s="8">
        <f t="shared" si="252"/>
        <v>-19.135614628365438</v>
      </c>
      <c r="BW156" s="8">
        <f t="shared" si="236"/>
        <v>-15.413579985491117</v>
      </c>
      <c r="BX156" s="8">
        <f t="shared" si="237"/>
        <v>-13.531795953960669</v>
      </c>
      <c r="BY156" s="15">
        <f t="shared" si="253"/>
        <v>0.20118852234980747</v>
      </c>
      <c r="BZ156" s="15">
        <f t="shared" si="238"/>
        <v>0.30383549140291849</v>
      </c>
      <c r="CA156" s="15">
        <f t="shared" si="239"/>
        <v>0.30383549140291849</v>
      </c>
      <c r="CB156" s="8">
        <f t="shared" si="254"/>
        <v>2.4097463162779551</v>
      </c>
      <c r="CC156" s="8">
        <f t="shared" si="240"/>
        <v>3.363567512661271</v>
      </c>
      <c r="CD156" s="8">
        <f t="shared" si="241"/>
        <v>2.9529226371515858</v>
      </c>
      <c r="CE156" s="8">
        <f t="shared" si="255"/>
        <v>-21.545360944643392</v>
      </c>
      <c r="CF156" s="8">
        <f t="shared" si="242"/>
        <v>-18.777147498152388</v>
      </c>
      <c r="CG156" s="8">
        <f t="shared" si="243"/>
        <v>-16.484718591112255</v>
      </c>
      <c r="CH156" s="8">
        <f>CH$3*temperature!$I266+CH$4*temperature!$I266^2</f>
        <v>-21.545360944643395</v>
      </c>
      <c r="CI156" s="8">
        <f>CI$3*temperature!$I266+CI$4*temperature!$I266^2</f>
        <v>-18.777178806719935</v>
      </c>
      <c r="CJ156" s="8">
        <f>CJ$3*temperature!$I266+CJ$4*temperature!$I266^2</f>
        <v>-16.484734571951385</v>
      </c>
      <c r="CK156" s="13"/>
      <c r="CL156" s="13"/>
      <c r="CM156" s="13"/>
    </row>
    <row r="157" spans="1:91" x14ac:dyDescent="0.3">
      <c r="A157">
        <f t="shared" si="183"/>
        <v>2111</v>
      </c>
      <c r="B157" s="4">
        <f t="shared" si="184"/>
        <v>1164.8943008167998</v>
      </c>
      <c r="C157" s="4">
        <f t="shared" si="185"/>
        <v>2961.6080742092163</v>
      </c>
      <c r="D157" s="4">
        <f t="shared" si="186"/>
        <v>4362.2496832902607</v>
      </c>
      <c r="E157" s="11">
        <f t="shared" si="187"/>
        <v>2.3105326306451945E-5</v>
      </c>
      <c r="F157" s="11">
        <f t="shared" si="188"/>
        <v>4.5519042162471515E-5</v>
      </c>
      <c r="G157" s="11">
        <f t="shared" si="189"/>
        <v>9.2925505365021663E-5</v>
      </c>
      <c r="H157" s="4">
        <f t="shared" si="190"/>
        <v>152293.81008368346</v>
      </c>
      <c r="I157" s="4">
        <f t="shared" si="191"/>
        <v>58762.777194170405</v>
      </c>
      <c r="J157" s="4">
        <f t="shared" si="192"/>
        <v>22631.908956499639</v>
      </c>
      <c r="K157" s="4">
        <f t="shared" si="193"/>
        <v>130736.1620508386</v>
      </c>
      <c r="L157" s="4">
        <f t="shared" si="194"/>
        <v>19841.510328763114</v>
      </c>
      <c r="M157" s="4">
        <f t="shared" si="195"/>
        <v>5188.127823859304</v>
      </c>
      <c r="N157" s="11">
        <f t="shared" si="196"/>
        <v>7.043561031100154E-3</v>
      </c>
      <c r="O157" s="11">
        <f t="shared" si="197"/>
        <v>1.00845308578843E-2</v>
      </c>
      <c r="P157" s="11">
        <f t="shared" si="198"/>
        <v>9.2690028016915171E-3</v>
      </c>
      <c r="Q157" s="4">
        <f t="shared" si="199"/>
        <v>7202.2692919870851</v>
      </c>
      <c r="R157" s="4">
        <f t="shared" si="200"/>
        <v>10214.799961987965</v>
      </c>
      <c r="S157" s="4">
        <f t="shared" si="201"/>
        <v>5533.060358797451</v>
      </c>
      <c r="T157" s="4">
        <f t="shared" si="202"/>
        <v>47.291937131453551</v>
      </c>
      <c r="U157" s="4">
        <f t="shared" si="203"/>
        <v>173.83113000658741</v>
      </c>
      <c r="V157" s="4">
        <f t="shared" si="204"/>
        <v>244.48049740003998</v>
      </c>
      <c r="W157" s="11">
        <f t="shared" si="205"/>
        <v>-1.0734613539272964E-2</v>
      </c>
      <c r="X157" s="11">
        <f t="shared" si="206"/>
        <v>-1.217998157191269E-2</v>
      </c>
      <c r="Y157" s="11">
        <f t="shared" si="207"/>
        <v>-9.7425357312937999E-3</v>
      </c>
      <c r="Z157" s="4">
        <f t="shared" si="222"/>
        <v>11106.950016967694</v>
      </c>
      <c r="AA157" s="4">
        <f t="shared" si="223"/>
        <v>30331.453797279115</v>
      </c>
      <c r="AB157" s="4">
        <f t="shared" si="224"/>
        <v>34777.112247368386</v>
      </c>
      <c r="AC157" s="12">
        <f t="shared" si="208"/>
        <v>1.5363726487129266</v>
      </c>
      <c r="AD157" s="12">
        <f t="shared" si="209"/>
        <v>2.9629114466414879</v>
      </c>
      <c r="AE157" s="12">
        <f t="shared" si="210"/>
        <v>6.2823701976655428</v>
      </c>
      <c r="AF157" s="11">
        <f t="shared" si="211"/>
        <v>-4.0504037456468023E-3</v>
      </c>
      <c r="AG157" s="11">
        <f t="shared" si="212"/>
        <v>2.9673830763510267E-4</v>
      </c>
      <c r="AH157" s="11">
        <f t="shared" si="213"/>
        <v>9.7937136394747881E-3</v>
      </c>
      <c r="AI157" s="1">
        <f t="shared" si="177"/>
        <v>282262.00806423358</v>
      </c>
      <c r="AJ157" s="1">
        <f t="shared" si="178"/>
        <v>105727.38719158432</v>
      </c>
      <c r="AK157" s="1">
        <f t="shared" si="179"/>
        <v>41018.368996012752</v>
      </c>
      <c r="AL157" s="10">
        <f t="shared" si="214"/>
        <v>55.578128878489942</v>
      </c>
      <c r="AM157" s="10">
        <f t="shared" si="215"/>
        <v>11.949906492125484</v>
      </c>
      <c r="AN157" s="10">
        <f t="shared" si="216"/>
        <v>3.9681780017028463</v>
      </c>
      <c r="AO157" s="7">
        <f t="shared" si="217"/>
        <v>7.4725172107478685E-3</v>
      </c>
      <c r="AP157" s="7">
        <f t="shared" si="218"/>
        <v>9.413400835033869E-3</v>
      </c>
      <c r="AQ157" s="7">
        <f t="shared" si="219"/>
        <v>8.5391422865045714E-3</v>
      </c>
      <c r="AR157" s="1">
        <f t="shared" si="225"/>
        <v>152293.81008368346</v>
      </c>
      <c r="AS157" s="1">
        <f t="shared" si="220"/>
        <v>58762.777194170405</v>
      </c>
      <c r="AT157" s="1">
        <f t="shared" si="221"/>
        <v>22631.908956499639</v>
      </c>
      <c r="AU157" s="1">
        <f t="shared" si="180"/>
        <v>30458.762016736695</v>
      </c>
      <c r="AV157" s="1">
        <f t="shared" si="181"/>
        <v>11752.555438834082</v>
      </c>
      <c r="AW157" s="1">
        <f t="shared" si="182"/>
        <v>4526.3817912999284</v>
      </c>
      <c r="AX157" s="1">
        <f t="shared" si="244"/>
        <v>104588.92964067087</v>
      </c>
      <c r="AY157" s="1">
        <f t="shared" si="227"/>
        <v>15873.208263010492</v>
      </c>
      <c r="AZ157" s="1">
        <f t="shared" si="228"/>
        <v>4150.5022590874432</v>
      </c>
      <c r="BA157" s="1">
        <f t="shared" si="245"/>
        <v>13463.60718388124</v>
      </c>
      <c r="BB157" s="1">
        <f t="shared" si="246"/>
        <v>28645.822255731346</v>
      </c>
      <c r="BC157" s="1">
        <f t="shared" si="247"/>
        <v>36341.8350732572</v>
      </c>
      <c r="BD157" s="1">
        <f t="shared" si="229"/>
        <v>4594.3743265820713</v>
      </c>
      <c r="BE157">
        <f t="shared" si="256"/>
        <v>0</v>
      </c>
      <c r="BF157">
        <f t="shared" si="257"/>
        <v>0</v>
      </c>
      <c r="BG157">
        <f t="shared" si="258"/>
        <v>0</v>
      </c>
      <c r="BH157">
        <f t="shared" si="230"/>
        <v>0</v>
      </c>
      <c r="BI157">
        <f t="shared" si="248"/>
        <v>0</v>
      </c>
      <c r="BJ157">
        <f t="shared" si="231"/>
        <v>0</v>
      </c>
      <c r="BK157">
        <f t="shared" si="232"/>
        <v>0</v>
      </c>
      <c r="BL157">
        <f t="shared" si="233"/>
        <v>0</v>
      </c>
      <c r="BM157">
        <f t="shared" si="234"/>
        <v>0</v>
      </c>
      <c r="BN157">
        <f t="shared" si="235"/>
        <v>0</v>
      </c>
      <c r="BO157">
        <f t="shared" si="249"/>
        <v>0</v>
      </c>
      <c r="BP157">
        <f t="shared" si="250"/>
        <v>0</v>
      </c>
      <c r="BQ157">
        <f t="shared" si="251"/>
        <v>0</v>
      </c>
      <c r="BR157" s="13">
        <f t="shared" si="226"/>
        <v>5.8563419660729275E-2</v>
      </c>
      <c r="BS157" s="8">
        <f>BS$3*temperature!$I267</f>
        <v>-24.152544100423928</v>
      </c>
      <c r="BT157" s="8">
        <f>BT$3*temperature!$I267</f>
        <v>-22.323197716837416</v>
      </c>
      <c r="BU157" s="8">
        <f>BU$3*temperature!$I267</f>
        <v>-19.597845330449349</v>
      </c>
      <c r="BV157" s="8">
        <f t="shared" si="252"/>
        <v>-19.253280028850316</v>
      </c>
      <c r="BW157" s="8">
        <f t="shared" si="236"/>
        <v>-15.484716273468425</v>
      </c>
      <c r="BX157" s="8">
        <f t="shared" si="237"/>
        <v>-13.594247489213171</v>
      </c>
      <c r="BY157" s="15">
        <f t="shared" si="253"/>
        <v>0.20284670845451924</v>
      </c>
      <c r="BZ157" s="15">
        <f t="shared" si="238"/>
        <v>0.30633968887938584</v>
      </c>
      <c r="CA157" s="15">
        <f t="shared" si="239"/>
        <v>0.30633968887938595</v>
      </c>
      <c r="CB157" s="8">
        <f t="shared" si="254"/>
        <v>2.4496320357868058</v>
      </c>
      <c r="CC157" s="8">
        <f t="shared" si="240"/>
        <v>3.4192407216844951</v>
      </c>
      <c r="CD157" s="8">
        <f t="shared" si="241"/>
        <v>3.0017989206180906</v>
      </c>
      <c r="CE157" s="8">
        <f t="shared" si="255"/>
        <v>-21.702912064637122</v>
      </c>
      <c r="CF157" s="8">
        <f t="shared" si="242"/>
        <v>-18.903956995152921</v>
      </c>
      <c r="CG157" s="8">
        <f t="shared" si="243"/>
        <v>-16.59604640983126</v>
      </c>
      <c r="CH157" s="8">
        <f>CH$3*temperature!$I267+CH$4*temperature!$I267^2</f>
        <v>-21.702912064637122</v>
      </c>
      <c r="CI157" s="8">
        <f>CI$3*temperature!$I267+CI$4*temperature!$I267^2</f>
        <v>-18.903988448214655</v>
      </c>
      <c r="CJ157" s="8">
        <f>CJ$3*temperature!$I267+CJ$4*temperature!$I267^2</f>
        <v>-16.596062464424623</v>
      </c>
      <c r="CK157" s="13"/>
      <c r="CL157" s="13"/>
      <c r="CM157" s="13"/>
    </row>
    <row r="158" spans="1:91" x14ac:dyDescent="0.3">
      <c r="A158">
        <f t="shared" si="183"/>
        <v>2112</v>
      </c>
      <c r="B158" s="4">
        <f t="shared" si="184"/>
        <v>1164.9198703165862</v>
      </c>
      <c r="C158" s="4">
        <f t="shared" si="185"/>
        <v>2961.7361432938751</v>
      </c>
      <c r="D158" s="4">
        <f t="shared" si="186"/>
        <v>4362.6347793337909</v>
      </c>
      <c r="E158" s="11">
        <f t="shared" si="187"/>
        <v>2.1950059991129345E-5</v>
      </c>
      <c r="F158" s="11">
        <f t="shared" si="188"/>
        <v>4.3243090054347937E-5</v>
      </c>
      <c r="G158" s="11">
        <f t="shared" si="189"/>
        <v>8.8279230096770575E-5</v>
      </c>
      <c r="H158" s="4">
        <f t="shared" si="190"/>
        <v>153356.49168602476</v>
      </c>
      <c r="I158" s="4">
        <f t="shared" si="191"/>
        <v>59351.43457580563</v>
      </c>
      <c r="J158" s="4">
        <f t="shared" si="192"/>
        <v>22841.410099493005</v>
      </c>
      <c r="K158" s="4">
        <f t="shared" si="193"/>
        <v>131645.52824079446</v>
      </c>
      <c r="L158" s="4">
        <f t="shared" si="194"/>
        <v>20039.406518434262</v>
      </c>
      <c r="M158" s="4">
        <f t="shared" si="195"/>
        <v>5235.691561369038</v>
      </c>
      <c r="N158" s="11">
        <f t="shared" si="196"/>
        <v>6.955735702278254E-3</v>
      </c>
      <c r="O158" s="11">
        <f t="shared" si="197"/>
        <v>9.9738470707175786E-3</v>
      </c>
      <c r="P158" s="11">
        <f t="shared" si="198"/>
        <v>9.1678037096534215E-3</v>
      </c>
      <c r="Q158" s="4">
        <f t="shared" si="199"/>
        <v>7174.672504407723</v>
      </c>
      <c r="R158" s="4">
        <f t="shared" si="200"/>
        <v>10191.464523822191</v>
      </c>
      <c r="S158" s="4">
        <f t="shared" si="201"/>
        <v>5529.8742618047772</v>
      </c>
      <c r="T158" s="4">
        <f t="shared" si="202"/>
        <v>46.784276462823804</v>
      </c>
      <c r="U158" s="4">
        <f t="shared" si="203"/>
        <v>171.71387004648241</v>
      </c>
      <c r="V158" s="4">
        <f t="shared" si="204"/>
        <v>242.09863741851561</v>
      </c>
      <c r="W158" s="11">
        <f t="shared" si="205"/>
        <v>-1.0734613539272964E-2</v>
      </c>
      <c r="X158" s="11">
        <f t="shared" si="206"/>
        <v>-1.217998157191269E-2</v>
      </c>
      <c r="Y158" s="11">
        <f t="shared" si="207"/>
        <v>-9.7425357312937999E-3</v>
      </c>
      <c r="Z158" s="4">
        <f t="shared" si="222"/>
        <v>11020.550334606247</v>
      </c>
      <c r="AA158" s="4">
        <f t="shared" si="223"/>
        <v>30274.528679940977</v>
      </c>
      <c r="AB158" s="4">
        <f t="shared" si="224"/>
        <v>35101.170169790763</v>
      </c>
      <c r="AC158" s="12">
        <f t="shared" si="208"/>
        <v>1.5301497191818705</v>
      </c>
      <c r="AD158" s="12">
        <f t="shared" si="209"/>
        <v>2.963790655969837</v>
      </c>
      <c r="AE158" s="12">
        <f t="shared" si="210"/>
        <v>6.34389793235865</v>
      </c>
      <c r="AF158" s="11">
        <f t="shared" si="211"/>
        <v>-4.0504037456468023E-3</v>
      </c>
      <c r="AG158" s="11">
        <f t="shared" si="212"/>
        <v>2.9673830763510267E-4</v>
      </c>
      <c r="AH158" s="11">
        <f t="shared" si="213"/>
        <v>9.7937136394747881E-3</v>
      </c>
      <c r="AI158" s="1">
        <f t="shared" si="177"/>
        <v>284494.56927454693</v>
      </c>
      <c r="AJ158" s="1">
        <f t="shared" si="178"/>
        <v>106907.20391125997</v>
      </c>
      <c r="AK158" s="1">
        <f t="shared" si="179"/>
        <v>41442.913887711409</v>
      </c>
      <c r="AL158" s="10">
        <f t="shared" si="214"/>
        <v>55.989284317829764</v>
      </c>
      <c r="AM158" s="10">
        <f t="shared" si="215"/>
        <v>12.061270859279519</v>
      </c>
      <c r="AN158" s="10">
        <f t="shared" si="216"/>
        <v>4.0017239899118175</v>
      </c>
      <c r="AO158" s="7">
        <f t="shared" si="217"/>
        <v>7.3977920386403898E-3</v>
      </c>
      <c r="AP158" s="7">
        <f t="shared" si="218"/>
        <v>9.3192668266835303E-3</v>
      </c>
      <c r="AQ158" s="7">
        <f t="shared" si="219"/>
        <v>8.4537508636395257E-3</v>
      </c>
      <c r="AR158" s="1">
        <f t="shared" si="225"/>
        <v>153356.49168602476</v>
      </c>
      <c r="AS158" s="1">
        <f t="shared" si="220"/>
        <v>59351.43457580563</v>
      </c>
      <c r="AT158" s="1">
        <f t="shared" si="221"/>
        <v>22841.410099493005</v>
      </c>
      <c r="AU158" s="1">
        <f t="shared" si="180"/>
        <v>30671.298337204953</v>
      </c>
      <c r="AV158" s="1">
        <f t="shared" si="181"/>
        <v>11870.286915161127</v>
      </c>
      <c r="AW158" s="1">
        <f t="shared" si="182"/>
        <v>4568.282019898601</v>
      </c>
      <c r="AX158" s="1">
        <f t="shared" si="244"/>
        <v>105316.42259263556</v>
      </c>
      <c r="AY158" s="1">
        <f t="shared" si="227"/>
        <v>16031.525214747411</v>
      </c>
      <c r="AZ158" s="1">
        <f t="shared" si="228"/>
        <v>4188.5532490952301</v>
      </c>
      <c r="BA158" s="1">
        <f t="shared" si="245"/>
        <v>13471.977534871856</v>
      </c>
      <c r="BB158" s="1">
        <f t="shared" si="246"/>
        <v>28676.45455197119</v>
      </c>
      <c r="BC158" s="1">
        <f t="shared" si="247"/>
        <v>36384.856857946186</v>
      </c>
      <c r="BD158" s="1">
        <f t="shared" si="229"/>
        <v>4465.2213182631094</v>
      </c>
      <c r="BE158">
        <f t="shared" si="256"/>
        <v>0</v>
      </c>
      <c r="BF158">
        <f t="shared" si="257"/>
        <v>0</v>
      </c>
      <c r="BG158">
        <f t="shared" si="258"/>
        <v>0</v>
      </c>
      <c r="BH158">
        <f t="shared" si="230"/>
        <v>0</v>
      </c>
      <c r="BI158">
        <f t="shared" si="248"/>
        <v>0</v>
      </c>
      <c r="BJ158">
        <f t="shared" si="231"/>
        <v>0</v>
      </c>
      <c r="BK158">
        <f t="shared" si="232"/>
        <v>0</v>
      </c>
      <c r="BL158">
        <f t="shared" si="233"/>
        <v>0</v>
      </c>
      <c r="BM158">
        <f t="shared" si="234"/>
        <v>0</v>
      </c>
      <c r="BN158">
        <f t="shared" si="235"/>
        <v>0</v>
      </c>
      <c r="BO158">
        <f t="shared" si="249"/>
        <v>0</v>
      </c>
      <c r="BP158">
        <f t="shared" si="250"/>
        <v>0</v>
      </c>
      <c r="BQ158">
        <f t="shared" si="251"/>
        <v>0</v>
      </c>
      <c r="BR158" s="13">
        <f t="shared" si="226"/>
        <v>5.6857688990999293E-2</v>
      </c>
      <c r="BS158" s="8">
        <f>BS$3*temperature!$I268</f>
        <v>-24.349314463319526</v>
      </c>
      <c r="BT158" s="8">
        <f>BT$3*temperature!$I268</f>
        <v>-22.50506442609457</v>
      </c>
      <c r="BU158" s="8">
        <f>BU$3*temperature!$I268</f>
        <v>-19.757508640517653</v>
      </c>
      <c r="BV158" s="8">
        <f t="shared" si="252"/>
        <v>-19.369896770406477</v>
      </c>
      <c r="BW158" s="8">
        <f t="shared" si="236"/>
        <v>-15.554703107678852</v>
      </c>
      <c r="BX158" s="8">
        <f t="shared" si="237"/>
        <v>-13.655689903038549</v>
      </c>
      <c r="BY158" s="15">
        <f t="shared" si="253"/>
        <v>0.20449929711221154</v>
      </c>
      <c r="BZ158" s="15">
        <f t="shared" si="238"/>
        <v>0.30883543307509004</v>
      </c>
      <c r="CA158" s="15">
        <f t="shared" si="239"/>
        <v>0.30883543307509009</v>
      </c>
      <c r="CB158" s="8">
        <f t="shared" si="254"/>
        <v>2.4897088464565247</v>
      </c>
      <c r="CC158" s="8">
        <f t="shared" si="240"/>
        <v>3.4751806592078593</v>
      </c>
      <c r="CD158" s="8">
        <f t="shared" si="241"/>
        <v>3.0509093687395517</v>
      </c>
      <c r="CE158" s="8">
        <f t="shared" si="255"/>
        <v>-21.859605616863</v>
      </c>
      <c r="CF158" s="8">
        <f t="shared" si="242"/>
        <v>-19.029883766886712</v>
      </c>
      <c r="CG158" s="8">
        <f t="shared" si="243"/>
        <v>-16.706599271778103</v>
      </c>
      <c r="CH158" s="8">
        <f>CH$3*temperature!$I268+CH$4*temperature!$I268^2</f>
        <v>-21.859605616863</v>
      </c>
      <c r="CI158" s="8">
        <f>CI$3*temperature!$I268+CI$4*temperature!$I268^2</f>
        <v>-19.029915362107822</v>
      </c>
      <c r="CJ158" s="8">
        <f>CJ$3*temperature!$I268+CJ$4*temperature!$I268^2</f>
        <v>-16.706615398933945</v>
      </c>
      <c r="CK158" s="13"/>
      <c r="CL158" s="13"/>
      <c r="CM158" s="13"/>
    </row>
    <row r="159" spans="1:91" x14ac:dyDescent="0.3">
      <c r="A159">
        <f t="shared" si="183"/>
        <v>2113</v>
      </c>
      <c r="B159" s="4">
        <f t="shared" si="184"/>
        <v>1164.9441618745725</v>
      </c>
      <c r="C159" s="4">
        <f t="shared" si="185"/>
        <v>2961.8578141854987</v>
      </c>
      <c r="D159" s="4">
        <f t="shared" si="186"/>
        <v>4363.0006528713284</v>
      </c>
      <c r="E159" s="11">
        <f t="shared" si="187"/>
        <v>2.0852556991572876E-5</v>
      </c>
      <c r="F159" s="11">
        <f t="shared" si="188"/>
        <v>4.1080935551630536E-5</v>
      </c>
      <c r="G159" s="11">
        <f t="shared" si="189"/>
        <v>8.3865268591932045E-5</v>
      </c>
      <c r="H159" s="4">
        <f t="shared" si="190"/>
        <v>154413.12556180972</v>
      </c>
      <c r="I159" s="4">
        <f t="shared" si="191"/>
        <v>59939.369257352213</v>
      </c>
      <c r="J159" s="4">
        <f t="shared" si="192"/>
        <v>23050.465232126895</v>
      </c>
      <c r="K159" s="4">
        <f t="shared" si="193"/>
        <v>132549.80849325471</v>
      </c>
      <c r="L159" s="4">
        <f t="shared" si="194"/>
        <v>20237.085308511119</v>
      </c>
      <c r="M159" s="4">
        <f t="shared" si="195"/>
        <v>5283.1679539074057</v>
      </c>
      <c r="N159" s="11">
        <f t="shared" si="196"/>
        <v>6.869054076840353E-3</v>
      </c>
      <c r="O159" s="11">
        <f t="shared" si="197"/>
        <v>9.8645032174486946E-3</v>
      </c>
      <c r="P159" s="11">
        <f t="shared" si="198"/>
        <v>9.067836021637854E-3</v>
      </c>
      <c r="Q159" s="4">
        <f t="shared" si="199"/>
        <v>7146.5583658766081</v>
      </c>
      <c r="R159" s="4">
        <f t="shared" si="200"/>
        <v>10167.059564443434</v>
      </c>
      <c r="S159" s="4">
        <f t="shared" si="201"/>
        <v>5526.1181381200122</v>
      </c>
      <c r="T159" s="4">
        <f t="shared" si="202"/>
        <v>46.282065335280883</v>
      </c>
      <c r="U159" s="4">
        <f t="shared" si="203"/>
        <v>169.62239827367443</v>
      </c>
      <c r="V159" s="4">
        <f t="shared" si="204"/>
        <v>239.73998279296816</v>
      </c>
      <c r="W159" s="11">
        <f t="shared" si="205"/>
        <v>-1.0734613539272964E-2</v>
      </c>
      <c r="X159" s="11">
        <f t="shared" si="206"/>
        <v>-1.217998157191269E-2</v>
      </c>
      <c r="Y159" s="11">
        <f t="shared" si="207"/>
        <v>-9.7425357312937999E-3</v>
      </c>
      <c r="Z159" s="4">
        <f t="shared" si="222"/>
        <v>10933.85647676394</v>
      </c>
      <c r="AA159" s="4">
        <f t="shared" si="223"/>
        <v>30214.330415934215</v>
      </c>
      <c r="AB159" s="4">
        <f t="shared" si="224"/>
        <v>35424.530751495273</v>
      </c>
      <c r="AC159" s="12">
        <f t="shared" si="208"/>
        <v>1.5239519950278959</v>
      </c>
      <c r="AD159" s="12">
        <f t="shared" si="209"/>
        <v>2.9646701261932744</v>
      </c>
      <c r="AE159" s="12">
        <f t="shared" si="210"/>
        <v>6.4060282520662266</v>
      </c>
      <c r="AF159" s="11">
        <f t="shared" si="211"/>
        <v>-4.0504037456468023E-3</v>
      </c>
      <c r="AG159" s="11">
        <f t="shared" si="212"/>
        <v>2.9673830763510267E-4</v>
      </c>
      <c r="AH159" s="11">
        <f t="shared" si="213"/>
        <v>9.7937136394747881E-3</v>
      </c>
      <c r="AI159" s="1">
        <f t="shared" si="177"/>
        <v>286716.41068429721</v>
      </c>
      <c r="AJ159" s="1">
        <f t="shared" si="178"/>
        <v>108086.7704352951</v>
      </c>
      <c r="AK159" s="1">
        <f t="shared" si="179"/>
        <v>41866.90451883887</v>
      </c>
      <c r="AL159" s="10">
        <f t="shared" si="214"/>
        <v>56.39933942878762</v>
      </c>
      <c r="AM159" s="10">
        <f t="shared" si="215"/>
        <v>12.172549038671983</v>
      </c>
      <c r="AN159" s="10">
        <f t="shared" si="216"/>
        <v>4.0352152717712233</v>
      </c>
      <c r="AO159" s="7">
        <f t="shared" si="217"/>
        <v>7.3238141182539861E-3</v>
      </c>
      <c r="AP159" s="7">
        <f t="shared" si="218"/>
        <v>9.2260741584166955E-3</v>
      </c>
      <c r="AQ159" s="7">
        <f t="shared" si="219"/>
        <v>8.3692133550031297E-3</v>
      </c>
      <c r="AR159" s="1">
        <f t="shared" si="225"/>
        <v>154413.12556180972</v>
      </c>
      <c r="AS159" s="1">
        <f t="shared" si="220"/>
        <v>59939.369257352213</v>
      </c>
      <c r="AT159" s="1">
        <f t="shared" si="221"/>
        <v>23050.465232126895</v>
      </c>
      <c r="AU159" s="1">
        <f t="shared" si="180"/>
        <v>30882.625112361944</v>
      </c>
      <c r="AV159" s="1">
        <f t="shared" si="181"/>
        <v>11987.873851470444</v>
      </c>
      <c r="AW159" s="1">
        <f t="shared" si="182"/>
        <v>4610.0930464253788</v>
      </c>
      <c r="AX159" s="1">
        <f t="shared" si="244"/>
        <v>106039.84679460377</v>
      </c>
      <c r="AY159" s="1">
        <f t="shared" si="227"/>
        <v>16189.668246808897</v>
      </c>
      <c r="AZ159" s="1">
        <f t="shared" si="228"/>
        <v>4226.5343631259248</v>
      </c>
      <c r="BA159" s="1">
        <f t="shared" si="245"/>
        <v>13480.23316640028</v>
      </c>
      <c r="BB159" s="1">
        <f t="shared" si="246"/>
        <v>28706.706697371057</v>
      </c>
      <c r="BC159" s="1">
        <f t="shared" si="247"/>
        <v>36427.29295998146</v>
      </c>
      <c r="BD159" s="1">
        <f t="shared" si="229"/>
        <v>4339.634563261111</v>
      </c>
      <c r="BE159">
        <f t="shared" si="256"/>
        <v>0</v>
      </c>
      <c r="BF159">
        <f t="shared" si="257"/>
        <v>0</v>
      </c>
      <c r="BG159">
        <f t="shared" si="258"/>
        <v>0</v>
      </c>
      <c r="BH159">
        <f t="shared" si="230"/>
        <v>0</v>
      </c>
      <c r="BI159">
        <f t="shared" si="248"/>
        <v>0</v>
      </c>
      <c r="BJ159">
        <f t="shared" si="231"/>
        <v>0</v>
      </c>
      <c r="BK159">
        <f t="shared" si="232"/>
        <v>0</v>
      </c>
      <c r="BL159">
        <f t="shared" si="233"/>
        <v>0</v>
      </c>
      <c r="BM159">
        <f t="shared" si="234"/>
        <v>0</v>
      </c>
      <c r="BN159">
        <f t="shared" si="235"/>
        <v>0</v>
      </c>
      <c r="BO159">
        <f t="shared" si="249"/>
        <v>0</v>
      </c>
      <c r="BP159">
        <f t="shared" si="250"/>
        <v>0</v>
      </c>
      <c r="BQ159">
        <f t="shared" si="251"/>
        <v>0</v>
      </c>
      <c r="BR159" s="13">
        <f t="shared" si="226"/>
        <v>5.5201639797086692E-2</v>
      </c>
      <c r="BS159" s="8">
        <f>BS$3*temperature!$I269</f>
        <v>-24.545406788152302</v>
      </c>
      <c r="BT159" s="8">
        <f>BT$3*temperature!$I269</f>
        <v>-22.686304452809583</v>
      </c>
      <c r="BU159" s="8">
        <f>BU$3*temperature!$I269</f>
        <v>-19.916621777277992</v>
      </c>
      <c r="BV159" s="8">
        <f t="shared" si="252"/>
        <v>-19.485464666749461</v>
      </c>
      <c r="BW159" s="8">
        <f t="shared" si="236"/>
        <v>-15.623545680016916</v>
      </c>
      <c r="BX159" s="8">
        <f t="shared" si="237"/>
        <v>-13.716127753473122</v>
      </c>
      <c r="BY159" s="15">
        <f t="shared" si="253"/>
        <v>0.20614619122324743</v>
      </c>
      <c r="BZ159" s="15">
        <f t="shared" si="238"/>
        <v>0.31132257734987695</v>
      </c>
      <c r="CA159" s="15">
        <f t="shared" si="239"/>
        <v>0.31132257734987695</v>
      </c>
      <c r="CB159" s="8">
        <f t="shared" si="254"/>
        <v>2.5299710607014201</v>
      </c>
      <c r="CC159" s="8">
        <f t="shared" si="240"/>
        <v>3.5313793863963348</v>
      </c>
      <c r="CD159" s="8">
        <f t="shared" si="241"/>
        <v>3.1002470119024359</v>
      </c>
      <c r="CE159" s="8">
        <f t="shared" si="255"/>
        <v>-22.015435727450882</v>
      </c>
      <c r="CF159" s="8">
        <f t="shared" si="242"/>
        <v>-19.154925066413249</v>
      </c>
      <c r="CG159" s="8">
        <f t="shared" si="243"/>
        <v>-16.816374765375556</v>
      </c>
      <c r="CH159" s="8">
        <f>CH$3*temperature!$I269+CH$4*temperature!$I269^2</f>
        <v>-22.015435727450882</v>
      </c>
      <c r="CI159" s="8">
        <f>CI$3*temperature!$I269+CI$4*temperature!$I269^2</f>
        <v>-19.154956801469474</v>
      </c>
      <c r="CJ159" s="8">
        <f>CJ$3*temperature!$I269+CJ$4*temperature!$I269^2</f>
        <v>-16.816390963907509</v>
      </c>
      <c r="CK159" s="13"/>
      <c r="CL159" s="13"/>
      <c r="CM159" s="13"/>
    </row>
    <row r="160" spans="1:91" x14ac:dyDescent="0.3">
      <c r="A160">
        <f t="shared" si="183"/>
        <v>2114</v>
      </c>
      <c r="B160" s="4">
        <f t="shared" si="184"/>
        <v>1164.9672393358735</v>
      </c>
      <c r="C160" s="4">
        <f t="shared" si="185"/>
        <v>2961.9734062809771</v>
      </c>
      <c r="D160" s="4">
        <f t="shared" si="186"/>
        <v>4363.3482618818671</v>
      </c>
      <c r="E160" s="11">
        <f t="shared" si="187"/>
        <v>1.9809929141994232E-5</v>
      </c>
      <c r="F160" s="11">
        <f t="shared" si="188"/>
        <v>3.9026888774049008E-5</v>
      </c>
      <c r="G160" s="11">
        <f t="shared" si="189"/>
        <v>7.9672005162335436E-5</v>
      </c>
      <c r="H160" s="4">
        <f t="shared" si="190"/>
        <v>155463.6665091812</v>
      </c>
      <c r="I160" s="4">
        <f t="shared" si="191"/>
        <v>60526.52856016568</v>
      </c>
      <c r="J160" s="4">
        <f t="shared" si="192"/>
        <v>23259.059669091283</v>
      </c>
      <c r="K160" s="4">
        <f t="shared" si="193"/>
        <v>133448.95998775741</v>
      </c>
      <c r="L160" s="4">
        <f t="shared" si="194"/>
        <v>20434.528018319434</v>
      </c>
      <c r="M160" s="4">
        <f t="shared" si="195"/>
        <v>5330.5531149741164</v>
      </c>
      <c r="N160" s="11">
        <f t="shared" si="196"/>
        <v>6.7834990085893221E-3</v>
      </c>
      <c r="O160" s="11">
        <f t="shared" si="197"/>
        <v>9.7564795917164382E-3</v>
      </c>
      <c r="P160" s="11">
        <f t="shared" si="198"/>
        <v>8.969080952965891E-3</v>
      </c>
      <c r="Q160" s="4">
        <f t="shared" si="199"/>
        <v>7117.9420986037476</v>
      </c>
      <c r="R160" s="4">
        <f t="shared" si="200"/>
        <v>10141.607265659462</v>
      </c>
      <c r="S160" s="4">
        <f t="shared" si="201"/>
        <v>5521.8009525483103</v>
      </c>
      <c r="T160" s="4">
        <f t="shared" si="202"/>
        <v>45.785245250107259</v>
      </c>
      <c r="U160" s="4">
        <f t="shared" si="203"/>
        <v>167.55640058851745</v>
      </c>
      <c r="V160" s="4">
        <f t="shared" si="204"/>
        <v>237.40430744438791</v>
      </c>
      <c r="W160" s="11">
        <f t="shared" si="205"/>
        <v>-1.0734613539272964E-2</v>
      </c>
      <c r="X160" s="11">
        <f t="shared" si="206"/>
        <v>-1.217998157191269E-2</v>
      </c>
      <c r="Y160" s="11">
        <f t="shared" si="207"/>
        <v>-9.7425357312937999E-3</v>
      </c>
      <c r="Z160" s="4">
        <f t="shared" si="222"/>
        <v>10846.898883951315</v>
      </c>
      <c r="AA160" s="4">
        <f t="shared" si="223"/>
        <v>30150.922041402904</v>
      </c>
      <c r="AB160" s="4">
        <f t="shared" si="224"/>
        <v>35747.17097232915</v>
      </c>
      <c r="AC160" s="12">
        <f t="shared" si="208"/>
        <v>1.5177793741590491</v>
      </c>
      <c r="AD160" s="12">
        <f t="shared" si="209"/>
        <v>2.9655498573892172</v>
      </c>
      <c r="AE160" s="12">
        <f t="shared" si="210"/>
        <v>6.4687670583333485</v>
      </c>
      <c r="AF160" s="11">
        <f t="shared" si="211"/>
        <v>-4.0504037456468023E-3</v>
      </c>
      <c r="AG160" s="11">
        <f t="shared" si="212"/>
        <v>2.9673830763510267E-4</v>
      </c>
      <c r="AH160" s="11">
        <f t="shared" si="213"/>
        <v>9.7937136394747881E-3</v>
      </c>
      <c r="AI160" s="1">
        <f t="shared" si="177"/>
        <v>288927.39472822944</v>
      </c>
      <c r="AJ160" s="1">
        <f t="shared" si="178"/>
        <v>109265.96724323604</v>
      </c>
      <c r="AK160" s="1">
        <f t="shared" si="179"/>
        <v>42290.307113380361</v>
      </c>
      <c r="AL160" s="10">
        <f t="shared" si="214"/>
        <v>56.808267124372684</v>
      </c>
      <c r="AM160" s="10">
        <f t="shared" si="215"/>
        <v>12.283730830398458</v>
      </c>
      <c r="AN160" s="10">
        <f t="shared" si="216"/>
        <v>4.0686491335386155</v>
      </c>
      <c r="AO160" s="7">
        <f t="shared" si="217"/>
        <v>7.2505759770714459E-3</v>
      </c>
      <c r="AP160" s="7">
        <f t="shared" si="218"/>
        <v>9.1338134168325279E-3</v>
      </c>
      <c r="AQ160" s="7">
        <f t="shared" si="219"/>
        <v>8.2855212214530977E-3</v>
      </c>
      <c r="AR160" s="1">
        <f t="shared" si="225"/>
        <v>155463.6665091812</v>
      </c>
      <c r="AS160" s="1">
        <f t="shared" si="220"/>
        <v>60526.52856016568</v>
      </c>
      <c r="AT160" s="1">
        <f t="shared" si="221"/>
        <v>23259.059669091283</v>
      </c>
      <c r="AU160" s="1">
        <f t="shared" si="180"/>
        <v>31092.733301836241</v>
      </c>
      <c r="AV160" s="1">
        <f t="shared" si="181"/>
        <v>12105.305712033136</v>
      </c>
      <c r="AW160" s="1">
        <f t="shared" si="182"/>
        <v>4651.8119338182569</v>
      </c>
      <c r="AX160" s="1">
        <f t="shared" si="244"/>
        <v>106759.16799020594</v>
      </c>
      <c r="AY160" s="1">
        <f t="shared" si="227"/>
        <v>16347.622414655547</v>
      </c>
      <c r="AZ160" s="1">
        <f t="shared" si="228"/>
        <v>4264.4424919792937</v>
      </c>
      <c r="BA160" s="1">
        <f t="shared" si="245"/>
        <v>13488.376080094107</v>
      </c>
      <c r="BB160" s="1">
        <f t="shared" si="246"/>
        <v>28736.585400702679</v>
      </c>
      <c r="BC160" s="1">
        <f t="shared" si="247"/>
        <v>36469.1559581404</v>
      </c>
      <c r="BD160" s="1">
        <f t="shared" si="229"/>
        <v>4217.5187621493678</v>
      </c>
      <c r="BE160">
        <f t="shared" si="256"/>
        <v>0</v>
      </c>
      <c r="BF160">
        <f t="shared" si="257"/>
        <v>0</v>
      </c>
      <c r="BG160">
        <f t="shared" si="258"/>
        <v>0</v>
      </c>
      <c r="BH160">
        <f t="shared" si="230"/>
        <v>0</v>
      </c>
      <c r="BI160">
        <f t="shared" si="248"/>
        <v>0</v>
      </c>
      <c r="BJ160">
        <f t="shared" si="231"/>
        <v>0</v>
      </c>
      <c r="BK160">
        <f t="shared" si="232"/>
        <v>0</v>
      </c>
      <c r="BL160">
        <f t="shared" si="233"/>
        <v>0</v>
      </c>
      <c r="BM160">
        <f t="shared" si="234"/>
        <v>0</v>
      </c>
      <c r="BN160">
        <f t="shared" si="235"/>
        <v>0</v>
      </c>
      <c r="BO160">
        <f t="shared" si="249"/>
        <v>0</v>
      </c>
      <c r="BP160">
        <f t="shared" si="250"/>
        <v>0</v>
      </c>
      <c r="BQ160">
        <f t="shared" si="251"/>
        <v>0</v>
      </c>
      <c r="BR160" s="13">
        <f t="shared" si="226"/>
        <v>5.3593825045715235E-2</v>
      </c>
      <c r="BS160" s="8">
        <f>BS$3*temperature!$I270</f>
        <v>-24.740810038177685</v>
      </c>
      <c r="BT160" s="8">
        <f>BT$3*temperature!$I270</f>
        <v>-22.86690759617586</v>
      </c>
      <c r="BU160" s="8">
        <f>BU$3*temperature!$I270</f>
        <v>-20.075175785300583</v>
      </c>
      <c r="BV160" s="8">
        <f t="shared" si="252"/>
        <v>-19.59998396766775</v>
      </c>
      <c r="BW160" s="8">
        <f t="shared" si="236"/>
        <v>-15.691249543623075</v>
      </c>
      <c r="BX160" s="8">
        <f t="shared" si="237"/>
        <v>-13.775565915696028</v>
      </c>
      <c r="BY160" s="15">
        <f t="shared" si="253"/>
        <v>0.2077872980948117</v>
      </c>
      <c r="BZ160" s="15">
        <f t="shared" si="238"/>
        <v>0.31380098171878756</v>
      </c>
      <c r="CA160" s="15">
        <f t="shared" si="239"/>
        <v>0.31380098171878756</v>
      </c>
      <c r="CB160" s="8">
        <f t="shared" si="254"/>
        <v>2.5704130352549681</v>
      </c>
      <c r="CC160" s="8">
        <f t="shared" si="240"/>
        <v>3.5878290262763928</v>
      </c>
      <c r="CD160" s="8">
        <f t="shared" si="241"/>
        <v>3.1498049348022774</v>
      </c>
      <c r="CE160" s="8">
        <f t="shared" si="255"/>
        <v>-22.170397002922719</v>
      </c>
      <c r="CF160" s="8">
        <f t="shared" si="242"/>
        <v>-19.279078569899468</v>
      </c>
      <c r="CG160" s="8">
        <f t="shared" si="243"/>
        <v>-16.925370850498304</v>
      </c>
      <c r="CH160" s="8">
        <f>CH$3*temperature!$I270+CH$4*temperature!$I270^2</f>
        <v>-22.170397002922716</v>
      </c>
      <c r="CI160" s="8">
        <f>CI$3*temperature!$I270+CI$4*temperature!$I270^2</f>
        <v>-19.279110442477819</v>
      </c>
      <c r="CJ160" s="8">
        <f>CJ$3*temperature!$I270+CJ$4*temperature!$I270^2</f>
        <v>-16.925387119225743</v>
      </c>
      <c r="CK160" s="13"/>
      <c r="CL160" s="13"/>
      <c r="CM160" s="13"/>
    </row>
    <row r="161" spans="1:91" x14ac:dyDescent="0.3">
      <c r="A161">
        <f t="shared" si="183"/>
        <v>2115</v>
      </c>
      <c r="B161" s="4">
        <f t="shared" si="184"/>
        <v>1164.9891633584143</v>
      </c>
      <c r="C161" s="4">
        <f t="shared" si="185"/>
        <v>2962.0832230573214</v>
      </c>
      <c r="D161" s="4">
        <f t="shared" si="186"/>
        <v>4363.678516751851</v>
      </c>
      <c r="E161" s="11">
        <f t="shared" si="187"/>
        <v>1.8819432684894519E-5</v>
      </c>
      <c r="F161" s="11">
        <f t="shared" si="188"/>
        <v>3.7075544335346559E-5</v>
      </c>
      <c r="G161" s="11">
        <f t="shared" si="189"/>
        <v>7.5688404904218658E-5</v>
      </c>
      <c r="H161" s="4">
        <f t="shared" si="190"/>
        <v>156508.0712799961</v>
      </c>
      <c r="I161" s="4">
        <f t="shared" si="191"/>
        <v>61112.860549181773</v>
      </c>
      <c r="J161" s="4">
        <f t="shared" si="192"/>
        <v>23467.178942221941</v>
      </c>
      <c r="K161" s="4">
        <f t="shared" si="193"/>
        <v>134342.94172215031</v>
      </c>
      <c r="L161" s="4">
        <f t="shared" si="194"/>
        <v>20631.716243983174</v>
      </c>
      <c r="M161" s="4">
        <f t="shared" si="195"/>
        <v>5377.8432238152081</v>
      </c>
      <c r="N161" s="11">
        <f t="shared" si="196"/>
        <v>6.6990535892892389E-3</v>
      </c>
      <c r="O161" s="11">
        <f t="shared" si="197"/>
        <v>9.6497567982467558E-3</v>
      </c>
      <c r="P161" s="11">
        <f t="shared" si="198"/>
        <v>8.8715200507520908E-3</v>
      </c>
      <c r="Q161" s="4">
        <f t="shared" si="199"/>
        <v>7088.8387582751411</v>
      </c>
      <c r="R161" s="4">
        <f t="shared" si="200"/>
        <v>10115.129747500514</v>
      </c>
      <c r="S161" s="4">
        <f t="shared" si="201"/>
        <v>5516.9316581520334</v>
      </c>
      <c r="T161" s="4">
        <f t="shared" si="202"/>
        <v>45.293758336546524</v>
      </c>
      <c r="U161" s="4">
        <f t="shared" si="203"/>
        <v>165.51556671709329</v>
      </c>
      <c r="V161" s="4">
        <f t="shared" si="204"/>
        <v>235.09138749634789</v>
      </c>
      <c r="W161" s="11">
        <f t="shared" si="205"/>
        <v>-1.0734613539272964E-2</v>
      </c>
      <c r="X161" s="11">
        <f t="shared" si="206"/>
        <v>-1.217998157191269E-2</v>
      </c>
      <c r="Y161" s="11">
        <f t="shared" si="207"/>
        <v>-9.7425357312937999E-3</v>
      </c>
      <c r="Z161" s="4">
        <f t="shared" si="222"/>
        <v>10759.707305766833</v>
      </c>
      <c r="AA161" s="4">
        <f t="shared" si="223"/>
        <v>30084.366516128503</v>
      </c>
      <c r="AB161" s="4">
        <f t="shared" si="224"/>
        <v>36069.068152696367</v>
      </c>
      <c r="AC161" s="12">
        <f t="shared" si="208"/>
        <v>1.5116317548968898</v>
      </c>
      <c r="AD161" s="12">
        <f t="shared" si="209"/>
        <v>2.9664298496351065</v>
      </c>
      <c r="AE161" s="12">
        <f t="shared" si="210"/>
        <v>6.5321203105031334</v>
      </c>
      <c r="AF161" s="11">
        <f t="shared" si="211"/>
        <v>-4.0504037456468023E-3</v>
      </c>
      <c r="AG161" s="11">
        <f t="shared" si="212"/>
        <v>2.9673830763510267E-4</v>
      </c>
      <c r="AH161" s="11">
        <f t="shared" si="213"/>
        <v>9.7937136394747881E-3</v>
      </c>
      <c r="AI161" s="1">
        <f t="shared" si="177"/>
        <v>291127.38855724275</v>
      </c>
      <c r="AJ161" s="1">
        <f t="shared" si="178"/>
        <v>110444.67623094557</v>
      </c>
      <c r="AK161" s="1">
        <f t="shared" si="179"/>
        <v>42713.088335860586</v>
      </c>
      <c r="AL161" s="10">
        <f t="shared" si="214"/>
        <v>57.216040854714606</v>
      </c>
      <c r="AM161" s="10">
        <f t="shared" si="215"/>
        <v>12.394806162811236</v>
      </c>
      <c r="AN161" s="10">
        <f t="shared" si="216"/>
        <v>4.1020229034898099</v>
      </c>
      <c r="AO161" s="7">
        <f t="shared" si="217"/>
        <v>7.1780702173007312E-3</v>
      </c>
      <c r="AP161" s="7">
        <f t="shared" si="218"/>
        <v>9.0424752826642023E-3</v>
      </c>
      <c r="AQ161" s="7">
        <f t="shared" si="219"/>
        <v>8.2026660092385673E-3</v>
      </c>
      <c r="AR161" s="1">
        <f t="shared" si="225"/>
        <v>156508.0712799961</v>
      </c>
      <c r="AS161" s="1">
        <f t="shared" si="220"/>
        <v>61112.860549181773</v>
      </c>
      <c r="AT161" s="1">
        <f t="shared" si="221"/>
        <v>23467.178942221941</v>
      </c>
      <c r="AU161" s="1">
        <f t="shared" si="180"/>
        <v>31301.614255999222</v>
      </c>
      <c r="AV161" s="1">
        <f t="shared" si="181"/>
        <v>12222.572109836356</v>
      </c>
      <c r="AW161" s="1">
        <f t="shared" si="182"/>
        <v>4693.435788444388</v>
      </c>
      <c r="AX161" s="1">
        <f t="shared" si="244"/>
        <v>107474.35337772025</v>
      </c>
      <c r="AY161" s="1">
        <f t="shared" si="227"/>
        <v>16505.372995186539</v>
      </c>
      <c r="AZ161" s="1">
        <f t="shared" si="228"/>
        <v>4302.2745790521667</v>
      </c>
      <c r="BA161" s="1">
        <f t="shared" si="245"/>
        <v>13496.408223883189</v>
      </c>
      <c r="BB161" s="1">
        <f t="shared" si="246"/>
        <v>28766.097177457028</v>
      </c>
      <c r="BC161" s="1">
        <f t="shared" si="247"/>
        <v>36510.458001547406</v>
      </c>
      <c r="BD161" s="1">
        <f t="shared" si="229"/>
        <v>4098.7809892688238</v>
      </c>
      <c r="BE161">
        <f t="shared" si="256"/>
        <v>0</v>
      </c>
      <c r="BF161">
        <f t="shared" si="257"/>
        <v>0</v>
      </c>
      <c r="BG161">
        <f t="shared" si="258"/>
        <v>0</v>
      </c>
      <c r="BH161">
        <f t="shared" si="230"/>
        <v>0</v>
      </c>
      <c r="BI161">
        <f t="shared" si="248"/>
        <v>0</v>
      </c>
      <c r="BJ161">
        <f t="shared" si="231"/>
        <v>0</v>
      </c>
      <c r="BK161">
        <f t="shared" si="232"/>
        <v>0</v>
      </c>
      <c r="BL161">
        <f t="shared" si="233"/>
        <v>0</v>
      </c>
      <c r="BM161">
        <f t="shared" si="234"/>
        <v>0</v>
      </c>
      <c r="BN161">
        <f t="shared" si="235"/>
        <v>0</v>
      </c>
      <c r="BO161">
        <f t="shared" si="249"/>
        <v>0</v>
      </c>
      <c r="BP161">
        <f t="shared" si="250"/>
        <v>0</v>
      </c>
      <c r="BQ161">
        <f t="shared" si="251"/>
        <v>0</v>
      </c>
      <c r="BR161" s="13">
        <f t="shared" si="226"/>
        <v>5.2032839850208963E-2</v>
      </c>
      <c r="BS161" s="8">
        <f>BS$3*temperature!$I271</f>
        <v>-24.935513690430263</v>
      </c>
      <c r="BT161" s="8">
        <f>BT$3*temperature!$I271</f>
        <v>-23.046864130251638</v>
      </c>
      <c r="BU161" s="8">
        <f>BU$3*temperature!$I271</f>
        <v>-20.233162126046057</v>
      </c>
      <c r="BV161" s="8">
        <f t="shared" si="252"/>
        <v>-19.713455342761328</v>
      </c>
      <c r="BW161" s="8">
        <f t="shared" si="236"/>
        <v>-15.75782059534089</v>
      </c>
      <c r="BX161" s="8">
        <f t="shared" si="237"/>
        <v>-13.834009566628129</v>
      </c>
      <c r="BY161" s="15">
        <f t="shared" si="253"/>
        <v>0.20942252934909664</v>
      </c>
      <c r="BZ161" s="15">
        <f t="shared" si="238"/>
        <v>0.31627051271339973</v>
      </c>
      <c r="CA161" s="15">
        <f t="shared" si="239"/>
        <v>0.31627051271339979</v>
      </c>
      <c r="CB161" s="8">
        <f t="shared" si="254"/>
        <v>2.6110291738344662</v>
      </c>
      <c r="CC161" s="8">
        <f t="shared" si="240"/>
        <v>3.6445217674553732</v>
      </c>
      <c r="CD161" s="8">
        <f t="shared" si="241"/>
        <v>3.1995762797089644</v>
      </c>
      <c r="CE161" s="8">
        <f t="shared" si="255"/>
        <v>-22.324484516595795</v>
      </c>
      <c r="CF161" s="8">
        <f t="shared" si="242"/>
        <v>-19.402342362796261</v>
      </c>
      <c r="CG161" s="8">
        <f t="shared" si="243"/>
        <v>-17.033585846337093</v>
      </c>
      <c r="CH161" s="8">
        <f>CH$3*temperature!$I271+CH$4*temperature!$I271^2</f>
        <v>-22.324484516595795</v>
      </c>
      <c r="CI161" s="8">
        <f>CI$3*temperature!$I271+CI$4*temperature!$I271^2</f>
        <v>-19.402374370595741</v>
      </c>
      <c r="CJ161" s="8">
        <f>CJ$3*temperature!$I271+CJ$4*temperature!$I271^2</f>
        <v>-17.033602184085513</v>
      </c>
      <c r="CK161" s="13"/>
      <c r="CL161" s="13"/>
      <c r="CM161" s="13"/>
    </row>
    <row r="162" spans="1:91" x14ac:dyDescent="0.3">
      <c r="A162">
        <f t="shared" si="183"/>
        <v>2116</v>
      </c>
      <c r="B162" s="4">
        <f t="shared" si="184"/>
        <v>1165.009991571796</v>
      </c>
      <c r="C162" s="4">
        <f t="shared" si="185"/>
        <v>2962.1875528627902</v>
      </c>
      <c r="D162" s="4">
        <f t="shared" si="186"/>
        <v>4363.9922826249767</v>
      </c>
      <c r="E162" s="11">
        <f t="shared" si="187"/>
        <v>1.7878461050649794E-5</v>
      </c>
      <c r="F162" s="11">
        <f t="shared" si="188"/>
        <v>3.5221767118579231E-5</v>
      </c>
      <c r="G162" s="11">
        <f t="shared" si="189"/>
        <v>7.1903984659007724E-5</v>
      </c>
      <c r="H162" s="4">
        <f t="shared" si="190"/>
        <v>157546.29854196191</v>
      </c>
      <c r="I162" s="4">
        <f t="shared" si="191"/>
        <v>61698.314033792856</v>
      </c>
      <c r="J162" s="4">
        <f t="shared" si="192"/>
        <v>23674.808800653591</v>
      </c>
      <c r="K162" s="4">
        <f t="shared" si="193"/>
        <v>135231.7144760323</v>
      </c>
      <c r="L162" s="4">
        <f t="shared" si="194"/>
        <v>20828.631858291636</v>
      </c>
      <c r="M162" s="4">
        <f t="shared" si="195"/>
        <v>5425.0345251327999</v>
      </c>
      <c r="N162" s="11">
        <f t="shared" si="196"/>
        <v>6.6157011487819606E-3</v>
      </c>
      <c r="O162" s="11">
        <f t="shared" si="197"/>
        <v>9.5443157505565868E-3</v>
      </c>
      <c r="P162" s="11">
        <f t="shared" si="198"/>
        <v>8.7751351896259155E-3</v>
      </c>
      <c r="Q162" s="4">
        <f t="shared" si="199"/>
        <v>7059.263230958305</v>
      </c>
      <c r="R162" s="4">
        <f t="shared" si="200"/>
        <v>10087.649058372808</v>
      </c>
      <c r="S162" s="4">
        <f t="shared" si="201"/>
        <v>5511.519193278401</v>
      </c>
      <c r="T162" s="4">
        <f t="shared" si="202"/>
        <v>44.807547345062474</v>
      </c>
      <c r="U162" s="4">
        <f t="shared" si="203"/>
        <v>163.4995901646144</v>
      </c>
      <c r="V162" s="4">
        <f t="shared" si="204"/>
        <v>232.80100125354528</v>
      </c>
      <c r="W162" s="11">
        <f t="shared" si="205"/>
        <v>-1.0734613539272964E-2</v>
      </c>
      <c r="X162" s="11">
        <f t="shared" si="206"/>
        <v>-1.217998157191269E-2</v>
      </c>
      <c r="Y162" s="11">
        <f t="shared" si="207"/>
        <v>-9.7425357312937999E-3</v>
      </c>
      <c r="Z162" s="4">
        <f t="shared" si="222"/>
        <v>10672.310805151727</v>
      </c>
      <c r="AA162" s="4">
        <f t="shared" si="223"/>
        <v>30014.726692999135</v>
      </c>
      <c r="AB162" s="4">
        <f t="shared" si="224"/>
        <v>36390.199953747077</v>
      </c>
      <c r="AC162" s="12">
        <f t="shared" si="208"/>
        <v>1.5055090359748169</v>
      </c>
      <c r="AD162" s="12">
        <f t="shared" si="209"/>
        <v>2.9673101030084053</v>
      </c>
      <c r="AE162" s="12">
        <f t="shared" si="210"/>
        <v>6.5960940262827981</v>
      </c>
      <c r="AF162" s="11">
        <f t="shared" si="211"/>
        <v>-4.0504037456468023E-3</v>
      </c>
      <c r="AG162" s="11">
        <f t="shared" si="212"/>
        <v>2.9673830763510267E-4</v>
      </c>
      <c r="AH162" s="11">
        <f t="shared" si="213"/>
        <v>9.7937136394747881E-3</v>
      </c>
      <c r="AI162" s="1">
        <f t="shared" si="177"/>
        <v>293316.26395751769</v>
      </c>
      <c r="AJ162" s="1">
        <f t="shared" si="178"/>
        <v>111622.78071768738</v>
      </c>
      <c r="AK162" s="1">
        <f t="shared" si="179"/>
        <v>43135.215290718916</v>
      </c>
      <c r="AL162" s="10">
        <f t="shared" si="214"/>
        <v>57.622634605937584</v>
      </c>
      <c r="AM162" s="10">
        <f t="shared" si="215"/>
        <v>12.505765093888263</v>
      </c>
      <c r="AN162" s="10">
        <f t="shared" si="216"/>
        <v>4.1353339520909884</v>
      </c>
      <c r="AO162" s="7">
        <f t="shared" si="217"/>
        <v>7.1062895151277235E-3</v>
      </c>
      <c r="AP162" s="7">
        <f t="shared" si="218"/>
        <v>8.9520505298375606E-3</v>
      </c>
      <c r="AQ162" s="7">
        <f t="shared" si="219"/>
        <v>8.1206393491461814E-3</v>
      </c>
      <c r="AR162" s="1">
        <f t="shared" si="225"/>
        <v>157546.29854196191</v>
      </c>
      <c r="AS162" s="1">
        <f t="shared" si="220"/>
        <v>61698.314033792856</v>
      </c>
      <c r="AT162" s="1">
        <f t="shared" si="221"/>
        <v>23674.808800653591</v>
      </c>
      <c r="AU162" s="1">
        <f t="shared" si="180"/>
        <v>31509.259708392383</v>
      </c>
      <c r="AV162" s="1">
        <f t="shared" si="181"/>
        <v>12339.662806758572</v>
      </c>
      <c r="AW162" s="1">
        <f t="shared" si="182"/>
        <v>4734.9617601307182</v>
      </c>
      <c r="AX162" s="1">
        <f t="shared" si="244"/>
        <v>108185.37158082584</v>
      </c>
      <c r="AY162" s="1">
        <f t="shared" si="227"/>
        <v>16662.90548663331</v>
      </c>
      <c r="AZ162" s="1">
        <f t="shared" si="228"/>
        <v>4340.0276201062397</v>
      </c>
      <c r="BA162" s="1">
        <f t="shared" si="245"/>
        <v>13504.33149393209</v>
      </c>
      <c r="BB162" s="1">
        <f t="shared" si="246"/>
        <v>28795.248357220273</v>
      </c>
      <c r="BC162" s="1">
        <f t="shared" si="247"/>
        <v>36551.210827471965</v>
      </c>
      <c r="BD162" s="1">
        <f t="shared" si="229"/>
        <v>3983.3306441196205</v>
      </c>
      <c r="BE162">
        <f t="shared" si="256"/>
        <v>0</v>
      </c>
      <c r="BF162">
        <f t="shared" si="257"/>
        <v>0</v>
      </c>
      <c r="BG162">
        <f t="shared" si="258"/>
        <v>0</v>
      </c>
      <c r="BH162">
        <f t="shared" si="230"/>
        <v>0</v>
      </c>
      <c r="BI162">
        <f t="shared" si="248"/>
        <v>0</v>
      </c>
      <c r="BJ162">
        <f t="shared" si="231"/>
        <v>0</v>
      </c>
      <c r="BK162">
        <f t="shared" si="232"/>
        <v>0</v>
      </c>
      <c r="BL162">
        <f t="shared" si="233"/>
        <v>0</v>
      </c>
      <c r="BM162">
        <f t="shared" si="234"/>
        <v>0</v>
      </c>
      <c r="BN162">
        <f t="shared" si="235"/>
        <v>0</v>
      </c>
      <c r="BO162">
        <f t="shared" si="249"/>
        <v>0</v>
      </c>
      <c r="BP162">
        <f t="shared" si="250"/>
        <v>0</v>
      </c>
      <c r="BQ162">
        <f t="shared" si="251"/>
        <v>0</v>
      </c>
      <c r="BR162" s="13">
        <f t="shared" si="226"/>
        <v>5.0517320242921319E-2</v>
      </c>
      <c r="BS162" s="8">
        <f>BS$3*temperature!$I272</f>
        <v>-25.129507724782709</v>
      </c>
      <c r="BT162" s="8">
        <f>BT$3*temperature!$I272</f>
        <v>-23.226164793847595</v>
      </c>
      <c r="BU162" s="8">
        <f>BU$3*temperature!$I272</f>
        <v>-20.390572668987673</v>
      </c>
      <c r="BV162" s="8">
        <f t="shared" si="252"/>
        <v>-19.825879865460418</v>
      </c>
      <c r="BW162" s="8">
        <f t="shared" si="236"/>
        <v>-15.823265058569389</v>
      </c>
      <c r="BX162" s="8">
        <f t="shared" si="237"/>
        <v>-13.891464169877867</v>
      </c>
      <c r="BY162" s="15">
        <f t="shared" si="253"/>
        <v>0.21105180083141289</v>
      </c>
      <c r="BZ162" s="15">
        <f t="shared" si="238"/>
        <v>0.31873104324305696</v>
      </c>
      <c r="CA162" s="15">
        <f t="shared" si="239"/>
        <v>0.31873104324305696</v>
      </c>
      <c r="CB162" s="8">
        <f t="shared" si="254"/>
        <v>2.651813929661146</v>
      </c>
      <c r="CC162" s="8">
        <f t="shared" si="240"/>
        <v>3.7014498676391026</v>
      </c>
      <c r="CD162" s="8">
        <f t="shared" si="241"/>
        <v>3.2495542495549028</v>
      </c>
      <c r="CE162" s="8">
        <f t="shared" si="255"/>
        <v>-22.477693795121564</v>
      </c>
      <c r="CF162" s="8">
        <f t="shared" si="242"/>
        <v>-19.524714926208492</v>
      </c>
      <c r="CG162" s="8">
        <f t="shared" si="243"/>
        <v>-17.141018419432768</v>
      </c>
      <c r="CH162" s="8">
        <f>CH$3*temperature!$I272+CH$4*temperature!$I272^2</f>
        <v>-22.477693795121564</v>
      </c>
      <c r="CI162" s="8">
        <f>CI$3*temperature!$I272+CI$4*temperature!$I272^2</f>
        <v>-19.524747066940726</v>
      </c>
      <c r="CJ162" s="8">
        <f>CJ$3*temperature!$I272+CJ$4*temperature!$I272^2</f>
        <v>-17.141034825034126</v>
      </c>
      <c r="CK162" s="13"/>
      <c r="CL162" s="13"/>
      <c r="CM162" s="13"/>
    </row>
    <row r="163" spans="1:91" x14ac:dyDescent="0.3">
      <c r="A163">
        <f t="shared" si="183"/>
        <v>2117</v>
      </c>
      <c r="B163" s="4">
        <f t="shared" si="184"/>
        <v>1165.0297787282659</v>
      </c>
      <c r="C163" s="4">
        <f t="shared" si="185"/>
        <v>2962.2866696689312</v>
      </c>
      <c r="D163" s="4">
        <f t="shared" si="186"/>
        <v>4364.2903816374119</v>
      </c>
      <c r="E163" s="11">
        <f t="shared" si="187"/>
        <v>1.6984537998117304E-5</v>
      </c>
      <c r="F163" s="11">
        <f t="shared" si="188"/>
        <v>3.3460678762650268E-5</v>
      </c>
      <c r="G163" s="11">
        <f t="shared" si="189"/>
        <v>6.8308785426057333E-5</v>
      </c>
      <c r="H163" s="4">
        <f t="shared" si="190"/>
        <v>158578.30884122616</v>
      </c>
      <c r="I163" s="4">
        <f t="shared" si="191"/>
        <v>62282.838568509738</v>
      </c>
      <c r="J163" s="4">
        <f t="shared" si="192"/>
        <v>23881.935210953139</v>
      </c>
      <c r="K163" s="4">
        <f t="shared" si="193"/>
        <v>136115.2407746423</v>
      </c>
      <c r="L163" s="4">
        <f t="shared" si="194"/>
        <v>21025.257010480538</v>
      </c>
      <c r="M163" s="4">
        <f t="shared" si="195"/>
        <v>5472.1233287857021</v>
      </c>
      <c r="N163" s="11">
        <f t="shared" si="196"/>
        <v>6.5334252548177041E-3</v>
      </c>
      <c r="O163" s="11">
        <f t="shared" si="197"/>
        <v>9.4401376685060434E-3</v>
      </c>
      <c r="P163" s="11">
        <f t="shared" si="198"/>
        <v>8.6799085673558984E-3</v>
      </c>
      <c r="Q163" s="4">
        <f t="shared" si="199"/>
        <v>7029.2302302540502</v>
      </c>
      <c r="R163" s="4">
        <f t="shared" si="200"/>
        <v>10059.187165590096</v>
      </c>
      <c r="S163" s="4">
        <f t="shared" si="201"/>
        <v>5505.5724786811825</v>
      </c>
      <c r="T163" s="4">
        <f t="shared" si="202"/>
        <v>44.326555640670556</v>
      </c>
      <c r="U163" s="4">
        <f t="shared" si="203"/>
        <v>161.50816816939411</v>
      </c>
      <c r="V163" s="4">
        <f t="shared" si="204"/>
        <v>230.53292918055163</v>
      </c>
      <c r="W163" s="11">
        <f t="shared" si="205"/>
        <v>-1.0734613539272964E-2</v>
      </c>
      <c r="X163" s="11">
        <f t="shared" si="206"/>
        <v>-1.217998157191269E-2</v>
      </c>
      <c r="Y163" s="11">
        <f t="shared" si="207"/>
        <v>-9.7425357312937999E-3</v>
      </c>
      <c r="Z163" s="4">
        <f t="shared" si="222"/>
        <v>10584.737763055544</v>
      </c>
      <c r="AA163" s="4">
        <f t="shared" si="223"/>
        <v>29942.065288568472</v>
      </c>
      <c r="AB163" s="4">
        <f t="shared" si="224"/>
        <v>36710.544377540275</v>
      </c>
      <c r="AC163" s="12">
        <f t="shared" si="208"/>
        <v>1.4994111165363995</v>
      </c>
      <c r="AD163" s="12">
        <f t="shared" si="209"/>
        <v>2.9681906175866004</v>
      </c>
      <c r="AE163" s="12">
        <f t="shared" si="210"/>
        <v>6.6606942823152622</v>
      </c>
      <c r="AF163" s="11">
        <f t="shared" si="211"/>
        <v>-4.0504037456468023E-3</v>
      </c>
      <c r="AG163" s="11">
        <f t="shared" si="212"/>
        <v>2.9673830763510267E-4</v>
      </c>
      <c r="AH163" s="11">
        <f t="shared" si="213"/>
        <v>9.7937136394747881E-3</v>
      </c>
      <c r="AI163" s="1">
        <f t="shared" si="177"/>
        <v>295493.89727015828</v>
      </c>
      <c r="AJ163" s="1">
        <f t="shared" si="178"/>
        <v>112800.1654526772</v>
      </c>
      <c r="AK163" s="1">
        <f t="shared" si="179"/>
        <v>43556.655521777742</v>
      </c>
      <c r="AL163" s="10">
        <f t="shared" si="214"/>
        <v>58.02802289883045</v>
      </c>
      <c r="AM163" s="10">
        <f t="shared" si="215"/>
        <v>12.616597812512683</v>
      </c>
      <c r="AN163" s="10">
        <f t="shared" si="216"/>
        <v>4.1685796921480671</v>
      </c>
      <c r="AO163" s="7">
        <f t="shared" si="217"/>
        <v>7.0352266199764464E-3</v>
      </c>
      <c r="AP163" s="7">
        <f t="shared" si="218"/>
        <v>8.8625300245391853E-3</v>
      </c>
      <c r="AQ163" s="7">
        <f t="shared" si="219"/>
        <v>8.0394329556547194E-3</v>
      </c>
      <c r="AR163" s="1">
        <f t="shared" si="225"/>
        <v>158578.30884122616</v>
      </c>
      <c r="AS163" s="1">
        <f t="shared" si="220"/>
        <v>62282.838568509738</v>
      </c>
      <c r="AT163" s="1">
        <f t="shared" si="221"/>
        <v>23881.935210953139</v>
      </c>
      <c r="AU163" s="1">
        <f t="shared" si="180"/>
        <v>31715.661768245234</v>
      </c>
      <c r="AV163" s="1">
        <f t="shared" si="181"/>
        <v>12456.567713701948</v>
      </c>
      <c r="AW163" s="1">
        <f t="shared" si="182"/>
        <v>4776.3870421906277</v>
      </c>
      <c r="AX163" s="1">
        <f t="shared" si="244"/>
        <v>108892.19261971384</v>
      </c>
      <c r="AY163" s="1">
        <f t="shared" si="227"/>
        <v>16820.205608384429</v>
      </c>
      <c r="AZ163" s="1">
        <f t="shared" si="228"/>
        <v>4377.6986630285628</v>
      </c>
      <c r="BA163" s="1">
        <f t="shared" si="245"/>
        <v>13512.147736492929</v>
      </c>
      <c r="BB163" s="1">
        <f t="shared" si="246"/>
        <v>28824.045090742398</v>
      </c>
      <c r="BC163" s="1">
        <f t="shared" si="247"/>
        <v>36591.425778365316</v>
      </c>
      <c r="BD163" s="1">
        <f t="shared" si="229"/>
        <v>3871.0794030196921</v>
      </c>
      <c r="BE163">
        <f t="shared" si="256"/>
        <v>0</v>
      </c>
      <c r="BF163">
        <f t="shared" si="257"/>
        <v>0</v>
      </c>
      <c r="BG163">
        <f t="shared" si="258"/>
        <v>0</v>
      </c>
      <c r="BH163">
        <f t="shared" si="230"/>
        <v>0</v>
      </c>
      <c r="BI163">
        <f t="shared" si="248"/>
        <v>0</v>
      </c>
      <c r="BJ163">
        <f t="shared" si="231"/>
        <v>0</v>
      </c>
      <c r="BK163">
        <f t="shared" si="232"/>
        <v>0</v>
      </c>
      <c r="BL163">
        <f t="shared" si="233"/>
        <v>0</v>
      </c>
      <c r="BM163">
        <f t="shared" si="234"/>
        <v>0</v>
      </c>
      <c r="BN163">
        <f t="shared" si="235"/>
        <v>0</v>
      </c>
      <c r="BO163">
        <f t="shared" si="249"/>
        <v>0</v>
      </c>
      <c r="BP163">
        <f t="shared" si="250"/>
        <v>0</v>
      </c>
      <c r="BQ163">
        <f t="shared" si="251"/>
        <v>0</v>
      </c>
      <c r="BR163" s="13">
        <f t="shared" si="226"/>
        <v>4.9045941983418759E-2</v>
      </c>
      <c r="BS163" s="8">
        <f>BS$3*temperature!$I273</f>
        <v>-25.322782613010581</v>
      </c>
      <c r="BT163" s="8">
        <f>BT$3*temperature!$I273</f>
        <v>-23.404800780419905</v>
      </c>
      <c r="BU163" s="8">
        <f>BU$3*temperature!$I273</f>
        <v>-20.547399682738298</v>
      </c>
      <c r="BV163" s="8">
        <f t="shared" si="252"/>
        <v>-19.937258997333462</v>
      </c>
      <c r="BW163" s="8">
        <f t="shared" si="236"/>
        <v>-15.887589466516534</v>
      </c>
      <c r="BX163" s="8">
        <f t="shared" si="237"/>
        <v>-13.947935461039261</v>
      </c>
      <c r="BY163" s="15">
        <f t="shared" si="253"/>
        <v>0.21267503251834938</v>
      </c>
      <c r="BZ163" s="15">
        <f t="shared" si="238"/>
        <v>0.32118245245617111</v>
      </c>
      <c r="CA163" s="15">
        <f t="shared" si="239"/>
        <v>0.32118245245617111</v>
      </c>
      <c r="CB163" s="8">
        <f t="shared" si="254"/>
        <v>2.6927618078385587</v>
      </c>
      <c r="CC163" s="8">
        <f t="shared" si="240"/>
        <v>3.7586056569516866</v>
      </c>
      <c r="CD163" s="8">
        <f t="shared" si="241"/>
        <v>3.2997321108495195</v>
      </c>
      <c r="CE163" s="8">
        <f t="shared" si="255"/>
        <v>-22.63002080517202</v>
      </c>
      <c r="CF163" s="8">
        <f t="shared" si="242"/>
        <v>-19.646195123468221</v>
      </c>
      <c r="CG163" s="8">
        <f t="shared" si="243"/>
        <v>-17.24766757188878</v>
      </c>
      <c r="CH163" s="8">
        <f>CH$3*temperature!$I273+CH$4*temperature!$I273^2</f>
        <v>-22.630020805172023</v>
      </c>
      <c r="CI163" s="8">
        <f>CI$3*temperature!$I273+CI$4*temperature!$I273^2</f>
        <v>-19.646227394858112</v>
      </c>
      <c r="CJ163" s="8">
        <f>CJ$3*temperature!$I273+CJ$4*temperature!$I273^2</f>
        <v>-17.247684044181796</v>
      </c>
      <c r="CK163" s="13"/>
      <c r="CL163" s="13"/>
      <c r="CM163" s="13"/>
    </row>
    <row r="164" spans="1:91" x14ac:dyDescent="0.3">
      <c r="A164">
        <f t="shared" si="183"/>
        <v>2118</v>
      </c>
      <c r="B164" s="4">
        <f t="shared" si="184"/>
        <v>1165.0485768461842</v>
      </c>
      <c r="C164" s="4">
        <f t="shared" si="185"/>
        <v>2962.3808337854553</v>
      </c>
      <c r="D164" s="4">
        <f t="shared" si="186"/>
        <v>4364.5735950438666</v>
      </c>
      <c r="E164" s="11">
        <f t="shared" si="187"/>
        <v>1.6135311098211439E-5</v>
      </c>
      <c r="F164" s="11">
        <f t="shared" si="188"/>
        <v>3.1787644824517755E-5</v>
      </c>
      <c r="G164" s="11">
        <f t="shared" si="189"/>
        <v>6.4893346154754468E-5</v>
      </c>
      <c r="H164" s="4">
        <f t="shared" si="190"/>
        <v>159604.0645654356</v>
      </c>
      <c r="I164" s="4">
        <f t="shared" si="191"/>
        <v>62866.384453411702</v>
      </c>
      <c r="J164" s="4">
        <f t="shared" si="192"/>
        <v>24088.544357230614</v>
      </c>
      <c r="K164" s="4">
        <f t="shared" si="193"/>
        <v>136993.48485321342</v>
      </c>
      <c r="L164" s="4">
        <f t="shared" si="194"/>
        <v>21221.574125929776</v>
      </c>
      <c r="M164" s="4">
        <f t="shared" si="195"/>
        <v>5519.1060094814393</v>
      </c>
      <c r="N164" s="11">
        <f t="shared" si="196"/>
        <v>6.4522097126888944E-3</v>
      </c>
      <c r="O164" s="11">
        <f t="shared" si="197"/>
        <v>9.3372040756209973E-3</v>
      </c>
      <c r="P164" s="11">
        <f t="shared" si="198"/>
        <v>8.5858227004109722E-3</v>
      </c>
      <c r="Q164" s="4">
        <f t="shared" si="199"/>
        <v>6998.7542946860922</v>
      </c>
      <c r="R164" s="4">
        <f t="shared" si="200"/>
        <v>10029.765946275087</v>
      </c>
      <c r="S164" s="4">
        <f t="shared" si="201"/>
        <v>5499.1004147339945</v>
      </c>
      <c r="T164" s="4">
        <f t="shared" si="202"/>
        <v>43.850727196340877</v>
      </c>
      <c r="U164" s="4">
        <f t="shared" si="203"/>
        <v>159.54100165737751</v>
      </c>
      <c r="V164" s="4">
        <f t="shared" si="204"/>
        <v>228.28695388077028</v>
      </c>
      <c r="W164" s="11">
        <f t="shared" si="205"/>
        <v>-1.0734613539272964E-2</v>
      </c>
      <c r="X164" s="11">
        <f t="shared" si="206"/>
        <v>-1.217998157191269E-2</v>
      </c>
      <c r="Y164" s="11">
        <f t="shared" si="207"/>
        <v>-9.7425357312937999E-3</v>
      </c>
      <c r="Z164" s="4">
        <f t="shared" si="222"/>
        <v>10497.0158834871</v>
      </c>
      <c r="AA164" s="4">
        <f t="shared" si="223"/>
        <v>29866.444854684793</v>
      </c>
      <c r="AB164" s="4">
        <f t="shared" si="224"/>
        <v>37030.07976717531</v>
      </c>
      <c r="AC164" s="12">
        <f t="shared" si="208"/>
        <v>1.493337896133716</v>
      </c>
      <c r="AD164" s="12">
        <f t="shared" si="209"/>
        <v>2.9690713934472015</v>
      </c>
      <c r="AE164" s="12">
        <f t="shared" si="210"/>
        <v>6.7259272147563447</v>
      </c>
      <c r="AF164" s="11">
        <f t="shared" si="211"/>
        <v>-4.0504037456468023E-3</v>
      </c>
      <c r="AG164" s="11">
        <f t="shared" si="212"/>
        <v>2.9673830763510267E-4</v>
      </c>
      <c r="AH164" s="11">
        <f t="shared" si="213"/>
        <v>9.7937136394747881E-3</v>
      </c>
      <c r="AI164" s="1">
        <f t="shared" si="177"/>
        <v>297660.1693113877</v>
      </c>
      <c r="AJ164" s="1">
        <f t="shared" si="178"/>
        <v>113976.71662111144</v>
      </c>
      <c r="AK164" s="1">
        <f t="shared" si="179"/>
        <v>43977.377011790595</v>
      </c>
      <c r="AL164" s="10">
        <f t="shared" si="214"/>
        <v>58.432180787318877</v>
      </c>
      <c r="AM164" s="10">
        <f t="shared" si="215"/>
        <v>12.727294639664404</v>
      </c>
      <c r="AN164" s="10">
        <f t="shared" si="216"/>
        <v>4.2017575789338419</v>
      </c>
      <c r="AO164" s="7">
        <f t="shared" si="217"/>
        <v>6.9648743537766818E-3</v>
      </c>
      <c r="AP164" s="7">
        <f t="shared" si="218"/>
        <v>8.7739047242937941E-3</v>
      </c>
      <c r="AQ164" s="7">
        <f t="shared" si="219"/>
        <v>7.9590386260981714E-3</v>
      </c>
      <c r="AR164" s="1">
        <f t="shared" si="225"/>
        <v>159604.0645654356</v>
      </c>
      <c r="AS164" s="1">
        <f t="shared" si="220"/>
        <v>62866.384453411702</v>
      </c>
      <c r="AT164" s="1">
        <f t="shared" si="221"/>
        <v>24088.544357230614</v>
      </c>
      <c r="AU164" s="1">
        <f t="shared" si="180"/>
        <v>31920.812913087124</v>
      </c>
      <c r="AV164" s="1">
        <f t="shared" si="181"/>
        <v>12573.27689068234</v>
      </c>
      <c r="AW164" s="1">
        <f t="shared" si="182"/>
        <v>4817.7088714461233</v>
      </c>
      <c r="AX164" s="1">
        <f t="shared" si="244"/>
        <v>109594.78788257074</v>
      </c>
      <c r="AY164" s="1">
        <f t="shared" si="227"/>
        <v>16977.259300743826</v>
      </c>
      <c r="AZ164" s="1">
        <f t="shared" si="228"/>
        <v>4415.2848075851516</v>
      </c>
      <c r="BA164" s="1">
        <f t="shared" si="245"/>
        <v>13519.858749682102</v>
      </c>
      <c r="BB164" s="1">
        <f t="shared" si="246"/>
        <v>28852.493356711588</v>
      </c>
      <c r="BC164" s="1">
        <f t="shared" si="247"/>
        <v>36631.113818167258</v>
      </c>
      <c r="BD164" s="1">
        <f t="shared" si="229"/>
        <v>3761.9411710922495</v>
      </c>
      <c r="BE164">
        <f t="shared" si="256"/>
        <v>0</v>
      </c>
      <c r="BF164">
        <f t="shared" si="257"/>
        <v>0</v>
      </c>
      <c r="BG164">
        <f t="shared" si="258"/>
        <v>0</v>
      </c>
      <c r="BH164">
        <f t="shared" si="230"/>
        <v>0</v>
      </c>
      <c r="BI164">
        <f t="shared" si="248"/>
        <v>0</v>
      </c>
      <c r="BJ164">
        <f t="shared" si="231"/>
        <v>0</v>
      </c>
      <c r="BK164">
        <f t="shared" si="232"/>
        <v>0</v>
      </c>
      <c r="BL164">
        <f t="shared" si="233"/>
        <v>0</v>
      </c>
      <c r="BM164">
        <f t="shared" si="234"/>
        <v>0</v>
      </c>
      <c r="BN164">
        <f t="shared" si="235"/>
        <v>0</v>
      </c>
      <c r="BO164">
        <f t="shared" si="249"/>
        <v>0</v>
      </c>
      <c r="BP164">
        <f t="shared" si="250"/>
        <v>0</v>
      </c>
      <c r="BQ164">
        <f t="shared" si="251"/>
        <v>0</v>
      </c>
      <c r="BR164" s="13">
        <f t="shared" si="226"/>
        <v>4.7617419401377432E-2</v>
      </c>
      <c r="BS164" s="8">
        <f>BS$3*temperature!$I274</f>
        <v>-25.51532930787678</v>
      </c>
      <c r="BT164" s="8">
        <f>BT$3*temperature!$I274</f>
        <v>-23.582763727981451</v>
      </c>
      <c r="BU164" s="8">
        <f>BU$3*temperature!$I274</f>
        <v>-20.703635826193295</v>
      </c>
      <c r="BV164" s="8">
        <f t="shared" si="252"/>
        <v>-20.047594572692468</v>
      </c>
      <c r="BW164" s="8">
        <f t="shared" si="236"/>
        <v>-15.95080064585834</v>
      </c>
      <c r="BX164" s="8">
        <f t="shared" si="237"/>
        <v>-14.003429433345998</v>
      </c>
      <c r="BY164" s="15">
        <f t="shared" si="253"/>
        <v>0.21429214842609839</v>
      </c>
      <c r="BZ164" s="15">
        <f t="shared" si="238"/>
        <v>0.3236246256017748</v>
      </c>
      <c r="CA164" s="15">
        <f t="shared" si="239"/>
        <v>0.32362462560177485</v>
      </c>
      <c r="CB164" s="8">
        <f t="shared" si="254"/>
        <v>2.7338673675921545</v>
      </c>
      <c r="CC164" s="8">
        <f t="shared" si="240"/>
        <v>3.8159815410615558</v>
      </c>
      <c r="CD164" s="8">
        <f t="shared" si="241"/>
        <v>3.3501031964236487</v>
      </c>
      <c r="CE164" s="8">
        <f t="shared" si="255"/>
        <v>-22.781461940284622</v>
      </c>
      <c r="CF164" s="8">
        <f t="shared" si="242"/>
        <v>-19.766782186919897</v>
      </c>
      <c r="CG164" s="8">
        <f t="shared" si="243"/>
        <v>-17.353532629769646</v>
      </c>
      <c r="CH164" s="8">
        <f>CH$3*temperature!$I274+CH$4*temperature!$I274^2</f>
        <v>-22.781461940284625</v>
      </c>
      <c r="CI164" s="8">
        <f>CI$3*temperature!$I274+CI$4*temperature!$I274^2</f>
        <v>-19.766814586706225</v>
      </c>
      <c r="CJ164" s="8">
        <f>CJ$3*temperature!$I274+CJ$4*temperature!$I274^2</f>
        <v>-17.353549167600118</v>
      </c>
      <c r="CK164" s="13"/>
      <c r="CL164" s="13"/>
      <c r="CM164" s="13"/>
    </row>
    <row r="165" spans="1:91" x14ac:dyDescent="0.3">
      <c r="A165">
        <f t="shared" si="183"/>
        <v>2119</v>
      </c>
      <c r="B165" s="4">
        <f t="shared" si="184"/>
        <v>1165.0664353463546</v>
      </c>
      <c r="C165" s="4">
        <f t="shared" si="185"/>
        <v>2962.4702925397455</v>
      </c>
      <c r="D165" s="4">
        <f t="shared" si="186"/>
        <v>4364.8426652397311</v>
      </c>
      <c r="E165" s="11">
        <f t="shared" si="187"/>
        <v>1.5328545543300865E-5</v>
      </c>
      <c r="F165" s="11">
        <f t="shared" si="188"/>
        <v>3.0198262583291866E-5</v>
      </c>
      <c r="G165" s="11">
        <f t="shared" si="189"/>
        <v>6.1648678847016743E-5</v>
      </c>
      <c r="H165" s="4">
        <f t="shared" si="190"/>
        <v>160623.5299072687</v>
      </c>
      <c r="I165" s="4">
        <f t="shared" si="191"/>
        <v>63448.902734391355</v>
      </c>
      <c r="J165" s="4">
        <f t="shared" si="192"/>
        <v>24294.622641224523</v>
      </c>
      <c r="K165" s="4">
        <f t="shared" si="193"/>
        <v>137866.41262179872</v>
      </c>
      <c r="L165" s="4">
        <f t="shared" si="194"/>
        <v>21417.565905782023</v>
      </c>
      <c r="M165" s="4">
        <f t="shared" si="195"/>
        <v>5565.9790064598319</v>
      </c>
      <c r="N165" s="11">
        <f t="shared" si="196"/>
        <v>6.3720385646122146E-3</v>
      </c>
      <c r="O165" s="11">
        <f t="shared" si="197"/>
        <v>9.235496796289544E-3</v>
      </c>
      <c r="P165" s="11">
        <f t="shared" si="198"/>
        <v>8.4928604193990065E-3</v>
      </c>
      <c r="Q165" s="4">
        <f t="shared" si="199"/>
        <v>6967.8497853197105</v>
      </c>
      <c r="R165" s="4">
        <f t="shared" si="200"/>
        <v>9999.4071786233326</v>
      </c>
      <c r="S165" s="4">
        <f t="shared" si="201"/>
        <v>5492.1118787326104</v>
      </c>
      <c r="T165" s="4">
        <f t="shared" si="202"/>
        <v>43.380006586472071</v>
      </c>
      <c r="U165" s="4">
        <f t="shared" si="203"/>
        <v>157.59779519722616</v>
      </c>
      <c r="V165" s="4">
        <f t="shared" si="204"/>
        <v>226.06286007559865</v>
      </c>
      <c r="W165" s="11">
        <f t="shared" si="205"/>
        <v>-1.0734613539272964E-2</v>
      </c>
      <c r="X165" s="11">
        <f t="shared" si="206"/>
        <v>-1.217998157191269E-2</v>
      </c>
      <c r="Y165" s="11">
        <f t="shared" si="207"/>
        <v>-9.7425357312937999E-3</v>
      </c>
      <c r="Z165" s="4">
        <f t="shared" si="222"/>
        <v>10409.172198927055</v>
      </c>
      <c r="AA165" s="4">
        <f t="shared" si="223"/>
        <v>29787.927751168227</v>
      </c>
      <c r="AB165" s="4">
        <f t="shared" si="224"/>
        <v>37348.784806888973</v>
      </c>
      <c r="AC165" s="12">
        <f t="shared" si="208"/>
        <v>1.4872892747256998</v>
      </c>
      <c r="AD165" s="12">
        <f t="shared" si="209"/>
        <v>2.9699524306677407</v>
      </c>
      <c r="AE165" s="12">
        <f t="shared" si="210"/>
        <v>6.7917990198576188</v>
      </c>
      <c r="AF165" s="11">
        <f t="shared" si="211"/>
        <v>-4.0504037456468023E-3</v>
      </c>
      <c r="AG165" s="11">
        <f t="shared" si="212"/>
        <v>2.9673830763510267E-4</v>
      </c>
      <c r="AH165" s="11">
        <f t="shared" si="213"/>
        <v>9.7937136394747881E-3</v>
      </c>
      <c r="AI165" s="1">
        <f t="shared" si="177"/>
        <v>299814.96529333608</v>
      </c>
      <c r="AJ165" s="1">
        <f t="shared" si="178"/>
        <v>115152.32184968263</v>
      </c>
      <c r="AK165" s="1">
        <f t="shared" si="179"/>
        <v>44397.348182057656</v>
      </c>
      <c r="AL165" s="10">
        <f t="shared" si="214"/>
        <v>58.835083856745705</v>
      </c>
      <c r="AM165" s="10">
        <f t="shared" si="215"/>
        <v>12.837846029525171</v>
      </c>
      <c r="AN165" s="10">
        <f t="shared" si="216"/>
        <v>4.234865110293395</v>
      </c>
      <c r="AO165" s="7">
        <f t="shared" si="217"/>
        <v>6.8952256102389146E-3</v>
      </c>
      <c r="AP165" s="7">
        <f t="shared" si="218"/>
        <v>8.6861656770508555E-3</v>
      </c>
      <c r="AQ165" s="7">
        <f t="shared" si="219"/>
        <v>7.879448239837189E-3</v>
      </c>
      <c r="AR165" s="1">
        <f t="shared" si="225"/>
        <v>160623.5299072687</v>
      </c>
      <c r="AS165" s="1">
        <f t="shared" si="220"/>
        <v>63448.902734391355</v>
      </c>
      <c r="AT165" s="1">
        <f t="shared" si="221"/>
        <v>24294.622641224523</v>
      </c>
      <c r="AU165" s="1">
        <f t="shared" si="180"/>
        <v>32124.705981453742</v>
      </c>
      <c r="AV165" s="1">
        <f t="shared" si="181"/>
        <v>12689.780546878272</v>
      </c>
      <c r="AW165" s="1">
        <f t="shared" si="182"/>
        <v>4858.9245282449046</v>
      </c>
      <c r="AX165" s="1">
        <f t="shared" si="244"/>
        <v>110293.13009743897</v>
      </c>
      <c r="AY165" s="1">
        <f t="shared" si="227"/>
        <v>17134.052724625621</v>
      </c>
      <c r="AZ165" s="1">
        <f t="shared" si="228"/>
        <v>4452.7832051678661</v>
      </c>
      <c r="BA165" s="1">
        <f t="shared" si="245"/>
        <v>13527.466285184139</v>
      </c>
      <c r="BB165" s="1">
        <f t="shared" si="246"/>
        <v>28880.598968246439</v>
      </c>
      <c r="BC165" s="1">
        <f t="shared" si="247"/>
        <v>36670.285547912812</v>
      </c>
      <c r="BD165" s="1">
        <f t="shared" si="229"/>
        <v>3655.8320346376881</v>
      </c>
      <c r="BE165">
        <f t="shared" si="256"/>
        <v>0</v>
      </c>
      <c r="BF165">
        <f t="shared" si="257"/>
        <v>0</v>
      </c>
      <c r="BG165">
        <f t="shared" si="258"/>
        <v>0</v>
      </c>
      <c r="BH165">
        <f t="shared" si="230"/>
        <v>0</v>
      </c>
      <c r="BI165">
        <f t="shared" si="248"/>
        <v>0</v>
      </c>
      <c r="BJ165">
        <f t="shared" si="231"/>
        <v>0</v>
      </c>
      <c r="BK165">
        <f t="shared" si="232"/>
        <v>0</v>
      </c>
      <c r="BL165">
        <f t="shared" si="233"/>
        <v>0</v>
      </c>
      <c r="BM165">
        <f t="shared" si="234"/>
        <v>0</v>
      </c>
      <c r="BN165">
        <f t="shared" si="235"/>
        <v>0</v>
      </c>
      <c r="BO165">
        <f t="shared" si="249"/>
        <v>0</v>
      </c>
      <c r="BP165">
        <f t="shared" si="250"/>
        <v>0</v>
      </c>
      <c r="BQ165">
        <f t="shared" si="251"/>
        <v>0</v>
      </c>
      <c r="BR165" s="13">
        <f t="shared" si="226"/>
        <v>4.6230504273181969E-2</v>
      </c>
      <c r="BS165" s="8">
        <f>BS$3*temperature!$I275</f>
        <v>-25.707139232248551</v>
      </c>
      <c r="BT165" s="8">
        <f>BT$3*temperature!$I275</f>
        <v>-23.76004570904313</v>
      </c>
      <c r="BU165" s="8">
        <f>BU$3*temperature!$I275</f>
        <v>-20.85927413969987</v>
      </c>
      <c r="BV165" s="8">
        <f t="shared" si="252"/>
        <v>-20.156888783502417</v>
      </c>
      <c r="BW165" s="8">
        <f t="shared" si="236"/>
        <v>-16.012905700807181</v>
      </c>
      <c r="BX165" s="8">
        <f t="shared" si="237"/>
        <v>-14.057952323684795</v>
      </c>
      <c r="BY165" s="15">
        <f t="shared" si="253"/>
        <v>0.21590307651905408</v>
      </c>
      <c r="BZ165" s="15">
        <f t="shared" si="238"/>
        <v>0.32605745389148677</v>
      </c>
      <c r="CA165" s="15">
        <f t="shared" si="239"/>
        <v>0.32605745389148683</v>
      </c>
      <c r="CB165" s="8">
        <f t="shared" si="254"/>
        <v>2.7751252243730682</v>
      </c>
      <c r="CC165" s="8">
        <f t="shared" si="240"/>
        <v>3.8735700041179744</v>
      </c>
      <c r="CD165" s="8">
        <f t="shared" si="241"/>
        <v>3.400660908007537</v>
      </c>
      <c r="CE165" s="8">
        <f t="shared" si="255"/>
        <v>-22.932014007875484</v>
      </c>
      <c r="CF165" s="8">
        <f t="shared" si="242"/>
        <v>-19.886475704925154</v>
      </c>
      <c r="CG165" s="8">
        <f t="shared" si="243"/>
        <v>-17.458613231692333</v>
      </c>
      <c r="CH165" s="8">
        <f>CH$3*temperature!$I275+CH$4*temperature!$I275^2</f>
        <v>-22.932014007875484</v>
      </c>
      <c r="CI165" s="8">
        <f>CI$3*temperature!$I275+CI$4*temperature!$I275^2</f>
        <v>-19.886508230861121</v>
      </c>
      <c r="CJ165" s="8">
        <f>CJ$3*temperature!$I275+CJ$4*temperature!$I275^2</f>
        <v>-17.458629833913431</v>
      </c>
      <c r="CK165" s="13"/>
      <c r="CL165" s="13"/>
      <c r="CM165" s="13"/>
    </row>
    <row r="166" spans="1:91" x14ac:dyDescent="0.3">
      <c r="A166">
        <f t="shared" si="183"/>
        <v>2120</v>
      </c>
      <c r="B166" s="4">
        <f t="shared" si="184"/>
        <v>1165.0834011815741</v>
      </c>
      <c r="C166" s="4">
        <f t="shared" si="185"/>
        <v>2962.5552809227452</v>
      </c>
      <c r="D166" s="4">
        <f t="shared" si="186"/>
        <v>4365.0982976842333</v>
      </c>
      <c r="E166" s="11">
        <f t="shared" si="187"/>
        <v>1.4562118266135821E-5</v>
      </c>
      <c r="F166" s="11">
        <f t="shared" si="188"/>
        <v>2.868834945412727E-5</v>
      </c>
      <c r="G166" s="11">
        <f t="shared" si="189"/>
        <v>5.8566244904665905E-5</v>
      </c>
      <c r="H166" s="4">
        <f t="shared" si="190"/>
        <v>161636.67082845329</v>
      </c>
      <c r="I166" s="4">
        <f t="shared" si="191"/>
        <v>64030.34520319978</v>
      </c>
      <c r="J166" s="4">
        <f t="shared" si="192"/>
        <v>24500.15668236011</v>
      </c>
      <c r="K166" s="4">
        <f t="shared" si="193"/>
        <v>138733.99163058095</v>
      </c>
      <c r="L166" s="4">
        <f t="shared" si="194"/>
        <v>21613.215326485417</v>
      </c>
      <c r="M166" s="4">
        <f t="shared" si="195"/>
        <v>5612.7388231687482</v>
      </c>
      <c r="N166" s="11">
        <f t="shared" si="196"/>
        <v>6.2928960889279129E-3</v>
      </c>
      <c r="O166" s="11">
        <f t="shared" si="197"/>
        <v>9.1349979528054792E-3</v>
      </c>
      <c r="P166" s="11">
        <f t="shared" si="198"/>
        <v>8.4010048644895807E-3</v>
      </c>
      <c r="Q166" s="4">
        <f t="shared" si="199"/>
        <v>6936.5308836012618</v>
      </c>
      <c r="R166" s="4">
        <f t="shared" si="200"/>
        <v>9968.132533521908</v>
      </c>
      <c r="S166" s="4">
        <f t="shared" si="201"/>
        <v>5484.6157222841703</v>
      </c>
      <c r="T166" s="4">
        <f t="shared" si="202"/>
        <v>42.914338980435176</v>
      </c>
      <c r="U166" s="4">
        <f t="shared" si="203"/>
        <v>155.67825695594988</v>
      </c>
      <c r="V166" s="4">
        <f t="shared" si="204"/>
        <v>223.86043458379365</v>
      </c>
      <c r="W166" s="11">
        <f t="shared" si="205"/>
        <v>-1.0734613539272964E-2</v>
      </c>
      <c r="X166" s="11">
        <f t="shared" si="206"/>
        <v>-1.217998157191269E-2</v>
      </c>
      <c r="Y166" s="11">
        <f t="shared" si="207"/>
        <v>-9.7425357312937999E-3</v>
      </c>
      <c r="Z166" s="4">
        <f t="shared" si="222"/>
        <v>10321.233076078453</v>
      </c>
      <c r="AA166" s="4">
        <f t="shared" si="223"/>
        <v>29706.57611951647</v>
      </c>
      <c r="AB166" s="4">
        <f t="shared" si="224"/>
        <v>37666.638522112728</v>
      </c>
      <c r="AC166" s="12">
        <f t="shared" si="208"/>
        <v>1.4812651526764906</v>
      </c>
      <c r="AD166" s="12">
        <f t="shared" si="209"/>
        <v>2.9708337293257738</v>
      </c>
      <c r="AE166" s="12">
        <f t="shared" si="210"/>
        <v>6.8583159545549695</v>
      </c>
      <c r="AF166" s="11">
        <f t="shared" si="211"/>
        <v>-4.0504037456468023E-3</v>
      </c>
      <c r="AG166" s="11">
        <f t="shared" si="212"/>
        <v>2.9673830763510267E-4</v>
      </c>
      <c r="AH166" s="11">
        <f t="shared" si="213"/>
        <v>9.7937136394747881E-3</v>
      </c>
      <c r="AI166" s="1">
        <f t="shared" si="177"/>
        <v>301958.17474545626</v>
      </c>
      <c r="AJ166" s="1">
        <f t="shared" si="178"/>
        <v>116326.87021159264</v>
      </c>
      <c r="AK166" s="1">
        <f t="shared" si="179"/>
        <v>44816.5378920968</v>
      </c>
      <c r="AL166" s="10">
        <f t="shared" si="214"/>
        <v>59.236708221965394</v>
      </c>
      <c r="AM166" s="10">
        <f t="shared" si="215"/>
        <v>12.948242570498605</v>
      </c>
      <c r="AN166" s="10">
        <f t="shared" si="216"/>
        <v>4.267899826728252</v>
      </c>
      <c r="AO166" s="7">
        <f t="shared" si="217"/>
        <v>6.8262733541365255E-3</v>
      </c>
      <c r="AP166" s="7">
        <f t="shared" si="218"/>
        <v>8.5993040202803472E-3</v>
      </c>
      <c r="AQ166" s="7">
        <f t="shared" si="219"/>
        <v>7.8006537574388168E-3</v>
      </c>
      <c r="AR166" s="1">
        <f t="shared" si="225"/>
        <v>161636.67082845329</v>
      </c>
      <c r="AS166" s="1">
        <f t="shared" si="220"/>
        <v>64030.34520319978</v>
      </c>
      <c r="AT166" s="1">
        <f t="shared" si="221"/>
        <v>24500.15668236011</v>
      </c>
      <c r="AU166" s="1">
        <f t="shared" si="180"/>
        <v>32327.33416569066</v>
      </c>
      <c r="AV166" s="1">
        <f t="shared" si="181"/>
        <v>12806.069040639957</v>
      </c>
      <c r="AW166" s="1">
        <f t="shared" si="182"/>
        <v>4900.0313364720223</v>
      </c>
      <c r="AX166" s="1">
        <f t="shared" si="244"/>
        <v>110987.19330446477</v>
      </c>
      <c r="AY166" s="1">
        <f t="shared" si="227"/>
        <v>17290.572261188332</v>
      </c>
      <c r="AZ166" s="1">
        <f t="shared" si="228"/>
        <v>4490.1910585349988</v>
      </c>
      <c r="BA166" s="1">
        <f t="shared" si="245"/>
        <v>13534.972049885911</v>
      </c>
      <c r="BB166" s="1">
        <f t="shared" si="246"/>
        <v>28908.367579118185</v>
      </c>
      <c r="BC166" s="1">
        <f t="shared" si="247"/>
        <v>36708.951220668219</v>
      </c>
      <c r="BD166" s="1">
        <f t="shared" si="229"/>
        <v>3552.6702139397257</v>
      </c>
      <c r="BE166">
        <f t="shared" si="256"/>
        <v>0</v>
      </c>
      <c r="BF166">
        <f t="shared" si="257"/>
        <v>0</v>
      </c>
      <c r="BG166">
        <f t="shared" si="258"/>
        <v>0</v>
      </c>
      <c r="BH166">
        <f t="shared" si="230"/>
        <v>0</v>
      </c>
      <c r="BI166">
        <f t="shared" si="248"/>
        <v>0</v>
      </c>
      <c r="BJ166">
        <f t="shared" si="231"/>
        <v>0</v>
      </c>
      <c r="BK166">
        <f t="shared" si="232"/>
        <v>0</v>
      </c>
      <c r="BL166">
        <f t="shared" si="233"/>
        <v>0</v>
      </c>
      <c r="BM166">
        <f t="shared" si="234"/>
        <v>0</v>
      </c>
      <c r="BN166">
        <f t="shared" si="235"/>
        <v>0</v>
      </c>
      <c r="BO166">
        <f t="shared" si="249"/>
        <v>0</v>
      </c>
      <c r="BP166">
        <f t="shared" si="250"/>
        <v>0</v>
      </c>
      <c r="BQ166">
        <f t="shared" si="251"/>
        <v>0</v>
      </c>
      <c r="BR166" s="13">
        <f t="shared" si="226"/>
        <v>4.4883984731244629E-2</v>
      </c>
      <c r="BS166" s="8">
        <f>BS$3*temperature!$I276</f>
        <v>-25.898204268259111</v>
      </c>
      <c r="BT166" s="8">
        <f>BT$3*temperature!$I276</f>
        <v>-23.936639220596369</v>
      </c>
      <c r="BU166" s="8">
        <f>BU$3*temperature!$I276</f>
        <v>-21.014308036262591</v>
      </c>
      <c r="BV166" s="8">
        <f t="shared" si="252"/>
        <v>-20.265144164600645</v>
      </c>
      <c r="BW166" s="8">
        <f t="shared" si="236"/>
        <v>-16.073911997591683</v>
      </c>
      <c r="BX166" s="8">
        <f t="shared" si="237"/>
        <v>-14.11151059897008</v>
      </c>
      <c r="BY166" s="15">
        <f t="shared" si="253"/>
        <v>0.21750774861878563</v>
      </c>
      <c r="BZ166" s="15">
        <f t="shared" si="238"/>
        <v>0.32848083436204251</v>
      </c>
      <c r="CA166" s="15">
        <f t="shared" si="239"/>
        <v>0.32848083436204256</v>
      </c>
      <c r="CB166" s="8">
        <f t="shared" si="254"/>
        <v>2.8165300518292318</v>
      </c>
      <c r="CC166" s="8">
        <f t="shared" si="240"/>
        <v>3.9313636115023431</v>
      </c>
      <c r="CD166" s="8">
        <f t="shared" si="241"/>
        <v>3.4513987186462565</v>
      </c>
      <c r="CE166" s="8">
        <f t="shared" si="255"/>
        <v>-23.081674216429878</v>
      </c>
      <c r="CF166" s="8">
        <f t="shared" si="242"/>
        <v>-20.005275609094028</v>
      </c>
      <c r="CG166" s="8">
        <f t="shared" si="243"/>
        <v>-17.562909317616338</v>
      </c>
      <c r="CH166" s="8">
        <f>CH$3*temperature!$I276+CH$4*temperature!$I276^2</f>
        <v>-23.081674216429878</v>
      </c>
      <c r="CI166" s="8">
        <f>CI$3*temperature!$I276+CI$4*temperature!$I276^2</f>
        <v>-20.005308258947792</v>
      </c>
      <c r="CJ166" s="8">
        <f>CJ$3*temperature!$I276+CJ$4*temperature!$I276^2</f>
        <v>-17.562925983088864</v>
      </c>
      <c r="CK166" s="13"/>
      <c r="CL166" s="13"/>
      <c r="CM166" s="13"/>
    </row>
    <row r="167" spans="1:91" x14ac:dyDescent="0.3">
      <c r="A167">
        <f t="shared" si="183"/>
        <v>2121</v>
      </c>
      <c r="B167" s="4">
        <f t="shared" si="184"/>
        <v>1165.0995189597381</v>
      </c>
      <c r="C167" s="4">
        <f t="shared" si="185"/>
        <v>2962.6360222028625</v>
      </c>
      <c r="D167" s="4">
        <f t="shared" si="186"/>
        <v>4365.3411627293717</v>
      </c>
      <c r="E167" s="11">
        <f t="shared" si="187"/>
        <v>1.3834012352829029E-5</v>
      </c>
      <c r="F167" s="11">
        <f t="shared" si="188"/>
        <v>2.7253931981420906E-5</v>
      </c>
      <c r="G167" s="11">
        <f t="shared" si="189"/>
        <v>5.5637932659432604E-5</v>
      </c>
      <c r="H167" s="4">
        <f t="shared" si="190"/>
        <v>162643.45502427337</v>
      </c>
      <c r="I167" s="4">
        <f t="shared" si="191"/>
        <v>64610.664397295084</v>
      </c>
      <c r="J167" s="4">
        <f t="shared" si="192"/>
        <v>24705.133317778091</v>
      </c>
      <c r="K167" s="4">
        <f t="shared" si="193"/>
        <v>139596.19103567218</v>
      </c>
      <c r="L167" s="4">
        <f t="shared" si="194"/>
        <v>21808.505639263087</v>
      </c>
      <c r="M167" s="4">
        <f t="shared" si="195"/>
        <v>5659.3820269322396</v>
      </c>
      <c r="N167" s="11">
        <f t="shared" si="196"/>
        <v>6.214766799091942E-3</v>
      </c>
      <c r="O167" s="11">
        <f t="shared" si="197"/>
        <v>9.0356899622592302E-3</v>
      </c>
      <c r="P167" s="11">
        <f t="shared" si="198"/>
        <v>8.3102394807599289E-3</v>
      </c>
      <c r="Q167" s="4">
        <f t="shared" si="199"/>
        <v>6904.811589410243</v>
      </c>
      <c r="R167" s="4">
        <f t="shared" si="200"/>
        <v>9935.963566515029</v>
      </c>
      <c r="S167" s="4">
        <f t="shared" si="201"/>
        <v>5476.6207687810411</v>
      </c>
      <c r="T167" s="4">
        <f t="shared" si="202"/>
        <v>42.453670136186844</v>
      </c>
      <c r="U167" s="4">
        <f t="shared" si="203"/>
        <v>153.78209865507893</v>
      </c>
      <c r="V167" s="4">
        <f t="shared" si="204"/>
        <v>221.67946630103808</v>
      </c>
      <c r="W167" s="11">
        <f t="shared" si="205"/>
        <v>-1.0734613539272964E-2</v>
      </c>
      <c r="X167" s="11">
        <f t="shared" si="206"/>
        <v>-1.217998157191269E-2</v>
      </c>
      <c r="Y167" s="11">
        <f t="shared" si="207"/>
        <v>-9.7425357312937999E-3</v>
      </c>
      <c r="Z167" s="4">
        <f t="shared" si="222"/>
        <v>10233.224221933007</v>
      </c>
      <c r="AA167" s="4">
        <f t="shared" si="223"/>
        <v>29622.451857618253</v>
      </c>
      <c r="AB167" s="4">
        <f t="shared" si="224"/>
        <v>37983.620279488066</v>
      </c>
      <c r="AC167" s="12">
        <f t="shared" si="208"/>
        <v>1.4752654307537936</v>
      </c>
      <c r="AD167" s="12">
        <f t="shared" si="209"/>
        <v>2.9717152894988792</v>
      </c>
      <c r="AE167" s="12">
        <f t="shared" si="210"/>
        <v>6.9254843370629224</v>
      </c>
      <c r="AF167" s="11">
        <f t="shared" si="211"/>
        <v>-4.0504037456468023E-3</v>
      </c>
      <c r="AG167" s="11">
        <f t="shared" si="212"/>
        <v>2.9673830763510267E-4</v>
      </c>
      <c r="AH167" s="11">
        <f t="shared" si="213"/>
        <v>9.7937136394747881E-3</v>
      </c>
      <c r="AI167" s="1">
        <f t="shared" si="177"/>
        <v>304089.69143660128</v>
      </c>
      <c r="AJ167" s="1">
        <f t="shared" si="178"/>
        <v>117500.25223107333</v>
      </c>
      <c r="AK167" s="1">
        <f t="shared" si="179"/>
        <v>45234.915439359138</v>
      </c>
      <c r="AL167" s="10">
        <f t="shared" si="214"/>
        <v>59.637030525258531</v>
      </c>
      <c r="AM167" s="10">
        <f t="shared" si="215"/>
        <v>13.058474986146738</v>
      </c>
      <c r="AN167" s="10">
        <f t="shared" si="216"/>
        <v>4.3008593114597948</v>
      </c>
      <c r="AO167" s="7">
        <f t="shared" si="217"/>
        <v>6.7580106205951604E-3</v>
      </c>
      <c r="AP167" s="7">
        <f t="shared" si="218"/>
        <v>8.5133109800775431E-3</v>
      </c>
      <c r="AQ167" s="7">
        <f t="shared" si="219"/>
        <v>7.7226472198644288E-3</v>
      </c>
      <c r="AR167" s="1">
        <f t="shared" si="225"/>
        <v>162643.45502427337</v>
      </c>
      <c r="AS167" s="1">
        <f t="shared" si="220"/>
        <v>64610.664397295084</v>
      </c>
      <c r="AT167" s="1">
        <f t="shared" si="221"/>
        <v>24705.133317778091</v>
      </c>
      <c r="AU167" s="1">
        <f t="shared" si="180"/>
        <v>32528.691004854674</v>
      </c>
      <c r="AV167" s="1">
        <f t="shared" si="181"/>
        <v>12922.132879459017</v>
      </c>
      <c r="AW167" s="1">
        <f t="shared" si="182"/>
        <v>4941.0266635556181</v>
      </c>
      <c r="AX167" s="1">
        <f t="shared" si="244"/>
        <v>111676.95282853775</v>
      </c>
      <c r="AY167" s="1">
        <f t="shared" si="227"/>
        <v>17446.804511410468</v>
      </c>
      <c r="AZ167" s="1">
        <f t="shared" si="228"/>
        <v>4527.5056215457917</v>
      </c>
      <c r="BA167" s="1">
        <f t="shared" si="245"/>
        <v>13542.377707444206</v>
      </c>
      <c r="BB167" s="1">
        <f t="shared" si="246"/>
        <v>28935.80468971407</v>
      </c>
      <c r="BC167" s="1">
        <f t="shared" si="247"/>
        <v>36747.120755823955</v>
      </c>
      <c r="BD167" s="1">
        <f t="shared" si="229"/>
        <v>3452.3760165501762</v>
      </c>
      <c r="BE167">
        <f t="shared" si="256"/>
        <v>0</v>
      </c>
      <c r="BF167">
        <f t="shared" si="257"/>
        <v>0</v>
      </c>
      <c r="BG167">
        <f t="shared" si="258"/>
        <v>0</v>
      </c>
      <c r="BH167">
        <f t="shared" si="230"/>
        <v>0</v>
      </c>
      <c r="BI167">
        <f t="shared" si="248"/>
        <v>0</v>
      </c>
      <c r="BJ167">
        <f t="shared" si="231"/>
        <v>0</v>
      </c>
      <c r="BK167">
        <f t="shared" si="232"/>
        <v>0</v>
      </c>
      <c r="BL167">
        <f t="shared" si="233"/>
        <v>0</v>
      </c>
      <c r="BM167">
        <f t="shared" si="234"/>
        <v>0</v>
      </c>
      <c r="BN167">
        <f t="shared" si="235"/>
        <v>0</v>
      </c>
      <c r="BO167">
        <f t="shared" si="249"/>
        <v>0</v>
      </c>
      <c r="BP167">
        <f t="shared" si="250"/>
        <v>0</v>
      </c>
      <c r="BQ167">
        <f t="shared" si="251"/>
        <v>0</v>
      </c>
      <c r="BR167" s="13">
        <f t="shared" si="226"/>
        <v>4.3576684205091872E-2</v>
      </c>
      <c r="BS167" s="8">
        <f>BS$3*temperature!$I277</f>
        <v>-26.088516746524952</v>
      </c>
      <c r="BT167" s="8">
        <f>BT$3*temperature!$I277</f>
        <v>-24.112537174147157</v>
      </c>
      <c r="BU167" s="8">
        <f>BU$3*temperature!$I277</f>
        <v>-21.168731292794106</v>
      </c>
      <c r="BV167" s="8">
        <f t="shared" si="252"/>
        <v>-20.372363579230999</v>
      </c>
      <c r="BW167" s="8">
        <f t="shared" si="236"/>
        <v>-16.13382714934966</v>
      </c>
      <c r="BX167" s="8">
        <f t="shared" si="237"/>
        <v>-14.164110942881273</v>
      </c>
      <c r="BY167" s="15">
        <f t="shared" si="253"/>
        <v>0.21910610031347816</v>
      </c>
      <c r="BZ167" s="15">
        <f t="shared" si="238"/>
        <v>0.33089466973853188</v>
      </c>
      <c r="CA167" s="15">
        <f t="shared" si="239"/>
        <v>0.33089466973853193</v>
      </c>
      <c r="CB167" s="8">
        <f t="shared" si="254"/>
        <v>2.8580765836469757</v>
      </c>
      <c r="CC167" s="8">
        <f t="shared" si="240"/>
        <v>3.9893550123987485</v>
      </c>
      <c r="CD167" s="8">
        <f t="shared" si="241"/>
        <v>3.5023101749564161</v>
      </c>
      <c r="CE167" s="8">
        <f t="shared" si="255"/>
        <v>-23.230440162877976</v>
      </c>
      <c r="CF167" s="8">
        <f t="shared" si="242"/>
        <v>-20.12318216174841</v>
      </c>
      <c r="CG167" s="8">
        <f t="shared" si="243"/>
        <v>-17.66642111783769</v>
      </c>
      <c r="CH167" s="8">
        <f>CH$3*temperature!$I277+CH$4*temperature!$I277^2</f>
        <v>-23.230440162877976</v>
      </c>
      <c r="CI167" s="8">
        <f>CI$3*temperature!$I277+CI$4*temperature!$I277^2</f>
        <v>-20.123214933303604</v>
      </c>
      <c r="CJ167" s="8">
        <f>CJ$3*temperature!$I277+CJ$4*temperature!$I277^2</f>
        <v>-17.666437845430345</v>
      </c>
      <c r="CK167" s="13"/>
      <c r="CL167" s="13"/>
      <c r="CM167" s="13"/>
    </row>
    <row r="168" spans="1:91" x14ac:dyDescent="0.3">
      <c r="A168">
        <f t="shared" si="183"/>
        <v>2122</v>
      </c>
      <c r="B168" s="4">
        <f t="shared" si="184"/>
        <v>1165.1148310608187</v>
      </c>
      <c r="C168" s="4">
        <f t="shared" si="185"/>
        <v>2962.7127285094657</v>
      </c>
      <c r="D168" s="4">
        <f t="shared" si="186"/>
        <v>4365.5718973591365</v>
      </c>
      <c r="E168" s="11">
        <f t="shared" si="187"/>
        <v>1.3142311735187577E-5</v>
      </c>
      <c r="F168" s="11">
        <f t="shared" si="188"/>
        <v>2.5891235382349859E-5</v>
      </c>
      <c r="G168" s="11">
        <f t="shared" si="189"/>
        <v>5.2856036026460972E-5</v>
      </c>
      <c r="H168" s="4">
        <f t="shared" si="190"/>
        <v>163643.85188857405</v>
      </c>
      <c r="I168" s="4">
        <f t="shared" si="191"/>
        <v>65189.813599500441</v>
      </c>
      <c r="J168" s="4">
        <f t="shared" si="192"/>
        <v>24909.539602331984</v>
      </c>
      <c r="K168" s="4">
        <f t="shared" si="193"/>
        <v>140452.98156541263</v>
      </c>
      <c r="L168" s="4">
        <f t="shared" si="194"/>
        <v>22003.42036951294</v>
      </c>
      <c r="M168" s="4">
        <f t="shared" si="195"/>
        <v>5705.9052486114133</v>
      </c>
      <c r="N168" s="11">
        <f t="shared" si="196"/>
        <v>6.137635442513778E-3</v>
      </c>
      <c r="O168" s="11">
        <f t="shared" si="197"/>
        <v>8.9375555333299772E-3</v>
      </c>
      <c r="P168" s="11">
        <f t="shared" si="198"/>
        <v>8.22054801350669E-3</v>
      </c>
      <c r="Q168" s="4">
        <f t="shared" si="199"/>
        <v>6872.7057193160063</v>
      </c>
      <c r="R168" s="4">
        <f t="shared" si="200"/>
        <v>9902.9217101091399</v>
      </c>
      <c r="S168" s="4">
        <f t="shared" si="201"/>
        <v>5468.1358109572539</v>
      </c>
      <c r="T168" s="4">
        <f t="shared" si="202"/>
        <v>41.997946393951104</v>
      </c>
      <c r="U168" s="4">
        <f t="shared" si="203"/>
        <v>151.90903552737001</v>
      </c>
      <c r="V168" s="4">
        <f t="shared" si="204"/>
        <v>219.51974617970606</v>
      </c>
      <c r="W168" s="11">
        <f t="shared" si="205"/>
        <v>-1.0734613539272964E-2</v>
      </c>
      <c r="X168" s="11">
        <f t="shared" si="206"/>
        <v>-1.217998157191269E-2</v>
      </c>
      <c r="Y168" s="11">
        <f t="shared" si="207"/>
        <v>-9.7425357312937999E-3</v>
      </c>
      <c r="Z168" s="4">
        <f t="shared" si="222"/>
        <v>10145.170690131295</v>
      </c>
      <c r="AA168" s="4">
        <f t="shared" si="223"/>
        <v>29535.616595453466</v>
      </c>
      <c r="AB168" s="4">
        <f t="shared" si="224"/>
        <v>38299.70978683592</v>
      </c>
      <c r="AC168" s="12">
        <f t="shared" si="208"/>
        <v>1.4692900101272452</v>
      </c>
      <c r="AD168" s="12">
        <f t="shared" si="209"/>
        <v>2.9725971112646583</v>
      </c>
      <c r="AE168" s="12">
        <f t="shared" si="210"/>
        <v>6.9933105474747848</v>
      </c>
      <c r="AF168" s="11">
        <f t="shared" si="211"/>
        <v>-4.0504037456468023E-3</v>
      </c>
      <c r="AG168" s="11">
        <f t="shared" si="212"/>
        <v>2.9673830763510267E-4</v>
      </c>
      <c r="AH168" s="11">
        <f t="shared" si="213"/>
        <v>9.7937136394747881E-3</v>
      </c>
      <c r="AI168" s="1">
        <f t="shared" si="177"/>
        <v>306209.41329779587</v>
      </c>
      <c r="AJ168" s="1">
        <f t="shared" si="178"/>
        <v>118672.35988742503</v>
      </c>
      <c r="AK168" s="1">
        <f t="shared" si="179"/>
        <v>45652.450558978846</v>
      </c>
      <c r="AL168" s="10">
        <f t="shared" si="214"/>
        <v>60.036027934072273</v>
      </c>
      <c r="AM168" s="10">
        <f t="shared" si="215"/>
        <v>13.168534136044544</v>
      </c>
      <c r="AN168" s="10">
        <f t="shared" si="216"/>
        <v>4.3337411904724208</v>
      </c>
      <c r="AO168" s="7">
        <f t="shared" si="217"/>
        <v>6.690430514389209E-3</v>
      </c>
      <c r="AP168" s="7">
        <f t="shared" si="218"/>
        <v>8.4281778702767676E-3</v>
      </c>
      <c r="AQ168" s="7">
        <f t="shared" si="219"/>
        <v>7.6454207476657843E-3</v>
      </c>
      <c r="AR168" s="1">
        <f t="shared" si="225"/>
        <v>163643.85188857405</v>
      </c>
      <c r="AS168" s="1">
        <f t="shared" si="220"/>
        <v>65189.813599500441</v>
      </c>
      <c r="AT168" s="1">
        <f t="shared" si="221"/>
        <v>24909.539602331984</v>
      </c>
      <c r="AU168" s="1">
        <f t="shared" si="180"/>
        <v>32728.770377714813</v>
      </c>
      <c r="AV168" s="1">
        <f t="shared" si="181"/>
        <v>13037.96271990009</v>
      </c>
      <c r="AW168" s="1">
        <f t="shared" si="182"/>
        <v>4981.9079204663976</v>
      </c>
      <c r="AX168" s="1">
        <f t="shared" si="244"/>
        <v>112362.38525233013</v>
      </c>
      <c r="AY168" s="1">
        <f t="shared" si="227"/>
        <v>17602.736295610353</v>
      </c>
      <c r="AZ168" s="1">
        <f t="shared" si="228"/>
        <v>4564.724198889131</v>
      </c>
      <c r="BA168" s="1">
        <f t="shared" si="245"/>
        <v>13549.684879789555</v>
      </c>
      <c r="BB168" s="1">
        <f t="shared" si="246"/>
        <v>28962.915652752945</v>
      </c>
      <c r="BC168" s="1">
        <f t="shared" si="247"/>
        <v>36784.803752771782</v>
      </c>
      <c r="BD168" s="1">
        <f t="shared" si="229"/>
        <v>3354.8717910918831</v>
      </c>
      <c r="BE168">
        <f t="shared" si="256"/>
        <v>0</v>
      </c>
      <c r="BF168">
        <f t="shared" si="257"/>
        <v>0</v>
      </c>
      <c r="BG168">
        <f t="shared" si="258"/>
        <v>0</v>
      </c>
      <c r="BH168">
        <f t="shared" si="230"/>
        <v>0</v>
      </c>
      <c r="BI168">
        <f t="shared" si="248"/>
        <v>0</v>
      </c>
      <c r="BJ168">
        <f t="shared" si="231"/>
        <v>0</v>
      </c>
      <c r="BK168">
        <f t="shared" si="232"/>
        <v>0</v>
      </c>
      <c r="BL168">
        <f t="shared" si="233"/>
        <v>0</v>
      </c>
      <c r="BM168">
        <f t="shared" si="234"/>
        <v>0</v>
      </c>
      <c r="BN168">
        <f t="shared" si="235"/>
        <v>0</v>
      </c>
      <c r="BO168">
        <f t="shared" si="249"/>
        <v>0</v>
      </c>
      <c r="BP168">
        <f t="shared" si="250"/>
        <v>0</v>
      </c>
      <c r="BQ168">
        <f t="shared" si="251"/>
        <v>0</v>
      </c>
      <c r="BR168" s="13">
        <f t="shared" si="226"/>
        <v>4.2307460393293077E-2</v>
      </c>
      <c r="BS168" s="8">
        <f>BS$3*temperature!$I278</f>
        <v>-26.278069435429341</v>
      </c>
      <c r="BT168" s="8">
        <f>BT$3*temperature!$I278</f>
        <v>-24.287732885811195</v>
      </c>
      <c r="BU168" s="8">
        <f>BU$3*temperature!$I278</f>
        <v>-21.322538041419556</v>
      </c>
      <c r="BV168" s="8">
        <f t="shared" si="252"/>
        <v>-20.478550204896589</v>
      </c>
      <c r="BW168" s="8">
        <f t="shared" si="236"/>
        <v>-16.192659001434649</v>
      </c>
      <c r="BX168" s="8">
        <f t="shared" si="237"/>
        <v>-14.215760242963217</v>
      </c>
      <c r="BY168" s="15">
        <f t="shared" si="253"/>
        <v>0.22069807086792934</v>
      </c>
      <c r="BZ168" s="15">
        <f t="shared" si="238"/>
        <v>0.33329886829847583</v>
      </c>
      <c r="CA168" s="15">
        <f t="shared" si="239"/>
        <v>0.33329886829847583</v>
      </c>
      <c r="CB168" s="8">
        <f t="shared" si="254"/>
        <v>2.899759615266376</v>
      </c>
      <c r="CC168" s="8">
        <f t="shared" si="240"/>
        <v>4.0475369421882732</v>
      </c>
      <c r="CD168" s="8">
        <f t="shared" si="241"/>
        <v>3.5533888992281684</v>
      </c>
      <c r="CE168" s="8">
        <f t="shared" si="255"/>
        <v>-23.378309820162965</v>
      </c>
      <c r="CF168" s="8">
        <f t="shared" si="242"/>
        <v>-20.240195943622922</v>
      </c>
      <c r="CG168" s="8">
        <f t="shared" si="243"/>
        <v>-17.769149142191385</v>
      </c>
      <c r="CH168" s="8">
        <f>CH$3*temperature!$I278+CH$4*temperature!$I278^2</f>
        <v>-23.378309820162965</v>
      </c>
      <c r="CI168" s="8">
        <f>CI$3*temperature!$I278+CI$4*temperature!$I278^2</f>
        <v>-20.240228834679115</v>
      </c>
      <c r="CJ168" s="8">
        <f>CJ$3*temperature!$I278+CJ$4*temperature!$I278^2</f>
        <v>-17.769165930781</v>
      </c>
      <c r="CK168" s="13"/>
      <c r="CL168" s="13"/>
      <c r="CM168" s="13"/>
    </row>
    <row r="169" spans="1:91" x14ac:dyDescent="0.3">
      <c r="A169">
        <f t="shared" si="183"/>
        <v>2123</v>
      </c>
      <c r="B169" s="4">
        <f t="shared" si="184"/>
        <v>1165.12937774802</v>
      </c>
      <c r="C169" s="4">
        <f t="shared" si="185"/>
        <v>2962.7856013874584</v>
      </c>
      <c r="D169" s="4">
        <f t="shared" si="186"/>
        <v>4365.791106843345</v>
      </c>
      <c r="E169" s="11">
        <f t="shared" si="187"/>
        <v>1.2485196148428198E-5</v>
      </c>
      <c r="F169" s="11">
        <f t="shared" si="188"/>
        <v>2.4596673613232366E-5</v>
      </c>
      <c r="G169" s="11">
        <f t="shared" si="189"/>
        <v>5.0213234225137924E-5</v>
      </c>
      <c r="H169" s="4">
        <f t="shared" si="190"/>
        <v>164637.83247926502</v>
      </c>
      <c r="I169" s="4">
        <f t="shared" si="191"/>
        <v>65767.746837476036</v>
      </c>
      <c r="J169" s="4">
        <f t="shared" si="192"/>
        <v>25113.36280855236</v>
      </c>
      <c r="K169" s="4">
        <f t="shared" si="193"/>
        <v>141304.33548717102</v>
      </c>
      <c r="L169" s="4">
        <f t="shared" si="194"/>
        <v>22197.943316140496</v>
      </c>
      <c r="M169" s="4">
        <f t="shared" si="195"/>
        <v>5752.305182258342</v>
      </c>
      <c r="N169" s="11">
        <f t="shared" si="196"/>
        <v>6.0614869992055009E-3</v>
      </c>
      <c r="O169" s="11">
        <f t="shared" si="197"/>
        <v>8.8405776629654209E-3</v>
      </c>
      <c r="P169" s="11">
        <f t="shared" si="198"/>
        <v>8.1319145035261275E-3</v>
      </c>
      <c r="Q169" s="4">
        <f t="shared" si="199"/>
        <v>6840.2269050311597</v>
      </c>
      <c r="R169" s="4">
        <f t="shared" si="200"/>
        <v>9869.0282664099614</v>
      </c>
      <c r="S169" s="4">
        <f t="shared" si="201"/>
        <v>5459.1696085255453</v>
      </c>
      <c r="T169" s="4">
        <f t="shared" si="202"/>
        <v>41.547114669968934</v>
      </c>
      <c r="U169" s="4">
        <f t="shared" si="203"/>
        <v>150.05878627403962</v>
      </c>
      <c r="V169" s="4">
        <f t="shared" si="204"/>
        <v>217.38106720882573</v>
      </c>
      <c r="W169" s="11">
        <f t="shared" si="205"/>
        <v>-1.0734613539272964E-2</v>
      </c>
      <c r="X169" s="11">
        <f t="shared" si="206"/>
        <v>-1.217998157191269E-2</v>
      </c>
      <c r="Y169" s="11">
        <f t="shared" si="207"/>
        <v>-9.7425357312937999E-3</v>
      </c>
      <c r="Z169" s="4">
        <f t="shared" si="222"/>
        <v>10057.096887596177</v>
      </c>
      <c r="AA169" s="4">
        <f t="shared" si="223"/>
        <v>29446.131671759762</v>
      </c>
      <c r="AB169" s="4">
        <f t="shared" si="224"/>
        <v>38614.887093077494</v>
      </c>
      <c r="AC169" s="12">
        <f t="shared" si="208"/>
        <v>1.4633387923667844</v>
      </c>
      <c r="AD169" s="12">
        <f t="shared" si="209"/>
        <v>2.9734791947007362</v>
      </c>
      <c r="AE169" s="12">
        <f t="shared" si="210"/>
        <v>7.0618010283686719</v>
      </c>
      <c r="AF169" s="11">
        <f t="shared" si="211"/>
        <v>-4.0504037456468023E-3</v>
      </c>
      <c r="AG169" s="11">
        <f t="shared" si="212"/>
        <v>2.9673830763510267E-4</v>
      </c>
      <c r="AH169" s="11">
        <f t="shared" si="213"/>
        <v>9.7937136394747881E-3</v>
      </c>
      <c r="AI169" s="1">
        <f t="shared" si="177"/>
        <v>308317.24234573112</v>
      </c>
      <c r="AJ169" s="1">
        <f t="shared" si="178"/>
        <v>119843.08661858263</v>
      </c>
      <c r="AK169" s="1">
        <f t="shared" si="179"/>
        <v>46069.113423547358</v>
      </c>
      <c r="AL169" s="10">
        <f t="shared" si="214"/>
        <v>60.433678138592583</v>
      </c>
      <c r="AM169" s="10">
        <f t="shared" si="215"/>
        <v>13.278411016554045</v>
      </c>
      <c r="AN169" s="10">
        <f t="shared" si="216"/>
        <v>4.3665431325369468</v>
      </c>
      <c r="AO169" s="7">
        <f t="shared" si="217"/>
        <v>6.6235262092453166E-3</v>
      </c>
      <c r="AP169" s="7">
        <f t="shared" si="218"/>
        <v>8.3438960915740001E-3</v>
      </c>
      <c r="AQ169" s="7">
        <f t="shared" si="219"/>
        <v>7.5689665401891268E-3</v>
      </c>
      <c r="AR169" s="1">
        <f t="shared" si="225"/>
        <v>164637.83247926502</v>
      </c>
      <c r="AS169" s="1">
        <f t="shared" si="220"/>
        <v>65767.746837476036</v>
      </c>
      <c r="AT169" s="1">
        <f t="shared" si="221"/>
        <v>25113.36280855236</v>
      </c>
      <c r="AU169" s="1">
        <f t="shared" si="180"/>
        <v>32927.566495853003</v>
      </c>
      <c r="AV169" s="1">
        <f t="shared" si="181"/>
        <v>13153.549367495209</v>
      </c>
      <c r="AW169" s="1">
        <f t="shared" si="182"/>
        <v>5022.6725617104721</v>
      </c>
      <c r="AX169" s="1">
        <f t="shared" si="244"/>
        <v>113043.46838973681</v>
      </c>
      <c r="AY169" s="1">
        <f t="shared" si="227"/>
        <v>17758.3546529124</v>
      </c>
      <c r="AZ169" s="1">
        <f t="shared" si="228"/>
        <v>4601.8441458066745</v>
      </c>
      <c r="BA169" s="1">
        <f t="shared" si="245"/>
        <v>13556.89514856908</v>
      </c>
      <c r="BB169" s="1">
        <f t="shared" si="246"/>
        <v>28989.705678763479</v>
      </c>
      <c r="BC169" s="1">
        <f t="shared" si="247"/>
        <v>36822.009503991852</v>
      </c>
      <c r="BD169" s="1">
        <f t="shared" si="229"/>
        <v>3260.0818816147762</v>
      </c>
      <c r="BE169">
        <f t="shared" si="256"/>
        <v>0</v>
      </c>
      <c r="BF169">
        <f t="shared" si="257"/>
        <v>0</v>
      </c>
      <c r="BG169">
        <f t="shared" si="258"/>
        <v>0</v>
      </c>
      <c r="BH169">
        <f t="shared" si="230"/>
        <v>0</v>
      </c>
      <c r="BI169">
        <f t="shared" si="248"/>
        <v>0</v>
      </c>
      <c r="BJ169">
        <f t="shared" si="231"/>
        <v>0</v>
      </c>
      <c r="BK169">
        <f t="shared" si="232"/>
        <v>0</v>
      </c>
      <c r="BL169">
        <f t="shared" si="233"/>
        <v>0</v>
      </c>
      <c r="BM169">
        <f t="shared" si="234"/>
        <v>0</v>
      </c>
      <c r="BN169">
        <f t="shared" si="235"/>
        <v>0</v>
      </c>
      <c r="BO169">
        <f t="shared" si="249"/>
        <v>0</v>
      </c>
      <c r="BP169">
        <f t="shared" si="250"/>
        <v>0</v>
      </c>
      <c r="BQ169">
        <f t="shared" si="251"/>
        <v>0</v>
      </c>
      <c r="BR169" s="13">
        <f t="shared" si="226"/>
        <v>4.1075204265333086E-2</v>
      </c>
      <c r="BS169" s="8">
        <f>BS$3*temperature!$I279</f>
        <v>-26.466855530481507</v>
      </c>
      <c r="BT169" s="8">
        <f>BT$3*temperature!$I279</f>
        <v>-24.462220066479059</v>
      </c>
      <c r="BU169" s="8">
        <f>BU$3*temperature!$I279</f>
        <v>-21.475722760842423</v>
      </c>
      <c r="BV169" s="8">
        <f t="shared" si="252"/>
        <v>-20.583707519534222</v>
      </c>
      <c r="BW169" s="8">
        <f t="shared" si="236"/>
        <v>-16.250415617135712</v>
      </c>
      <c r="BX169" s="8">
        <f t="shared" si="237"/>
        <v>-14.266465578089369</v>
      </c>
      <c r="BY169" s="15">
        <f t="shared" si="253"/>
        <v>0.22228360313418205</v>
      </c>
      <c r="BZ169" s="15">
        <f t="shared" si="238"/>
        <v>0.33569334373686327</v>
      </c>
      <c r="CA169" s="15">
        <f t="shared" si="239"/>
        <v>0.33569334373686333</v>
      </c>
      <c r="CB169" s="8">
        <f t="shared" si="254"/>
        <v>2.9415740054736412</v>
      </c>
      <c r="CC169" s="8">
        <f t="shared" si="240"/>
        <v>4.1059022246716745</v>
      </c>
      <c r="CD169" s="8">
        <f t="shared" si="241"/>
        <v>3.6046285913765277</v>
      </c>
      <c r="CE169" s="8">
        <f t="shared" si="255"/>
        <v>-23.525281525007863</v>
      </c>
      <c r="CF169" s="8">
        <f t="shared" si="242"/>
        <v>-20.356317841807385</v>
      </c>
      <c r="CG169" s="8">
        <f t="shared" si="243"/>
        <v>-17.871094169465895</v>
      </c>
      <c r="CH169" s="8">
        <f>CH$3*temperature!$I279+CH$4*temperature!$I279^2</f>
        <v>-23.525281525007866</v>
      </c>
      <c r="CI169" s="8">
        <f>CI$3*temperature!$I279+CI$4*temperature!$I279^2</f>
        <v>-20.356350850180512</v>
      </c>
      <c r="CJ169" s="8">
        <f>CJ$3*temperature!$I279+CJ$4*temperature!$I279^2</f>
        <v>-17.871111017937661</v>
      </c>
      <c r="CK169" s="13"/>
      <c r="CL169" s="13"/>
      <c r="CM169" s="13"/>
    </row>
    <row r="170" spans="1:91" x14ac:dyDescent="0.3">
      <c r="A170">
        <f t="shared" si="183"/>
        <v>2124</v>
      </c>
      <c r="B170" s="4">
        <f t="shared" si="184"/>
        <v>1165.1431972733985</v>
      </c>
      <c r="C170" s="4">
        <f t="shared" si="185"/>
        <v>2962.8548323243604</v>
      </c>
      <c r="D170" s="4">
        <f t="shared" si="186"/>
        <v>4365.9993663101995</v>
      </c>
      <c r="E170" s="11">
        <f t="shared" si="187"/>
        <v>1.1860936341006788E-5</v>
      </c>
      <c r="F170" s="11">
        <f t="shared" si="188"/>
        <v>2.3366839932570747E-5</v>
      </c>
      <c r="G170" s="11">
        <f t="shared" si="189"/>
        <v>4.7702572513881028E-5</v>
      </c>
      <c r="H170" s="4">
        <f t="shared" si="190"/>
        <v>165625.3694843305</v>
      </c>
      <c r="I170" s="4">
        <f t="shared" si="191"/>
        <v>66344.418883007922</v>
      </c>
      <c r="J170" s="4">
        <f t="shared" si="192"/>
        <v>25316.590426576309</v>
      </c>
      <c r="K170" s="4">
        <f t="shared" si="193"/>
        <v>142150.22657465411</v>
      </c>
      <c r="L170" s="4">
        <f t="shared" si="194"/>
        <v>22392.058550827045</v>
      </c>
      <c r="M170" s="4">
        <f t="shared" si="195"/>
        <v>5798.5785847632651</v>
      </c>
      <c r="N170" s="11">
        <f t="shared" si="196"/>
        <v>5.9863066803063081E-3</v>
      </c>
      <c r="O170" s="11">
        <f t="shared" si="197"/>
        <v>8.7447396329463079E-3</v>
      </c>
      <c r="P170" s="11">
        <f t="shared" si="198"/>
        <v>8.0443232823672606E-3</v>
      </c>
      <c r="Q170" s="4">
        <f t="shared" si="199"/>
        <v>6807.388592054127</v>
      </c>
      <c r="R170" s="4">
        <f t="shared" si="200"/>
        <v>9834.3044000836853</v>
      </c>
      <c r="S170" s="4">
        <f t="shared" si="201"/>
        <v>5449.7308858930883</v>
      </c>
      <c r="T170" s="4">
        <f t="shared" si="202"/>
        <v>41.101122450314961</v>
      </c>
      <c r="U170" s="4">
        <f t="shared" si="203"/>
        <v>148.23107302251825</v>
      </c>
      <c r="V170" s="4">
        <f t="shared" si="204"/>
        <v>215.26322439423697</v>
      </c>
      <c r="W170" s="11">
        <f t="shared" si="205"/>
        <v>-1.0734613539272964E-2</v>
      </c>
      <c r="X170" s="11">
        <f t="shared" si="206"/>
        <v>-1.217998157191269E-2</v>
      </c>
      <c r="Y170" s="11">
        <f t="shared" si="207"/>
        <v>-9.7425357312937999E-3</v>
      </c>
      <c r="Z170" s="4">
        <f t="shared" si="222"/>
        <v>9969.0265814191935</v>
      </c>
      <c r="AA170" s="4">
        <f t="shared" si="223"/>
        <v>29354.058111645358</v>
      </c>
      <c r="AB170" s="4">
        <f t="shared" si="224"/>
        <v>38929.132588103799</v>
      </c>
      <c r="AC170" s="12">
        <f t="shared" si="208"/>
        <v>1.4574116794410317</v>
      </c>
      <c r="AD170" s="12">
        <f t="shared" si="209"/>
        <v>2.97436153988476</v>
      </c>
      <c r="AE170" s="12">
        <f t="shared" si="210"/>
        <v>7.1309622854194634</v>
      </c>
      <c r="AF170" s="11">
        <f t="shared" si="211"/>
        <v>-4.0504037456468023E-3</v>
      </c>
      <c r="AG170" s="11">
        <f t="shared" si="212"/>
        <v>2.9673830763510267E-4</v>
      </c>
      <c r="AH170" s="11">
        <f t="shared" si="213"/>
        <v>9.7937136394747881E-3</v>
      </c>
      <c r="AI170" s="1">
        <f t="shared" si="177"/>
        <v>310413.08460701106</v>
      </c>
      <c r="AJ170" s="1">
        <f t="shared" si="178"/>
        <v>121012.32732421957</v>
      </c>
      <c r="AK170" s="1">
        <f t="shared" si="179"/>
        <v>46484.874642903102</v>
      </c>
      <c r="AL170" s="10">
        <f t="shared" si="214"/>
        <v>60.829959349153931</v>
      </c>
      <c r="AM170" s="10">
        <f t="shared" si="215"/>
        <v>13.388096761519549</v>
      </c>
      <c r="AN170" s="10">
        <f t="shared" si="216"/>
        <v>4.3992628492147468</v>
      </c>
      <c r="AO170" s="7">
        <f t="shared" si="217"/>
        <v>6.5572909471528634E-3</v>
      </c>
      <c r="AP170" s="7">
        <f t="shared" si="218"/>
        <v>8.2604571306582608E-3</v>
      </c>
      <c r="AQ170" s="7">
        <f t="shared" si="219"/>
        <v>7.4932768747872358E-3</v>
      </c>
      <c r="AR170" s="1">
        <f t="shared" si="225"/>
        <v>165625.3694843305</v>
      </c>
      <c r="AS170" s="1">
        <f t="shared" si="220"/>
        <v>66344.418883007922</v>
      </c>
      <c r="AT170" s="1">
        <f t="shared" si="221"/>
        <v>25316.590426576309</v>
      </c>
      <c r="AU170" s="1">
        <f t="shared" si="180"/>
        <v>33125.073896866103</v>
      </c>
      <c r="AV170" s="1">
        <f t="shared" si="181"/>
        <v>13268.883776601586</v>
      </c>
      <c r="AW170" s="1">
        <f t="shared" si="182"/>
        <v>5063.3180853152626</v>
      </c>
      <c r="AX170" s="1">
        <f t="shared" si="244"/>
        <v>113720.18125972329</v>
      </c>
      <c r="AY170" s="1">
        <f t="shared" si="227"/>
        <v>17913.646840661633</v>
      </c>
      <c r="AZ170" s="1">
        <f t="shared" si="228"/>
        <v>4638.8628678106124</v>
      </c>
      <c r="BA170" s="1">
        <f t="shared" si="245"/>
        <v>13564.010056531013</v>
      </c>
      <c r="BB170" s="1">
        <f t="shared" si="246"/>
        <v>29016.179841335135</v>
      </c>
      <c r="BC170" s="1">
        <f t="shared" si="247"/>
        <v>36858.747007574624</v>
      </c>
      <c r="BD170" s="1">
        <f t="shared" si="229"/>
        <v>3167.9325825358123</v>
      </c>
      <c r="BE170">
        <f t="shared" si="256"/>
        <v>0</v>
      </c>
      <c r="BF170">
        <f t="shared" si="257"/>
        <v>0</v>
      </c>
      <c r="BG170">
        <f t="shared" si="258"/>
        <v>0</v>
      </c>
      <c r="BH170">
        <f t="shared" si="230"/>
        <v>0</v>
      </c>
      <c r="BI170">
        <f t="shared" si="248"/>
        <v>0</v>
      </c>
      <c r="BJ170">
        <f t="shared" si="231"/>
        <v>0</v>
      </c>
      <c r="BK170">
        <f t="shared" si="232"/>
        <v>0</v>
      </c>
      <c r="BL170">
        <f t="shared" si="233"/>
        <v>0</v>
      </c>
      <c r="BM170">
        <f t="shared" si="234"/>
        <v>0</v>
      </c>
      <c r="BN170">
        <f t="shared" si="235"/>
        <v>0</v>
      </c>
      <c r="BO170">
        <f t="shared" si="249"/>
        <v>0</v>
      </c>
      <c r="BP170">
        <f t="shared" si="250"/>
        <v>0</v>
      </c>
      <c r="BQ170">
        <f t="shared" si="251"/>
        <v>0</v>
      </c>
      <c r="BR170" s="13">
        <f t="shared" si="226"/>
        <v>3.9878839092556392E-2</v>
      </c>
      <c r="BS170" s="8">
        <f>BS$3*temperature!$I280</f>
        <v>-26.654868643760505</v>
      </c>
      <c r="BT170" s="8">
        <f>BT$3*temperature!$I280</f>
        <v>-24.635992812059577</v>
      </c>
      <c r="BU170" s="8">
        <f>BU$3*temperature!$I280</f>
        <v>-21.628280267779068</v>
      </c>
      <c r="BV170" s="8">
        <f t="shared" si="252"/>
        <v>-20.687839288012771</v>
      </c>
      <c r="BW170" s="8">
        <f t="shared" si="236"/>
        <v>-16.307105263809401</v>
      </c>
      <c r="BX170" s="8">
        <f t="shared" si="237"/>
        <v>-14.316234206286881</v>
      </c>
      <c r="BY170" s="15">
        <f t="shared" si="253"/>
        <v>0.22386264346286786</v>
      </c>
      <c r="BZ170" s="15">
        <f t="shared" si="238"/>
        <v>0.33807801503226198</v>
      </c>
      <c r="CA170" s="15">
        <f t="shared" si="239"/>
        <v>0.33807801503226204</v>
      </c>
      <c r="CB170" s="8">
        <f t="shared" si="254"/>
        <v>2.9835146778738673</v>
      </c>
      <c r="CC170" s="8">
        <f t="shared" si="240"/>
        <v>4.1644437741250879</v>
      </c>
      <c r="CD170" s="8">
        <f t="shared" si="241"/>
        <v>3.6560230307460939</v>
      </c>
      <c r="CE170" s="8">
        <f t="shared" si="255"/>
        <v>-23.671353965886638</v>
      </c>
      <c r="CF170" s="8">
        <f t="shared" si="242"/>
        <v>-20.471549037934487</v>
      </c>
      <c r="CG170" s="8">
        <f t="shared" si="243"/>
        <v>-17.972257237032974</v>
      </c>
      <c r="CH170" s="8">
        <f>CH$3*temperature!$I280+CH$4*temperature!$I280^2</f>
        <v>-23.671353965886638</v>
      </c>
      <c r="CI170" s="8">
        <f>CI$3*temperature!$I280+CI$4*temperature!$I280^2</f>
        <v>-20.471582161457288</v>
      </c>
      <c r="CJ170" s="8">
        <f>CJ$3*temperature!$I280+CJ$4*temperature!$I280^2</f>
        <v>-17.972274144280654</v>
      </c>
      <c r="CK170" s="13"/>
      <c r="CL170" s="13"/>
      <c r="CM170" s="13"/>
    </row>
    <row r="171" spans="1:91" x14ac:dyDescent="0.3">
      <c r="A171">
        <f t="shared" si="183"/>
        <v>2125</v>
      </c>
      <c r="B171" s="4">
        <f t="shared" si="184"/>
        <v>1165.1563259782249</v>
      </c>
      <c r="C171" s="4">
        <f t="shared" si="185"/>
        <v>2962.9206032512398</v>
      </c>
      <c r="D171" s="4">
        <f t="shared" si="186"/>
        <v>4366.1972222414979</v>
      </c>
      <c r="E171" s="11">
        <f t="shared" si="187"/>
        <v>1.1267889523956449E-5</v>
      </c>
      <c r="F171" s="11">
        <f t="shared" si="188"/>
        <v>2.2198497935942207E-5</v>
      </c>
      <c r="G171" s="11">
        <f t="shared" si="189"/>
        <v>4.5317443888186977E-5</v>
      </c>
      <c r="H171" s="4">
        <f t="shared" si="190"/>
        <v>166606.43718834585</v>
      </c>
      <c r="I171" s="4">
        <f t="shared" si="191"/>
        <v>66919.785251120396</v>
      </c>
      <c r="J171" s="4">
        <f t="shared" si="192"/>
        <v>25519.210164040942</v>
      </c>
      <c r="K171" s="4">
        <f t="shared" si="193"/>
        <v>142990.63007572727</v>
      </c>
      <c r="L171" s="4">
        <f t="shared" si="194"/>
        <v>22585.75041723653</v>
      </c>
      <c r="M171" s="4">
        <f t="shared" si="195"/>
        <v>5844.7222754953809</v>
      </c>
      <c r="N171" s="11">
        <f t="shared" si="196"/>
        <v>5.9120799264558155E-3</v>
      </c>
      <c r="O171" s="11">
        <f t="shared" si="197"/>
        <v>8.6500250064025508E-3</v>
      </c>
      <c r="P171" s="11">
        <f t="shared" si="198"/>
        <v>7.9577589675796645E-3</v>
      </c>
      <c r="Q171" s="4">
        <f t="shared" si="199"/>
        <v>6774.204038493338</v>
      </c>
      <c r="R171" s="4">
        <f t="shared" si="200"/>
        <v>9798.7711316352888</v>
      </c>
      <c r="S171" s="4">
        <f t="shared" si="201"/>
        <v>5439.8283299541254</v>
      </c>
      <c r="T171" s="4">
        <f t="shared" si="202"/>
        <v>40.659917784780497</v>
      </c>
      <c r="U171" s="4">
        <f t="shared" si="203"/>
        <v>146.42562128471914</v>
      </c>
      <c r="V171" s="4">
        <f t="shared" si="204"/>
        <v>213.16601473894261</v>
      </c>
      <c r="W171" s="11">
        <f t="shared" si="205"/>
        <v>-1.0734613539272964E-2</v>
      </c>
      <c r="X171" s="11">
        <f t="shared" si="206"/>
        <v>-1.217998157191269E-2</v>
      </c>
      <c r="Y171" s="11">
        <f t="shared" si="207"/>
        <v>-9.7425357312937999E-3</v>
      </c>
      <c r="Z171" s="4">
        <f t="shared" si="222"/>
        <v>9880.982905980838</v>
      </c>
      <c r="AA171" s="4">
        <f t="shared" si="223"/>
        <v>29259.45660512683</v>
      </c>
      <c r="AB171" s="4">
        <f t="shared" si="224"/>
        <v>39242.427002591292</v>
      </c>
      <c r="AC171" s="12">
        <f t="shared" si="208"/>
        <v>1.4515085737156743</v>
      </c>
      <c r="AD171" s="12">
        <f t="shared" si="209"/>
        <v>2.9752441468944002</v>
      </c>
      <c r="AE171" s="12">
        <f t="shared" si="210"/>
        <v>7.2008008880167562</v>
      </c>
      <c r="AF171" s="11">
        <f t="shared" si="211"/>
        <v>-4.0504037456468023E-3</v>
      </c>
      <c r="AG171" s="11">
        <f t="shared" si="212"/>
        <v>2.9673830763510267E-4</v>
      </c>
      <c r="AH171" s="11">
        <f t="shared" si="213"/>
        <v>9.7937136394747881E-3</v>
      </c>
      <c r="AI171" s="1">
        <f t="shared" si="177"/>
        <v>312496.85004317609</v>
      </c>
      <c r="AJ171" s="1">
        <f t="shared" si="178"/>
        <v>122179.9783683992</v>
      </c>
      <c r="AK171" s="1">
        <f t="shared" si="179"/>
        <v>46899.705263928059</v>
      </c>
      <c r="AL171" s="10">
        <f t="shared" si="214"/>
        <v>61.22485029349226</v>
      </c>
      <c r="AM171" s="10">
        <f t="shared" si="215"/>
        <v>13.49758264288559</v>
      </c>
      <c r="AN171" s="10">
        <f t="shared" si="216"/>
        <v>4.4318980948431372</v>
      </c>
      <c r="AO171" s="7">
        <f t="shared" si="217"/>
        <v>6.4917180376813351E-3</v>
      </c>
      <c r="AP171" s="7">
        <f t="shared" si="218"/>
        <v>8.1778525593516789E-3</v>
      </c>
      <c r="AQ171" s="7">
        <f t="shared" si="219"/>
        <v>7.4183441060393634E-3</v>
      </c>
      <c r="AR171" s="1">
        <f t="shared" si="225"/>
        <v>166606.43718834585</v>
      </c>
      <c r="AS171" s="1">
        <f t="shared" si="220"/>
        <v>66919.785251120396</v>
      </c>
      <c r="AT171" s="1">
        <f t="shared" si="221"/>
        <v>25519.210164040942</v>
      </c>
      <c r="AU171" s="1">
        <f t="shared" si="180"/>
        <v>33321.287437669169</v>
      </c>
      <c r="AV171" s="1">
        <f t="shared" si="181"/>
        <v>13383.95705022408</v>
      </c>
      <c r="AW171" s="1">
        <f t="shared" si="182"/>
        <v>5103.8420328081884</v>
      </c>
      <c r="AX171" s="1">
        <f t="shared" si="244"/>
        <v>114392.50406058182</v>
      </c>
      <c r="AY171" s="1">
        <f t="shared" si="227"/>
        <v>18068.600333789225</v>
      </c>
      <c r="AZ171" s="1">
        <f t="shared" si="228"/>
        <v>4675.7778203963053</v>
      </c>
      <c r="BA171" s="1">
        <f t="shared" si="245"/>
        <v>13571.031108853427</v>
      </c>
      <c r="BB171" s="1">
        <f t="shared" si="246"/>
        <v>29042.343082151507</v>
      </c>
      <c r="BC171" s="1">
        <f t="shared" si="247"/>
        <v>36895.024979201677</v>
      </c>
      <c r="BD171" s="1">
        <f t="shared" si="229"/>
        <v>3078.3520941897223</v>
      </c>
      <c r="BE171">
        <f t="shared" si="256"/>
        <v>0</v>
      </c>
      <c r="BF171">
        <f t="shared" si="257"/>
        <v>0</v>
      </c>
      <c r="BG171">
        <f t="shared" si="258"/>
        <v>0</v>
      </c>
      <c r="BH171">
        <f t="shared" si="230"/>
        <v>0</v>
      </c>
      <c r="BI171">
        <f t="shared" si="248"/>
        <v>0</v>
      </c>
      <c r="BJ171">
        <f t="shared" si="231"/>
        <v>0</v>
      </c>
      <c r="BK171">
        <f t="shared" si="232"/>
        <v>0</v>
      </c>
      <c r="BL171">
        <f t="shared" si="233"/>
        <v>0</v>
      </c>
      <c r="BM171">
        <f t="shared" si="234"/>
        <v>0</v>
      </c>
      <c r="BN171">
        <f t="shared" si="235"/>
        <v>0</v>
      </c>
      <c r="BO171">
        <f t="shared" si="249"/>
        <v>0</v>
      </c>
      <c r="BP171">
        <f t="shared" si="250"/>
        <v>0</v>
      </c>
      <c r="BQ171">
        <f t="shared" si="251"/>
        <v>0</v>
      </c>
      <c r="BR171" s="13">
        <f t="shared" si="226"/>
        <v>3.8717319507336305E-2</v>
      </c>
      <c r="BS171" s="8">
        <f>BS$3*temperature!$I281</f>
        <v>-26.842102793451861</v>
      </c>
      <c r="BT171" s="8">
        <f>BT$3*temperature!$I281</f>
        <v>-24.809045593809003</v>
      </c>
      <c r="BU171" s="8">
        <f>BU$3*temperature!$I281</f>
        <v>-21.780205708468564</v>
      </c>
      <c r="BV171" s="8">
        <f t="shared" si="252"/>
        <v>-20.790949548956803</v>
      </c>
      <c r="BW171" s="8">
        <f t="shared" si="236"/>
        <v>-16.362736399422111</v>
      </c>
      <c r="BX171" s="8">
        <f t="shared" si="237"/>
        <v>-14.365073552921922</v>
      </c>
      <c r="BY171" s="15">
        <f t="shared" si="253"/>
        <v>0.22543514161532979</v>
      </c>
      <c r="BZ171" s="15">
        <f t="shared" si="238"/>
        <v>0.34045280631410629</v>
      </c>
      <c r="CA171" s="15">
        <f t="shared" si="239"/>
        <v>0.34045280631410635</v>
      </c>
      <c r="CB171" s="8">
        <f t="shared" si="254"/>
        <v>3.02557662224753</v>
      </c>
      <c r="CC171" s="8">
        <f t="shared" si="240"/>
        <v>4.2231545971934441</v>
      </c>
      <c r="CD171" s="8">
        <f t="shared" si="241"/>
        <v>3.707566077773321</v>
      </c>
      <c r="CE171" s="8">
        <f t="shared" si="255"/>
        <v>-23.816526171204334</v>
      </c>
      <c r="CF171" s="8">
        <f t="shared" si="242"/>
        <v>-20.585890996615554</v>
      </c>
      <c r="CG171" s="8">
        <f t="shared" si="243"/>
        <v>-18.072639630695242</v>
      </c>
      <c r="CH171" s="8">
        <f>CH$3*temperature!$I281+CH$4*temperature!$I281^2</f>
        <v>-23.81652617120433</v>
      </c>
      <c r="CI171" s="8">
        <f>CI$3*temperature!$I281+CI$4*temperature!$I281^2</f>
        <v>-20.585924233137945</v>
      </c>
      <c r="CJ171" s="8">
        <f>CJ$3*temperature!$I281+CJ$4*temperature!$I281^2</f>
        <v>-18.072656595621368</v>
      </c>
      <c r="CK171" s="13"/>
      <c r="CL171" s="13"/>
      <c r="CM171" s="13"/>
    </row>
    <row r="172" spans="1:91" x14ac:dyDescent="0.3">
      <c r="A172">
        <f t="shared" si="183"/>
        <v>2126</v>
      </c>
      <c r="B172" s="4">
        <f t="shared" si="184"/>
        <v>1165.1687983883462</v>
      </c>
      <c r="C172" s="4">
        <f t="shared" si="185"/>
        <v>2962.9830870187907</v>
      </c>
      <c r="D172" s="4">
        <f t="shared" si="186"/>
        <v>4366.3851938942407</v>
      </c>
      <c r="E172" s="11">
        <f t="shared" si="187"/>
        <v>1.0704495047758627E-5</v>
      </c>
      <c r="F172" s="11">
        <f t="shared" si="188"/>
        <v>2.1088573039145095E-5</v>
      </c>
      <c r="G172" s="11">
        <f t="shared" si="189"/>
        <v>4.3051571693777623E-5</v>
      </c>
      <c r="H172" s="4">
        <f t="shared" si="190"/>
        <v>167581.01143950399</v>
      </c>
      <c r="I172" s="4">
        <f t="shared" si="191"/>
        <v>67493.802199013036</v>
      </c>
      <c r="J172" s="4">
        <f t="shared" si="192"/>
        <v>25721.209945939649</v>
      </c>
      <c r="K172" s="4">
        <f t="shared" si="193"/>
        <v>143825.52268074887</v>
      </c>
      <c r="L172" s="4">
        <f t="shared" si="194"/>
        <v>22779.003530162576</v>
      </c>
      <c r="M172" s="4">
        <f t="shared" si="195"/>
        <v>5890.7331359374903</v>
      </c>
      <c r="N172" s="11">
        <f t="shared" si="196"/>
        <v>5.8387924060439023E-3</v>
      </c>
      <c r="O172" s="11">
        <f t="shared" si="197"/>
        <v>8.5564176242098888E-3</v>
      </c>
      <c r="P172" s="11">
        <f t="shared" si="198"/>
        <v>7.8722064579552775E-3</v>
      </c>
      <c r="Q172" s="4">
        <f t="shared" si="199"/>
        <v>6740.6863140657842</v>
      </c>
      <c r="R172" s="4">
        <f t="shared" si="200"/>
        <v>9762.4493309960562</v>
      </c>
      <c r="S172" s="4">
        <f t="shared" si="201"/>
        <v>5429.470587957785</v>
      </c>
      <c r="T172" s="4">
        <f t="shared" si="202"/>
        <v>40.223449280822265</v>
      </c>
      <c r="U172" s="4">
        <f t="shared" si="203"/>
        <v>144.6421599158154</v>
      </c>
      <c r="V172" s="4">
        <f t="shared" si="204"/>
        <v>211.08923722365097</v>
      </c>
      <c r="W172" s="11">
        <f t="shared" si="205"/>
        <v>-1.0734613539272964E-2</v>
      </c>
      <c r="X172" s="11">
        <f t="shared" si="206"/>
        <v>-1.217998157191269E-2</v>
      </c>
      <c r="Y172" s="11">
        <f t="shared" si="207"/>
        <v>-9.7425357312937999E-3</v>
      </c>
      <c r="Z172" s="4">
        <f t="shared" si="222"/>
        <v>9792.988370286088</v>
      </c>
      <c r="AA172" s="4">
        <f t="shared" si="223"/>
        <v>29162.387486572952</v>
      </c>
      <c r="AB172" s="4">
        <f t="shared" si="224"/>
        <v>39554.751407761796</v>
      </c>
      <c r="AC172" s="12">
        <f t="shared" si="208"/>
        <v>1.4456293779518579</v>
      </c>
      <c r="AD172" s="12">
        <f t="shared" si="209"/>
        <v>2.976127015807351</v>
      </c>
      <c r="AE172" s="12">
        <f t="shared" si="210"/>
        <v>7.271323469888868</v>
      </c>
      <c r="AF172" s="11">
        <f t="shared" si="211"/>
        <v>-4.0504037456468023E-3</v>
      </c>
      <c r="AG172" s="11">
        <f t="shared" si="212"/>
        <v>2.9673830763510267E-4</v>
      </c>
      <c r="AH172" s="11">
        <f t="shared" si="213"/>
        <v>9.7937136394747881E-3</v>
      </c>
      <c r="AI172" s="1">
        <f t="shared" si="177"/>
        <v>314568.45247652766</v>
      </c>
      <c r="AJ172" s="1">
        <f t="shared" si="178"/>
        <v>123345.93758178336</v>
      </c>
      <c r="AK172" s="1">
        <f t="shared" si="179"/>
        <v>47313.576770343439</v>
      </c>
      <c r="AL172" s="10">
        <f t="shared" si="214"/>
        <v>61.618330213846818</v>
      </c>
      <c r="AM172" s="10">
        <f t="shared" si="215"/>
        <v>13.60686007123916</v>
      </c>
      <c r="AN172" s="10">
        <f t="shared" si="216"/>
        <v>4.4644466665024787</v>
      </c>
      <c r="AO172" s="7">
        <f t="shared" si="217"/>
        <v>6.4268008573045215E-3</v>
      </c>
      <c r="AP172" s="7">
        <f t="shared" si="218"/>
        <v>8.0960740337581612E-3</v>
      </c>
      <c r="AQ172" s="7">
        <f t="shared" si="219"/>
        <v>7.3441606649789701E-3</v>
      </c>
      <c r="AR172" s="1">
        <f t="shared" si="225"/>
        <v>167581.01143950399</v>
      </c>
      <c r="AS172" s="1">
        <f t="shared" si="220"/>
        <v>67493.802199013036</v>
      </c>
      <c r="AT172" s="1">
        <f t="shared" si="221"/>
        <v>25721.209945939649</v>
      </c>
      <c r="AU172" s="1">
        <f t="shared" si="180"/>
        <v>33516.2022879008</v>
      </c>
      <c r="AV172" s="1">
        <f t="shared" si="181"/>
        <v>13498.760439802609</v>
      </c>
      <c r="AW172" s="1">
        <f t="shared" si="182"/>
        <v>5144.2419891879299</v>
      </c>
      <c r="AX172" s="1">
        <f t="shared" si="244"/>
        <v>115060.4181445991</v>
      </c>
      <c r="AY172" s="1">
        <f t="shared" si="227"/>
        <v>18223.202824130058</v>
      </c>
      <c r="AZ172" s="1">
        <f t="shared" si="228"/>
        <v>4712.5865087499924</v>
      </c>
      <c r="BA172" s="1">
        <f t="shared" si="245"/>
        <v>13577.959774419563</v>
      </c>
      <c r="BB172" s="1">
        <f t="shared" si="246"/>
        <v>29068.200215815195</v>
      </c>
      <c r="BC172" s="1">
        <f t="shared" si="247"/>
        <v>36930.851863608383</v>
      </c>
      <c r="BD172" s="1">
        <f t="shared" si="229"/>
        <v>2991.270479013916</v>
      </c>
      <c r="BE172">
        <f t="shared" si="256"/>
        <v>0</v>
      </c>
      <c r="BF172">
        <f t="shared" si="257"/>
        <v>0</v>
      </c>
      <c r="BG172">
        <f t="shared" si="258"/>
        <v>0</v>
      </c>
      <c r="BH172">
        <f t="shared" si="230"/>
        <v>0</v>
      </c>
      <c r="BI172">
        <f t="shared" si="248"/>
        <v>0</v>
      </c>
      <c r="BJ172">
        <f t="shared" si="231"/>
        <v>0</v>
      </c>
      <c r="BK172">
        <f t="shared" si="232"/>
        <v>0</v>
      </c>
      <c r="BL172">
        <f t="shared" si="233"/>
        <v>0</v>
      </c>
      <c r="BM172">
        <f t="shared" si="234"/>
        <v>0</v>
      </c>
      <c r="BN172">
        <f t="shared" si="235"/>
        <v>0</v>
      </c>
      <c r="BO172">
        <f t="shared" si="249"/>
        <v>0</v>
      </c>
      <c r="BP172">
        <f t="shared" si="250"/>
        <v>0</v>
      </c>
      <c r="BQ172">
        <f t="shared" si="251"/>
        <v>0</v>
      </c>
      <c r="BR172" s="13">
        <f t="shared" si="226"/>
        <v>3.75896305896469E-2</v>
      </c>
      <c r="BS172" s="8">
        <f>BS$3*temperature!$I282</f>
        <v>-27.028552393484649</v>
      </c>
      <c r="BT172" s="8">
        <f>BT$3*temperature!$I282</f>
        <v>-24.981373248752984</v>
      </c>
      <c r="BU172" s="8">
        <f>BU$3*temperature!$I282</f>
        <v>-21.931494550264016</v>
      </c>
      <c r="BV172" s="8">
        <f t="shared" si="252"/>
        <v>-20.893042601896404</v>
      </c>
      <c r="BW172" s="8">
        <f t="shared" si="236"/>
        <v>-16.417317659500277</v>
      </c>
      <c r="BX172" s="8">
        <f t="shared" si="237"/>
        <v>-14.412991199243089</v>
      </c>
      <c r="BY172" s="15">
        <f t="shared" si="253"/>
        <v>0.22700105067658885</v>
      </c>
      <c r="BZ172" s="15">
        <f t="shared" si="238"/>
        <v>0.34281764673125831</v>
      </c>
      <c r="CA172" s="15">
        <f t="shared" si="239"/>
        <v>0.34281764673125836</v>
      </c>
      <c r="CB172" s="8">
        <f t="shared" si="254"/>
        <v>3.0677548957941227</v>
      </c>
      <c r="CC172" s="8">
        <f t="shared" si="240"/>
        <v>4.2820277946263534</v>
      </c>
      <c r="CD172" s="8">
        <f t="shared" si="241"/>
        <v>3.7592516755104635</v>
      </c>
      <c r="CE172" s="8">
        <f t="shared" si="255"/>
        <v>-23.960797497690528</v>
      </c>
      <c r="CF172" s="8">
        <f t="shared" si="242"/>
        <v>-20.699345454126629</v>
      </c>
      <c r="CG172" s="8">
        <f t="shared" si="243"/>
        <v>-18.172242874753554</v>
      </c>
      <c r="CH172" s="8">
        <f>CH$3*temperature!$I282+CH$4*temperature!$I282^2</f>
        <v>-23.960797497690528</v>
      </c>
      <c r="CI172" s="8">
        <f>CI$3*temperature!$I282+CI$4*temperature!$I282^2</f>
        <v>-20.699378801516065</v>
      </c>
      <c r="CJ172" s="8">
        <f>CJ$3*temperature!$I282+CJ$4*temperature!$I282^2</f>
        <v>-18.172259896269612</v>
      </c>
      <c r="CK172" s="13"/>
      <c r="CL172" s="13"/>
      <c r="CM172" s="13"/>
    </row>
    <row r="173" spans="1:91" x14ac:dyDescent="0.3">
      <c r="A173">
        <f t="shared" si="183"/>
        <v>2127</v>
      </c>
      <c r="B173" s="4">
        <f t="shared" si="184"/>
        <v>1165.1806473047968</v>
      </c>
      <c r="C173" s="4">
        <f t="shared" si="185"/>
        <v>2963.042447849773</v>
      </c>
      <c r="D173" s="4">
        <f t="shared" si="186"/>
        <v>4366.5637746521979</v>
      </c>
      <c r="E173" s="11">
        <f t="shared" si="187"/>
        <v>1.0169270295370694E-5</v>
      </c>
      <c r="F173" s="11">
        <f t="shared" si="188"/>
        <v>2.0034144387187839E-5</v>
      </c>
      <c r="G173" s="11">
        <f t="shared" si="189"/>
        <v>4.089899310908874E-5</v>
      </c>
      <c r="H173" s="4">
        <f t="shared" si="190"/>
        <v>168549.06961715122</v>
      </c>
      <c r="I173" s="4">
        <f t="shared" si="191"/>
        <v>68066.426724828343</v>
      </c>
      <c r="J173" s="4">
        <f t="shared" si="192"/>
        <v>25922.57791443928</v>
      </c>
      <c r="K173" s="4">
        <f t="shared" si="193"/>
        <v>144654.88249141927</v>
      </c>
      <c r="L173" s="4">
        <f t="shared" si="194"/>
        <v>22971.802774618682</v>
      </c>
      <c r="M173" s="4">
        <f t="shared" si="195"/>
        <v>5936.6081093145249</v>
      </c>
      <c r="N173" s="11">
        <f t="shared" si="196"/>
        <v>5.7664300133386526E-3</v>
      </c>
      <c r="O173" s="11">
        <f t="shared" si="197"/>
        <v>8.4639016013503543E-3</v>
      </c>
      <c r="P173" s="11">
        <f t="shared" si="198"/>
        <v>7.7876509287384543E-3</v>
      </c>
      <c r="Q173" s="4">
        <f t="shared" si="199"/>
        <v>6706.8482992627887</v>
      </c>
      <c r="R173" s="4">
        <f t="shared" si="200"/>
        <v>9725.3597114133081</v>
      </c>
      <c r="S173" s="4">
        <f t="shared" si="201"/>
        <v>5418.6662654492247</v>
      </c>
      <c r="T173" s="4">
        <f t="shared" si="202"/>
        <v>39.791666097576091</v>
      </c>
      <c r="U173" s="4">
        <f t="shared" si="203"/>
        <v>142.88042107351913</v>
      </c>
      <c r="V173" s="4">
        <f t="shared" si="204"/>
        <v>209.03269278750798</v>
      </c>
      <c r="W173" s="11">
        <f t="shared" si="205"/>
        <v>-1.0734613539272964E-2</v>
      </c>
      <c r="X173" s="11">
        <f t="shared" si="206"/>
        <v>-1.217998157191269E-2</v>
      </c>
      <c r="Y173" s="11">
        <f t="shared" si="207"/>
        <v>-9.7425357312937999E-3</v>
      </c>
      <c r="Z173" s="4">
        <f t="shared" si="222"/>
        <v>9705.0648654974266</v>
      </c>
      <c r="AA173" s="4">
        <f t="shared" si="223"/>
        <v>29062.91071503286</v>
      </c>
      <c r="AB173" s="4">
        <f t="shared" si="224"/>
        <v>39866.087215084801</v>
      </c>
      <c r="AC173" s="12">
        <f t="shared" si="208"/>
        <v>1.4397739953045845</v>
      </c>
      <c r="AD173" s="12">
        <f t="shared" si="209"/>
        <v>2.9770101467013288</v>
      </c>
      <c r="AE173" s="12">
        <f t="shared" si="210"/>
        <v>7.3425367297329514</v>
      </c>
      <c r="AF173" s="11">
        <f t="shared" si="211"/>
        <v>-4.0504037456468023E-3</v>
      </c>
      <c r="AG173" s="11">
        <f t="shared" si="212"/>
        <v>2.9673830763510267E-4</v>
      </c>
      <c r="AH173" s="11">
        <f t="shared" si="213"/>
        <v>9.7937136394747881E-3</v>
      </c>
      <c r="AI173" s="1">
        <f t="shared" si="177"/>
        <v>316627.80951677571</v>
      </c>
      <c r="AJ173" s="1">
        <f t="shared" si="178"/>
        <v>124510.10426340764</v>
      </c>
      <c r="AK173" s="1">
        <f t="shared" si="179"/>
        <v>47726.46108249703</v>
      </c>
      <c r="AL173" s="10">
        <f t="shared" si="214"/>
        <v>62.010378863916408</v>
      </c>
      <c r="AM173" s="10">
        <f t="shared" si="215"/>
        <v>13.715920596277861</v>
      </c>
      <c r="AN173" s="10">
        <f t="shared" si="216"/>
        <v>4.4969064039655127</v>
      </c>
      <c r="AO173" s="7">
        <f t="shared" si="217"/>
        <v>6.3625328487314763E-3</v>
      </c>
      <c r="AP173" s="7">
        <f t="shared" si="218"/>
        <v>8.0151132934205803E-3</v>
      </c>
      <c r="AQ173" s="7">
        <f t="shared" si="219"/>
        <v>7.2707190583291802E-3</v>
      </c>
      <c r="AR173" s="1">
        <f t="shared" si="225"/>
        <v>168549.06961715122</v>
      </c>
      <c r="AS173" s="1">
        <f t="shared" si="220"/>
        <v>68066.426724828343</v>
      </c>
      <c r="AT173" s="1">
        <f t="shared" si="221"/>
        <v>25922.57791443928</v>
      </c>
      <c r="AU173" s="1">
        <f t="shared" si="180"/>
        <v>33709.813923430243</v>
      </c>
      <c r="AV173" s="1">
        <f t="shared" si="181"/>
        <v>13613.285344965669</v>
      </c>
      <c r="AW173" s="1">
        <f t="shared" si="182"/>
        <v>5184.515582887856</v>
      </c>
      <c r="AX173" s="1">
        <f t="shared" si="244"/>
        <v>115723.9059931354</v>
      </c>
      <c r="AY173" s="1">
        <f t="shared" si="227"/>
        <v>18377.442219694945</v>
      </c>
      <c r="AZ173" s="1">
        <f t="shared" si="228"/>
        <v>4749.2864874516199</v>
      </c>
      <c r="BA173" s="1">
        <f t="shared" si="245"/>
        <v>13584.7974870421</v>
      </c>
      <c r="BB173" s="1">
        <f t="shared" si="246"/>
        <v>29093.7559344732</v>
      </c>
      <c r="BC173" s="1">
        <f t="shared" si="247"/>
        <v>36966.235845550524</v>
      </c>
      <c r="BD173" s="1">
        <f t="shared" si="229"/>
        <v>2906.6196183876491</v>
      </c>
      <c r="BE173">
        <f t="shared" si="256"/>
        <v>0</v>
      </c>
      <c r="BF173">
        <f t="shared" si="257"/>
        <v>0</v>
      </c>
      <c r="BG173">
        <f t="shared" si="258"/>
        <v>0</v>
      </c>
      <c r="BH173">
        <f t="shared" si="230"/>
        <v>0</v>
      </c>
      <c r="BI173">
        <f t="shared" si="248"/>
        <v>0</v>
      </c>
      <c r="BJ173">
        <f t="shared" si="231"/>
        <v>0</v>
      </c>
      <c r="BK173">
        <f t="shared" si="232"/>
        <v>0</v>
      </c>
      <c r="BL173">
        <f t="shared" si="233"/>
        <v>0</v>
      </c>
      <c r="BM173">
        <f t="shared" si="234"/>
        <v>0</v>
      </c>
      <c r="BN173">
        <f t="shared" si="235"/>
        <v>0</v>
      </c>
      <c r="BO173">
        <f t="shared" si="249"/>
        <v>0</v>
      </c>
      <c r="BP173">
        <f t="shared" si="250"/>
        <v>0</v>
      </c>
      <c r="BQ173">
        <f t="shared" si="251"/>
        <v>0</v>
      </c>
      <c r="BR173" s="13">
        <f t="shared" si="226"/>
        <v>3.649478698023971E-2</v>
      </c>
      <c r="BS173" s="8">
        <f>BS$3*temperature!$I283</f>
        <v>-27.214212243275799</v>
      </c>
      <c r="BT173" s="8">
        <f>BT$3*temperature!$I283</f>
        <v>-25.152970970207654</v>
      </c>
      <c r="BU173" s="8">
        <f>BU$3*temperature!$I283</f>
        <v>-22.082142573310893</v>
      </c>
      <c r="BV173" s="8">
        <f t="shared" si="252"/>
        <v>-20.994122994743186</v>
      </c>
      <c r="BW173" s="8">
        <f t="shared" si="236"/>
        <v>-16.470857844485288</v>
      </c>
      <c r="BX173" s="8">
        <f t="shared" si="237"/>
        <v>-14.459994871280115</v>
      </c>
      <c r="BY173" s="15">
        <f t="shared" si="253"/>
        <v>0.22856032696921072</v>
      </c>
      <c r="BZ173" s="15">
        <f t="shared" si="238"/>
        <v>0.34517247032192994</v>
      </c>
      <c r="CA173" s="15">
        <f t="shared" si="239"/>
        <v>0.34517247032192994</v>
      </c>
      <c r="CB173" s="8">
        <f t="shared" si="254"/>
        <v>3.1100446242663073</v>
      </c>
      <c r="CC173" s="8">
        <f t="shared" si="240"/>
        <v>4.3410565628611835</v>
      </c>
      <c r="CD173" s="8">
        <f t="shared" si="241"/>
        <v>3.8110738510153896</v>
      </c>
      <c r="CE173" s="8">
        <f t="shared" si="255"/>
        <v>-24.104167619009495</v>
      </c>
      <c r="CF173" s="8">
        <f t="shared" si="242"/>
        <v>-20.811914407346471</v>
      </c>
      <c r="CG173" s="8">
        <f t="shared" si="243"/>
        <v>-18.271068722295503</v>
      </c>
      <c r="CH173" s="8">
        <f>CH$3*temperature!$I283+CH$4*temperature!$I283^2</f>
        <v>-24.104167619009491</v>
      </c>
      <c r="CI173" s="8">
        <f>CI$3*temperature!$I283+CI$4*temperature!$I283^2</f>
        <v>-20.811947863488285</v>
      </c>
      <c r="CJ173" s="8">
        <f>CJ$3*temperature!$I283+CJ$4*temperature!$I283^2</f>
        <v>-18.271085799322108</v>
      </c>
      <c r="CK173" s="13"/>
      <c r="CL173" s="13"/>
      <c r="CM173" s="13"/>
    </row>
    <row r="174" spans="1:91" x14ac:dyDescent="0.3">
      <c r="A174">
        <f t="shared" si="183"/>
        <v>2128</v>
      </c>
      <c r="B174" s="4">
        <f t="shared" si="184"/>
        <v>1165.1919038898948</v>
      </c>
      <c r="C174" s="4">
        <f t="shared" si="185"/>
        <v>2963.0988417689873</v>
      </c>
      <c r="D174" s="4">
        <f t="shared" si="186"/>
        <v>4366.733433310842</v>
      </c>
      <c r="E174" s="11">
        <f t="shared" si="187"/>
        <v>9.6608067806021595E-6</v>
      </c>
      <c r="F174" s="11">
        <f t="shared" si="188"/>
        <v>1.9032437167828447E-5</v>
      </c>
      <c r="G174" s="11">
        <f t="shared" si="189"/>
        <v>3.8854043453634304E-5</v>
      </c>
      <c r="H174" s="4">
        <f t="shared" si="190"/>
        <v>169510.59059983451</v>
      </c>
      <c r="I174" s="4">
        <f t="shared" si="191"/>
        <v>68637.616566253666</v>
      </c>
      <c r="J174" s="4">
        <f t="shared" si="192"/>
        <v>26123.302428658782</v>
      </c>
      <c r="K174" s="4">
        <f t="shared" si="193"/>
        <v>145478.68899014636</v>
      </c>
      <c r="L174" s="4">
        <f t="shared" si="194"/>
        <v>23164.133304873692</v>
      </c>
      <c r="M174" s="4">
        <f t="shared" si="195"/>
        <v>5982.3442002165411</v>
      </c>
      <c r="N174" s="11">
        <f t="shared" si="196"/>
        <v>5.6949788665168199E-3</v>
      </c>
      <c r="O174" s="11">
        <f t="shared" si="197"/>
        <v>8.372461323214786E-3</v>
      </c>
      <c r="P174" s="11">
        <f t="shared" si="198"/>
        <v>7.7040778269086285E-3</v>
      </c>
      <c r="Q174" s="4">
        <f t="shared" si="199"/>
        <v>6672.7026846761319</v>
      </c>
      <c r="R174" s="4">
        <f t="shared" si="200"/>
        <v>9687.5228236350122</v>
      </c>
      <c r="S174" s="4">
        <f t="shared" si="201"/>
        <v>5407.4239242828489</v>
      </c>
      <c r="T174" s="4">
        <f t="shared" si="202"/>
        <v>39.364517939934821</v>
      </c>
      <c r="U174" s="4">
        <f t="shared" si="203"/>
        <v>141.14014017785655</v>
      </c>
      <c r="V174" s="4">
        <f t="shared" si="204"/>
        <v>206.99618430901714</v>
      </c>
      <c r="W174" s="11">
        <f t="shared" si="205"/>
        <v>-1.0734613539272964E-2</v>
      </c>
      <c r="X174" s="11">
        <f t="shared" si="206"/>
        <v>-1.217998157191269E-2</v>
      </c>
      <c r="Y174" s="11">
        <f t="shared" si="207"/>
        <v>-9.7425357312937999E-3</v>
      </c>
      <c r="Z174" s="4">
        <f t="shared" si="222"/>
        <v>9617.2336726482627</v>
      </c>
      <c r="AA174" s="4">
        <f t="shared" si="223"/>
        <v>28961.085855429694</v>
      </c>
      <c r="AB174" s="4">
        <f t="shared" si="224"/>
        <v>40176.416175919177</v>
      </c>
      <c r="AC174" s="12">
        <f t="shared" si="208"/>
        <v>1.433942329321118</v>
      </c>
      <c r="AD174" s="12">
        <f t="shared" si="209"/>
        <v>2.9778935396540733</v>
      </c>
      <c r="AE174" s="12">
        <f t="shared" si="210"/>
        <v>7.4144474318512819</v>
      </c>
      <c r="AF174" s="11">
        <f t="shared" si="211"/>
        <v>-4.0504037456468023E-3</v>
      </c>
      <c r="AG174" s="11">
        <f t="shared" si="212"/>
        <v>2.9673830763510267E-4</v>
      </c>
      <c r="AH174" s="11">
        <f t="shared" si="213"/>
        <v>9.7937136394747881E-3</v>
      </c>
      <c r="AI174" s="1">
        <f t="shared" si="177"/>
        <v>318674.84248852835</v>
      </c>
      <c r="AJ174" s="1">
        <f t="shared" si="178"/>
        <v>125672.37918203256</v>
      </c>
      <c r="AK174" s="1">
        <f t="shared" si="179"/>
        <v>48138.330557135181</v>
      </c>
      <c r="AL174" s="10">
        <f t="shared" si="214"/>
        <v>62.400976505675523</v>
      </c>
      <c r="AM174" s="10">
        <f t="shared" si="215"/>
        <v>13.82475590720556</v>
      </c>
      <c r="AN174" s="10">
        <f t="shared" si="216"/>
        <v>4.5292751896293995</v>
      </c>
      <c r="AO174" s="7">
        <f t="shared" si="217"/>
        <v>6.2989075202441614E-3</v>
      </c>
      <c r="AP174" s="7">
        <f t="shared" si="218"/>
        <v>7.9349621604863745E-3</v>
      </c>
      <c r="AQ174" s="7">
        <f t="shared" si="219"/>
        <v>7.198011867745888E-3</v>
      </c>
      <c r="AR174" s="1">
        <f t="shared" si="225"/>
        <v>169510.59059983451</v>
      </c>
      <c r="AS174" s="1">
        <f t="shared" si="220"/>
        <v>68637.616566253666</v>
      </c>
      <c r="AT174" s="1">
        <f t="shared" si="221"/>
        <v>26123.302428658782</v>
      </c>
      <c r="AU174" s="1">
        <f t="shared" si="180"/>
        <v>33902.118119966901</v>
      </c>
      <c r="AV174" s="1">
        <f t="shared" si="181"/>
        <v>13727.523313250735</v>
      </c>
      <c r="AW174" s="1">
        <f t="shared" si="182"/>
        <v>5224.660485731757</v>
      </c>
      <c r="AX174" s="1">
        <f t="shared" si="244"/>
        <v>116382.95119211709</v>
      </c>
      <c r="AY174" s="1">
        <f t="shared" si="227"/>
        <v>18531.306643898955</v>
      </c>
      <c r="AZ174" s="1">
        <f t="shared" si="228"/>
        <v>4785.8753601732333</v>
      </c>
      <c r="BA174" s="1">
        <f t="shared" si="245"/>
        <v>13591.545646638546</v>
      </c>
      <c r="BB174" s="1">
        <f t="shared" si="246"/>
        <v>29119.01481225128</v>
      </c>
      <c r="BC174" s="1">
        <f t="shared" si="247"/>
        <v>37001.184860296256</v>
      </c>
      <c r="BD174" s="1">
        <f t="shared" si="229"/>
        <v>2824.3331701425395</v>
      </c>
      <c r="BE174">
        <f t="shared" si="256"/>
        <v>0</v>
      </c>
      <c r="BF174">
        <f t="shared" si="257"/>
        <v>0</v>
      </c>
      <c r="BG174">
        <f t="shared" si="258"/>
        <v>0</v>
      </c>
      <c r="BH174">
        <f t="shared" si="230"/>
        <v>0</v>
      </c>
      <c r="BI174">
        <f t="shared" si="248"/>
        <v>0</v>
      </c>
      <c r="BJ174">
        <f t="shared" si="231"/>
        <v>0</v>
      </c>
      <c r="BK174">
        <f t="shared" si="232"/>
        <v>0</v>
      </c>
      <c r="BL174">
        <f t="shared" si="233"/>
        <v>0</v>
      </c>
      <c r="BM174">
        <f t="shared" si="234"/>
        <v>0</v>
      </c>
      <c r="BN174">
        <f t="shared" si="235"/>
        <v>0</v>
      </c>
      <c r="BO174">
        <f t="shared" si="249"/>
        <v>0</v>
      </c>
      <c r="BP174">
        <f t="shared" si="250"/>
        <v>0</v>
      </c>
      <c r="BQ174">
        <f t="shared" si="251"/>
        <v>0</v>
      </c>
      <c r="BR174" s="13">
        <f t="shared" si="226"/>
        <v>3.5431832019650202E-2</v>
      </c>
      <c r="BS174" s="8">
        <f>BS$3*temperature!$I284</f>
        <v>-27.399077517588044</v>
      </c>
      <c r="BT174" s="8">
        <f>BT$3*temperature!$I284</f>
        <v>-25.32383429840575</v>
      </c>
      <c r="BU174" s="8">
        <f>BU$3*temperature!$I284</f>
        <v>-22.232145862317573</v>
      </c>
      <c r="BV174" s="8">
        <f t="shared" si="252"/>
        <v>-21.094195511592019</v>
      </c>
      <c r="BW174" s="8">
        <f t="shared" si="236"/>
        <v>-16.523365907489566</v>
      </c>
      <c r="BX174" s="8">
        <f t="shared" si="237"/>
        <v>-14.506092429094741</v>
      </c>
      <c r="BY174" s="15">
        <f t="shared" si="253"/>
        <v>0.23011292996812718</v>
      </c>
      <c r="BZ174" s="15">
        <f t="shared" si="238"/>
        <v>0.34751721588504525</v>
      </c>
      <c r="CA174" s="15">
        <f t="shared" si="239"/>
        <v>0.34751721588504525</v>
      </c>
      <c r="CB174" s="8">
        <f t="shared" si="254"/>
        <v>3.1524410029980126</v>
      </c>
      <c r="CC174" s="8">
        <f t="shared" si="240"/>
        <v>4.4002341954580926</v>
      </c>
      <c r="CD174" s="8">
        <f t="shared" si="241"/>
        <v>3.8630267166114161</v>
      </c>
      <c r="CE174" s="8">
        <f t="shared" si="255"/>
        <v>-24.246636514590033</v>
      </c>
      <c r="CF174" s="8">
        <f t="shared" si="242"/>
        <v>-20.92360010294766</v>
      </c>
      <c r="CG174" s="8">
        <f t="shared" si="243"/>
        <v>-18.369119145706158</v>
      </c>
      <c r="CH174" s="8">
        <f>CH$3*temperature!$I284+CH$4*temperature!$I284^2</f>
        <v>-24.24663651459003</v>
      </c>
      <c r="CI174" s="8">
        <f>CI$3*temperature!$I284+CI$4*temperature!$I284^2</f>
        <v>-20.923633665745367</v>
      </c>
      <c r="CJ174" s="8">
        <f>CJ$3*temperature!$I284+CJ$4*temperature!$I284^2</f>
        <v>-18.369136277173197</v>
      </c>
      <c r="CK174" s="13"/>
      <c r="CL174" s="13"/>
      <c r="CM174" s="13"/>
    </row>
    <row r="175" spans="1:91" x14ac:dyDescent="0.3">
      <c r="A175">
        <f t="shared" si="183"/>
        <v>2129</v>
      </c>
      <c r="B175" s="4">
        <f t="shared" si="184"/>
        <v>1165.2025977490482</v>
      </c>
      <c r="C175" s="4">
        <f t="shared" si="185"/>
        <v>2963.1524170118887</v>
      </c>
      <c r="D175" s="4">
        <f t="shared" si="186"/>
        <v>4366.8946152988819</v>
      </c>
      <c r="E175" s="11">
        <f t="shared" si="187"/>
        <v>9.1777664415720506E-6</v>
      </c>
      <c r="F175" s="11">
        <f t="shared" si="188"/>
        <v>1.8080815309437025E-5</v>
      </c>
      <c r="G175" s="11">
        <f t="shared" si="189"/>
        <v>3.6911341280952588E-5</v>
      </c>
      <c r="H175" s="4">
        <f t="shared" si="190"/>
        <v>170465.55473385967</v>
      </c>
      <c r="I175" s="4">
        <f t="shared" si="191"/>
        <v>69207.33019895968</v>
      </c>
      <c r="J175" s="4">
        <f t="shared" si="192"/>
        <v>26323.372064406394</v>
      </c>
      <c r="K175" s="4">
        <f t="shared" si="193"/>
        <v>146296.92300992718</v>
      </c>
      <c r="L175" s="4">
        <f t="shared" si="194"/>
        <v>23355.980543434194</v>
      </c>
      <c r="M175" s="4">
        <f t="shared" si="195"/>
        <v>6027.9384742159054</v>
      </c>
      <c r="N175" s="11">
        <f t="shared" si="196"/>
        <v>5.6244253055939275E-3</v>
      </c>
      <c r="O175" s="11">
        <f t="shared" si="197"/>
        <v>8.2820814418356203E-3</v>
      </c>
      <c r="P175" s="11">
        <f t="shared" si="198"/>
        <v>7.6214728663914766E-3</v>
      </c>
      <c r="Q175" s="4">
        <f t="shared" si="199"/>
        <v>6638.2619704778035</v>
      </c>
      <c r="R175" s="4">
        <f t="shared" si="200"/>
        <v>9648.9590503818763</v>
      </c>
      <c r="S175" s="4">
        <f t="shared" si="201"/>
        <v>5395.7520807055816</v>
      </c>
      <c r="T175" s="4">
        <f t="shared" si="202"/>
        <v>38.941955052689842</v>
      </c>
      <c r="U175" s="4">
        <f t="shared" si="203"/>
        <v>139.42105587143308</v>
      </c>
      <c r="V175" s="4">
        <f t="shared" si="204"/>
        <v>204.97951658714507</v>
      </c>
      <c r="W175" s="11">
        <f t="shared" si="205"/>
        <v>-1.0734613539272964E-2</v>
      </c>
      <c r="X175" s="11">
        <f t="shared" si="206"/>
        <v>-1.217998157191269E-2</v>
      </c>
      <c r="Y175" s="11">
        <f t="shared" si="207"/>
        <v>-9.7425357312937999E-3</v>
      </c>
      <c r="Z175" s="4">
        <f t="shared" si="222"/>
        <v>9529.5154705204204</v>
      </c>
      <c r="AA175" s="4">
        <f t="shared" si="223"/>
        <v>28856.972060599655</v>
      </c>
      <c r="AB175" s="4">
        <f t="shared" si="224"/>
        <v>40485.720381095372</v>
      </c>
      <c r="AC175" s="12">
        <f t="shared" si="208"/>
        <v>1.4281342839393942</v>
      </c>
      <c r="AD175" s="12">
        <f t="shared" si="209"/>
        <v>2.9787771947433477</v>
      </c>
      <c r="AE175" s="12">
        <f t="shared" si="210"/>
        <v>7.4870624067937728</v>
      </c>
      <c r="AF175" s="11">
        <f t="shared" si="211"/>
        <v>-4.0504037456468023E-3</v>
      </c>
      <c r="AG175" s="11">
        <f t="shared" si="212"/>
        <v>2.9673830763510267E-4</v>
      </c>
      <c r="AH175" s="11">
        <f t="shared" si="213"/>
        <v>9.7937136394747881E-3</v>
      </c>
      <c r="AI175" s="1">
        <f t="shared" si="177"/>
        <v>320709.4763596424</v>
      </c>
      <c r="AJ175" s="1">
        <f t="shared" si="178"/>
        <v>126832.66457708002</v>
      </c>
      <c r="AK175" s="1">
        <f t="shared" si="179"/>
        <v>48549.15798715342</v>
      </c>
      <c r="AL175" s="10">
        <f t="shared" si="214"/>
        <v>62.790103906055883</v>
      </c>
      <c r="AM175" s="10">
        <f t="shared" si="215"/>
        <v>13.933357833057181</v>
      </c>
      <c r="AN175" s="10">
        <f t="shared" si="216"/>
        <v>4.5615509484309662</v>
      </c>
      <c r="AO175" s="7">
        <f t="shared" si="217"/>
        <v>6.2359184450417196E-3</v>
      </c>
      <c r="AP175" s="7">
        <f t="shared" si="218"/>
        <v>7.8556125388815103E-3</v>
      </c>
      <c r="AQ175" s="7">
        <f t="shared" si="219"/>
        <v>7.1260317490684294E-3</v>
      </c>
      <c r="AR175" s="1">
        <f t="shared" si="225"/>
        <v>170465.55473385967</v>
      </c>
      <c r="AS175" s="1">
        <f t="shared" si="220"/>
        <v>69207.33019895968</v>
      </c>
      <c r="AT175" s="1">
        <f t="shared" si="221"/>
        <v>26323.372064406394</v>
      </c>
      <c r="AU175" s="1">
        <f t="shared" si="180"/>
        <v>34093.110946771936</v>
      </c>
      <c r="AV175" s="1">
        <f t="shared" si="181"/>
        <v>13841.466039791936</v>
      </c>
      <c r="AW175" s="1">
        <f t="shared" si="182"/>
        <v>5264.6744128812788</v>
      </c>
      <c r="AX175" s="1">
        <f t="shared" si="244"/>
        <v>117037.53840794177</v>
      </c>
      <c r="AY175" s="1">
        <f t="shared" si="227"/>
        <v>18684.784434747358</v>
      </c>
      <c r="AZ175" s="1">
        <f t="shared" si="228"/>
        <v>4822.350779372724</v>
      </c>
      <c r="BA175" s="1">
        <f t="shared" si="245"/>
        <v>13598.205620359899</v>
      </c>
      <c r="BB175" s="1">
        <f t="shared" si="246"/>
        <v>29143.981309505329</v>
      </c>
      <c r="BC175" s="1">
        <f t="shared" si="247"/>
        <v>37035.706603663544</v>
      </c>
      <c r="BD175" s="1">
        <f t="shared" si="229"/>
        <v>2744.3465267587667</v>
      </c>
      <c r="BE175">
        <f t="shared" si="256"/>
        <v>0</v>
      </c>
      <c r="BF175">
        <f t="shared" si="257"/>
        <v>0</v>
      </c>
      <c r="BG175">
        <f t="shared" si="258"/>
        <v>0</v>
      </c>
      <c r="BH175">
        <f t="shared" si="230"/>
        <v>0</v>
      </c>
      <c r="BI175">
        <f t="shared" si="248"/>
        <v>0</v>
      </c>
      <c r="BJ175">
        <f t="shared" si="231"/>
        <v>0</v>
      </c>
      <c r="BK175">
        <f t="shared" si="232"/>
        <v>0</v>
      </c>
      <c r="BL175">
        <f t="shared" si="233"/>
        <v>0</v>
      </c>
      <c r="BM175">
        <f t="shared" si="234"/>
        <v>0</v>
      </c>
      <c r="BN175">
        <f t="shared" si="235"/>
        <v>0</v>
      </c>
      <c r="BO175">
        <f t="shared" si="249"/>
        <v>0</v>
      </c>
      <c r="BP175">
        <f t="shared" si="250"/>
        <v>0</v>
      </c>
      <c r="BQ175">
        <f t="shared" si="251"/>
        <v>0</v>
      </c>
      <c r="BR175" s="13">
        <f t="shared" si="226"/>
        <v>3.4399836912281746E-2</v>
      </c>
      <c r="BS175" s="8">
        <f>BS$3*temperature!$I285</f>
        <v>-27.583143756507258</v>
      </c>
      <c r="BT175" s="8">
        <f>BT$3*temperature!$I285</f>
        <v>-25.493959111233071</v>
      </c>
      <c r="BU175" s="8">
        <f>BU$3*temperature!$I285</f>
        <v>-22.381500798422753</v>
      </c>
      <c r="BV175" s="8">
        <f t="shared" si="252"/>
        <v>-21.193265160847481</v>
      </c>
      <c r="BW175" s="8">
        <f t="shared" si="236"/>
        <v>-16.574850942449487</v>
      </c>
      <c r="BX175" s="8">
        <f t="shared" si="237"/>
        <v>-14.551291856380031</v>
      </c>
      <c r="BY175" s="15">
        <f t="shared" si="253"/>
        <v>0.23165882221646017</v>
      </c>
      <c r="BZ175" s="15">
        <f t="shared" si="238"/>
        <v>0.349851826853118</v>
      </c>
      <c r="CA175" s="15">
        <f t="shared" si="239"/>
        <v>0.34985182685311805</v>
      </c>
      <c r="CB175" s="8">
        <f t="shared" si="254"/>
        <v>3.1949392978298894</v>
      </c>
      <c r="CC175" s="8">
        <f t="shared" si="240"/>
        <v>4.4595540843917911</v>
      </c>
      <c r="CD175" s="8">
        <f t="shared" si="241"/>
        <v>3.9151044710213601</v>
      </c>
      <c r="CE175" s="8">
        <f t="shared" si="255"/>
        <v>-24.388204458677372</v>
      </c>
      <c r="CF175" s="8">
        <f t="shared" si="242"/>
        <v>-21.034405026841277</v>
      </c>
      <c r="CG175" s="8">
        <f t="shared" si="243"/>
        <v>-18.466396327401391</v>
      </c>
      <c r="CH175" s="8">
        <f>CH$3*temperature!$I285+CH$4*temperature!$I285^2</f>
        <v>-24.388204458677368</v>
      </c>
      <c r="CI175" s="8">
        <f>CI$3*temperature!$I285+CI$4*temperature!$I285^2</f>
        <v>-21.034438694216881</v>
      </c>
      <c r="CJ175" s="8">
        <f>CJ$3*temperature!$I285+CJ$4*temperature!$I285^2</f>
        <v>-18.466413512248185</v>
      </c>
      <c r="CK175" s="13"/>
      <c r="CL175" s="13"/>
      <c r="CM175" s="13"/>
    </row>
    <row r="176" spans="1:91" x14ac:dyDescent="0.3">
      <c r="A176">
        <f t="shared" si="183"/>
        <v>2130</v>
      </c>
      <c r="B176" s="4">
        <f t="shared" si="184"/>
        <v>1165.2127570084824</v>
      </c>
      <c r="C176" s="4">
        <f t="shared" si="185"/>
        <v>2963.2033144128955</v>
      </c>
      <c r="D176" s="4">
        <f t="shared" si="186"/>
        <v>4367.047743839491</v>
      </c>
      <c r="E176" s="11">
        <f t="shared" si="187"/>
        <v>8.7188781194934471E-6</v>
      </c>
      <c r="F176" s="11">
        <f t="shared" si="188"/>
        <v>1.7176774543965172E-5</v>
      </c>
      <c r="G176" s="11">
        <f t="shared" si="189"/>
        <v>3.5065774216904959E-5</v>
      </c>
      <c r="H176" s="4">
        <f t="shared" si="190"/>
        <v>171413.94380235666</v>
      </c>
      <c r="I176" s="4">
        <f t="shared" si="191"/>
        <v>69775.526834880293</v>
      </c>
      <c r="J176" s="4">
        <f t="shared" si="192"/>
        <v>26522.775613876594</v>
      </c>
      <c r="K176" s="4">
        <f t="shared" si="193"/>
        <v>147109.56670474287</v>
      </c>
      <c r="L176" s="4">
        <f t="shared" si="194"/>
        <v>23547.330179976205</v>
      </c>
      <c r="M176" s="4">
        <f t="shared" si="195"/>
        <v>6073.3880574792784</v>
      </c>
      <c r="N176" s="11">
        <f t="shared" si="196"/>
        <v>5.5547558902557803E-3</v>
      </c>
      <c r="O176" s="11">
        <f t="shared" si="197"/>
        <v>8.1927468720983665E-3</v>
      </c>
      <c r="P176" s="11">
        <f t="shared" si="198"/>
        <v>7.5398220233633406E-3</v>
      </c>
      <c r="Q176" s="4">
        <f t="shared" si="199"/>
        <v>6603.5384660466889</v>
      </c>
      <c r="R176" s="4">
        <f t="shared" si="200"/>
        <v>9609.6886011000206</v>
      </c>
      <c r="S176" s="4">
        <f t="shared" si="201"/>
        <v>5383.6592035091544</v>
      </c>
      <c r="T176" s="4">
        <f t="shared" si="202"/>
        <v>38.523928214735477</v>
      </c>
      <c r="U176" s="4">
        <f t="shared" si="203"/>
        <v>137.72290998018241</v>
      </c>
      <c r="V176" s="4">
        <f t="shared" si="204"/>
        <v>202.98249632261147</v>
      </c>
      <c r="W176" s="11">
        <f t="shared" si="205"/>
        <v>-1.0734613539272964E-2</v>
      </c>
      <c r="X176" s="11">
        <f t="shared" si="206"/>
        <v>-1.217998157191269E-2</v>
      </c>
      <c r="Y176" s="11">
        <f t="shared" si="207"/>
        <v>-9.7425357312937999E-3</v>
      </c>
      <c r="Z176" s="4">
        <f t="shared" si="222"/>
        <v>9441.9303436701302</v>
      </c>
      <c r="AA176" s="4">
        <f t="shared" si="223"/>
        <v>28750.62805415623</v>
      </c>
      <c r="AB176" s="4">
        <f t="shared" si="224"/>
        <v>40793.98226043328</v>
      </c>
      <c r="AC176" s="12">
        <f t="shared" si="208"/>
        <v>1.4223497634864395</v>
      </c>
      <c r="AD176" s="12">
        <f t="shared" si="209"/>
        <v>2.9796611120469381</v>
      </c>
      <c r="AE176" s="12">
        <f t="shared" si="210"/>
        <v>7.5603885520067875</v>
      </c>
      <c r="AF176" s="11">
        <f t="shared" si="211"/>
        <v>-4.0504037456468023E-3</v>
      </c>
      <c r="AG176" s="11">
        <f t="shared" si="212"/>
        <v>2.9673830763510267E-4</v>
      </c>
      <c r="AH176" s="11">
        <f t="shared" si="213"/>
        <v>9.7937136394747881E-3</v>
      </c>
      <c r="AI176" s="1">
        <f t="shared" si="177"/>
        <v>322731.63967045007</v>
      </c>
      <c r="AJ176" s="1">
        <f t="shared" si="178"/>
        <v>127990.86415916396</v>
      </c>
      <c r="AK176" s="1">
        <f t="shared" si="179"/>
        <v>48958.916601319361</v>
      </c>
      <c r="AL176" s="10">
        <f t="shared" si="214"/>
        <v>63.177742333498607</v>
      </c>
      <c r="AM176" s="10">
        <f t="shared" si="215"/>
        <v>14.041718342954248</v>
      </c>
      <c r="AN176" s="10">
        <f t="shared" si="216"/>
        <v>4.5937316477456438</v>
      </c>
      <c r="AO176" s="7">
        <f t="shared" si="217"/>
        <v>6.1735592605913023E-3</v>
      </c>
      <c r="AP176" s="7">
        <f t="shared" si="218"/>
        <v>7.777056413492695E-3</v>
      </c>
      <c r="AQ176" s="7">
        <f t="shared" si="219"/>
        <v>7.0547714315777454E-3</v>
      </c>
      <c r="AR176" s="1">
        <f t="shared" si="225"/>
        <v>171413.94380235666</v>
      </c>
      <c r="AS176" s="1">
        <f t="shared" si="220"/>
        <v>69775.526834880293</v>
      </c>
      <c r="AT176" s="1">
        <f t="shared" si="221"/>
        <v>26522.775613876594</v>
      </c>
      <c r="AU176" s="1">
        <f t="shared" si="180"/>
        <v>34282.788760471332</v>
      </c>
      <c r="AV176" s="1">
        <f t="shared" si="181"/>
        <v>13955.105366976059</v>
      </c>
      <c r="AW176" s="1">
        <f t="shared" si="182"/>
        <v>5304.5551227753194</v>
      </c>
      <c r="AX176" s="1">
        <f t="shared" si="244"/>
        <v>117687.65336379428</v>
      </c>
      <c r="AY176" s="1">
        <f t="shared" si="227"/>
        <v>18837.864143980965</v>
      </c>
      <c r="AZ176" s="1">
        <f t="shared" si="228"/>
        <v>4858.7104459834227</v>
      </c>
      <c r="BA176" s="1">
        <f t="shared" si="245"/>
        <v>13604.778743674518</v>
      </c>
      <c r="BB176" s="1">
        <f t="shared" si="246"/>
        <v>29168.65977689773</v>
      </c>
      <c r="BC176" s="1">
        <f t="shared" si="247"/>
        <v>37069.808541622915</v>
      </c>
      <c r="BD176" s="1">
        <f t="shared" si="229"/>
        <v>2666.5967742587691</v>
      </c>
      <c r="BE176">
        <f t="shared" si="256"/>
        <v>0</v>
      </c>
      <c r="BF176">
        <f t="shared" si="257"/>
        <v>0</v>
      </c>
      <c r="BG176">
        <f t="shared" si="258"/>
        <v>0</v>
      </c>
      <c r="BH176">
        <f t="shared" si="230"/>
        <v>0</v>
      </c>
      <c r="BI176">
        <f t="shared" si="248"/>
        <v>0</v>
      </c>
      <c r="BJ176">
        <f t="shared" si="231"/>
        <v>0</v>
      </c>
      <c r="BK176">
        <f t="shared" si="232"/>
        <v>0</v>
      </c>
      <c r="BL176">
        <f t="shared" si="233"/>
        <v>0</v>
      </c>
      <c r="BM176">
        <f t="shared" si="234"/>
        <v>0</v>
      </c>
      <c r="BN176">
        <f t="shared" si="235"/>
        <v>0</v>
      </c>
      <c r="BO176">
        <f t="shared" si="249"/>
        <v>0</v>
      </c>
      <c r="BP176">
        <f t="shared" si="250"/>
        <v>0</v>
      </c>
      <c r="BQ176">
        <f t="shared" si="251"/>
        <v>0</v>
      </c>
      <c r="BR176" s="13">
        <f t="shared" si="226"/>
        <v>3.3397899914836646E-2</v>
      </c>
      <c r="BS176" s="8">
        <f>BS$3*temperature!$I286</f>
        <v>-27.766406855544354</v>
      </c>
      <c r="BT176" s="8">
        <f>BT$3*temperature!$I286</f>
        <v>-25.663341615080093</v>
      </c>
      <c r="BU176" s="8">
        <f>BU$3*temperature!$I286</f>
        <v>-22.530204051163931</v>
      </c>
      <c r="BV176" s="8">
        <f t="shared" si="252"/>
        <v>-21.291337163673386</v>
      </c>
      <c r="BW176" s="8">
        <f t="shared" si="236"/>
        <v>-16.6253221726706</v>
      </c>
      <c r="BX176" s="8">
        <f t="shared" si="237"/>
        <v>-14.595601250404025</v>
      </c>
      <c r="BY176" s="15">
        <f t="shared" si="253"/>
        <v>0.23319796924239178</v>
      </c>
      <c r="BZ176" s="15">
        <f t="shared" si="238"/>
        <v>0.35217625116670864</v>
      </c>
      <c r="CA176" s="15">
        <f t="shared" si="239"/>
        <v>0.3521762511667087</v>
      </c>
      <c r="CB176" s="8">
        <f t="shared" si="254"/>
        <v>3.237534845935484</v>
      </c>
      <c r="CC176" s="8">
        <f t="shared" si="240"/>
        <v>4.5190097212047462</v>
      </c>
      <c r="CD176" s="8">
        <f t="shared" si="241"/>
        <v>3.9673014003799536</v>
      </c>
      <c r="CE176" s="8">
        <f t="shared" si="255"/>
        <v>-24.528872009608872</v>
      </c>
      <c r="CF176" s="8">
        <f t="shared" si="242"/>
        <v>-21.144331893875346</v>
      </c>
      <c r="CG176" s="8">
        <f t="shared" si="243"/>
        <v>-18.562902650783979</v>
      </c>
      <c r="CH176" s="8">
        <f>CH$3*temperature!$I286+CH$4*temperature!$I286^2</f>
        <v>-24.528872009608868</v>
      </c>
      <c r="CI176" s="8">
        <f>CI$3*temperature!$I286+CI$4*temperature!$I286^2</f>
        <v>-21.144365663769555</v>
      </c>
      <c r="CJ176" s="8">
        <f>CJ$3*temperature!$I286+CJ$4*temperature!$I286^2</f>
        <v>-18.562919887959414</v>
      </c>
      <c r="CK176" s="13"/>
      <c r="CL176" s="13"/>
      <c r="CM176" s="13"/>
    </row>
    <row r="177" spans="1:91" x14ac:dyDescent="0.3">
      <c r="A177">
        <f t="shared" si="183"/>
        <v>2131</v>
      </c>
      <c r="B177" s="4">
        <f t="shared" si="184"/>
        <v>1165.2224083890935</v>
      </c>
      <c r="C177" s="4">
        <f t="shared" si="185"/>
        <v>2963.251667774392</v>
      </c>
      <c r="D177" s="4">
        <f t="shared" si="186"/>
        <v>4367.1932210541618</v>
      </c>
      <c r="E177" s="11">
        <f t="shared" si="187"/>
        <v>8.2829342135187741E-6</v>
      </c>
      <c r="F177" s="11">
        <f t="shared" si="188"/>
        <v>1.6317935816766913E-5</v>
      </c>
      <c r="G177" s="11">
        <f t="shared" si="189"/>
        <v>3.3312485506059708E-5</v>
      </c>
      <c r="H177" s="4">
        <f t="shared" si="190"/>
        <v>172355.74099485367</v>
      </c>
      <c r="I177" s="4">
        <f t="shared" si="191"/>
        <v>70342.16642033706</v>
      </c>
      <c r="J177" s="4">
        <f t="shared" si="192"/>
        <v>26721.502085304775</v>
      </c>
      <c r="K177" s="4">
        <f t="shared" si="193"/>
        <v>147916.60352046738</v>
      </c>
      <c r="L177" s="4">
        <f t="shared" si="194"/>
        <v>23738.168170227982</v>
      </c>
      <c r="M177" s="4">
        <f t="shared" si="195"/>
        <v>6118.6901363742927</v>
      </c>
      <c r="N177" s="11">
        <f t="shared" si="196"/>
        <v>5.4859573976195897E-3</v>
      </c>
      <c r="O177" s="11">
        <f t="shared" si="197"/>
        <v>8.1044427879157777E-3</v>
      </c>
      <c r="P177" s="11">
        <f t="shared" si="198"/>
        <v>7.4591115315323364E-3</v>
      </c>
      <c r="Q177" s="4">
        <f t="shared" si="199"/>
        <v>6568.544289735979</v>
      </c>
      <c r="R177" s="4">
        <f t="shared" si="200"/>
        <v>9569.7315069870874</v>
      </c>
      <c r="S177" s="4">
        <f t="shared" si="201"/>
        <v>5371.1537122496256</v>
      </c>
      <c r="T177" s="4">
        <f t="shared" si="202"/>
        <v>38.110388733335597</v>
      </c>
      <c r="U177" s="4">
        <f t="shared" si="203"/>
        <v>136.0454474745936</v>
      </c>
      <c r="V177" s="4">
        <f t="shared" si="204"/>
        <v>201.00493209936121</v>
      </c>
      <c r="W177" s="11">
        <f t="shared" si="205"/>
        <v>-1.0734613539272964E-2</v>
      </c>
      <c r="X177" s="11">
        <f t="shared" si="206"/>
        <v>-1.217998157191269E-2</v>
      </c>
      <c r="Y177" s="11">
        <f t="shared" si="207"/>
        <v>-9.7425357312937999E-3</v>
      </c>
      <c r="Z177" s="4">
        <f t="shared" si="222"/>
        <v>9354.4977905872329</v>
      </c>
      <c r="AA177" s="4">
        <f t="shared" si="223"/>
        <v>28642.11211416074</v>
      </c>
      <c r="AB177" s="4">
        <f t="shared" si="224"/>
        <v>41101.184582198126</v>
      </c>
      <c r="AC177" s="12">
        <f t="shared" si="208"/>
        <v>1.4165886726767942</v>
      </c>
      <c r="AD177" s="12">
        <f t="shared" si="209"/>
        <v>2.9805452916426529</v>
      </c>
      <c r="AE177" s="12">
        <f t="shared" si="210"/>
        <v>7.6344328324883053</v>
      </c>
      <c r="AF177" s="11">
        <f t="shared" si="211"/>
        <v>-4.0504037456468023E-3</v>
      </c>
      <c r="AG177" s="11">
        <f t="shared" si="212"/>
        <v>2.9673830763510267E-4</v>
      </c>
      <c r="AH177" s="11">
        <f t="shared" si="213"/>
        <v>9.7937136394747881E-3</v>
      </c>
      <c r="AI177" s="1">
        <f t="shared" si="177"/>
        <v>324741.26446387637</v>
      </c>
      <c r="AJ177" s="1">
        <f t="shared" si="178"/>
        <v>129146.88311022363</v>
      </c>
      <c r="AK177" s="1">
        <f t="shared" si="179"/>
        <v>49367.580063962741</v>
      </c>
      <c r="AL177" s="10">
        <f t="shared" si="214"/>
        <v>63.563873554382361</v>
      </c>
      <c r="AM177" s="10">
        <f t="shared" si="215"/>
        <v>14.149829546292825</v>
      </c>
      <c r="AN177" s="10">
        <f t="shared" si="216"/>
        <v>4.6258152972705657</v>
      </c>
      <c r="AO177" s="7">
        <f t="shared" si="217"/>
        <v>6.111823667985389E-3</v>
      </c>
      <c r="AP177" s="7">
        <f t="shared" si="218"/>
        <v>7.6992858493577683E-3</v>
      </c>
      <c r="AQ177" s="7">
        <f t="shared" si="219"/>
        <v>6.984223717261968E-3</v>
      </c>
      <c r="AR177" s="1">
        <f t="shared" si="225"/>
        <v>172355.74099485367</v>
      </c>
      <c r="AS177" s="1">
        <f t="shared" si="220"/>
        <v>70342.16642033706</v>
      </c>
      <c r="AT177" s="1">
        <f t="shared" si="221"/>
        <v>26721.502085304775</v>
      </c>
      <c r="AU177" s="1">
        <f t="shared" si="180"/>
        <v>34471.148198970732</v>
      </c>
      <c r="AV177" s="1">
        <f t="shared" si="181"/>
        <v>14068.433284067412</v>
      </c>
      <c r="AW177" s="1">
        <f t="shared" si="182"/>
        <v>5344.3004170609556</v>
      </c>
      <c r="AX177" s="1">
        <f t="shared" si="244"/>
        <v>118333.28281637389</v>
      </c>
      <c r="AY177" s="1">
        <f t="shared" si="227"/>
        <v>18990.534536182389</v>
      </c>
      <c r="AZ177" s="1">
        <f t="shared" si="228"/>
        <v>4894.9521090994331</v>
      </c>
      <c r="BA177" s="1">
        <f t="shared" si="245"/>
        <v>13611.266321409241</v>
      </c>
      <c r="BB177" s="1">
        <f t="shared" si="246"/>
        <v>29193.054459306</v>
      </c>
      <c r="BC177" s="1">
        <f t="shared" si="247"/>
        <v>37103.497919484063</v>
      </c>
      <c r="BD177" s="1">
        <f t="shared" si="229"/>
        <v>2591.0226518079303</v>
      </c>
      <c r="BE177">
        <f t="shared" si="256"/>
        <v>0</v>
      </c>
      <c r="BF177">
        <f t="shared" si="257"/>
        <v>0</v>
      </c>
      <c r="BG177">
        <f t="shared" si="258"/>
        <v>0</v>
      </c>
      <c r="BH177">
        <f t="shared" si="230"/>
        <v>0</v>
      </c>
      <c r="BI177">
        <f t="shared" si="248"/>
        <v>0</v>
      </c>
      <c r="BJ177">
        <f t="shared" si="231"/>
        <v>0</v>
      </c>
      <c r="BK177">
        <f t="shared" si="232"/>
        <v>0</v>
      </c>
      <c r="BL177">
        <f t="shared" si="233"/>
        <v>0</v>
      </c>
      <c r="BM177">
        <f t="shared" si="234"/>
        <v>0</v>
      </c>
      <c r="BN177">
        <f t="shared" si="235"/>
        <v>0</v>
      </c>
      <c r="BO177">
        <f t="shared" si="249"/>
        <v>0</v>
      </c>
      <c r="BP177">
        <f t="shared" si="250"/>
        <v>0</v>
      </c>
      <c r="BQ177">
        <f t="shared" si="251"/>
        <v>0</v>
      </c>
      <c r="BR177" s="13">
        <f t="shared" si="226"/>
        <v>3.242514554838509E-2</v>
      </c>
      <c r="BS177" s="8">
        <f>BS$3*temperature!$I287</f>
        <v>-27.948863055866571</v>
      </c>
      <c r="BT177" s="8">
        <f>BT$3*temperature!$I287</f>
        <v>-25.83197833581314</v>
      </c>
      <c r="BU177" s="8">
        <f>BU$3*temperature!$I287</f>
        <v>-22.678252570550903</v>
      </c>
      <c r="BV177" s="8">
        <f t="shared" si="252"/>
        <v>-21.388416942763442</v>
      </c>
      <c r="BW177" s="8">
        <f t="shared" si="236"/>
        <v>-16.674788939759999</v>
      </c>
      <c r="BX177" s="8">
        <f t="shared" si="237"/>
        <v>-14.639028812293342</v>
      </c>
      <c r="BY177" s="15">
        <f t="shared" si="253"/>
        <v>0.23473033947712124</v>
      </c>
      <c r="BZ177" s="15">
        <f t="shared" si="238"/>
        <v>0.35449044115052253</v>
      </c>
      <c r="CA177" s="15">
        <f t="shared" si="239"/>
        <v>0.35449044115052253</v>
      </c>
      <c r="CB177" s="8">
        <f t="shared" si="254"/>
        <v>3.2802230565515664</v>
      </c>
      <c r="CC177" s="8">
        <f t="shared" si="240"/>
        <v>4.5785946980265697</v>
      </c>
      <c r="CD177" s="8">
        <f t="shared" si="241"/>
        <v>4.0196118791287798</v>
      </c>
      <c r="CE177" s="8">
        <f t="shared" si="255"/>
        <v>-24.668639999315008</v>
      </c>
      <c r="CF177" s="8">
        <f t="shared" si="242"/>
        <v>-21.25338363778657</v>
      </c>
      <c r="CG177" s="8">
        <f t="shared" si="243"/>
        <v>-18.658640691422121</v>
      </c>
      <c r="CH177" s="8">
        <f>CH$3*temperature!$I287+CH$4*temperature!$I287^2</f>
        <v>-24.668639999315005</v>
      </c>
      <c r="CI177" s="8">
        <f>CI$3*temperature!$I287+CI$4*temperature!$I287^2</f>
        <v>-21.253417508159096</v>
      </c>
      <c r="CJ177" s="8">
        <f>CJ$3*temperature!$I287+CJ$4*temperature!$I287^2</f>
        <v>-18.658657979884772</v>
      </c>
      <c r="CK177" s="13"/>
      <c r="CL177" s="13"/>
      <c r="CM177" s="13"/>
    </row>
    <row r="178" spans="1:91" x14ac:dyDescent="0.3">
      <c r="A178">
        <f t="shared" si="183"/>
        <v>2132</v>
      </c>
      <c r="B178" s="4">
        <f t="shared" si="184"/>
        <v>1165.2315772766187</v>
      </c>
      <c r="C178" s="4">
        <f t="shared" si="185"/>
        <v>2963.2976042173896</v>
      </c>
      <c r="D178" s="4">
        <f t="shared" si="186"/>
        <v>4367.3314290119961</v>
      </c>
      <c r="E178" s="11">
        <f t="shared" si="187"/>
        <v>7.8687875028428348E-6</v>
      </c>
      <c r="F178" s="11">
        <f t="shared" si="188"/>
        <v>1.5502039025928565E-5</v>
      </c>
      <c r="G178" s="11">
        <f t="shared" si="189"/>
        <v>3.1646861230756722E-5</v>
      </c>
      <c r="H178" s="4">
        <f t="shared" si="190"/>
        <v>173290.9308773567</v>
      </c>
      <c r="I178" s="4">
        <f t="shared" si="191"/>
        <v>70907.209634010767</v>
      </c>
      <c r="J178" s="4">
        <f t="shared" si="192"/>
        <v>26919.540702579663</v>
      </c>
      <c r="K178" s="4">
        <f t="shared" si="193"/>
        <v>148718.01816628809</v>
      </c>
      <c r="L178" s="4">
        <f t="shared" si="194"/>
        <v>23928.480734805387</v>
      </c>
      <c r="M178" s="4">
        <f t="shared" si="195"/>
        <v>6163.8419570711549</v>
      </c>
      <c r="N178" s="11">
        <f t="shared" si="196"/>
        <v>5.4180168199293721E-3</v>
      </c>
      <c r="O178" s="11">
        <f t="shared" si="197"/>
        <v>8.0171546183622766E-3</v>
      </c>
      <c r="P178" s="11">
        <f t="shared" si="198"/>
        <v>7.3793278774560989E-3</v>
      </c>
      <c r="Q178" s="4">
        <f t="shared" si="199"/>
        <v>6533.2913687750342</v>
      </c>
      <c r="R178" s="4">
        <f t="shared" si="200"/>
        <v>9529.1076162847567</v>
      </c>
      <c r="S178" s="4">
        <f t="shared" si="201"/>
        <v>5358.2439755328678</v>
      </c>
      <c r="T178" s="4">
        <f t="shared" si="202"/>
        <v>37.701288438451776</v>
      </c>
      <c r="U178" s="4">
        <f t="shared" si="203"/>
        <v>134.38841643141043</v>
      </c>
      <c r="V178" s="4">
        <f t="shared" si="204"/>
        <v>199.04663436621689</v>
      </c>
      <c r="W178" s="11">
        <f t="shared" si="205"/>
        <v>-1.0734613539272964E-2</v>
      </c>
      <c r="X178" s="11">
        <f t="shared" si="206"/>
        <v>-1.217998157191269E-2</v>
      </c>
      <c r="Y178" s="11">
        <f t="shared" si="207"/>
        <v>-9.7425357312937999E-3</v>
      </c>
      <c r="Z178" s="4">
        <f t="shared" si="222"/>
        <v>9267.236731973584</v>
      </c>
      <c r="AA178" s="4">
        <f t="shared" si="223"/>
        <v>28531.482057579702</v>
      </c>
      <c r="AB178" s="4">
        <f t="shared" si="224"/>
        <v>41407.310452490769</v>
      </c>
      <c r="AC178" s="12">
        <f t="shared" si="208"/>
        <v>1.4108509166109433</v>
      </c>
      <c r="AD178" s="12">
        <f t="shared" si="209"/>
        <v>2.9814297336083246</v>
      </c>
      <c r="AE178" s="12">
        <f t="shared" si="210"/>
        <v>7.7092022814495005</v>
      </c>
      <c r="AF178" s="11">
        <f t="shared" si="211"/>
        <v>-4.0504037456468023E-3</v>
      </c>
      <c r="AG178" s="11">
        <f t="shared" si="212"/>
        <v>2.9673830763510267E-4</v>
      </c>
      <c r="AH178" s="11">
        <f t="shared" si="213"/>
        <v>9.7937136394747881E-3</v>
      </c>
      <c r="AI178" s="1">
        <f t="shared" si="177"/>
        <v>326738.28621645947</v>
      </c>
      <c r="AJ178" s="1">
        <f t="shared" si="178"/>
        <v>130300.62808326869</v>
      </c>
      <c r="AK178" s="1">
        <f t="shared" si="179"/>
        <v>49775.122474627424</v>
      </c>
      <c r="AL178" s="10">
        <f t="shared" si="214"/>
        <v>63.948479829332676</v>
      </c>
      <c r="AM178" s="10">
        <f t="shared" si="215"/>
        <v>14.257683692865456</v>
      </c>
      <c r="AN178" s="10">
        <f t="shared" si="216"/>
        <v>4.6577999488923272</v>
      </c>
      <c r="AO178" s="7">
        <f t="shared" si="217"/>
        <v>6.0507054313055347E-3</v>
      </c>
      <c r="AP178" s="7">
        <f t="shared" si="218"/>
        <v>7.6222929908641903E-3</v>
      </c>
      <c r="AQ178" s="7">
        <f t="shared" si="219"/>
        <v>6.9143814800893483E-3</v>
      </c>
      <c r="AR178" s="1">
        <f t="shared" si="225"/>
        <v>173290.9308773567</v>
      </c>
      <c r="AS178" s="1">
        <f t="shared" si="220"/>
        <v>70907.209634010767</v>
      </c>
      <c r="AT178" s="1">
        <f t="shared" si="221"/>
        <v>26919.540702579663</v>
      </c>
      <c r="AU178" s="1">
        <f t="shared" si="180"/>
        <v>34658.186175471339</v>
      </c>
      <c r="AV178" s="1">
        <f t="shared" si="181"/>
        <v>14181.441926802154</v>
      </c>
      <c r="AW178" s="1">
        <f t="shared" si="182"/>
        <v>5383.9081405159332</v>
      </c>
      <c r="AX178" s="1">
        <f t="shared" si="244"/>
        <v>118974.41453303047</v>
      </c>
      <c r="AY178" s="1">
        <f t="shared" si="227"/>
        <v>19142.784587844311</v>
      </c>
      <c r="AZ178" s="1">
        <f t="shared" si="228"/>
        <v>4931.0735656569232</v>
      </c>
      <c r="BA178" s="1">
        <f t="shared" si="245"/>
        <v>13617.669628749461</v>
      </c>
      <c r="BB178" s="1">
        <f t="shared" si="246"/>
        <v>29217.169499570951</v>
      </c>
      <c r="BC178" s="1">
        <f t="shared" si="247"/>
        <v>37136.781770684473</v>
      </c>
      <c r="BD178" s="1">
        <f t="shared" si="229"/>
        <v>2517.5645120296194</v>
      </c>
      <c r="BE178">
        <f t="shared" si="256"/>
        <v>0</v>
      </c>
      <c r="BF178">
        <f t="shared" si="257"/>
        <v>0</v>
      </c>
      <c r="BG178">
        <f t="shared" si="258"/>
        <v>0</v>
      </c>
      <c r="BH178">
        <f t="shared" si="230"/>
        <v>0</v>
      </c>
      <c r="BI178">
        <f t="shared" si="248"/>
        <v>0</v>
      </c>
      <c r="BJ178">
        <f t="shared" si="231"/>
        <v>0</v>
      </c>
      <c r="BK178">
        <f t="shared" si="232"/>
        <v>0</v>
      </c>
      <c r="BL178">
        <f t="shared" si="233"/>
        <v>0</v>
      </c>
      <c r="BM178">
        <f t="shared" si="234"/>
        <v>0</v>
      </c>
      <c r="BN178">
        <f t="shared" si="235"/>
        <v>0</v>
      </c>
      <c r="BO178">
        <f t="shared" si="249"/>
        <v>0</v>
      </c>
      <c r="BP178">
        <f t="shared" si="250"/>
        <v>0</v>
      </c>
      <c r="BQ178">
        <f t="shared" si="251"/>
        <v>0</v>
      </c>
      <c r="BR178" s="13">
        <f t="shared" si="226"/>
        <v>3.148072383338358E-2</v>
      </c>
      <c r="BS178" s="8">
        <f>BS$3*temperature!$I288</f>
        <v>-28.130508934662288</v>
      </c>
      <c r="BT178" s="8">
        <f>BT$3*temperature!$I288</f>
        <v>-25.999866109868968</v>
      </c>
      <c r="BU178" s="8">
        <f>BU$3*temperature!$I288</f>
        <v>-22.825643579247561</v>
      </c>
      <c r="BV178" s="8">
        <f t="shared" si="252"/>
        <v>-21.484510111430467</v>
      </c>
      <c r="BW178" s="8">
        <f t="shared" si="236"/>
        <v>-16.723260692940464</v>
      </c>
      <c r="BX178" s="8">
        <f t="shared" si="237"/>
        <v>-14.6815828376519</v>
      </c>
      <c r="BY178" s="15">
        <f t="shared" si="253"/>
        <v>0.23625590417394307</v>
      </c>
      <c r="BZ178" s="15">
        <f t="shared" si="238"/>
        <v>0.3567943533912013</v>
      </c>
      <c r="CA178" s="15">
        <f t="shared" si="239"/>
        <v>0.35679435339120136</v>
      </c>
      <c r="CB178" s="8">
        <f t="shared" si="254"/>
        <v>3.3229994116159109</v>
      </c>
      <c r="CC178" s="8">
        <f t="shared" si="240"/>
        <v>4.638302708464253</v>
      </c>
      <c r="CD178" s="8">
        <f t="shared" si="241"/>
        <v>4.0720303707978305</v>
      </c>
      <c r="CE178" s="8">
        <f t="shared" si="255"/>
        <v>-24.807509523046377</v>
      </c>
      <c r="CF178" s="8">
        <f t="shared" si="242"/>
        <v>-21.361563401404716</v>
      </c>
      <c r="CG178" s="8">
        <f t="shared" si="243"/>
        <v>-18.753613208449732</v>
      </c>
      <c r="CH178" s="8">
        <f>CH$3*temperature!$I288+CH$4*temperature!$I288^2</f>
        <v>-24.807509523046377</v>
      </c>
      <c r="CI178" s="8">
        <f>CI$3*temperature!$I288+CI$4*temperature!$I288^2</f>
        <v>-21.361597370234449</v>
      </c>
      <c r="CJ178" s="8">
        <f>CJ$3*temperature!$I288+CJ$4*temperature!$I288^2</f>
        <v>-18.753630547167955</v>
      </c>
      <c r="CK178" s="13"/>
      <c r="CL178" s="13"/>
      <c r="CM178" s="13"/>
    </row>
    <row r="179" spans="1:91" x14ac:dyDescent="0.3">
      <c r="A179">
        <f t="shared" si="183"/>
        <v>2133</v>
      </c>
      <c r="B179" s="4">
        <f t="shared" si="184"/>
        <v>1165.2402877883083</v>
      </c>
      <c r="C179" s="4">
        <f t="shared" si="185"/>
        <v>2963.3412445147405</v>
      </c>
      <c r="D179" s="4">
        <f t="shared" si="186"/>
        <v>4367.4627307270948</v>
      </c>
      <c r="E179" s="11">
        <f t="shared" si="187"/>
        <v>7.4753481277006928E-6</v>
      </c>
      <c r="F179" s="11">
        <f t="shared" si="188"/>
        <v>1.4726937074632135E-5</v>
      </c>
      <c r="G179" s="11">
        <f t="shared" si="189"/>
        <v>3.0064518169218883E-5</v>
      </c>
      <c r="H179" s="4">
        <f t="shared" si="190"/>
        <v>174219.49936292987</v>
      </c>
      <c r="I179" s="4">
        <f t="shared" si="191"/>
        <v>71470.617884765044</v>
      </c>
      <c r="J179" s="4">
        <f t="shared" si="192"/>
        <v>27116.880904813188</v>
      </c>
      <c r="K179" s="4">
        <f t="shared" si="193"/>
        <v>149513.7965866322</v>
      </c>
      <c r="L179" s="4">
        <f t="shared" si="194"/>
        <v>24118.254358002112</v>
      </c>
      <c r="M179" s="4">
        <f t="shared" si="195"/>
        <v>6208.8408251393994</v>
      </c>
      <c r="N179" s="11">
        <f t="shared" si="196"/>
        <v>5.3509213621600882E-3</v>
      </c>
      <c r="O179" s="11">
        <f t="shared" si="197"/>
        <v>7.9308680438154866E-3</v>
      </c>
      <c r="P179" s="11">
        <f t="shared" si="198"/>
        <v>7.3004577959079331E-3</v>
      </c>
      <c r="Q179" s="4">
        <f t="shared" si="199"/>
        <v>6497.7914392996199</v>
      </c>
      <c r="R179" s="4">
        <f t="shared" si="200"/>
        <v>9487.8365898310349</v>
      </c>
      <c r="S179" s="4">
        <f t="shared" si="201"/>
        <v>5344.9383093647048</v>
      </c>
      <c r="T179" s="4">
        <f t="shared" si="202"/>
        <v>37.296579677132335</v>
      </c>
      <c r="U179" s="4">
        <f t="shared" si="203"/>
        <v>132.75156799579733</v>
      </c>
      <c r="V179" s="4">
        <f t="shared" si="204"/>
        <v>197.10741541871025</v>
      </c>
      <c r="W179" s="11">
        <f t="shared" si="205"/>
        <v>-1.0734613539272964E-2</v>
      </c>
      <c r="X179" s="11">
        <f t="shared" si="206"/>
        <v>-1.217998157191269E-2</v>
      </c>
      <c r="Y179" s="11">
        <f t="shared" si="207"/>
        <v>-9.7425357312937999E-3</v>
      </c>
      <c r="Z179" s="4">
        <f t="shared" si="222"/>
        <v>9180.1655191267782</v>
      </c>
      <c r="AA179" s="4">
        <f t="shared" si="223"/>
        <v>28418.79522550961</v>
      </c>
      <c r="AB179" s="4">
        <f t="shared" si="224"/>
        <v>41712.343314572718</v>
      </c>
      <c r="AC179" s="12">
        <f t="shared" si="208"/>
        <v>1.405136400773753</v>
      </c>
      <c r="AD179" s="12">
        <f t="shared" si="209"/>
        <v>2.9823144380218087</v>
      </c>
      <c r="AE179" s="12">
        <f t="shared" si="210"/>
        <v>7.7847040009828028</v>
      </c>
      <c r="AF179" s="11">
        <f t="shared" si="211"/>
        <v>-4.0504037456468023E-3</v>
      </c>
      <c r="AG179" s="11">
        <f t="shared" si="212"/>
        <v>2.9673830763510267E-4</v>
      </c>
      <c r="AH179" s="11">
        <f t="shared" si="213"/>
        <v>9.7937136394747881E-3</v>
      </c>
      <c r="AI179" s="1">
        <f t="shared" si="177"/>
        <v>328722.64377028489</v>
      </c>
      <c r="AJ179" s="1">
        <f t="shared" si="178"/>
        <v>131452.00720174398</v>
      </c>
      <c r="AK179" s="1">
        <f t="shared" si="179"/>
        <v>50181.518367680612</v>
      </c>
      <c r="AL179" s="10">
        <f t="shared" si="214"/>
        <v>64.331543909417491</v>
      </c>
      <c r="AM179" s="10">
        <f t="shared" si="215"/>
        <v>14.365273172918762</v>
      </c>
      <c r="AN179" s="10">
        <f t="shared" si="216"/>
        <v>4.6896836965398636</v>
      </c>
      <c r="AO179" s="7">
        <f t="shared" si="217"/>
        <v>5.9901983769924793E-3</v>
      </c>
      <c r="AP179" s="7">
        <f t="shared" si="218"/>
        <v>7.5460700609555481E-3</v>
      </c>
      <c r="AQ179" s="7">
        <f t="shared" si="219"/>
        <v>6.8452376652884551E-3</v>
      </c>
      <c r="AR179" s="1">
        <f t="shared" si="225"/>
        <v>174219.49936292987</v>
      </c>
      <c r="AS179" s="1">
        <f t="shared" si="220"/>
        <v>71470.617884765044</v>
      </c>
      <c r="AT179" s="1">
        <f t="shared" si="221"/>
        <v>27116.880904813188</v>
      </c>
      <c r="AU179" s="1">
        <f t="shared" si="180"/>
        <v>34843.899872585978</v>
      </c>
      <c r="AV179" s="1">
        <f t="shared" si="181"/>
        <v>14294.12357695301</v>
      </c>
      <c r="AW179" s="1">
        <f t="shared" si="182"/>
        <v>5423.3761809626376</v>
      </c>
      <c r="AX179" s="1">
        <f t="shared" si="244"/>
        <v>119611.03726930574</v>
      </c>
      <c r="AY179" s="1">
        <f t="shared" si="227"/>
        <v>19294.603486401691</v>
      </c>
      <c r="AZ179" s="1">
        <f t="shared" si="228"/>
        <v>4967.0726601115193</v>
      </c>
      <c r="BA179" s="1">
        <f t="shared" si="245"/>
        <v>13623.989912200061</v>
      </c>
      <c r="BB179" s="1">
        <f t="shared" si="246"/>
        <v>29241.008942091215</v>
      </c>
      <c r="BC179" s="1">
        <f t="shared" si="247"/>
        <v>37169.666925197213</v>
      </c>
      <c r="BD179" s="1">
        <f t="shared" si="229"/>
        <v>2446.1642820400311</v>
      </c>
      <c r="BE179">
        <f t="shared" si="256"/>
        <v>0</v>
      </c>
      <c r="BF179">
        <f t="shared" si="257"/>
        <v>0</v>
      </c>
      <c r="BG179">
        <f t="shared" si="258"/>
        <v>0</v>
      </c>
      <c r="BH179">
        <f t="shared" si="230"/>
        <v>0</v>
      </c>
      <c r="BI179">
        <f t="shared" si="248"/>
        <v>0</v>
      </c>
      <c r="BJ179">
        <f t="shared" si="231"/>
        <v>0</v>
      </c>
      <c r="BK179">
        <f t="shared" si="232"/>
        <v>0</v>
      </c>
      <c r="BL179">
        <f t="shared" si="233"/>
        <v>0</v>
      </c>
      <c r="BM179">
        <f t="shared" si="234"/>
        <v>0</v>
      </c>
      <c r="BN179">
        <f t="shared" si="235"/>
        <v>0</v>
      </c>
      <c r="BO179">
        <f t="shared" si="249"/>
        <v>0</v>
      </c>
      <c r="BP179">
        <f t="shared" si="250"/>
        <v>0</v>
      </c>
      <c r="BQ179">
        <f t="shared" si="251"/>
        <v>0</v>
      </c>
      <c r="BR179" s="13">
        <f t="shared" si="226"/>
        <v>3.0563809546974349E-2</v>
      </c>
      <c r="BS179" s="8">
        <f>BS$3*temperature!$I289</f>
        <v>-28.311341395643204</v>
      </c>
      <c r="BT179" s="8">
        <f>BT$3*temperature!$I289</f>
        <v>-26.167002075476354</v>
      </c>
      <c r="BU179" s="8">
        <f>BU$3*temperature!$I289</f>
        <v>-22.972374564865195</v>
      </c>
      <c r="BV179" s="8">
        <f t="shared" si="252"/>
        <v>-21.579622463011379</v>
      </c>
      <c r="BW179" s="8">
        <f t="shared" si="236"/>
        <v>-16.770746978740494</v>
      </c>
      <c r="BX179" s="8">
        <f t="shared" si="237"/>
        <v>-14.723271707509671</v>
      </c>
      <c r="BY179" s="15">
        <f t="shared" si="253"/>
        <v>0.2377746373284792</v>
      </c>
      <c r="BZ179" s="15">
        <f t="shared" si="238"/>
        <v>0.35908794861685772</v>
      </c>
      <c r="CA179" s="15">
        <f t="shared" si="239"/>
        <v>0.35908794861685778</v>
      </c>
      <c r="CB179" s="8">
        <f t="shared" si="254"/>
        <v>3.365859466315912</v>
      </c>
      <c r="CC179" s="8">
        <f t="shared" si="240"/>
        <v>4.698127548367931</v>
      </c>
      <c r="CD179" s="8">
        <f t="shared" si="241"/>
        <v>4.1245514286777611</v>
      </c>
      <c r="CE179" s="8">
        <f t="shared" si="255"/>
        <v>-24.94548192932729</v>
      </c>
      <c r="CF179" s="8">
        <f t="shared" si="242"/>
        <v>-21.468874527108426</v>
      </c>
      <c r="CG179" s="8">
        <f t="shared" si="243"/>
        <v>-18.847823136187433</v>
      </c>
      <c r="CH179" s="8">
        <f>CH$3*temperature!$I289+CH$4*temperature!$I289^2</f>
        <v>-24.945481929327293</v>
      </c>
      <c r="CI179" s="8">
        <f>CI$3*temperature!$I289+CI$4*temperature!$I289^2</f>
        <v>-21.468908592393646</v>
      </c>
      <c r="CJ179" s="8">
        <f>CJ$3*temperature!$I289+CJ$4*temperature!$I289^2</f>
        <v>-18.8478405241395</v>
      </c>
      <c r="CK179" s="13"/>
      <c r="CL179" s="13"/>
      <c r="CM179" s="13"/>
    </row>
    <row r="180" spans="1:91" x14ac:dyDescent="0.3">
      <c r="A180">
        <f t="shared" si="183"/>
        <v>2134</v>
      </c>
      <c r="B180" s="4">
        <f t="shared" si="184"/>
        <v>1165.2485628362717</v>
      </c>
      <c r="C180" s="4">
        <f t="shared" si="185"/>
        <v>2963.3827034077776</v>
      </c>
      <c r="D180" s="4">
        <f t="shared" si="186"/>
        <v>4367.5874711065853</v>
      </c>
      <c r="E180" s="11">
        <f t="shared" si="187"/>
        <v>7.1015807213156576E-6</v>
      </c>
      <c r="F180" s="11">
        <f t="shared" si="188"/>
        <v>1.3990590220900528E-5</v>
      </c>
      <c r="G180" s="11">
        <f t="shared" si="189"/>
        <v>2.8561292260757936E-5</v>
      </c>
      <c r="H180" s="4">
        <f t="shared" si="190"/>
        <v>175141.43368277492</v>
      </c>
      <c r="I180" s="4">
        <f t="shared" si="191"/>
        <v>72032.353309322963</v>
      </c>
      <c r="J180" s="4">
        <f t="shared" si="192"/>
        <v>27313.512345867075</v>
      </c>
      <c r="K180" s="4">
        <f t="shared" si="193"/>
        <v>150303.92593359834</v>
      </c>
      <c r="L180" s="4">
        <f t="shared" si="194"/>
        <v>24307.4757865356</v>
      </c>
      <c r="M180" s="4">
        <f t="shared" si="195"/>
        <v>6253.6841051398205</v>
      </c>
      <c r="N180" s="11">
        <f t="shared" si="196"/>
        <v>5.2846584395862539E-3</v>
      </c>
      <c r="O180" s="11">
        <f t="shared" si="197"/>
        <v>7.8455689920489124E-3</v>
      </c>
      <c r="P180" s="11">
        <f t="shared" si="198"/>
        <v>7.2224882652576206E-3</v>
      </c>
      <c r="Q180" s="4">
        <f t="shared" si="199"/>
        <v>6462.0560465047447</v>
      </c>
      <c r="R180" s="4">
        <f t="shared" si="200"/>
        <v>9445.937896865209</v>
      </c>
      <c r="S180" s="4">
        <f t="shared" si="201"/>
        <v>5331.2449755642747</v>
      </c>
      <c r="T180" s="4">
        <f t="shared" si="202"/>
        <v>36.896215307961619</v>
      </c>
      <c r="U180" s="4">
        <f t="shared" si="203"/>
        <v>131.13465634396601</v>
      </c>
      <c r="V180" s="4">
        <f t="shared" si="204"/>
        <v>195.18708938109049</v>
      </c>
      <c r="W180" s="11">
        <f t="shared" si="205"/>
        <v>-1.0734613539272964E-2</v>
      </c>
      <c r="X180" s="11">
        <f t="shared" si="206"/>
        <v>-1.217998157191269E-2</v>
      </c>
      <c r="Y180" s="11">
        <f t="shared" si="207"/>
        <v>-9.7425357312937999E-3</v>
      </c>
      <c r="Z180" s="4">
        <f t="shared" si="222"/>
        <v>9093.3019424160611</v>
      </c>
      <c r="AA180" s="4">
        <f t="shared" si="223"/>
        <v>28304.108469150986</v>
      </c>
      <c r="AB180" s="4">
        <f t="shared" si="224"/>
        <v>42016.266948125492</v>
      </c>
      <c r="AC180" s="12">
        <f t="shared" si="208"/>
        <v>1.3994450310329143</v>
      </c>
      <c r="AD180" s="12">
        <f t="shared" si="209"/>
        <v>2.9831994049609829</v>
      </c>
      <c r="AE180" s="12">
        <f t="shared" si="210"/>
        <v>7.8609451627365017</v>
      </c>
      <c r="AF180" s="11">
        <f t="shared" si="211"/>
        <v>-4.0504037456468023E-3</v>
      </c>
      <c r="AG180" s="11">
        <f t="shared" si="212"/>
        <v>2.9673830763510267E-4</v>
      </c>
      <c r="AH180" s="11">
        <f t="shared" si="213"/>
        <v>9.7937136394747881E-3</v>
      </c>
      <c r="AI180" s="1">
        <f t="shared" si="177"/>
        <v>330694.27926584234</v>
      </c>
      <c r="AJ180" s="1">
        <f t="shared" si="178"/>
        <v>132600.93005852259</v>
      </c>
      <c r="AK180" s="1">
        <f t="shared" si="179"/>
        <v>50586.742711875188</v>
      </c>
      <c r="AL180" s="10">
        <f t="shared" si="214"/>
        <v>64.713049032233954</v>
      </c>
      <c r="AM180" s="10">
        <f t="shared" si="215"/>
        <v>14.472590517148298</v>
      </c>
      <c r="AN180" s="10">
        <f t="shared" si="216"/>
        <v>4.7214646760229293</v>
      </c>
      <c r="AO180" s="7">
        <f t="shared" si="217"/>
        <v>5.9302963932225542E-3</v>
      </c>
      <c r="AP180" s="7">
        <f t="shared" si="218"/>
        <v>7.4706093603459922E-3</v>
      </c>
      <c r="AQ180" s="7">
        <f t="shared" si="219"/>
        <v>6.7767852886355708E-3</v>
      </c>
      <c r="AR180" s="1">
        <f t="shared" si="225"/>
        <v>175141.43368277492</v>
      </c>
      <c r="AS180" s="1">
        <f t="shared" si="220"/>
        <v>72032.353309322963</v>
      </c>
      <c r="AT180" s="1">
        <f t="shared" si="221"/>
        <v>27313.512345867075</v>
      </c>
      <c r="AU180" s="1">
        <f t="shared" si="180"/>
        <v>35028.286736554983</v>
      </c>
      <c r="AV180" s="1">
        <f t="shared" si="181"/>
        <v>14406.470661864594</v>
      </c>
      <c r="AW180" s="1">
        <f t="shared" si="182"/>
        <v>5462.702469173415</v>
      </c>
      <c r="AX180" s="1">
        <f t="shared" si="244"/>
        <v>120243.14074687868</v>
      </c>
      <c r="AY180" s="1">
        <f t="shared" si="227"/>
        <v>19445.980629228481</v>
      </c>
      <c r="AZ180" s="1">
        <f t="shared" si="228"/>
        <v>5002.9472841118559</v>
      </c>
      <c r="BA180" s="1">
        <f t="shared" si="245"/>
        <v>13630.228390508737</v>
      </c>
      <c r="BB180" s="1">
        <f t="shared" si="246"/>
        <v>29264.576736270727</v>
      </c>
      <c r="BC180" s="1">
        <f t="shared" si="247"/>
        <v>37202.160017574519</v>
      </c>
      <c r="BD180" s="1">
        <f t="shared" si="229"/>
        <v>2376.7654252064831</v>
      </c>
      <c r="BE180">
        <f t="shared" si="256"/>
        <v>0</v>
      </c>
      <c r="BF180">
        <f t="shared" si="257"/>
        <v>0</v>
      </c>
      <c r="BG180">
        <f t="shared" si="258"/>
        <v>0</v>
      </c>
      <c r="BH180">
        <f t="shared" si="230"/>
        <v>0</v>
      </c>
      <c r="BI180">
        <f t="shared" si="248"/>
        <v>0</v>
      </c>
      <c r="BJ180">
        <f t="shared" si="231"/>
        <v>0</v>
      </c>
      <c r="BK180">
        <f t="shared" si="232"/>
        <v>0</v>
      </c>
      <c r="BL180">
        <f t="shared" si="233"/>
        <v>0</v>
      </c>
      <c r="BM180">
        <f t="shared" si="234"/>
        <v>0</v>
      </c>
      <c r="BN180">
        <f t="shared" si="235"/>
        <v>0</v>
      </c>
      <c r="BO180">
        <f t="shared" si="249"/>
        <v>0</v>
      </c>
      <c r="BP180">
        <f t="shared" si="250"/>
        <v>0</v>
      </c>
      <c r="BQ180">
        <f t="shared" si="251"/>
        <v>0</v>
      </c>
      <c r="BR180" s="13">
        <f t="shared" si="226"/>
        <v>2.9673601501916842E-2</v>
      </c>
      <c r="BS180" s="8">
        <f>BS$3*temperature!$I290</f>
        <v>-28.491357659687306</v>
      </c>
      <c r="BT180" s="8">
        <f>BT$3*temperature!$I290</f>
        <v>-26.333383664007741</v>
      </c>
      <c r="BU180" s="8">
        <f>BU$3*temperature!$I290</f>
        <v>-23.118443272369994</v>
      </c>
      <c r="BV180" s="8">
        <f t="shared" si="252"/>
        <v>-21.673759960584711</v>
      </c>
      <c r="BW180" s="8">
        <f t="shared" si="236"/>
        <v>-16.817257431054234</v>
      </c>
      <c r="BX180" s="8">
        <f t="shared" si="237"/>
        <v>-14.76410387959613</v>
      </c>
      <c r="BY180" s="15">
        <f t="shared" si="253"/>
        <v>0.23928651560009301</v>
      </c>
      <c r="BZ180" s="15">
        <f t="shared" si="238"/>
        <v>0.36137119157839453</v>
      </c>
      <c r="CA180" s="15">
        <f t="shared" si="239"/>
        <v>0.36137119157839453</v>
      </c>
      <c r="CB180" s="8">
        <f t="shared" si="254"/>
        <v>3.4087988495512977</v>
      </c>
      <c r="CC180" s="8">
        <f t="shared" si="240"/>
        <v>4.7580631164767526</v>
      </c>
      <c r="CD180" s="8">
        <f t="shared" si="241"/>
        <v>4.1771696963869314</v>
      </c>
      <c r="CE180" s="8">
        <f t="shared" si="255"/>
        <v>-25.082558810136007</v>
      </c>
      <c r="CF180" s="8">
        <f t="shared" si="242"/>
        <v>-21.575320547530985</v>
      </c>
      <c r="CG180" s="8">
        <f t="shared" si="243"/>
        <v>-18.941273575983061</v>
      </c>
      <c r="CH180" s="8">
        <f>CH$3*temperature!$I290+CH$4*temperature!$I290^2</f>
        <v>-25.082558810136007</v>
      </c>
      <c r="CI180" s="8">
        <f>CI$3*temperature!$I290+CI$4*temperature!$I290^2</f>
        <v>-21.575354707289556</v>
      </c>
      <c r="CJ180" s="8">
        <f>CJ$3*temperature!$I290+CJ$4*temperature!$I290^2</f>
        <v>-18.941291012157222</v>
      </c>
      <c r="CK180" s="13"/>
      <c r="CL180" s="13"/>
      <c r="CM180" s="13"/>
    </row>
    <row r="181" spans="1:91" x14ac:dyDescent="0.3">
      <c r="A181">
        <f t="shared" si="183"/>
        <v>2135</v>
      </c>
      <c r="B181" s="4">
        <f t="shared" si="184"/>
        <v>1165.2564241876646</v>
      </c>
      <c r="C181" s="4">
        <f t="shared" si="185"/>
        <v>2963.4220899071952</v>
      </c>
      <c r="D181" s="4">
        <f t="shared" si="186"/>
        <v>4367.7059778517105</v>
      </c>
      <c r="E181" s="11">
        <f t="shared" si="187"/>
        <v>6.7465016852498745E-6</v>
      </c>
      <c r="F181" s="11">
        <f t="shared" si="188"/>
        <v>1.3291060709855502E-5</v>
      </c>
      <c r="G181" s="11">
        <f t="shared" si="189"/>
        <v>2.7133227647720037E-5</v>
      </c>
      <c r="H181" s="4">
        <f t="shared" si="190"/>
        <v>176056.72235780704</v>
      </c>
      <c r="I181" s="4">
        <f t="shared" si="191"/>
        <v>72592.378769801391</v>
      </c>
      <c r="J181" s="4">
        <f t="shared" si="192"/>
        <v>27509.424893836138</v>
      </c>
      <c r="K181" s="4">
        <f t="shared" si="193"/>
        <v>151088.39453988976</v>
      </c>
      <c r="L181" s="4">
        <f t="shared" si="194"/>
        <v>24496.13202825074</v>
      </c>
      <c r="M181" s="4">
        <f t="shared" si="195"/>
        <v>6298.3692202117636</v>
      </c>
      <c r="N181" s="11">
        <f t="shared" si="196"/>
        <v>5.2192156752977059E-3</v>
      </c>
      <c r="O181" s="11">
        <f t="shared" si="197"/>
        <v>7.7612436343406088E-3</v>
      </c>
      <c r="P181" s="11">
        <f t="shared" si="198"/>
        <v>7.1454065028990765E-3</v>
      </c>
      <c r="Q181" s="4">
        <f t="shared" si="199"/>
        <v>6426.0965449144378</v>
      </c>
      <c r="R181" s="4">
        <f t="shared" si="200"/>
        <v>9403.430811079028</v>
      </c>
      <c r="S181" s="4">
        <f t="shared" si="201"/>
        <v>5317.172180239414</v>
      </c>
      <c r="T181" s="4">
        <f t="shared" si="202"/>
        <v>36.500148695568846</v>
      </c>
      <c r="U181" s="4">
        <f t="shared" si="203"/>
        <v>129.53743864625741</v>
      </c>
      <c r="V181" s="4">
        <f t="shared" si="204"/>
        <v>193.28547218850798</v>
      </c>
      <c r="W181" s="11">
        <f t="shared" si="205"/>
        <v>-1.0734613539272964E-2</v>
      </c>
      <c r="X181" s="11">
        <f t="shared" si="206"/>
        <v>-1.217998157191269E-2</v>
      </c>
      <c r="Y181" s="11">
        <f t="shared" si="207"/>
        <v>-9.7425357312937999E-3</v>
      </c>
      <c r="Z181" s="4">
        <f t="shared" si="222"/>
        <v>9006.6632398380189</v>
      </c>
      <c r="AA181" s="4">
        <f t="shared" si="223"/>
        <v>28187.478136512131</v>
      </c>
      <c r="AB181" s="4">
        <f t="shared" si="224"/>
        <v>42319.065468443005</v>
      </c>
      <c r="AC181" s="12">
        <f t="shared" si="208"/>
        <v>1.3937767136373918</v>
      </c>
      <c r="AD181" s="12">
        <f t="shared" si="209"/>
        <v>2.9840846345037493</v>
      </c>
      <c r="AE181" s="12">
        <f t="shared" si="210"/>
        <v>7.9379330085959579</v>
      </c>
      <c r="AF181" s="11">
        <f t="shared" si="211"/>
        <v>-4.0504037456468023E-3</v>
      </c>
      <c r="AG181" s="11">
        <f t="shared" si="212"/>
        <v>2.9673830763510267E-4</v>
      </c>
      <c r="AH181" s="11">
        <f t="shared" si="213"/>
        <v>9.7937136394747881E-3</v>
      </c>
      <c r="AI181" s="1">
        <f t="shared" si="177"/>
        <v>332653.13807581313</v>
      </c>
      <c r="AJ181" s="1">
        <f t="shared" si="178"/>
        <v>133747.30771453492</v>
      </c>
      <c r="AK181" s="1">
        <f t="shared" si="179"/>
        <v>50990.770909861079</v>
      </c>
      <c r="AL181" s="10">
        <f t="shared" si="214"/>
        <v>65.092978917891543</v>
      </c>
      <c r="AM181" s="10">
        <f t="shared" si="215"/>
        <v>14.579628396632302</v>
      </c>
      <c r="AN181" s="10">
        <f t="shared" si="216"/>
        <v>4.7531410648566412</v>
      </c>
      <c r="AO181" s="7">
        <f t="shared" si="217"/>
        <v>5.8709934292903287E-3</v>
      </c>
      <c r="AP181" s="7">
        <f t="shared" si="218"/>
        <v>7.3959032667425323E-3</v>
      </c>
      <c r="AQ181" s="7">
        <f t="shared" si="219"/>
        <v>6.7090174357492148E-3</v>
      </c>
      <c r="AR181" s="1">
        <f t="shared" si="225"/>
        <v>176056.72235780704</v>
      </c>
      <c r="AS181" s="1">
        <f t="shared" si="220"/>
        <v>72592.378769801391</v>
      </c>
      <c r="AT181" s="1">
        <f t="shared" si="221"/>
        <v>27509.424893836138</v>
      </c>
      <c r="AU181" s="1">
        <f t="shared" si="180"/>
        <v>35211.34447156141</v>
      </c>
      <c r="AV181" s="1">
        <f t="shared" si="181"/>
        <v>14518.47575396028</v>
      </c>
      <c r="AW181" s="1">
        <f t="shared" si="182"/>
        <v>5501.8849787672279</v>
      </c>
      <c r="AX181" s="1">
        <f t="shared" si="244"/>
        <v>120870.71563191184</v>
      </c>
      <c r="AY181" s="1">
        <f t="shared" si="227"/>
        <v>19596.905622600592</v>
      </c>
      <c r="AZ181" s="1">
        <f t="shared" si="228"/>
        <v>5038.6953761694122</v>
      </c>
      <c r="BA181" s="1">
        <f t="shared" si="245"/>
        <v>13636.38625555346</v>
      </c>
      <c r="BB181" s="1">
        <f t="shared" si="246"/>
        <v>29287.876739825271</v>
      </c>
      <c r="BC181" s="1">
        <f t="shared" si="247"/>
        <v>37234.267494643005</v>
      </c>
      <c r="BD181" s="1">
        <f t="shared" si="229"/>
        <v>2309.3129036312198</v>
      </c>
      <c r="BE181">
        <f t="shared" si="256"/>
        <v>0</v>
      </c>
      <c r="BF181">
        <f t="shared" si="257"/>
        <v>0</v>
      </c>
      <c r="BG181">
        <f t="shared" si="258"/>
        <v>0</v>
      </c>
      <c r="BH181">
        <f t="shared" si="230"/>
        <v>0</v>
      </c>
      <c r="BI181">
        <f t="shared" si="248"/>
        <v>0</v>
      </c>
      <c r="BJ181">
        <f t="shared" si="231"/>
        <v>0</v>
      </c>
      <c r="BK181">
        <f t="shared" si="232"/>
        <v>0</v>
      </c>
      <c r="BL181">
        <f t="shared" si="233"/>
        <v>0</v>
      </c>
      <c r="BM181">
        <f t="shared" si="234"/>
        <v>0</v>
      </c>
      <c r="BN181">
        <f t="shared" si="235"/>
        <v>0</v>
      </c>
      <c r="BO181">
        <f t="shared" si="249"/>
        <v>0</v>
      </c>
      <c r="BP181">
        <f t="shared" si="250"/>
        <v>0</v>
      </c>
      <c r="BQ181">
        <f t="shared" si="251"/>
        <v>0</v>
      </c>
      <c r="BR181" s="13">
        <f t="shared" si="226"/>
        <v>2.8809321846521206E-2</v>
      </c>
      <c r="BS181" s="8">
        <f>BS$3*temperature!$I291</f>
        <v>-28.670555255625459</v>
      </c>
      <c r="BT181" s="8">
        <f>BT$3*temperature!$I291</f>
        <v>-26.499008591463689</v>
      </c>
      <c r="BU181" s="8">
        <f>BU$3*temperature!$I291</f>
        <v>-23.263847696607133</v>
      </c>
      <c r="BV181" s="8">
        <f t="shared" si="252"/>
        <v>-21.766928726996987</v>
      </c>
      <c r="BW181" s="8">
        <f t="shared" si="236"/>
        <v>-16.862801761564835</v>
      </c>
      <c r="BX181" s="8">
        <f t="shared" si="237"/>
        <v>-14.8040878799328</v>
      </c>
      <c r="BY181" s="15">
        <f t="shared" si="253"/>
        <v>0.24079151823451028</v>
      </c>
      <c r="BZ181" s="15">
        <f t="shared" si="238"/>
        <v>0.36364405093264629</v>
      </c>
      <c r="CA181" s="15">
        <f t="shared" si="239"/>
        <v>0.36364405093264635</v>
      </c>
      <c r="CB181" s="8">
        <f t="shared" si="254"/>
        <v>3.4518132643142359</v>
      </c>
      <c r="CC181" s="8">
        <f t="shared" si="240"/>
        <v>4.8181034149494266</v>
      </c>
      <c r="CD181" s="8">
        <f t="shared" si="241"/>
        <v>4.2298799083371668</v>
      </c>
      <c r="CE181" s="8">
        <f t="shared" si="255"/>
        <v>-25.218741991311223</v>
      </c>
      <c r="CF181" s="8">
        <f t="shared" si="242"/>
        <v>-21.680905176514262</v>
      </c>
      <c r="CG181" s="8">
        <f t="shared" si="243"/>
        <v>-19.033967788269965</v>
      </c>
      <c r="CH181" s="8">
        <f>CH$3*temperature!$I291+CH$4*temperature!$I291^2</f>
        <v>-25.218741991311223</v>
      </c>
      <c r="CI181" s="8">
        <f>CI$3*temperature!$I291+CI$4*temperature!$I291^2</f>
        <v>-21.680939428783756</v>
      </c>
      <c r="CJ181" s="8">
        <f>CJ$3*temperature!$I291+CJ$4*temperature!$I291^2</f>
        <v>-19.033985271664548</v>
      </c>
      <c r="CK181" s="13"/>
      <c r="CL181" s="13"/>
      <c r="CM181" s="13"/>
    </row>
    <row r="182" spans="1:91" x14ac:dyDescent="0.3">
      <c r="A182">
        <f t="shared" si="183"/>
        <v>2136</v>
      </c>
      <c r="B182" s="4">
        <f t="shared" si="184"/>
        <v>1165.2638925218728</v>
      </c>
      <c r="C182" s="4">
        <f t="shared" si="185"/>
        <v>2963.4595075789557</v>
      </c>
      <c r="D182" s="4">
        <f t="shared" si="186"/>
        <v>4367.8185623142754</v>
      </c>
      <c r="E182" s="11">
        <f t="shared" si="187"/>
        <v>6.4091766009873806E-6</v>
      </c>
      <c r="F182" s="11">
        <f t="shared" si="188"/>
        <v>1.2626507674362726E-5</v>
      </c>
      <c r="G182" s="11">
        <f t="shared" si="189"/>
        <v>2.5776566265334033E-5</v>
      </c>
      <c r="H182" s="4">
        <f t="shared" si="190"/>
        <v>176965.35517071953</v>
      </c>
      <c r="I182" s="4">
        <f t="shared" si="191"/>
        <v>73150.6578511056</v>
      </c>
      <c r="J182" s="4">
        <f t="shared" si="192"/>
        <v>27704.608630488045</v>
      </c>
      <c r="K182" s="4">
        <f t="shared" si="193"/>
        <v>151867.19189224151</v>
      </c>
      <c r="L182" s="4">
        <f t="shared" si="194"/>
        <v>24684.21035078261</v>
      </c>
      <c r="M182" s="4">
        <f t="shared" si="195"/>
        <v>6342.8936516559061</v>
      </c>
      <c r="N182" s="11">
        <f t="shared" si="196"/>
        <v>5.1545808976487528E-3</v>
      </c>
      <c r="O182" s="11">
        <f t="shared" si="197"/>
        <v>7.6778783815731888E-3</v>
      </c>
      <c r="P182" s="11">
        <f t="shared" si="198"/>
        <v>7.0691999607233047E-3</v>
      </c>
      <c r="Q182" s="4">
        <f t="shared" si="199"/>
        <v>6389.9240987628591</v>
      </c>
      <c r="R182" s="4">
        <f t="shared" si="200"/>
        <v>9360.3344069074374</v>
      </c>
      <c r="S182" s="4">
        <f t="shared" si="201"/>
        <v>5302.7280723227741</v>
      </c>
      <c r="T182" s="4">
        <f t="shared" si="202"/>
        <v>36.108333705195918</v>
      </c>
      <c r="U182" s="4">
        <f t="shared" si="203"/>
        <v>127.95967503067322</v>
      </c>
      <c r="V182" s="4">
        <f t="shared" si="204"/>
        <v>191.40238156937144</v>
      </c>
      <c r="W182" s="11">
        <f t="shared" si="205"/>
        <v>-1.0734613539272964E-2</v>
      </c>
      <c r="X182" s="11">
        <f t="shared" si="206"/>
        <v>-1.217998157191269E-2</v>
      </c>
      <c r="Y182" s="11">
        <f t="shared" si="207"/>
        <v>-9.7425357312937999E-3</v>
      </c>
      <c r="Z182" s="4">
        <f t="shared" si="222"/>
        <v>8920.2661056401594</v>
      </c>
      <c r="AA182" s="4">
        <f t="shared" si="223"/>
        <v>28068.960059824843</v>
      </c>
      <c r="AB182" s="4">
        <f t="shared" si="224"/>
        <v>42620.723325557134</v>
      </c>
      <c r="AC182" s="12">
        <f t="shared" si="208"/>
        <v>1.3881313552158796</v>
      </c>
      <c r="AD182" s="12">
        <f t="shared" si="209"/>
        <v>2.9849701267280317</v>
      </c>
      <c r="AE182" s="12">
        <f t="shared" si="210"/>
        <v>8.0156748513714806</v>
      </c>
      <c r="AF182" s="11">
        <f t="shared" si="211"/>
        <v>-4.0504037456468023E-3</v>
      </c>
      <c r="AG182" s="11">
        <f t="shared" si="212"/>
        <v>2.9673830763510267E-4</v>
      </c>
      <c r="AH182" s="11">
        <f t="shared" si="213"/>
        <v>9.7937136394747881E-3</v>
      </c>
      <c r="AI182" s="1">
        <f t="shared" si="177"/>
        <v>334599.16873979324</v>
      </c>
      <c r="AJ182" s="1">
        <f t="shared" si="178"/>
        <v>134891.05269704171</v>
      </c>
      <c r="AK182" s="1">
        <f t="shared" si="179"/>
        <v>51393.5787976422</v>
      </c>
      <c r="AL182" s="10">
        <f t="shared" si="214"/>
        <v>65.471317764896213</v>
      </c>
      <c r="AM182" s="10">
        <f t="shared" si="215"/>
        <v>14.68637962270598</v>
      </c>
      <c r="AN182" s="10">
        <f t="shared" si="216"/>
        <v>4.7847110820725529</v>
      </c>
      <c r="AO182" s="7">
        <f t="shared" si="217"/>
        <v>5.8122834949974255E-3</v>
      </c>
      <c r="AP182" s="7">
        <f t="shared" si="218"/>
        <v>7.3219442340751069E-3</v>
      </c>
      <c r="AQ182" s="7">
        <f t="shared" si="219"/>
        <v>6.6419272613917222E-3</v>
      </c>
      <c r="AR182" s="1">
        <f t="shared" si="225"/>
        <v>176965.35517071953</v>
      </c>
      <c r="AS182" s="1">
        <f t="shared" si="220"/>
        <v>73150.6578511056</v>
      </c>
      <c r="AT182" s="1">
        <f t="shared" si="221"/>
        <v>27704.608630488045</v>
      </c>
      <c r="AU182" s="1">
        <f t="shared" si="180"/>
        <v>35393.071034143904</v>
      </c>
      <c r="AV182" s="1">
        <f t="shared" si="181"/>
        <v>14630.131570221121</v>
      </c>
      <c r="AW182" s="1">
        <f t="shared" si="182"/>
        <v>5540.9217260976093</v>
      </c>
      <c r="AX182" s="1">
        <f t="shared" si="244"/>
        <v>121493.7535137932</v>
      </c>
      <c r="AY182" s="1">
        <f t="shared" si="227"/>
        <v>19747.368280626088</v>
      </c>
      <c r="AZ182" s="1">
        <f t="shared" si="228"/>
        <v>5074.3149213247252</v>
      </c>
      <c r="BA182" s="1">
        <f t="shared" si="245"/>
        <v>13642.464673195496</v>
      </c>
      <c r="BB182" s="1">
        <f t="shared" si="246"/>
        <v>29310.912721954406</v>
      </c>
      <c r="BC182" s="1">
        <f t="shared" si="247"/>
        <v>37265.995622865608</v>
      </c>
      <c r="BD182" s="1">
        <f t="shared" si="229"/>
        <v>2243.7531413613087</v>
      </c>
      <c r="BE182">
        <f t="shared" si="256"/>
        <v>0</v>
      </c>
      <c r="BF182">
        <f t="shared" si="257"/>
        <v>0</v>
      </c>
      <c r="BG182">
        <f t="shared" si="258"/>
        <v>0</v>
      </c>
      <c r="BH182">
        <f t="shared" si="230"/>
        <v>0</v>
      </c>
      <c r="BI182">
        <f t="shared" si="248"/>
        <v>0</v>
      </c>
      <c r="BJ182">
        <f t="shared" si="231"/>
        <v>0</v>
      </c>
      <c r="BK182">
        <f t="shared" si="232"/>
        <v>0</v>
      </c>
      <c r="BL182">
        <f t="shared" si="233"/>
        <v>0</v>
      </c>
      <c r="BM182">
        <f t="shared" si="234"/>
        <v>0</v>
      </c>
      <c r="BN182">
        <f t="shared" si="235"/>
        <v>0</v>
      </c>
      <c r="BO182">
        <f t="shared" si="249"/>
        <v>0</v>
      </c>
      <c r="BP182">
        <f t="shared" si="250"/>
        <v>0</v>
      </c>
      <c r="BQ182">
        <f t="shared" si="251"/>
        <v>0</v>
      </c>
      <c r="BR182" s="13">
        <f t="shared" si="226"/>
        <v>2.7970215384972043E-2</v>
      </c>
      <c r="BS182" s="8">
        <f>BS$3*temperature!$I292</f>
        <v>-28.848932011174302</v>
      </c>
      <c r="BT182" s="8">
        <f>BT$3*temperature!$I292</f>
        <v>-26.663874850092522</v>
      </c>
      <c r="BU182" s="8">
        <f>BU$3*temperature!$I292</f>
        <v>-23.408586074943528</v>
      </c>
      <c r="BV182" s="8">
        <f t="shared" si="252"/>
        <v>-21.859135035194278</v>
      </c>
      <c r="BW182" s="8">
        <f t="shared" si="236"/>
        <v>-16.907389750524665</v>
      </c>
      <c r="BX182" s="8">
        <f t="shared" si="237"/>
        <v>-14.843232294739083</v>
      </c>
      <c r="BY182" s="15">
        <f t="shared" si="253"/>
        <v>0.24228962698766826</v>
      </c>
      <c r="BZ182" s="15">
        <f t="shared" si="238"/>
        <v>0.36590649912737655</v>
      </c>
      <c r="CA182" s="15">
        <f t="shared" si="239"/>
        <v>0.36590649912737661</v>
      </c>
      <c r="CB182" s="8">
        <f t="shared" si="254"/>
        <v>3.494898487990012</v>
      </c>
      <c r="CC182" s="8">
        <f t="shared" si="240"/>
        <v>4.8782425497839288</v>
      </c>
      <c r="CD182" s="8">
        <f t="shared" si="241"/>
        <v>4.2826768901022225</v>
      </c>
      <c r="CE182" s="8">
        <f t="shared" si="255"/>
        <v>-25.354033523184292</v>
      </c>
      <c r="CF182" s="8">
        <f t="shared" si="242"/>
        <v>-21.785632300308592</v>
      </c>
      <c r="CG182" s="8">
        <f t="shared" si="243"/>
        <v>-19.125909184841305</v>
      </c>
      <c r="CH182" s="8">
        <f>CH$3*temperature!$I292+CH$4*temperature!$I292^2</f>
        <v>-25.354033523184292</v>
      </c>
      <c r="CI182" s="8">
        <f>CI$3*temperature!$I292+CI$4*temperature!$I292^2</f>
        <v>-21.78566664314646</v>
      </c>
      <c r="CJ182" s="8">
        <f>CJ$3*temperature!$I292+CJ$4*temperature!$I292^2</f>
        <v>-19.125926714464761</v>
      </c>
      <c r="CK182" s="13"/>
      <c r="CL182" s="13"/>
      <c r="CM182" s="13"/>
    </row>
    <row r="183" spans="1:91" x14ac:dyDescent="0.3">
      <c r="A183">
        <f t="shared" si="183"/>
        <v>2137</v>
      </c>
      <c r="B183" s="4">
        <f t="shared" si="184"/>
        <v>1165.2709874848429</v>
      </c>
      <c r="C183" s="4">
        <f t="shared" si="185"/>
        <v>2963.49505481596</v>
      </c>
      <c r="D183" s="4">
        <f t="shared" si="186"/>
        <v>4367.9255203106513</v>
      </c>
      <c r="E183" s="11">
        <f t="shared" si="187"/>
        <v>6.0887177709380116E-6</v>
      </c>
      <c r="F183" s="11">
        <f t="shared" si="188"/>
        <v>1.1995182290644589E-5</v>
      </c>
      <c r="G183" s="11">
        <f t="shared" si="189"/>
        <v>2.448773795206733E-5</v>
      </c>
      <c r="H183" s="4">
        <f t="shared" si="190"/>
        <v>177867.32313853523</v>
      </c>
      <c r="I183" s="4">
        <f t="shared" si="191"/>
        <v>73707.154858187132</v>
      </c>
      <c r="J183" s="4">
        <f t="shared" si="192"/>
        <v>27899.053850659613</v>
      </c>
      <c r="K183" s="4">
        <f t="shared" si="193"/>
        <v>152640.30860533958</v>
      </c>
      <c r="L183" s="4">
        <f t="shared" si="194"/>
        <v>24871.698280179695</v>
      </c>
      <c r="M183" s="4">
        <f t="shared" si="195"/>
        <v>6387.2549385126431</v>
      </c>
      <c r="N183" s="11">
        <f t="shared" si="196"/>
        <v>5.090742137687343E-3</v>
      </c>
      <c r="O183" s="11">
        <f t="shared" si="197"/>
        <v>7.5954598803336104E-3</v>
      </c>
      <c r="P183" s="11">
        <f t="shared" si="198"/>
        <v>6.9938563206330961E-3</v>
      </c>
      <c r="Q183" s="4">
        <f t="shared" si="199"/>
        <v>6353.5496824815</v>
      </c>
      <c r="R183" s="4">
        <f t="shared" si="200"/>
        <v>9316.6675560524163</v>
      </c>
      <c r="S183" s="4">
        <f t="shared" si="201"/>
        <v>5287.9207421675192</v>
      </c>
      <c r="T183" s="4">
        <f t="shared" si="202"/>
        <v>35.720724697323533</v>
      </c>
      <c r="U183" s="4">
        <f t="shared" si="203"/>
        <v>126.40112854685169</v>
      </c>
      <c r="V183" s="4">
        <f t="shared" si="204"/>
        <v>189.53763702787711</v>
      </c>
      <c r="W183" s="11">
        <f t="shared" si="205"/>
        <v>-1.0734613539272964E-2</v>
      </c>
      <c r="X183" s="11">
        <f t="shared" si="206"/>
        <v>-1.217998157191269E-2</v>
      </c>
      <c r="Y183" s="11">
        <f t="shared" si="207"/>
        <v>-9.7425357312937999E-3</v>
      </c>
      <c r="Z183" s="4">
        <f t="shared" si="222"/>
        <v>8834.1266990008917</v>
      </c>
      <c r="AA183" s="4">
        <f t="shared" si="223"/>
        <v>27948.6095436537</v>
      </c>
      <c r="AB183" s="4">
        <f t="shared" si="224"/>
        <v>42921.225303296</v>
      </c>
      <c r="AC183" s="12">
        <f t="shared" si="208"/>
        <v>1.3825088627752635</v>
      </c>
      <c r="AD183" s="12">
        <f t="shared" si="209"/>
        <v>2.9858558817117782</v>
      </c>
      <c r="AE183" s="12">
        <f t="shared" si="210"/>
        <v>8.0941780754929518</v>
      </c>
      <c r="AF183" s="11">
        <f t="shared" si="211"/>
        <v>-4.0504037456468023E-3</v>
      </c>
      <c r="AG183" s="11">
        <f t="shared" si="212"/>
        <v>2.9673830763510267E-4</v>
      </c>
      <c r="AH183" s="11">
        <f t="shared" si="213"/>
        <v>9.7937136394747881E-3</v>
      </c>
      <c r="AI183" s="1">
        <f t="shared" si="177"/>
        <v>336532.32289995783</v>
      </c>
      <c r="AJ183" s="1">
        <f t="shared" si="178"/>
        <v>136032.07899755865</v>
      </c>
      <c r="AK183" s="1">
        <f t="shared" si="179"/>
        <v>51795.142643975589</v>
      </c>
      <c r="AL183" s="10">
        <f t="shared" si="214"/>
        <v>65.848050245940456</v>
      </c>
      <c r="AM183" s="10">
        <f t="shared" si="215"/>
        <v>14.792837146777911</v>
      </c>
      <c r="AN183" s="10">
        <f t="shared" si="216"/>
        <v>4.8161729880167146</v>
      </c>
      <c r="AO183" s="7">
        <f t="shared" si="217"/>
        <v>5.7541606600474511E-3</v>
      </c>
      <c r="AP183" s="7">
        <f t="shared" si="218"/>
        <v>7.2487247917343558E-3</v>
      </c>
      <c r="AQ183" s="7">
        <f t="shared" si="219"/>
        <v>6.5755079887778048E-3</v>
      </c>
      <c r="AR183" s="1">
        <f t="shared" si="225"/>
        <v>177867.32313853523</v>
      </c>
      <c r="AS183" s="1">
        <f t="shared" si="220"/>
        <v>73707.154858187132</v>
      </c>
      <c r="AT183" s="1">
        <f t="shared" si="221"/>
        <v>27899.053850659613</v>
      </c>
      <c r="AU183" s="1">
        <f t="shared" si="180"/>
        <v>35573.46462770705</v>
      </c>
      <c r="AV183" s="1">
        <f t="shared" si="181"/>
        <v>14741.430971637426</v>
      </c>
      <c r="AW183" s="1">
        <f t="shared" si="182"/>
        <v>5579.8107701319232</v>
      </c>
      <c r="AX183" s="1">
        <f t="shared" si="244"/>
        <v>122112.24688427168</v>
      </c>
      <c r="AY183" s="1">
        <f t="shared" si="227"/>
        <v>19897.358624143752</v>
      </c>
      <c r="AZ183" s="1">
        <f t="shared" si="228"/>
        <v>5109.8039508101137</v>
      </c>
      <c r="BA183" s="1">
        <f t="shared" si="245"/>
        <v>13648.464784099499</v>
      </c>
      <c r="BB183" s="1">
        <f t="shared" si="246"/>
        <v>29333.688366384231</v>
      </c>
      <c r="BC183" s="1">
        <f t="shared" si="247"/>
        <v>37297.350495385079</v>
      </c>
      <c r="BD183" s="1">
        <f t="shared" si="229"/>
        <v>2180.0339883238826</v>
      </c>
      <c r="BE183">
        <f t="shared" si="256"/>
        <v>0</v>
      </c>
      <c r="BF183">
        <f t="shared" si="257"/>
        <v>0</v>
      </c>
      <c r="BG183">
        <f t="shared" si="258"/>
        <v>0</v>
      </c>
      <c r="BH183">
        <f t="shared" si="230"/>
        <v>0</v>
      </c>
      <c r="BI183">
        <f t="shared" si="248"/>
        <v>0</v>
      </c>
      <c r="BJ183">
        <f t="shared" si="231"/>
        <v>0</v>
      </c>
      <c r="BK183">
        <f t="shared" si="232"/>
        <v>0</v>
      </c>
      <c r="BL183">
        <f t="shared" si="233"/>
        <v>0</v>
      </c>
      <c r="BM183">
        <f t="shared" si="234"/>
        <v>0</v>
      </c>
      <c r="BN183">
        <f t="shared" si="235"/>
        <v>0</v>
      </c>
      <c r="BO183">
        <f t="shared" si="249"/>
        <v>0</v>
      </c>
      <c r="BP183">
        <f t="shared" si="250"/>
        <v>0</v>
      </c>
      <c r="BQ183">
        <f t="shared" si="251"/>
        <v>0</v>
      </c>
      <c r="BR183" s="13">
        <f t="shared" si="226"/>
        <v>2.7155548917448584E-2</v>
      </c>
      <c r="BS183" s="8">
        <f>BS$3*temperature!$I293</f>
        <v>-29.026486044017656</v>
      </c>
      <c r="BT183" s="8">
        <f>BT$3*temperature!$I293</f>
        <v>-26.827980700147236</v>
      </c>
      <c r="BU183" s="8">
        <f>BU$3*temperature!$I293</f>
        <v>-23.552656880031119</v>
      </c>
      <c r="BV183" s="8">
        <f t="shared" si="252"/>
        <v>-21.950385298854652</v>
      </c>
      <c r="BW183" s="8">
        <f t="shared" si="236"/>
        <v>-16.951031237885612</v>
      </c>
      <c r="BX183" s="8">
        <f t="shared" si="237"/>
        <v>-14.881545762645406</v>
      </c>
      <c r="BY183" s="15">
        <f t="shared" si="253"/>
        <v>0.24378082605081242</v>
      </c>
      <c r="BZ183" s="15">
        <f t="shared" si="238"/>
        <v>0.36815851228815816</v>
      </c>
      <c r="CA183" s="15">
        <f t="shared" si="239"/>
        <v>0.36815851228815827</v>
      </c>
      <c r="CB183" s="8">
        <f t="shared" si="254"/>
        <v>3.5380503725815013</v>
      </c>
      <c r="CC183" s="8">
        <f t="shared" si="240"/>
        <v>4.938474731130813</v>
      </c>
      <c r="CD183" s="8">
        <f t="shared" si="241"/>
        <v>4.3355555586928567</v>
      </c>
      <c r="CE183" s="8">
        <f t="shared" si="255"/>
        <v>-25.488435671436154</v>
      </c>
      <c r="CF183" s="8">
        <f t="shared" si="242"/>
        <v>-21.889505969016426</v>
      </c>
      <c r="CG183" s="8">
        <f t="shared" si="243"/>
        <v>-19.217101321338262</v>
      </c>
      <c r="CH183" s="8">
        <f>CH$3*temperature!$I293+CH$4*temperature!$I293^2</f>
        <v>-25.488435671436154</v>
      </c>
      <c r="CI183" s="8">
        <f>CI$3*temperature!$I293+CI$4*temperature!$I293^2</f>
        <v>-21.889540400500099</v>
      </c>
      <c r="CJ183" s="8">
        <f>CJ$3*temperature!$I293+CJ$4*temperature!$I293^2</f>
        <v>-19.217118896209261</v>
      </c>
      <c r="CK183" s="13"/>
      <c r="CL183" s="13"/>
      <c r="CM183" s="13"/>
    </row>
    <row r="184" spans="1:91" x14ac:dyDescent="0.3">
      <c r="A184">
        <f t="shared" si="183"/>
        <v>2138</v>
      </c>
      <c r="B184" s="4">
        <f t="shared" si="184"/>
        <v>1165.2777277407038</v>
      </c>
      <c r="C184" s="4">
        <f t="shared" si="185"/>
        <v>2963.5288250961903</v>
      </c>
      <c r="D184" s="4">
        <f t="shared" si="186"/>
        <v>4368.0271328954095</v>
      </c>
      <c r="E184" s="11">
        <f t="shared" si="187"/>
        <v>5.7842818823911106E-6</v>
      </c>
      <c r="F184" s="11">
        <f t="shared" si="188"/>
        <v>1.139542317611236E-5</v>
      </c>
      <c r="G184" s="11">
        <f t="shared" si="189"/>
        <v>2.3263351054463962E-5</v>
      </c>
      <c r="H184" s="4">
        <f t="shared" si="190"/>
        <v>178762.61848563942</v>
      </c>
      <c r="I184" s="4">
        <f t="shared" si="191"/>
        <v>74261.83481316705</v>
      </c>
      <c r="J184" s="4">
        <f t="shared" si="192"/>
        <v>28092.75106160928</v>
      </c>
      <c r="K184" s="4">
        <f t="shared" si="193"/>
        <v>153407.73639622628</v>
      </c>
      <c r="L184" s="4">
        <f t="shared" si="194"/>
        <v>25058.583599488578</v>
      </c>
      <c r="M184" s="4">
        <f t="shared" si="195"/>
        <v>6431.4506771361548</v>
      </c>
      <c r="N184" s="11">
        <f t="shared" si="196"/>
        <v>5.0276876265424875E-3</v>
      </c>
      <c r="O184" s="11">
        <f t="shared" si="197"/>
        <v>7.5139750090089663E-3</v>
      </c>
      <c r="P184" s="11">
        <f t="shared" si="198"/>
        <v>6.919363490101027E-3</v>
      </c>
      <c r="Q184" s="4">
        <f t="shared" si="199"/>
        <v>6316.9840812872908</v>
      </c>
      <c r="R184" s="4">
        <f t="shared" si="200"/>
        <v>9272.4489242333584</v>
      </c>
      <c r="S184" s="4">
        <f t="shared" si="201"/>
        <v>5272.7582202013227</v>
      </c>
      <c r="T184" s="4">
        <f t="shared" si="202"/>
        <v>35.337276522355005</v>
      </c>
      <c r="U184" s="4">
        <f t="shared" si="203"/>
        <v>124.86156513048208</v>
      </c>
      <c r="V184" s="4">
        <f t="shared" si="204"/>
        <v>187.69105982670803</v>
      </c>
      <c r="W184" s="11">
        <f t="shared" si="205"/>
        <v>-1.0734613539272964E-2</v>
      </c>
      <c r="X184" s="11">
        <f t="shared" si="206"/>
        <v>-1.217998157191269E-2</v>
      </c>
      <c r="Y184" s="11">
        <f t="shared" si="207"/>
        <v>-9.7425357312937999E-3</v>
      </c>
      <c r="Z184" s="4">
        <f t="shared" si="222"/>
        <v>8748.2606527552198</v>
      </c>
      <c r="AA184" s="4">
        <f t="shared" si="223"/>
        <v>27826.481353681091</v>
      </c>
      <c r="AB184" s="4">
        <f t="shared" si="224"/>
        <v>43220.556518275254</v>
      </c>
      <c r="AC184" s="12">
        <f t="shared" si="208"/>
        <v>1.3769091436990888</v>
      </c>
      <c r="AD184" s="12">
        <f t="shared" si="209"/>
        <v>2.9867418995329595</v>
      </c>
      <c r="AE184" s="12">
        <f t="shared" si="210"/>
        <v>8.1734501377112441</v>
      </c>
      <c r="AF184" s="11">
        <f t="shared" si="211"/>
        <v>-4.0504037456468023E-3</v>
      </c>
      <c r="AG184" s="11">
        <f t="shared" si="212"/>
        <v>2.9673830763510267E-4</v>
      </c>
      <c r="AH184" s="11">
        <f t="shared" si="213"/>
        <v>9.7937136394747881E-3</v>
      </c>
      <c r="AI184" s="1">
        <f t="shared" si="177"/>
        <v>338452.55523766909</v>
      </c>
      <c r="AJ184" s="1">
        <f t="shared" si="178"/>
        <v>137170.30206944022</v>
      </c>
      <c r="AK184" s="1">
        <f t="shared" si="179"/>
        <v>52195.439149709957</v>
      </c>
      <c r="AL184" s="10">
        <f t="shared" si="214"/>
        <v>66.223161503603805</v>
      </c>
      <c r="AM184" s="10">
        <f t="shared" si="215"/>
        <v>14.898994060090189</v>
      </c>
      <c r="AN184" s="10">
        <f t="shared" si="216"/>
        <v>4.8475250841351736</v>
      </c>
      <c r="AO184" s="7">
        <f t="shared" si="217"/>
        <v>5.6966190534469769E-3</v>
      </c>
      <c r="AP184" s="7">
        <f t="shared" si="218"/>
        <v>7.1762375438170125E-3</v>
      </c>
      <c r="AQ184" s="7">
        <f t="shared" si="219"/>
        <v>6.5097529088900263E-3</v>
      </c>
      <c r="AR184" s="1">
        <f t="shared" si="225"/>
        <v>178762.61848563942</v>
      </c>
      <c r="AS184" s="1">
        <f t="shared" si="220"/>
        <v>74261.83481316705</v>
      </c>
      <c r="AT184" s="1">
        <f t="shared" si="221"/>
        <v>28092.75106160928</v>
      </c>
      <c r="AU184" s="1">
        <f t="shared" si="180"/>
        <v>35752.523697127886</v>
      </c>
      <c r="AV184" s="1">
        <f t="shared" si="181"/>
        <v>14852.36696263341</v>
      </c>
      <c r="AW184" s="1">
        <f t="shared" si="182"/>
        <v>5618.5502123218566</v>
      </c>
      <c r="AX184" s="1">
        <f t="shared" si="244"/>
        <v>122726.18911698103</v>
      </c>
      <c r="AY184" s="1">
        <f t="shared" si="227"/>
        <v>20046.866879590863</v>
      </c>
      <c r="AZ184" s="1">
        <f t="shared" si="228"/>
        <v>5145.160541708924</v>
      </c>
      <c r="BA184" s="1">
        <f t="shared" si="245"/>
        <v>13654.387704522107</v>
      </c>
      <c r="BB184" s="1">
        <f t="shared" si="246"/>
        <v>29356.207274286666</v>
      </c>
      <c r="BC184" s="1">
        <f t="shared" si="247"/>
        <v>37328.338038762522</v>
      </c>
      <c r="BD184" s="1">
        <f t="shared" si="229"/>
        <v>2118.1046849847403</v>
      </c>
      <c r="BE184">
        <f t="shared" si="256"/>
        <v>0</v>
      </c>
      <c r="BF184">
        <f t="shared" si="257"/>
        <v>0</v>
      </c>
      <c r="BG184">
        <f t="shared" si="258"/>
        <v>0</v>
      </c>
      <c r="BH184">
        <f t="shared" si="230"/>
        <v>0</v>
      </c>
      <c r="BI184">
        <f t="shared" si="248"/>
        <v>0</v>
      </c>
      <c r="BJ184">
        <f t="shared" si="231"/>
        <v>0</v>
      </c>
      <c r="BK184">
        <f t="shared" si="232"/>
        <v>0</v>
      </c>
      <c r="BL184">
        <f t="shared" si="233"/>
        <v>0</v>
      </c>
      <c r="BM184">
        <f t="shared" si="234"/>
        <v>0</v>
      </c>
      <c r="BN184">
        <f t="shared" si="235"/>
        <v>0</v>
      </c>
      <c r="BO184">
        <f t="shared" si="249"/>
        <v>0</v>
      </c>
      <c r="BP184">
        <f t="shared" si="250"/>
        <v>0</v>
      </c>
      <c r="BQ184">
        <f t="shared" si="251"/>
        <v>0</v>
      </c>
      <c r="BR184" s="13">
        <f t="shared" si="226"/>
        <v>2.6364610599464645E-2</v>
      </c>
      <c r="BS184" s="8">
        <f>BS$3*temperature!$I294</f>
        <v>-29.2032157530383</v>
      </c>
      <c r="BT184" s="8">
        <f>BT$3*temperature!$I294</f>
        <v>-26.991324661781395</v>
      </c>
      <c r="BU184" s="8">
        <f>BU$3*temperature!$I294</f>
        <v>-23.696058812692161</v>
      </c>
      <c r="BV184" s="8">
        <f t="shared" si="252"/>
        <v>-22.040686063317235</v>
      </c>
      <c r="BW184" s="8">
        <f t="shared" si="236"/>
        <v>-16.99373611477241</v>
      </c>
      <c r="BX184" s="8">
        <f t="shared" si="237"/>
        <v>-14.91903696720756</v>
      </c>
      <c r="BY184" s="15">
        <f t="shared" si="253"/>
        <v>0.24526510197685589</v>
      </c>
      <c r="BZ184" s="15">
        <f t="shared" si="238"/>
        <v>0.37040007010716153</v>
      </c>
      <c r="CA184" s="15">
        <f t="shared" si="239"/>
        <v>0.37040007010716158</v>
      </c>
      <c r="CB184" s="8">
        <f t="shared" si="254"/>
        <v>3.5812648448605313</v>
      </c>
      <c r="CC184" s="8">
        <f t="shared" si="240"/>
        <v>4.998794273504493</v>
      </c>
      <c r="CD184" s="8">
        <f t="shared" si="241"/>
        <v>4.3885109227423005</v>
      </c>
      <c r="CE184" s="8">
        <f t="shared" si="255"/>
        <v>-25.621950908177766</v>
      </c>
      <c r="CF184" s="8">
        <f t="shared" si="242"/>
        <v>-21.992530388276904</v>
      </c>
      <c r="CG184" s="8">
        <f t="shared" si="243"/>
        <v>-19.307547889949859</v>
      </c>
      <c r="CH184" s="8">
        <f>CH$3*temperature!$I294+CH$4*temperature!$I294^2</f>
        <v>-25.621950908177769</v>
      </c>
      <c r="CI184" s="8">
        <f>CI$3*temperature!$I294+CI$4*temperature!$I294^2</f>
        <v>-21.992564906503908</v>
      </c>
      <c r="CJ184" s="8">
        <f>CJ$3*temperature!$I294+CJ$4*temperature!$I294^2</f>
        <v>-19.307565509097326</v>
      </c>
      <c r="CK184" s="13"/>
      <c r="CL184" s="13"/>
      <c r="CM184" s="13"/>
    </row>
    <row r="185" spans="1:91" x14ac:dyDescent="0.3">
      <c r="A185">
        <f t="shared" si="183"/>
        <v>2139</v>
      </c>
      <c r="B185" s="4">
        <f t="shared" si="184"/>
        <v>1165.28413102081</v>
      </c>
      <c r="C185" s="4">
        <f t="shared" si="185"/>
        <v>2963.560907227994</v>
      </c>
      <c r="D185" s="4">
        <f t="shared" si="186"/>
        <v>4368.1236670965873</v>
      </c>
      <c r="E185" s="11">
        <f t="shared" si="187"/>
        <v>5.4950677882715551E-6</v>
      </c>
      <c r="F185" s="11">
        <f t="shared" si="188"/>
        <v>1.0825652017306742E-5</v>
      </c>
      <c r="G185" s="11">
        <f t="shared" si="189"/>
        <v>2.2100183501740762E-5</v>
      </c>
      <c r="H185" s="4">
        <f t="shared" si="190"/>
        <v>179651.23461728799</v>
      </c>
      <c r="I185" s="4">
        <f t="shared" si="191"/>
        <v>74814.663452328838</v>
      </c>
      <c r="J185" s="4">
        <f t="shared" si="192"/>
        <v>28285.690982326229</v>
      </c>
      <c r="K185" s="4">
        <f t="shared" si="193"/>
        <v>154169.46805918505</v>
      </c>
      <c r="L185" s="4">
        <f t="shared" si="194"/>
        <v>25244.854347301985</v>
      </c>
      <c r="M185" s="4">
        <f t="shared" si="195"/>
        <v>6475.4785207643208</v>
      </c>
      <c r="N185" s="11">
        <f t="shared" si="196"/>
        <v>4.9654057927779327E-3</v>
      </c>
      <c r="O185" s="11">
        <f t="shared" si="197"/>
        <v>7.4334108739173566E-3</v>
      </c>
      <c r="P185" s="11">
        <f t="shared" si="198"/>
        <v>6.8457095977871862E-3</v>
      </c>
      <c r="Q185" s="4">
        <f t="shared" si="199"/>
        <v>6280.2378918665545</v>
      </c>
      <c r="R185" s="4">
        <f t="shared" si="200"/>
        <v>9227.6969681579667</v>
      </c>
      <c r="S185" s="4">
        <f t="shared" si="201"/>
        <v>5257.248475637607</v>
      </c>
      <c r="T185" s="4">
        <f t="shared" si="202"/>
        <v>34.957944515357099</v>
      </c>
      <c r="U185" s="4">
        <f t="shared" si="203"/>
        <v>123.34075356815264</v>
      </c>
      <c r="V185" s="4">
        <f t="shared" si="204"/>
        <v>185.86247296990192</v>
      </c>
      <c r="W185" s="11">
        <f t="shared" si="205"/>
        <v>-1.0734613539272964E-2</v>
      </c>
      <c r="X185" s="11">
        <f t="shared" si="206"/>
        <v>-1.217998157191269E-2</v>
      </c>
      <c r="Y185" s="11">
        <f t="shared" si="207"/>
        <v>-9.7425357312937999E-3</v>
      </c>
      <c r="Z185" s="4">
        <f t="shared" si="222"/>
        <v>8662.6830821558797</v>
      </c>
      <c r="AA185" s="4">
        <f t="shared" si="223"/>
        <v>27702.629706149841</v>
      </c>
      <c r="AB185" s="4">
        <f t="shared" si="224"/>
        <v>43518.702418821638</v>
      </c>
      <c r="AC185" s="12">
        <f t="shared" si="208"/>
        <v>1.3713321057460346</v>
      </c>
      <c r="AD185" s="12">
        <f t="shared" si="209"/>
        <v>2.9876281802695699</v>
      </c>
      <c r="AE185" s="12">
        <f t="shared" si="210"/>
        <v>8.2534985678065134</v>
      </c>
      <c r="AF185" s="11">
        <f t="shared" si="211"/>
        <v>-4.0504037456468023E-3</v>
      </c>
      <c r="AG185" s="11">
        <f t="shared" si="212"/>
        <v>2.9673830763510267E-4</v>
      </c>
      <c r="AH185" s="11">
        <f t="shared" si="213"/>
        <v>9.7937136394747881E-3</v>
      </c>
      <c r="AI185" s="1">
        <f t="shared" ref="AI185:AI248" si="259">(1-$AI$5)*AI184+AU184</f>
        <v>340359.82341103005</v>
      </c>
      <c r="AJ185" s="1">
        <f t="shared" ref="AJ185:AJ248" si="260">(1-$AI$5)*AJ184+AV184</f>
        <v>138305.6388251296</v>
      </c>
      <c r="AK185" s="1">
        <f t="shared" ref="AK185:AK248" si="261">(1-$AI$5)*AK184+AW184</f>
        <v>52594.445447060818</v>
      </c>
      <c r="AL185" s="10">
        <f t="shared" si="214"/>
        <v>66.596637145968728</v>
      </c>
      <c r="AM185" s="10">
        <f t="shared" si="215"/>
        <v>15.004843593423924</v>
      </c>
      <c r="AN185" s="10">
        <f t="shared" si="216"/>
        <v>4.8787657127473665</v>
      </c>
      <c r="AO185" s="7">
        <f t="shared" si="217"/>
        <v>5.6396528629125073E-3</v>
      </c>
      <c r="AP185" s="7">
        <f t="shared" si="218"/>
        <v>7.104475168378842E-3</v>
      </c>
      <c r="AQ185" s="7">
        <f t="shared" si="219"/>
        <v>6.444655379801126E-3</v>
      </c>
      <c r="AR185" s="1">
        <f t="shared" si="225"/>
        <v>179651.23461728799</v>
      </c>
      <c r="AS185" s="1">
        <f t="shared" si="220"/>
        <v>74814.663452328838</v>
      </c>
      <c r="AT185" s="1">
        <f t="shared" si="221"/>
        <v>28285.690982326229</v>
      </c>
      <c r="AU185" s="1">
        <f t="shared" ref="AU185:AU248" si="262">$AU$5*AR185</f>
        <v>35930.246923457598</v>
      </c>
      <c r="AV185" s="1">
        <f t="shared" ref="AV185:AV248" si="263">$AU$5*AS185</f>
        <v>14962.932690465768</v>
      </c>
      <c r="AW185" s="1">
        <f t="shared" ref="AW185:AW248" si="264">$AU$5*AT185</f>
        <v>5657.1381964652464</v>
      </c>
      <c r="AX185" s="1">
        <f t="shared" si="244"/>
        <v>123335.57444734804</v>
      </c>
      <c r="AY185" s="1">
        <f t="shared" si="227"/>
        <v>20195.883477841588</v>
      </c>
      <c r="AZ185" s="1">
        <f t="shared" si="228"/>
        <v>5180.3828166114563</v>
      </c>
      <c r="BA185" s="1">
        <f t="shared" si="245"/>
        <v>13660.234527070312</v>
      </c>
      <c r="BB185" s="1">
        <f t="shared" si="246"/>
        <v>29378.472967080445</v>
      </c>
      <c r="BC185" s="1">
        <f t="shared" si="247"/>
        <v>37358.964019424879</v>
      </c>
      <c r="BD185" s="1">
        <f t="shared" si="229"/>
        <v>2057.9158277272745</v>
      </c>
      <c r="BE185">
        <f t="shared" si="256"/>
        <v>0</v>
      </c>
      <c r="BF185">
        <f t="shared" si="257"/>
        <v>0</v>
      </c>
      <c r="BG185">
        <f t="shared" si="258"/>
        <v>0</v>
      </c>
      <c r="BH185">
        <f t="shared" si="230"/>
        <v>0</v>
      </c>
      <c r="BI185">
        <f t="shared" si="248"/>
        <v>0</v>
      </c>
      <c r="BJ185">
        <f t="shared" si="231"/>
        <v>0</v>
      </c>
      <c r="BK185">
        <f t="shared" si="232"/>
        <v>0</v>
      </c>
      <c r="BL185">
        <f t="shared" si="233"/>
        <v>0</v>
      </c>
      <c r="BM185">
        <f t="shared" si="234"/>
        <v>0</v>
      </c>
      <c r="BN185">
        <f t="shared" si="235"/>
        <v>0</v>
      </c>
      <c r="BO185">
        <f t="shared" si="249"/>
        <v>0</v>
      </c>
      <c r="BP185">
        <f t="shared" si="250"/>
        <v>0</v>
      </c>
      <c r="BQ185">
        <f t="shared" si="251"/>
        <v>0</v>
      </c>
      <c r="BR185" s="13">
        <f t="shared" si="226"/>
        <v>2.5596709319868585E-2</v>
      </c>
      <c r="BS185" s="8">
        <f>BS$3*temperature!$I295</f>
        <v>-29.379119809701656</v>
      </c>
      <c r="BT185" s="8">
        <f>BT$3*temperature!$I295</f>
        <v>-27.15390550708543</v>
      </c>
      <c r="BU185" s="8">
        <f>BU$3*temperature!$I295</f>
        <v>-23.838790794927796</v>
      </c>
      <c r="BV185" s="8">
        <f t="shared" si="252"/>
        <v>-22.130043996803234</v>
      </c>
      <c r="BW185" s="8">
        <f t="shared" si="236"/>
        <v>-17.035514315291913</v>
      </c>
      <c r="BX185" s="8">
        <f t="shared" si="237"/>
        <v>-14.955714629715931</v>
      </c>
      <c r="BY185" s="15">
        <f t="shared" si="253"/>
        <v>0.24674244360801484</v>
      </c>
      <c r="BZ185" s="15">
        <f t="shared" si="238"/>
        <v>0.37263115573386901</v>
      </c>
      <c r="CA185" s="15">
        <f t="shared" si="239"/>
        <v>0.37263115573386907</v>
      </c>
      <c r="CB185" s="8">
        <f t="shared" si="254"/>
        <v>3.6245379064492114</v>
      </c>
      <c r="CC185" s="8">
        <f t="shared" si="240"/>
        <v>5.0591955958967567</v>
      </c>
      <c r="CD185" s="8">
        <f t="shared" si="241"/>
        <v>4.4415380826059323</v>
      </c>
      <c r="CE185" s="8">
        <f t="shared" si="255"/>
        <v>-25.754581903252447</v>
      </c>
      <c r="CF185" s="8">
        <f t="shared" si="242"/>
        <v>-22.094709911188669</v>
      </c>
      <c r="CG185" s="8">
        <f t="shared" si="243"/>
        <v>-19.397252712321865</v>
      </c>
      <c r="CH185" s="8">
        <f>CH$3*temperature!$I295+CH$4*temperature!$I295^2</f>
        <v>-25.754581903252443</v>
      </c>
      <c r="CI185" s="8">
        <f>CI$3*temperature!$I295+CI$4*temperature!$I295^2</f>
        <v>-22.094744514276712</v>
      </c>
      <c r="CJ185" s="8">
        <f>CJ$3*temperature!$I295+CJ$4*temperature!$I295^2</f>
        <v>-19.397270374785009</v>
      </c>
      <c r="CK185" s="13"/>
      <c r="CL185" s="13"/>
      <c r="CM185" s="13"/>
    </row>
    <row r="186" spans="1:91" x14ac:dyDescent="0.3">
      <c r="A186">
        <f t="shared" ref="A186:A249" si="265">1+A185</f>
        <v>2140</v>
      </c>
      <c r="B186" s="4">
        <f t="shared" ref="B186:B249" si="266">B185*(1+E186)</f>
        <v>1165.2902141703378</v>
      </c>
      <c r="C186" s="4">
        <f t="shared" ref="C186:C249" si="267">C185*(1+F186)</f>
        <v>2963.5913855831523</v>
      </c>
      <c r="D186" s="4">
        <f t="shared" ref="D186:D249" si="268">D185*(1+G186)</f>
        <v>4368.2153766144584</v>
      </c>
      <c r="E186" s="11">
        <f t="shared" ref="E186:E249" si="269">E185*$E$5</f>
        <v>5.2203143988579772E-6</v>
      </c>
      <c r="F186" s="11">
        <f t="shared" ref="F186:F249" si="270">F185*$E$5</f>
        <v>1.0284369416441405E-5</v>
      </c>
      <c r="G186" s="11">
        <f t="shared" ref="G186:G249" si="271">G185*$E$5</f>
        <v>2.0995174326653724E-5</v>
      </c>
      <c r="H186" s="4">
        <f t="shared" ref="H186:H249" si="272">AR186</f>
        <v>180533.16609358523</v>
      </c>
      <c r="I186" s="4">
        <f t="shared" ref="I186:I249" si="273">AS186</f>
        <v>75365.607222982435</v>
      </c>
      <c r="J186" s="4">
        <f t="shared" ref="J186:J249" si="274">AT186</f>
        <v>28477.864542796124</v>
      </c>
      <c r="K186" s="4">
        <f t="shared" ref="K186:K249" si="275">H186/B186*1000</f>
        <v>154925.49744109972</v>
      </c>
      <c r="L186" s="4">
        <f t="shared" ref="L186:L249" si="276">I186/C186*1000</f>
        <v>25430.498816270712</v>
      </c>
      <c r="M186" s="4">
        <f t="shared" ref="M186:M249" si="277">J186/D186*1000</f>
        <v>6519.3361790845593</v>
      </c>
      <c r="N186" s="11">
        <f t="shared" ref="N186:N249" si="278">K186/K185-1</f>
        <v>4.9038852597222959E-3</v>
      </c>
      <c r="O186" s="11">
        <f t="shared" ref="O186:O249" si="279">L186/L185-1</f>
        <v>7.3537548054249946E-3</v>
      </c>
      <c r="P186" s="11">
        <f t="shared" ref="P186:P249" si="280">M186/M185-1</f>
        <v>6.7728829892037545E-3</v>
      </c>
      <c r="Q186" s="4">
        <f t="shared" ref="Q186:Q249" si="281">T186*H186/1000</f>
        <v>6243.3215231500117</v>
      </c>
      <c r="R186" s="4">
        <f t="shared" ref="R186:R249" si="282">U186*I186/1000</f>
        <v>9182.4299327072349</v>
      </c>
      <c r="S186" s="4">
        <f t="shared" ref="S186:S249" si="283">V186*J186/1000</f>
        <v>5241.3994152428504</v>
      </c>
      <c r="T186" s="4">
        <f t="shared" ref="T186:T249" si="284">T185*(1+W186)</f>
        <v>34.582684490857396</v>
      </c>
      <c r="U186" s="4">
        <f t="shared" ref="U186:U249" si="285">U185*(1+X186)</f>
        <v>121.83846546262671</v>
      </c>
      <c r="V186" s="4">
        <f t="shared" ref="V186:V249" si="286">V185*(1+Y186)</f>
        <v>184.05170118588603</v>
      </c>
      <c r="W186" s="11">
        <f t="shared" ref="W186:W249" si="287">T$5-1</f>
        <v>-1.0734613539272964E-2</v>
      </c>
      <c r="X186" s="11">
        <f t="shared" ref="X186:X249" si="288">U$5-1</f>
        <v>-1.217998157191269E-2</v>
      </c>
      <c r="Y186" s="11">
        <f t="shared" ref="Y186:Y249" si="289">V$5-1</f>
        <v>-9.7425357312937999E-3</v>
      </c>
      <c r="Z186" s="4">
        <f t="shared" si="222"/>
        <v>8577.408593660055</v>
      </c>
      <c r="AA186" s="4">
        <f t="shared" si="223"/>
        <v>27577.108257946791</v>
      </c>
      <c r="AB186" s="4">
        <f t="shared" si="224"/>
        <v>43815.64878382974</v>
      </c>
      <c r="AC186" s="12">
        <f t="shared" ref="AC186:AC249" si="290">AC185*(1+AF186)</f>
        <v>1.365777657048395</v>
      </c>
      <c r="AD186" s="12">
        <f t="shared" ref="AD186:AD249" si="291">AD185*(1+AG186)</f>
        <v>2.9885147239996259</v>
      </c>
      <c r="AE186" s="12">
        <f t="shared" ref="AE186:AE249" si="292">AE185*(1+AH186)</f>
        <v>8.3343309693034264</v>
      </c>
      <c r="AF186" s="11">
        <f t="shared" ref="AF186:AF249" si="293">AC$5-1</f>
        <v>-4.0504037456468023E-3</v>
      </c>
      <c r="AG186" s="11">
        <f t="shared" ref="AG186:AG249" si="294">AD$5-1</f>
        <v>2.9673830763510267E-4</v>
      </c>
      <c r="AH186" s="11">
        <f t="shared" ref="AH186:AH249" si="295">AE$5-1</f>
        <v>9.7937136394747881E-3</v>
      </c>
      <c r="AI186" s="1">
        <f t="shared" si="259"/>
        <v>342254.08799338463</v>
      </c>
      <c r="AJ186" s="1">
        <f t="shared" si="260"/>
        <v>139438.00763308242</v>
      </c>
      <c r="AK186" s="1">
        <f t="shared" si="261"/>
        <v>52992.139098819986</v>
      </c>
      <c r="AL186" s="10">
        <f t="shared" ref="AL186:AL249" si="296">AL185*(1+AO186)</f>
        <v>66.968463242155934</v>
      </c>
      <c r="AM186" s="10">
        <f t="shared" ref="AM186:AM249" si="297">AM185*(1+AP186)</f>
        <v>15.110379116751664</v>
      </c>
      <c r="AN186" s="10">
        <f t="shared" ref="AN186:AN249" si="298">AN185*(1+AQ186)</f>
        <v>4.9098932568078393</v>
      </c>
      <c r="AO186" s="7">
        <f t="shared" ref="AO186:AO249" si="299">AO$5*AO185</f>
        <v>5.5832563342833822E-3</v>
      </c>
      <c r="AP186" s="7">
        <f t="shared" ref="AP186:AP249" si="300">AP$5*AP185</f>
        <v>7.0334304166950537E-3</v>
      </c>
      <c r="AQ186" s="7">
        <f t="shared" ref="AQ186:AQ249" si="301">AQ$5*AQ185</f>
        <v>6.3802088260031149E-3</v>
      </c>
      <c r="AR186" s="1">
        <f t="shared" si="225"/>
        <v>180533.16609358523</v>
      </c>
      <c r="AS186" s="1">
        <f t="shared" si="220"/>
        <v>75365.607222982435</v>
      </c>
      <c r="AT186" s="1">
        <f t="shared" si="221"/>
        <v>28477.864542796124</v>
      </c>
      <c r="AU186" s="1">
        <f t="shared" si="262"/>
        <v>36106.633218717048</v>
      </c>
      <c r="AV186" s="1">
        <f t="shared" si="263"/>
        <v>15073.121444596487</v>
      </c>
      <c r="AW186" s="1">
        <f t="shared" si="264"/>
        <v>5695.5729085592247</v>
      </c>
      <c r="AX186" s="1">
        <f t="shared" si="244"/>
        <v>123940.39795287979</v>
      </c>
      <c r="AY186" s="1">
        <f t="shared" si="227"/>
        <v>20344.399053016568</v>
      </c>
      <c r="AZ186" s="1">
        <f t="shared" si="228"/>
        <v>5215.4689432676478</v>
      </c>
      <c r="BA186" s="1">
        <f t="shared" si="245"/>
        <v>13666.006321430907</v>
      </c>
      <c r="BB186" s="1">
        <f t="shared" si="246"/>
        <v>29400.488889118962</v>
      </c>
      <c r="BC186" s="1">
        <f t="shared" si="247"/>
        <v>37389.234049833598</v>
      </c>
      <c r="BD186" s="1">
        <f t="shared" si="229"/>
        <v>1999.4193349476516</v>
      </c>
      <c r="BE186">
        <f t="shared" si="256"/>
        <v>0</v>
      </c>
      <c r="BF186">
        <f t="shared" si="257"/>
        <v>0</v>
      </c>
      <c r="BG186">
        <f t="shared" si="258"/>
        <v>0</v>
      </c>
      <c r="BH186">
        <f t="shared" si="230"/>
        <v>0</v>
      </c>
      <c r="BI186">
        <f t="shared" si="248"/>
        <v>0</v>
      </c>
      <c r="BJ186">
        <f t="shared" si="231"/>
        <v>0</v>
      </c>
      <c r="BK186">
        <f t="shared" si="232"/>
        <v>0</v>
      </c>
      <c r="BL186">
        <f t="shared" si="233"/>
        <v>0</v>
      </c>
      <c r="BM186">
        <f t="shared" si="234"/>
        <v>0</v>
      </c>
      <c r="BN186">
        <f t="shared" si="235"/>
        <v>0</v>
      </c>
      <c r="BO186">
        <f t="shared" si="249"/>
        <v>0</v>
      </c>
      <c r="BP186">
        <f t="shared" si="250"/>
        <v>0</v>
      </c>
      <c r="BQ186">
        <f t="shared" si="251"/>
        <v>0</v>
      </c>
      <c r="BR186" s="13">
        <f t="shared" si="226"/>
        <v>2.4851174096959791E-2</v>
      </c>
      <c r="BS186" s="8">
        <f>BS$3*temperature!$I296</f>
        <v>-29.554197149592742</v>
      </c>
      <c r="BT186" s="8">
        <f>BT$3*temperature!$I296</f>
        <v>-27.315722252264585</v>
      </c>
      <c r="BU186" s="8">
        <f>BU$3*temperature!$I296</f>
        <v>-23.980851963050938</v>
      </c>
      <c r="BV186" s="8">
        <f t="shared" si="252"/>
        <v>-22.218465881924207</v>
      </c>
      <c r="BW186" s="8">
        <f t="shared" si="236"/>
        <v>-17.076375808671024</v>
      </c>
      <c r="BX186" s="8">
        <f t="shared" si="237"/>
        <v>-14.991587502293275</v>
      </c>
      <c r="BY186" s="15">
        <f t="shared" si="253"/>
        <v>0.24821284200473101</v>
      </c>
      <c r="BZ186" s="15">
        <f t="shared" si="238"/>
        <v>0.37485175566773371</v>
      </c>
      <c r="CA186" s="15">
        <f t="shared" si="239"/>
        <v>0.37485175566773371</v>
      </c>
      <c r="CB186" s="8">
        <f t="shared" si="254"/>
        <v>3.6678656338342672</v>
      </c>
      <c r="CC186" s="8">
        <f t="shared" si="240"/>
        <v>5.1196732217967815</v>
      </c>
      <c r="CD186" s="8">
        <f t="shared" si="241"/>
        <v>4.4946322303788317</v>
      </c>
      <c r="CE186" s="8">
        <f t="shared" si="255"/>
        <v>-25.886331515758474</v>
      </c>
      <c r="CF186" s="8">
        <f t="shared" si="242"/>
        <v>-22.196049030467805</v>
      </c>
      <c r="CG186" s="8">
        <f t="shared" si="243"/>
        <v>-19.486219732672104</v>
      </c>
      <c r="CH186" s="8">
        <f>CH$3*temperature!$I296+CH$4*temperature!$I296^2</f>
        <v>-25.886331515758474</v>
      </c>
      <c r="CI186" s="8">
        <f>CI$3*temperature!$I296+CI$4*temperature!$I296^2</f>
        <v>-22.196083716554835</v>
      </c>
      <c r="CJ186" s="8">
        <f>CJ$3*temperature!$I296+CJ$4*temperature!$I296^2</f>
        <v>-19.486237437500492</v>
      </c>
      <c r="CK186" s="13"/>
      <c r="CL186" s="13"/>
      <c r="CM186" s="13"/>
    </row>
    <row r="187" spans="1:91" x14ac:dyDescent="0.3">
      <c r="A187">
        <f t="shared" si="265"/>
        <v>2141</v>
      </c>
      <c r="B187" s="4">
        <f t="shared" si="266"/>
        <v>1165.2959931925573</v>
      </c>
      <c r="C187" s="4">
        <f t="shared" si="267"/>
        <v>2963.6203403183304</v>
      </c>
      <c r="D187" s="4">
        <f t="shared" si="268"/>
        <v>4368.3025024856197</v>
      </c>
      <c r="E187" s="11">
        <f t="shared" si="269"/>
        <v>4.9592986789150782E-6</v>
      </c>
      <c r="F187" s="11">
        <f t="shared" si="270"/>
        <v>9.7701509456193339E-6</v>
      </c>
      <c r="G187" s="11">
        <f t="shared" si="271"/>
        <v>1.9945415610321037E-5</v>
      </c>
      <c r="H187" s="4">
        <f t="shared" si="272"/>
        <v>181408.40860392817</v>
      </c>
      <c r="I187" s="4">
        <f t="shared" si="273"/>
        <v>75914.633280202892</v>
      </c>
      <c r="J187" s="4">
        <f t="shared" si="274"/>
        <v>28669.262883223386</v>
      </c>
      <c r="K187" s="4">
        <f t="shared" si="275"/>
        <v>155675.81941728314</v>
      </c>
      <c r="L187" s="4">
        <f t="shared" si="276"/>
        <v>25615.505551581111</v>
      </c>
      <c r="M187" s="4">
        <f t="shared" si="277"/>
        <v>6563.0214177956341</v>
      </c>
      <c r="N187" s="11">
        <f t="shared" si="278"/>
        <v>4.8431148427887649E-3</v>
      </c>
      <c r="O187" s="11">
        <f t="shared" si="279"/>
        <v>7.2749943541032813E-3</v>
      </c>
      <c r="P187" s="11">
        <f t="shared" si="280"/>
        <v>6.7008722224244366E-3</v>
      </c>
      <c r="Q187" s="4">
        <f t="shared" si="281"/>
        <v>6206.245197174193</v>
      </c>
      <c r="R187" s="4">
        <f t="shared" si="282"/>
        <v>9136.6658483285755</v>
      </c>
      <c r="S187" s="4">
        <f t="shared" si="283"/>
        <v>5225.2188821588134</v>
      </c>
      <c r="T187" s="4">
        <f t="shared" si="284"/>
        <v>34.211452737697435</v>
      </c>
      <c r="U187" s="4">
        <f t="shared" si="285"/>
        <v>120.35447519854181</v>
      </c>
      <c r="V187" s="4">
        <f t="shared" si="286"/>
        <v>182.25857091067712</v>
      </c>
      <c r="W187" s="11">
        <f t="shared" si="287"/>
        <v>-1.0734613539272964E-2</v>
      </c>
      <c r="X187" s="11">
        <f t="shared" si="288"/>
        <v>-1.217998157191269E-2</v>
      </c>
      <c r="Y187" s="11">
        <f t="shared" si="289"/>
        <v>-9.7425357312937999E-3</v>
      </c>
      <c r="Z187" s="4">
        <f t="shared" si="222"/>
        <v>8492.4512937324798</v>
      </c>
      <c r="AA187" s="4">
        <f t="shared" si="223"/>
        <v>27449.970097309477</v>
      </c>
      <c r="AB187" s="4">
        <f t="shared" si="224"/>
        <v>44111.38172155177</v>
      </c>
      <c r="AC187" s="12">
        <f t="shared" si="290"/>
        <v>1.3602457061105655</v>
      </c>
      <c r="AD187" s="12">
        <f t="shared" si="291"/>
        <v>2.9894015308011683</v>
      </c>
      <c r="AE187" s="12">
        <f t="shared" si="292"/>
        <v>8.4159550201933904</v>
      </c>
      <c r="AF187" s="11">
        <f t="shared" si="293"/>
        <v>-4.0504037456468023E-3</v>
      </c>
      <c r="AG187" s="11">
        <f t="shared" si="294"/>
        <v>2.9673830763510267E-4</v>
      </c>
      <c r="AH187" s="11">
        <f t="shared" si="295"/>
        <v>9.7937136394747881E-3</v>
      </c>
      <c r="AI187" s="1">
        <f t="shared" si="259"/>
        <v>344135.31241276325</v>
      </c>
      <c r="AJ187" s="1">
        <f t="shared" si="260"/>
        <v>140567.32831437065</v>
      </c>
      <c r="AK187" s="1">
        <f t="shared" si="261"/>
        <v>53388.498097497213</v>
      </c>
      <c r="AL187" s="10">
        <f t="shared" si="296"/>
        <v>67.338626317783991</v>
      </c>
      <c r="AM187" s="10">
        <f t="shared" si="297"/>
        <v>15.215594138838345</v>
      </c>
      <c r="AN187" s="10">
        <f t="shared" si="298"/>
        <v>4.9409061396567395</v>
      </c>
      <c r="AO187" s="7">
        <f t="shared" si="299"/>
        <v>5.5274237709405484E-3</v>
      </c>
      <c r="AP187" s="7">
        <f t="shared" si="300"/>
        <v>6.9630961125281034E-3</v>
      </c>
      <c r="AQ187" s="7">
        <f t="shared" si="301"/>
        <v>6.3164067377430837E-3</v>
      </c>
      <c r="AR187" s="1">
        <f t="shared" si="225"/>
        <v>181408.40860392817</v>
      </c>
      <c r="AS187" s="1">
        <f t="shared" si="220"/>
        <v>75914.633280202892</v>
      </c>
      <c r="AT187" s="1">
        <f t="shared" si="221"/>
        <v>28669.262883223386</v>
      </c>
      <c r="AU187" s="1">
        <f t="shared" si="262"/>
        <v>36281.681720785637</v>
      </c>
      <c r="AV187" s="1">
        <f t="shared" si="263"/>
        <v>15182.926656040579</v>
      </c>
      <c r="AW187" s="1">
        <f t="shared" si="264"/>
        <v>5733.8525766446774</v>
      </c>
      <c r="AX187" s="1">
        <f t="shared" si="244"/>
        <v>124540.65553382653</v>
      </c>
      <c r="AY187" s="1">
        <f t="shared" si="227"/>
        <v>20492.404441264887</v>
      </c>
      <c r="AZ187" s="1">
        <f t="shared" si="228"/>
        <v>5250.4171342365071</v>
      </c>
      <c r="BA187" s="1">
        <f t="shared" si="245"/>
        <v>13671.704135072303</v>
      </c>
      <c r="BB187" s="1">
        <f t="shared" si="246"/>
        <v>29422.258410269693</v>
      </c>
      <c r="BC187" s="1">
        <f t="shared" si="247"/>
        <v>37419.153594387164</v>
      </c>
      <c r="BD187" s="1">
        <f t="shared" si="229"/>
        <v>1942.568413861313</v>
      </c>
      <c r="BE187">
        <f t="shared" si="256"/>
        <v>0</v>
      </c>
      <c r="BF187">
        <f t="shared" si="257"/>
        <v>0</v>
      </c>
      <c r="BG187">
        <f t="shared" si="258"/>
        <v>0</v>
      </c>
      <c r="BH187">
        <f t="shared" si="230"/>
        <v>0</v>
      </c>
      <c r="BI187">
        <f t="shared" si="248"/>
        <v>0</v>
      </c>
      <c r="BJ187">
        <f t="shared" si="231"/>
        <v>0</v>
      </c>
      <c r="BK187">
        <f t="shared" si="232"/>
        <v>0</v>
      </c>
      <c r="BL187">
        <f t="shared" si="233"/>
        <v>0</v>
      </c>
      <c r="BM187">
        <f t="shared" si="234"/>
        <v>0</v>
      </c>
      <c r="BN187">
        <f t="shared" si="235"/>
        <v>0</v>
      </c>
      <c r="BO187">
        <f t="shared" si="249"/>
        <v>0</v>
      </c>
      <c r="BP187">
        <f t="shared" si="250"/>
        <v>0</v>
      </c>
      <c r="BQ187">
        <f t="shared" si="251"/>
        <v>0</v>
      </c>
      <c r="BR187" s="13">
        <f t="shared" si="226"/>
        <v>2.412735349219397E-2</v>
      </c>
      <c r="BS187" s="8">
        <f>BS$3*temperature!$I297</f>
        <v>-29.728446964107256</v>
      </c>
      <c r="BT187" s="8">
        <f>BT$3*temperature!$I297</f>
        <v>-27.476774149959351</v>
      </c>
      <c r="BU187" s="8">
        <f>BU$3*temperature!$I297</f>
        <v>-24.122241660944297</v>
      </c>
      <c r="BV187" s="8">
        <f t="shared" si="252"/>
        <v>-22.305958607472608</v>
      </c>
      <c r="BW187" s="8">
        <f t="shared" si="236"/>
        <v>-17.116330591715887</v>
      </c>
      <c r="BX187" s="8">
        <f t="shared" si="237"/>
        <v>-15.026664361274561</v>
      </c>
      <c r="BY187" s="15">
        <f t="shared" si="253"/>
        <v>0.2496762903758887</v>
      </c>
      <c r="BZ187" s="15">
        <f t="shared" si="238"/>
        <v>0.37706185965279299</v>
      </c>
      <c r="CA187" s="15">
        <f t="shared" si="239"/>
        <v>0.37706185965279304</v>
      </c>
      <c r="CB187" s="8">
        <f t="shared" si="254"/>
        <v>3.7112441783173251</v>
      </c>
      <c r="CC187" s="8">
        <f t="shared" si="240"/>
        <v>5.1802217791217311</v>
      </c>
      <c r="CD187" s="8">
        <f t="shared" si="241"/>
        <v>4.5477886498348683</v>
      </c>
      <c r="CE187" s="8">
        <f t="shared" si="255"/>
        <v>-26.017202785789934</v>
      </c>
      <c r="CF187" s="8">
        <f t="shared" si="242"/>
        <v>-22.296552370837617</v>
      </c>
      <c r="CG187" s="8">
        <f t="shared" si="243"/>
        <v>-19.57445301110943</v>
      </c>
      <c r="CH187" s="8">
        <f>CH$3*temperature!$I297+CH$4*temperature!$I297^2</f>
        <v>-26.01720278578993</v>
      </c>
      <c r="CI187" s="8">
        <f>CI$3*temperature!$I297+CI$4*temperature!$I297^2</f>
        <v>-22.296587138081897</v>
      </c>
      <c r="CJ187" s="8">
        <f>CJ$3*temperature!$I297+CJ$4*temperature!$I297^2</f>
        <v>-19.57447075736297</v>
      </c>
      <c r="CK187" s="13"/>
      <c r="CL187" s="13"/>
      <c r="CM187" s="13"/>
    </row>
    <row r="188" spans="1:91" x14ac:dyDescent="0.3">
      <c r="A188">
        <f t="shared" si="265"/>
        <v>2142</v>
      </c>
      <c r="B188" s="4">
        <f t="shared" si="266"/>
        <v>1165.3014832908927</v>
      </c>
      <c r="C188" s="4">
        <f t="shared" si="267"/>
        <v>2963.6478475854969</v>
      </c>
      <c r="D188" s="4">
        <f t="shared" si="268"/>
        <v>4368.3852737140969</v>
      </c>
      <c r="E188" s="11">
        <f t="shared" si="269"/>
        <v>4.7113337449693239E-6</v>
      </c>
      <c r="F188" s="11">
        <f t="shared" si="270"/>
        <v>9.2816433983383671E-6</v>
      </c>
      <c r="G188" s="11">
        <f t="shared" si="271"/>
        <v>1.8948144829804984E-5</v>
      </c>
      <c r="H188" s="4">
        <f t="shared" si="272"/>
        <v>182276.95894190596</v>
      </c>
      <c r="I188" s="4">
        <f t="shared" si="273"/>
        <v>76461.709483445695</v>
      </c>
      <c r="J188" s="4">
        <f t="shared" si="274"/>
        <v>28859.877353210886</v>
      </c>
      <c r="K188" s="4">
        <f t="shared" si="275"/>
        <v>156420.42986776531</v>
      </c>
      <c r="L188" s="4">
        <f t="shared" si="276"/>
        <v>25799.863349398798</v>
      </c>
      <c r="M188" s="4">
        <f t="shared" si="277"/>
        <v>6606.5320581656442</v>
      </c>
      <c r="N188" s="11">
        <f t="shared" si="278"/>
        <v>4.7830835467534971E-3</v>
      </c>
      <c r="O188" s="11">
        <f t="shared" si="279"/>
        <v>7.1971172868889877E-3</v>
      </c>
      <c r="P188" s="11">
        <f t="shared" si="280"/>
        <v>6.6296660638698324E-3</v>
      </c>
      <c r="Q188" s="4">
        <f t="shared" si="281"/>
        <v>6169.0189500245579</v>
      </c>
      <c r="R188" s="4">
        <f t="shared" si="282"/>
        <v>9090.4225286309702</v>
      </c>
      <c r="S188" s="4">
        <f t="shared" si="283"/>
        <v>5208.7146547787052</v>
      </c>
      <c r="T188" s="4">
        <f t="shared" si="284"/>
        <v>33.844206013941154</v>
      </c>
      <c r="U188" s="4">
        <f t="shared" si="285"/>
        <v>118.88855990852635</v>
      </c>
      <c r="V188" s="4">
        <f t="shared" si="286"/>
        <v>180.48291027124532</v>
      </c>
      <c r="W188" s="11">
        <f t="shared" si="287"/>
        <v>-1.0734613539272964E-2</v>
      </c>
      <c r="X188" s="11">
        <f t="shared" si="288"/>
        <v>-1.217998157191269E-2</v>
      </c>
      <c r="Y188" s="11">
        <f t="shared" si="289"/>
        <v>-9.7425357312937999E-3</v>
      </c>
      <c r="Z188" s="4">
        <f t="shared" si="222"/>
        <v>8407.8247976562161</v>
      </c>
      <c r="AA188" s="4">
        <f t="shared" si="223"/>
        <v>27321.267735139416</v>
      </c>
      <c r="AB188" s="4">
        <f t="shared" si="224"/>
        <v>44405.887668320422</v>
      </c>
      <c r="AC188" s="12">
        <f t="shared" si="290"/>
        <v>1.3547361618075353</v>
      </c>
      <c r="AD188" s="12">
        <f t="shared" si="291"/>
        <v>2.99028860075226</v>
      </c>
      <c r="AE188" s="12">
        <f t="shared" si="292"/>
        <v>8.4983784736638643</v>
      </c>
      <c r="AF188" s="11">
        <f t="shared" si="293"/>
        <v>-4.0504037456468023E-3</v>
      </c>
      <c r="AG188" s="11">
        <f t="shared" si="294"/>
        <v>2.9673830763510267E-4</v>
      </c>
      <c r="AH188" s="11">
        <f t="shared" si="295"/>
        <v>9.7937136394747881E-3</v>
      </c>
      <c r="AI188" s="1">
        <f t="shared" si="259"/>
        <v>346003.46289227257</v>
      </c>
      <c r="AJ188" s="1">
        <f t="shared" si="260"/>
        <v>141693.52213897416</v>
      </c>
      <c r="AK188" s="1">
        <f t="shared" si="261"/>
        <v>53783.500864392168</v>
      </c>
      <c r="AL188" s="10">
        <f t="shared" si="296"/>
        <v>67.707113350357275</v>
      </c>
      <c r="AM188" s="10">
        <f t="shared" si="297"/>
        <v>15.320482306792314</v>
      </c>
      <c r="AN188" s="10">
        <f t="shared" si="298"/>
        <v>4.9718028247595125</v>
      </c>
      <c r="AO188" s="7">
        <f t="shared" si="299"/>
        <v>5.4721495332311432E-3</v>
      </c>
      <c r="AP188" s="7">
        <f t="shared" si="300"/>
        <v>6.8934651514028222E-3</v>
      </c>
      <c r="AQ188" s="7">
        <f t="shared" si="301"/>
        <v>6.2532426703656527E-3</v>
      </c>
      <c r="AR188" s="1">
        <f t="shared" si="225"/>
        <v>182276.95894190596</v>
      </c>
      <c r="AS188" s="1">
        <f t="shared" si="220"/>
        <v>76461.709483445695</v>
      </c>
      <c r="AT188" s="1">
        <f t="shared" si="221"/>
        <v>28859.877353210886</v>
      </c>
      <c r="AU188" s="1">
        <f t="shared" si="262"/>
        <v>36455.391788381196</v>
      </c>
      <c r="AV188" s="1">
        <f t="shared" si="263"/>
        <v>15292.34189668914</v>
      </c>
      <c r="AW188" s="1">
        <f t="shared" si="264"/>
        <v>5771.9754706421772</v>
      </c>
      <c r="AX188" s="1">
        <f t="shared" si="244"/>
        <v>125136.34389421224</v>
      </c>
      <c r="AY188" s="1">
        <f t="shared" si="227"/>
        <v>20639.890679519038</v>
      </c>
      <c r="AZ188" s="1">
        <f t="shared" si="228"/>
        <v>5285.2256465325163</v>
      </c>
      <c r="BA188" s="1">
        <f t="shared" si="245"/>
        <v>13677.328993919738</v>
      </c>
      <c r="BB188" s="1">
        <f t="shared" si="246"/>
        <v>29443.784828389857</v>
      </c>
      <c r="BC188" s="1">
        <f t="shared" si="247"/>
        <v>37448.727975068919</v>
      </c>
      <c r="BD188" s="1">
        <f t="shared" si="229"/>
        <v>1887.3175280150447</v>
      </c>
      <c r="BE188">
        <f t="shared" si="256"/>
        <v>0</v>
      </c>
      <c r="BF188">
        <f t="shared" si="257"/>
        <v>0</v>
      </c>
      <c r="BG188">
        <f t="shared" si="258"/>
        <v>0</v>
      </c>
      <c r="BH188">
        <f t="shared" si="230"/>
        <v>0</v>
      </c>
      <c r="BI188">
        <f t="shared" si="248"/>
        <v>0</v>
      </c>
      <c r="BJ188">
        <f t="shared" si="231"/>
        <v>0</v>
      </c>
      <c r="BK188">
        <f t="shared" si="232"/>
        <v>0</v>
      </c>
      <c r="BL188">
        <f t="shared" si="233"/>
        <v>0</v>
      </c>
      <c r="BM188">
        <f t="shared" si="234"/>
        <v>0</v>
      </c>
      <c r="BN188">
        <f t="shared" si="235"/>
        <v>0</v>
      </c>
      <c r="BO188">
        <f t="shared" si="249"/>
        <v>0</v>
      </c>
      <c r="BP188">
        <f t="shared" si="250"/>
        <v>0</v>
      </c>
      <c r="BQ188">
        <f t="shared" si="251"/>
        <v>0</v>
      </c>
      <c r="BR188" s="13">
        <f t="shared" si="226"/>
        <v>2.3424615040965019E-2</v>
      </c>
      <c r="BS188" s="8">
        <f>BS$3*temperature!$I298</f>
        <v>-29.901868692297615</v>
      </c>
      <c r="BT188" s="8">
        <f>BT$3*temperature!$I298</f>
        <v>-27.637060681709066</v>
      </c>
      <c r="BU188" s="8">
        <f>BU$3*temperature!$I298</f>
        <v>-24.262959433444056</v>
      </c>
      <c r="BV188" s="8">
        <f t="shared" si="252"/>
        <v>-22.392529160489492</v>
      </c>
      <c r="BW188" s="8">
        <f t="shared" si="236"/>
        <v>-17.155388681584981</v>
      </c>
      <c r="BX188" s="8">
        <f t="shared" si="237"/>
        <v>-15.060954000862351</v>
      </c>
      <c r="BY188" s="15">
        <f t="shared" si="253"/>
        <v>0.25113278401033323</v>
      </c>
      <c r="BZ188" s="15">
        <f t="shared" si="238"/>
        <v>0.37926146057424737</v>
      </c>
      <c r="CA188" s="15">
        <f t="shared" si="239"/>
        <v>0.37926146057424737</v>
      </c>
      <c r="CB188" s="8">
        <f t="shared" si="254"/>
        <v>3.7546697659040609</v>
      </c>
      <c r="CC188" s="8">
        <f t="shared" si="240"/>
        <v>5.2408360000620426</v>
      </c>
      <c r="CD188" s="8">
        <f t="shared" si="241"/>
        <v>4.6010027162908536</v>
      </c>
      <c r="CE188" s="8">
        <f t="shared" si="255"/>
        <v>-26.147198926393553</v>
      </c>
      <c r="CF188" s="8">
        <f t="shared" si="242"/>
        <v>-22.396224681647023</v>
      </c>
      <c r="CG188" s="8">
        <f t="shared" si="243"/>
        <v>-19.661956717153203</v>
      </c>
      <c r="CH188" s="8">
        <f>CH$3*temperature!$I298+CH$4*temperature!$I298^2</f>
        <v>-26.147198926393553</v>
      </c>
      <c r="CI188" s="8">
        <f>CI$3*temperature!$I298+CI$4*temperature!$I298^2</f>
        <v>-22.396259528227155</v>
      </c>
      <c r="CJ188" s="8">
        <f>CJ$3*temperature!$I298+CJ$4*temperature!$I298^2</f>
        <v>-19.661974503902208</v>
      </c>
      <c r="CK188" s="13"/>
      <c r="CL188" s="13"/>
      <c r="CM188" s="13"/>
    </row>
    <row r="189" spans="1:91" x14ac:dyDescent="0.3">
      <c r="A189">
        <f t="shared" si="265"/>
        <v>2143</v>
      </c>
      <c r="B189" s="4">
        <f t="shared" si="266"/>
        <v>1165.3066989088838</v>
      </c>
      <c r="C189" s="4">
        <f t="shared" si="267"/>
        <v>2963.6739797318528</v>
      </c>
      <c r="D189" s="4">
        <f t="shared" si="268"/>
        <v>4368.4639078710934</v>
      </c>
      <c r="E189" s="11">
        <f t="shared" si="269"/>
        <v>4.4757670577208579E-6</v>
      </c>
      <c r="F189" s="11">
        <f t="shared" si="270"/>
        <v>8.8175612284214485E-6</v>
      </c>
      <c r="G189" s="11">
        <f t="shared" si="271"/>
        <v>1.8000737588314733E-5</v>
      </c>
      <c r="H189" s="4">
        <f t="shared" si="272"/>
        <v>183138.81498065309</v>
      </c>
      <c r="I189" s="4">
        <f t="shared" si="273"/>
        <v>77006.804393042301</v>
      </c>
      <c r="J189" s="4">
        <f t="shared" si="274"/>
        <v>29049.699510896862</v>
      </c>
      <c r="K189" s="4">
        <f t="shared" si="275"/>
        <v>157159.32565403785</v>
      </c>
      <c r="L189" s="4">
        <f t="shared" si="276"/>
        <v>25983.561255280085</v>
      </c>
      <c r="M189" s="4">
        <f t="shared" si="277"/>
        <v>6649.8659765862203</v>
      </c>
      <c r="N189" s="11">
        <f t="shared" si="278"/>
        <v>4.7237805630453433E-3</v>
      </c>
      <c r="O189" s="11">
        <f t="shared" si="279"/>
        <v>7.1201115832875139E-3</v>
      </c>
      <c r="P189" s="11">
        <f t="shared" si="280"/>
        <v>6.5592534841354411E-3</v>
      </c>
      <c r="Q189" s="4">
        <f t="shared" si="281"/>
        <v>6131.6526328561249</v>
      </c>
      <c r="R189" s="4">
        <f t="shared" si="282"/>
        <v>9043.7175681764238</v>
      </c>
      <c r="S189" s="4">
        <f t="shared" si="283"/>
        <v>5191.8944456761492</v>
      </c>
      <c r="T189" s="4">
        <f t="shared" si="284"/>
        <v>33.480901541837959</v>
      </c>
      <c r="U189" s="4">
        <f t="shared" si="285"/>
        <v>117.44049943972925</v>
      </c>
      <c r="V189" s="4">
        <f t="shared" si="286"/>
        <v>178.72454906903982</v>
      </c>
      <c r="W189" s="11">
        <f t="shared" si="287"/>
        <v>-1.0734613539272964E-2</v>
      </c>
      <c r="X189" s="11">
        <f t="shared" si="288"/>
        <v>-1.217998157191269E-2</v>
      </c>
      <c r="Y189" s="11">
        <f t="shared" si="289"/>
        <v>-9.7425357312937999E-3</v>
      </c>
      <c r="Z189" s="4">
        <f t="shared" si="222"/>
        <v>8323.5422383425357</v>
      </c>
      <c r="AA189" s="4">
        <f t="shared" si="223"/>
        <v>27191.053096905034</v>
      </c>
      <c r="AB189" s="4">
        <f t="shared" si="224"/>
        <v>44699.15338720601</v>
      </c>
      <c r="AC189" s="12">
        <f t="shared" si="290"/>
        <v>1.3492489333833868</v>
      </c>
      <c r="AD189" s="12">
        <f t="shared" si="291"/>
        <v>2.9911759339309878</v>
      </c>
      <c r="AE189" s="12">
        <f t="shared" si="292"/>
        <v>8.5816091588348051</v>
      </c>
      <c r="AF189" s="11">
        <f t="shared" si="293"/>
        <v>-4.0504037456468023E-3</v>
      </c>
      <c r="AG189" s="11">
        <f t="shared" si="294"/>
        <v>2.9673830763510267E-4</v>
      </c>
      <c r="AH189" s="11">
        <f t="shared" si="295"/>
        <v>9.7937136394747881E-3</v>
      </c>
      <c r="AI189" s="1">
        <f t="shared" si="259"/>
        <v>347858.50839142653</v>
      </c>
      <c r="AJ189" s="1">
        <f t="shared" si="260"/>
        <v>142816.51182176589</v>
      </c>
      <c r="AK189" s="1">
        <f t="shared" si="261"/>
        <v>54177.12624859513</v>
      </c>
      <c r="AL189" s="10">
        <f t="shared" si="296"/>
        <v>68.073911764586697</v>
      </c>
      <c r="AM189" s="10">
        <f t="shared" si="297"/>
        <v>15.425037405568027</v>
      </c>
      <c r="AN189" s="10">
        <f t="shared" si="298"/>
        <v>5.0025818154362192</v>
      </c>
      <c r="AO189" s="7">
        <f t="shared" si="299"/>
        <v>5.4174280378988318E-3</v>
      </c>
      <c r="AP189" s="7">
        <f t="shared" si="300"/>
        <v>6.8245304998887941E-3</v>
      </c>
      <c r="AQ189" s="7">
        <f t="shared" si="301"/>
        <v>6.1907102436619963E-3</v>
      </c>
      <c r="AR189" s="1">
        <f t="shared" si="225"/>
        <v>183138.81498065309</v>
      </c>
      <c r="AS189" s="1">
        <f t="shared" ref="AS189:AS252" si="302">MAX(0.3*C189,AM189*AJ189^$AR$5*C189^(1-$AR$5)*(1-BJ188+CF188/100))</f>
        <v>77006.804393042301</v>
      </c>
      <c r="AT189" s="1">
        <f t="shared" ref="AT189:AT252" si="303">MAX(0.3*D189,AN189*AK189^$AR$5*D189^(1-$AR$5)*(1-BK188+CG188/100))</f>
        <v>29049.699510896862</v>
      </c>
      <c r="AU189" s="1">
        <f t="shared" si="262"/>
        <v>36627.762996130616</v>
      </c>
      <c r="AV189" s="1">
        <f t="shared" si="263"/>
        <v>15401.360878608461</v>
      </c>
      <c r="AW189" s="1">
        <f t="shared" si="264"/>
        <v>5809.9399021793724</v>
      </c>
      <c r="AX189" s="1">
        <f t="shared" si="244"/>
        <v>125727.46052323026</v>
      </c>
      <c r="AY189" s="1">
        <f t="shared" si="227"/>
        <v>20786.849004224066</v>
      </c>
      <c r="AZ189" s="1">
        <f t="shared" si="228"/>
        <v>5319.8927812689763</v>
      </c>
      <c r="BA189" s="1">
        <f t="shared" si="245"/>
        <v>13682.881903005124</v>
      </c>
      <c r="BB189" s="1">
        <f t="shared" si="246"/>
        <v>29465.071371702776</v>
      </c>
      <c r="BC189" s="1">
        <f t="shared" si="247"/>
        <v>37477.962376851538</v>
      </c>
      <c r="BD189" s="1">
        <f t="shared" si="229"/>
        <v>1833.6223654981516</v>
      </c>
      <c r="BE189">
        <f t="shared" si="256"/>
        <v>0</v>
      </c>
      <c r="BF189">
        <f t="shared" si="257"/>
        <v>0</v>
      </c>
      <c r="BG189">
        <f t="shared" si="258"/>
        <v>0</v>
      </c>
      <c r="BH189">
        <f t="shared" si="230"/>
        <v>0</v>
      </c>
      <c r="BI189">
        <f t="shared" si="248"/>
        <v>0</v>
      </c>
      <c r="BJ189">
        <f t="shared" si="231"/>
        <v>0</v>
      </c>
      <c r="BK189">
        <f t="shared" si="232"/>
        <v>0</v>
      </c>
      <c r="BL189">
        <f t="shared" si="233"/>
        <v>0</v>
      </c>
      <c r="BM189">
        <f t="shared" si="234"/>
        <v>0</v>
      </c>
      <c r="BN189">
        <f t="shared" si="235"/>
        <v>0</v>
      </c>
      <c r="BO189">
        <f t="shared" si="249"/>
        <v>0</v>
      </c>
      <c r="BP189">
        <f t="shared" si="250"/>
        <v>0</v>
      </c>
      <c r="BQ189">
        <f t="shared" si="251"/>
        <v>0</v>
      </c>
      <c r="BR189" s="13">
        <f t="shared" si="226"/>
        <v>2.2742344699966038E-2</v>
      </c>
      <c r="BS189" s="8">
        <f>BS$3*temperature!$I299</f>
        <v>-30.074462012874381</v>
      </c>
      <c r="BT189" s="8">
        <f>BT$3*temperature!$I299</f>
        <v>-27.796581550559196</v>
      </c>
      <c r="BU189" s="8">
        <f>BU$3*temperature!$I299</f>
        <v>-24.403005019849708</v>
      </c>
      <c r="BV189" s="8">
        <f t="shared" si="252"/>
        <v>-22.478184618604253</v>
      </c>
      <c r="BW189" s="8">
        <f t="shared" si="236"/>
        <v>-17.193560108868546</v>
      </c>
      <c r="BX189" s="8">
        <f t="shared" si="237"/>
        <v>-15.094465227051129</v>
      </c>
      <c r="BY189" s="15">
        <f t="shared" si="253"/>
        <v>0.25258232020969446</v>
      </c>
      <c r="BZ189" s="15">
        <f t="shared" si="238"/>
        <v>0.38145055435701036</v>
      </c>
      <c r="CA189" s="15">
        <f t="shared" si="239"/>
        <v>0.38145055435701042</v>
      </c>
      <c r="CB189" s="8">
        <f t="shared" si="254"/>
        <v>3.7981386971350646</v>
      </c>
      <c r="CC189" s="8">
        <f t="shared" si="240"/>
        <v>5.301510720845326</v>
      </c>
      <c r="CD189" s="8">
        <f t="shared" si="241"/>
        <v>4.6542698963992892</v>
      </c>
      <c r="CE189" s="8">
        <f t="shared" si="255"/>
        <v>-26.276323315739319</v>
      </c>
      <c r="CF189" s="8">
        <f t="shared" si="242"/>
        <v>-22.495070829713871</v>
      </c>
      <c r="CG189" s="8">
        <f t="shared" si="243"/>
        <v>-19.74873512345042</v>
      </c>
      <c r="CH189" s="8">
        <f>CH$3*temperature!$I299+CH$4*temperature!$I299^2</f>
        <v>-26.276323315739315</v>
      </c>
      <c r="CI189" s="8">
        <f>CI$3*temperature!$I299+CI$4*temperature!$I299^2</f>
        <v>-22.495105753828838</v>
      </c>
      <c r="CJ189" s="8">
        <f>CJ$3*temperature!$I299+CJ$4*temperature!$I299^2</f>
        <v>-19.748752949775593</v>
      </c>
      <c r="CK189" s="13"/>
      <c r="CL189" s="13"/>
      <c r="CM189" s="13"/>
    </row>
    <row r="190" spans="1:91" x14ac:dyDescent="0.3">
      <c r="A190">
        <f t="shared" si="265"/>
        <v>2144</v>
      </c>
      <c r="B190" s="4">
        <f t="shared" si="266"/>
        <v>1165.3116537681524</v>
      </c>
      <c r="C190" s="4">
        <f t="shared" si="267"/>
        <v>2963.6988054897915</v>
      </c>
      <c r="D190" s="4">
        <f t="shared" si="268"/>
        <v>4368.5386116649388</v>
      </c>
      <c r="E190" s="11">
        <f t="shared" si="269"/>
        <v>4.2519787048348144E-6</v>
      </c>
      <c r="F190" s="11">
        <f t="shared" si="270"/>
        <v>8.3766831670003763E-6</v>
      </c>
      <c r="G190" s="11">
        <f t="shared" si="271"/>
        <v>1.7100700708898994E-5</v>
      </c>
      <c r="H190" s="4">
        <f t="shared" si="272"/>
        <v>183993.97564864904</v>
      </c>
      <c r="I190" s="4">
        <f t="shared" si="273"/>
        <v>77549.887266577687</v>
      </c>
      <c r="J190" s="4">
        <f t="shared" si="274"/>
        <v>29238.721122049519</v>
      </c>
      <c r="K190" s="4">
        <f t="shared" si="275"/>
        <v>157892.50459624775</v>
      </c>
      <c r="L190" s="4">
        <f t="shared" si="276"/>
        <v>26166.588562551828</v>
      </c>
      <c r="M190" s="4">
        <f t="shared" si="277"/>
        <v>6693.0211041229759</v>
      </c>
      <c r="N190" s="11">
        <f t="shared" si="278"/>
        <v>4.6651952670240249E-3</v>
      </c>
      <c r="O190" s="11">
        <f t="shared" si="279"/>
        <v>7.0439654315879174E-3</v>
      </c>
      <c r="P190" s="11">
        <f t="shared" si="280"/>
        <v>6.4896236538753982E-3</v>
      </c>
      <c r="Q190" s="4">
        <f t="shared" si="281"/>
        <v>6094.1559129873231</v>
      </c>
      <c r="R190" s="4">
        <f t="shared" si="282"/>
        <v>8996.5683404617885</v>
      </c>
      <c r="S190" s="4">
        <f t="shared" si="283"/>
        <v>5174.7659005858968</v>
      </c>
      <c r="T190" s="4">
        <f t="shared" si="284"/>
        <v>33.121497002839881</v>
      </c>
      <c r="U190" s="4">
        <f t="shared" si="285"/>
        <v>116.01007632075712</v>
      </c>
      <c r="V190" s="4">
        <f t="shared" si="286"/>
        <v>176.98331876367533</v>
      </c>
      <c r="W190" s="11">
        <f t="shared" si="287"/>
        <v>-1.0734613539272964E-2</v>
      </c>
      <c r="X190" s="11">
        <f t="shared" si="288"/>
        <v>-1.217998157191269E-2</v>
      </c>
      <c r="Y190" s="11">
        <f t="shared" si="289"/>
        <v>-9.7425357312937999E-3</v>
      </c>
      <c r="Z190" s="4">
        <f t="shared" ref="Z190:Z253" si="304">Q189*AC190*(1-BE189)</f>
        <v>8239.6162751322718</v>
      </c>
      <c r="AA190" s="4">
        <f t="shared" ref="AA190:AA253" si="305">R189*AD190*(1-BF189)</f>
        <v>27059.377515118282</v>
      </c>
      <c r="AB190" s="4">
        <f t="shared" ref="AB190:AB253" si="306">S189*AE190*(1-BG189)</f>
        <v>44991.165966607783</v>
      </c>
      <c r="AC190" s="12">
        <f t="shared" si="290"/>
        <v>1.3437839304498007</v>
      </c>
      <c r="AD190" s="12">
        <f t="shared" si="291"/>
        <v>2.9920635304154612</v>
      </c>
      <c r="AE190" s="12">
        <f t="shared" si="292"/>
        <v>8.6656549815023265</v>
      </c>
      <c r="AF190" s="11">
        <f t="shared" si="293"/>
        <v>-4.0504037456468023E-3</v>
      </c>
      <c r="AG190" s="11">
        <f t="shared" si="294"/>
        <v>2.9673830763510267E-4</v>
      </c>
      <c r="AH190" s="11">
        <f t="shared" si="295"/>
        <v>9.7937136394747881E-3</v>
      </c>
      <c r="AI190" s="1">
        <f t="shared" si="259"/>
        <v>349700.42054841452</v>
      </c>
      <c r="AJ190" s="1">
        <f t="shared" si="260"/>
        <v>143936.22151819777</v>
      </c>
      <c r="AK190" s="1">
        <f t="shared" si="261"/>
        <v>54569.353525914994</v>
      </c>
      <c r="AL190" s="10">
        <f t="shared" si="296"/>
        <v>68.439009427647193</v>
      </c>
      <c r="AM190" s="10">
        <f t="shared" si="297"/>
        <v>15.529253357421888</v>
      </c>
      <c r="AN190" s="10">
        <f t="shared" si="298"/>
        <v>5.0332416545809018</v>
      </c>
      <c r="AO190" s="7">
        <f t="shared" si="299"/>
        <v>5.3632537575198438E-3</v>
      </c>
      <c r="AP190" s="7">
        <f t="shared" si="300"/>
        <v>6.7562851948899062E-3</v>
      </c>
      <c r="AQ190" s="7">
        <f t="shared" si="301"/>
        <v>6.1288031412253764E-3</v>
      </c>
      <c r="AR190" s="1">
        <f t="shared" ref="AR190:AR253" si="307">MAX(0.3*B190,AL190*AI190^$AR$5*B190^(1-$AR$5)*(1-BI189+CE189/100))</f>
        <v>183993.97564864904</v>
      </c>
      <c r="AS190" s="1">
        <f t="shared" si="302"/>
        <v>77549.887266577687</v>
      </c>
      <c r="AT190" s="1">
        <f t="shared" si="303"/>
        <v>29238.721122049519</v>
      </c>
      <c r="AU190" s="1">
        <f t="shared" si="262"/>
        <v>36798.795129729806</v>
      </c>
      <c r="AV190" s="1">
        <f t="shared" si="263"/>
        <v>15509.977453315538</v>
      </c>
      <c r="AW190" s="1">
        <f t="shared" si="264"/>
        <v>5847.7442244099038</v>
      </c>
      <c r="AX190" s="1">
        <f t="shared" si="244"/>
        <v>126314.00367699817</v>
      </c>
      <c r="AY190" s="1">
        <f t="shared" si="227"/>
        <v>20933.270850041459</v>
      </c>
      <c r="AZ190" s="1">
        <f t="shared" si="228"/>
        <v>5354.4168832983805</v>
      </c>
      <c r="BA190" s="1">
        <f t="shared" si="245"/>
        <v>13688.363847092553</v>
      </c>
      <c r="BB190" s="1">
        <f t="shared" si="246"/>
        <v>29486.121201079102</v>
      </c>
      <c r="BC190" s="1">
        <f t="shared" si="247"/>
        <v>37506.861852868722</v>
      </c>
      <c r="BD190" s="1">
        <f t="shared" si="229"/>
        <v>1781.4398078456279</v>
      </c>
      <c r="BE190">
        <f t="shared" si="256"/>
        <v>0</v>
      </c>
      <c r="BF190">
        <f t="shared" si="257"/>
        <v>0</v>
      </c>
      <c r="BG190">
        <f t="shared" si="258"/>
        <v>0</v>
      </c>
      <c r="BH190">
        <f t="shared" si="230"/>
        <v>0</v>
      </c>
      <c r="BI190">
        <f t="shared" si="248"/>
        <v>0</v>
      </c>
      <c r="BJ190">
        <f t="shared" si="231"/>
        <v>0</v>
      </c>
      <c r="BK190">
        <f t="shared" si="232"/>
        <v>0</v>
      </c>
      <c r="BL190">
        <f t="shared" si="233"/>
        <v>0</v>
      </c>
      <c r="BM190">
        <f t="shared" si="234"/>
        <v>0</v>
      </c>
      <c r="BN190">
        <f t="shared" si="235"/>
        <v>0</v>
      </c>
      <c r="BO190">
        <f t="shared" si="249"/>
        <v>0</v>
      </c>
      <c r="BP190">
        <f t="shared" si="250"/>
        <v>0</v>
      </c>
      <c r="BQ190">
        <f t="shared" si="251"/>
        <v>0</v>
      </c>
      <c r="BR190" s="13">
        <f t="shared" ref="BR190:BR253" si="308">BR189/(1+BR$5)</f>
        <v>2.2079946310646636E-2</v>
      </c>
      <c r="BS190" s="8">
        <f>BS$3*temperature!$I300</f>
        <v>-30.246226836363292</v>
      </c>
      <c r="BT190" s="8">
        <f>BT$3*temperature!$I300</f>
        <v>-27.955336673812372</v>
      </c>
      <c r="BU190" s="8">
        <f>BU$3*temperature!$I300</f>
        <v>-24.542378347560078</v>
      </c>
      <c r="BV190" s="8">
        <f t="shared" si="252"/>
        <v>-22.562932142640946</v>
      </c>
      <c r="BW190" s="8">
        <f t="shared" si="236"/>
        <v>-17.230854910966809</v>
      </c>
      <c r="BX190" s="8">
        <f t="shared" si="237"/>
        <v>-15.127206851813973</v>
      </c>
      <c r="BY190" s="15">
        <f t="shared" si="253"/>
        <v>0.25402489822251695</v>
      </c>
      <c r="BZ190" s="15">
        <f t="shared" si="238"/>
        <v>0.38362913986623176</v>
      </c>
      <c r="CA190" s="15">
        <f t="shared" si="239"/>
        <v>0.38362913986623182</v>
      </c>
      <c r="CB190" s="8">
        <f t="shared" si="254"/>
        <v>3.8416473468611732</v>
      </c>
      <c r="CC190" s="8">
        <f t="shared" si="240"/>
        <v>5.3622408814227818</v>
      </c>
      <c r="CD190" s="8">
        <f t="shared" si="241"/>
        <v>4.7075857478730523</v>
      </c>
      <c r="CE190" s="8">
        <f t="shared" si="255"/>
        <v>-26.404579489502119</v>
      </c>
      <c r="CF190" s="8">
        <f t="shared" si="242"/>
        <v>-22.59309579238959</v>
      </c>
      <c r="CG190" s="8">
        <f t="shared" si="243"/>
        <v>-19.834792599687027</v>
      </c>
      <c r="CH190" s="8">
        <f>CH$3*temperature!$I300+CH$4*temperature!$I300^2</f>
        <v>-26.404579489502119</v>
      </c>
      <c r="CI190" s="8">
        <f>CI$3*temperature!$I300+CI$4*temperature!$I300^2</f>
        <v>-22.593130792258762</v>
      </c>
      <c r="CJ190" s="8">
        <f>CJ$3*temperature!$I300+CJ$4*temperature!$I300^2</f>
        <v>-19.834810464679482</v>
      </c>
      <c r="CK190" s="13"/>
      <c r="CL190" s="13"/>
      <c r="CM190" s="13"/>
    </row>
    <row r="191" spans="1:91" x14ac:dyDescent="0.3">
      <c r="A191">
        <f t="shared" si="265"/>
        <v>2145</v>
      </c>
      <c r="B191" s="4">
        <f t="shared" si="266"/>
        <v>1165.3163609044718</v>
      </c>
      <c r="C191" s="4">
        <f t="shared" si="267"/>
        <v>2963.7223901573925</v>
      </c>
      <c r="D191" s="4">
        <f t="shared" si="268"/>
        <v>4368.6095814827049</v>
      </c>
      <c r="E191" s="11">
        <f t="shared" si="269"/>
        <v>4.0393797695930734E-6</v>
      </c>
      <c r="F191" s="11">
        <f t="shared" si="270"/>
        <v>7.9578490086503572E-6</v>
      </c>
      <c r="G191" s="11">
        <f t="shared" si="271"/>
        <v>1.6245665673454043E-5</v>
      </c>
      <c r="H191" s="4">
        <f t="shared" si="272"/>
        <v>184842.44090595475</v>
      </c>
      <c r="I191" s="4">
        <f t="shared" si="273"/>
        <v>78090.928055152646</v>
      </c>
      <c r="J191" s="4">
        <f t="shared" si="274"/>
        <v>29426.934159119959</v>
      </c>
      <c r="K191" s="4">
        <f t="shared" si="275"/>
        <v>158619.96545083041</v>
      </c>
      <c r="L191" s="4">
        <f t="shared" si="276"/>
        <v>26348.934810660696</v>
      </c>
      <c r="M191" s="4">
        <f t="shared" si="277"/>
        <v>6735.995426062419</v>
      </c>
      <c r="N191" s="11">
        <f t="shared" si="278"/>
        <v>4.6073172152336639E-3</v>
      </c>
      <c r="O191" s="11">
        <f t="shared" si="279"/>
        <v>6.9686672251128012E-3</v>
      </c>
      <c r="P191" s="11">
        <f t="shared" si="280"/>
        <v>6.4207659397592654E-3</v>
      </c>
      <c r="Q191" s="4">
        <f t="shared" si="281"/>
        <v>6056.5382750628987</v>
      </c>
      <c r="R191" s="4">
        <f t="shared" si="282"/>
        <v>8948.9919960853222</v>
      </c>
      <c r="S191" s="4">
        <f t="shared" si="283"/>
        <v>5157.3365974353355</v>
      </c>
      <c r="T191" s="4">
        <f t="shared" si="284"/>
        <v>32.765950532672207</v>
      </c>
      <c r="U191" s="4">
        <f t="shared" si="285"/>
        <v>114.59707572901412</v>
      </c>
      <c r="V191" s="4">
        <f t="shared" si="286"/>
        <v>175.25905245677725</v>
      </c>
      <c r="W191" s="11">
        <f t="shared" si="287"/>
        <v>-1.0734613539272964E-2</v>
      </c>
      <c r="X191" s="11">
        <f t="shared" si="288"/>
        <v>-1.217998157191269E-2</v>
      </c>
      <c r="Y191" s="11">
        <f t="shared" si="289"/>
        <v>-9.7425357312937999E-3</v>
      </c>
      <c r="Z191" s="4">
        <f t="shared" si="304"/>
        <v>8156.0591025811382</v>
      </c>
      <c r="AA191" s="4">
        <f t="shared" si="305"/>
        <v>26926.291722368449</v>
      </c>
      <c r="AB191" s="4">
        <f t="shared" si="306"/>
        <v>45281.912818780016</v>
      </c>
      <c r="AC191" s="12">
        <f t="shared" si="290"/>
        <v>1.3383410629845669</v>
      </c>
      <c r="AD191" s="12">
        <f t="shared" si="291"/>
        <v>2.9929513902838134</v>
      </c>
      <c r="AE191" s="12">
        <f t="shared" si="292"/>
        <v>8.7505239248896487</v>
      </c>
      <c r="AF191" s="11">
        <f t="shared" si="293"/>
        <v>-4.0504037456468023E-3</v>
      </c>
      <c r="AG191" s="11">
        <f t="shared" si="294"/>
        <v>2.9673830763510267E-4</v>
      </c>
      <c r="AH191" s="11">
        <f t="shared" si="295"/>
        <v>9.7937136394747881E-3</v>
      </c>
      <c r="AI191" s="1">
        <f t="shared" si="259"/>
        <v>351529.17362330284</v>
      </c>
      <c r="AJ191" s="1">
        <f t="shared" si="260"/>
        <v>145052.57681969352</v>
      </c>
      <c r="AK191" s="1">
        <f t="shared" si="261"/>
        <v>54960.162397733395</v>
      </c>
      <c r="AL191" s="10">
        <f t="shared" si="296"/>
        <v>68.802394644376221</v>
      </c>
      <c r="AM191" s="10">
        <f t="shared" si="297"/>
        <v>15.633124221322868</v>
      </c>
      <c r="AN191" s="10">
        <f t="shared" si="298"/>
        <v>5.0637809243714118</v>
      </c>
      <c r="AO191" s="7">
        <f t="shared" si="299"/>
        <v>5.3096212199446454E-3</v>
      </c>
      <c r="AP191" s="7">
        <f t="shared" si="300"/>
        <v>6.6887223429410074E-3</v>
      </c>
      <c r="AQ191" s="7">
        <f t="shared" si="301"/>
        <v>6.0675151098131229E-3</v>
      </c>
      <c r="AR191" s="1">
        <f t="shared" si="307"/>
        <v>184842.44090595475</v>
      </c>
      <c r="AS191" s="1">
        <f t="shared" si="302"/>
        <v>78090.928055152646</v>
      </c>
      <c r="AT191" s="1">
        <f t="shared" si="303"/>
        <v>29426.934159119959</v>
      </c>
      <c r="AU191" s="1">
        <f t="shared" si="262"/>
        <v>36968.488181190951</v>
      </c>
      <c r="AV191" s="1">
        <f t="shared" si="263"/>
        <v>15618.185611030531</v>
      </c>
      <c r="AW191" s="1">
        <f t="shared" si="264"/>
        <v>5885.386831823992</v>
      </c>
      <c r="AX191" s="1">
        <f t="shared" si="244"/>
        <v>126895.97236066432</v>
      </c>
      <c r="AY191" s="1">
        <f t="shared" si="227"/>
        <v>21079.147848528555</v>
      </c>
      <c r="AZ191" s="1">
        <f t="shared" si="228"/>
        <v>5388.7963408499354</v>
      </c>
      <c r="BA191" s="1">
        <f t="shared" si="245"/>
        <v>13693.775791280448</v>
      </c>
      <c r="BB191" s="1">
        <f t="shared" si="246"/>
        <v>29506.937412226976</v>
      </c>
      <c r="BC191" s="1">
        <f t="shared" si="247"/>
        <v>37535.431329364641</v>
      </c>
      <c r="BD191" s="1">
        <f t="shared" si="229"/>
        <v>1730.7278996256525</v>
      </c>
      <c r="BE191">
        <f t="shared" si="256"/>
        <v>0</v>
      </c>
      <c r="BF191">
        <f t="shared" si="257"/>
        <v>0</v>
      </c>
      <c r="BG191">
        <f t="shared" si="258"/>
        <v>0</v>
      </c>
      <c r="BH191">
        <f t="shared" si="230"/>
        <v>0</v>
      </c>
      <c r="BI191">
        <f t="shared" si="248"/>
        <v>0</v>
      </c>
      <c r="BJ191">
        <f t="shared" si="231"/>
        <v>0</v>
      </c>
      <c r="BK191">
        <f t="shared" si="232"/>
        <v>0</v>
      </c>
      <c r="BL191">
        <f t="shared" si="233"/>
        <v>0</v>
      </c>
      <c r="BM191">
        <f t="shared" si="234"/>
        <v>0</v>
      </c>
      <c r="BN191">
        <f t="shared" si="235"/>
        <v>0</v>
      </c>
      <c r="BO191">
        <f t="shared" si="249"/>
        <v>0</v>
      </c>
      <c r="BP191">
        <f t="shared" si="250"/>
        <v>0</v>
      </c>
      <c r="BQ191">
        <f t="shared" si="251"/>
        <v>0</v>
      </c>
      <c r="BR191" s="13">
        <f t="shared" si="308"/>
        <v>2.1436841078297703E-2</v>
      </c>
      <c r="BS191" s="8">
        <f>BS$3*temperature!$I301</f>
        <v>-30.417163297417968</v>
      </c>
      <c r="BT191" s="8">
        <f>BT$3*temperature!$I301</f>
        <v>-28.113326175923376</v>
      </c>
      <c r="BU191" s="8">
        <f>BU$3*temperature!$I301</f>
        <v>-24.681079525835749</v>
      </c>
      <c r="BV191" s="8">
        <f t="shared" si="252"/>
        <v>-22.646778969485922</v>
      </c>
      <c r="BW191" s="8">
        <f t="shared" si="236"/>
        <v>-17.267283125759501</v>
      </c>
      <c r="BX191" s="8">
        <f t="shared" si="237"/>
        <v>-15.159187687544918</v>
      </c>
      <c r="BY191" s="15">
        <f t="shared" si="253"/>
        <v>0.25546051917969786</v>
      </c>
      <c r="BZ191" s="15">
        <f t="shared" si="238"/>
        <v>0.38579721880979589</v>
      </c>
      <c r="CA191" s="15">
        <f t="shared" si="239"/>
        <v>0.38579721880979595</v>
      </c>
      <c r="CB191" s="8">
        <f t="shared" si="254"/>
        <v>3.8851921639660221</v>
      </c>
      <c r="CC191" s="8">
        <f t="shared" si="240"/>
        <v>5.4230215250819365</v>
      </c>
      <c r="CD191" s="8">
        <f t="shared" si="241"/>
        <v>4.7609459191454144</v>
      </c>
      <c r="CE191" s="8">
        <f t="shared" si="255"/>
        <v>-26.531971133451943</v>
      </c>
      <c r="CF191" s="8">
        <f t="shared" si="242"/>
        <v>-22.690304650841437</v>
      </c>
      <c r="CG191" s="8">
        <f t="shared" si="243"/>
        <v>-19.920133606690332</v>
      </c>
      <c r="CH191" s="8">
        <f>CH$3*temperature!$I301+CH$4*temperature!$I301^2</f>
        <v>-26.531971133451947</v>
      </c>
      <c r="CI191" s="8">
        <f>CI$3*temperature!$I301+CI$4*temperature!$I301^2</f>
        <v>-22.690339724704572</v>
      </c>
      <c r="CJ191" s="8">
        <f>CJ$3*temperature!$I301+CJ$4*temperature!$I301^2</f>
        <v>-19.920151509451593</v>
      </c>
      <c r="CK191" s="13"/>
      <c r="CL191" s="13"/>
      <c r="CM191" s="13"/>
    </row>
    <row r="192" spans="1:91" x14ac:dyDescent="0.3">
      <c r="A192">
        <f t="shared" si="265"/>
        <v>2146</v>
      </c>
      <c r="B192" s="4">
        <f t="shared" si="266"/>
        <v>1165.3208327020386</v>
      </c>
      <c r="C192" s="4">
        <f t="shared" si="267"/>
        <v>2963.7447957699133</v>
      </c>
      <c r="D192" s="4">
        <f t="shared" si="268"/>
        <v>4368.6770039048879</v>
      </c>
      <c r="E192" s="11">
        <f t="shared" si="269"/>
        <v>3.8374107811134193E-6</v>
      </c>
      <c r="F192" s="11">
        <f t="shared" si="270"/>
        <v>7.5599565582178389E-6</v>
      </c>
      <c r="G192" s="11">
        <f t="shared" si="271"/>
        <v>1.5433382389781341E-5</v>
      </c>
      <c r="H192" s="4">
        <f t="shared" si="272"/>
        <v>185684.21172088286</v>
      </c>
      <c r="I192" s="4">
        <f t="shared" si="273"/>
        <v>78629.897399533991</v>
      </c>
      <c r="J192" s="4">
        <f t="shared" si="274"/>
        <v>29614.330800253607</v>
      </c>
      <c r="K192" s="4">
        <f t="shared" si="275"/>
        <v>159341.70788857812</v>
      </c>
      <c r="L192" s="4">
        <f t="shared" si="276"/>
        <v>26530.589783493062</v>
      </c>
      <c r="M192" s="4">
        <f t="shared" si="277"/>
        <v>6778.7869814553023</v>
      </c>
      <c r="N192" s="11">
        <f t="shared" si="278"/>
        <v>4.5501361426751874E-3</v>
      </c>
      <c r="O192" s="11">
        <f t="shared" si="279"/>
        <v>6.8942055585059503E-3</v>
      </c>
      <c r="P192" s="11">
        <f t="shared" si="280"/>
        <v>6.3526699004750053E-3</v>
      </c>
      <c r="Q192" s="4">
        <f t="shared" si="281"/>
        <v>6018.8090222820356</v>
      </c>
      <c r="R192" s="4">
        <f t="shared" si="282"/>
        <v>8901.005461092469</v>
      </c>
      <c r="S192" s="4">
        <f t="shared" si="283"/>
        <v>5139.6140454256938</v>
      </c>
      <c r="T192" s="4">
        <f t="shared" si="284"/>
        <v>32.414220716457038</v>
      </c>
      <c r="U192" s="4">
        <f t="shared" si="285"/>
        <v>113.20128545843964</v>
      </c>
      <c r="V192" s="4">
        <f t="shared" si="286"/>
        <v>173.55158487598442</v>
      </c>
      <c r="W192" s="11">
        <f t="shared" si="287"/>
        <v>-1.0734613539272964E-2</v>
      </c>
      <c r="X192" s="11">
        <f t="shared" si="288"/>
        <v>-1.217998157191269E-2</v>
      </c>
      <c r="Y192" s="11">
        <f t="shared" si="289"/>
        <v>-9.7425357312937999E-3</v>
      </c>
      <c r="Z192" s="4">
        <f t="shared" si="304"/>
        <v>8072.8824592218343</v>
      </c>
      <c r="AA192" s="4">
        <f t="shared" si="305"/>
        <v>26791.845844897452</v>
      </c>
      <c r="AB192" s="4">
        <f t="shared" si="306"/>
        <v>45571.381678294019</v>
      </c>
      <c r="AC192" s="12">
        <f t="shared" si="290"/>
        <v>1.3329202413301013</v>
      </c>
      <c r="AD192" s="12">
        <f t="shared" si="291"/>
        <v>2.9938395136142004</v>
      </c>
      <c r="AE192" s="12">
        <f t="shared" si="292"/>
        <v>8.8362240504053915</v>
      </c>
      <c r="AF192" s="11">
        <f t="shared" si="293"/>
        <v>-4.0504037456468023E-3</v>
      </c>
      <c r="AG192" s="11">
        <f t="shared" si="294"/>
        <v>2.9673830763510267E-4</v>
      </c>
      <c r="AH192" s="11">
        <f t="shared" si="295"/>
        <v>9.7937136394747881E-3</v>
      </c>
      <c r="AI192" s="1">
        <f t="shared" si="259"/>
        <v>353344.74444216356</v>
      </c>
      <c r="AJ192" s="1">
        <f t="shared" si="260"/>
        <v>146165.5047487547</v>
      </c>
      <c r="AK192" s="1">
        <f t="shared" si="261"/>
        <v>55349.532989784049</v>
      </c>
      <c r="AL192" s="10">
        <f t="shared" si="296"/>
        <v>69.164056152417146</v>
      </c>
      <c r="AM192" s="10">
        <f t="shared" si="297"/>
        <v>15.736644192319311</v>
      </c>
      <c r="AN192" s="10">
        <f t="shared" si="298"/>
        <v>5.0941982459701043</v>
      </c>
      <c r="AO192" s="7">
        <f t="shared" si="299"/>
        <v>5.2565250077451992E-3</v>
      </c>
      <c r="AP192" s="7">
        <f t="shared" si="300"/>
        <v>6.6218351195115972E-3</v>
      </c>
      <c r="AQ192" s="7">
        <f t="shared" si="301"/>
        <v>6.0068399587149919E-3</v>
      </c>
      <c r="AR192" s="1">
        <f t="shared" si="307"/>
        <v>185684.21172088286</v>
      </c>
      <c r="AS192" s="1">
        <f t="shared" si="302"/>
        <v>78629.897399533991</v>
      </c>
      <c r="AT192" s="1">
        <f t="shared" si="303"/>
        <v>29614.330800253607</v>
      </c>
      <c r="AU192" s="1">
        <f t="shared" si="262"/>
        <v>37136.84234417657</v>
      </c>
      <c r="AV192" s="1">
        <f t="shared" si="263"/>
        <v>15725.979479906799</v>
      </c>
      <c r="AW192" s="1">
        <f t="shared" si="264"/>
        <v>5922.8661600507221</v>
      </c>
      <c r="AX192" s="1">
        <f t="shared" si="244"/>
        <v>127473.3663108625</v>
      </c>
      <c r="AY192" s="1">
        <f t="shared" si="227"/>
        <v>21224.471826794448</v>
      </c>
      <c r="AZ192" s="1">
        <f t="shared" si="228"/>
        <v>5423.0295851642413</v>
      </c>
      <c r="BA192" s="1">
        <f t="shared" si="245"/>
        <v>13699.118681581382</v>
      </c>
      <c r="BB192" s="1">
        <f t="shared" si="246"/>
        <v>29527.523037795094</v>
      </c>
      <c r="BC192" s="1">
        <f t="shared" si="247"/>
        <v>37563.675610430575</v>
      </c>
      <c r="BD192" s="1">
        <f t="shared" si="229"/>
        <v>1681.4458187032183</v>
      </c>
      <c r="BE192">
        <f t="shared" si="256"/>
        <v>0</v>
      </c>
      <c r="BF192">
        <f t="shared" si="257"/>
        <v>0</v>
      </c>
      <c r="BG192">
        <f t="shared" si="258"/>
        <v>0</v>
      </c>
      <c r="BH192">
        <f t="shared" si="230"/>
        <v>0</v>
      </c>
      <c r="BI192">
        <f t="shared" si="248"/>
        <v>0</v>
      </c>
      <c r="BJ192">
        <f t="shared" si="231"/>
        <v>0</v>
      </c>
      <c r="BK192">
        <f t="shared" si="232"/>
        <v>0</v>
      </c>
      <c r="BL192">
        <f t="shared" si="233"/>
        <v>0</v>
      </c>
      <c r="BM192">
        <f t="shared" si="234"/>
        <v>0</v>
      </c>
      <c r="BN192">
        <f t="shared" si="235"/>
        <v>0</v>
      </c>
      <c r="BO192">
        <f t="shared" si="249"/>
        <v>0</v>
      </c>
      <c r="BP192">
        <f t="shared" si="250"/>
        <v>0</v>
      </c>
      <c r="BQ192">
        <f t="shared" si="251"/>
        <v>0</v>
      </c>
      <c r="BR192" s="13">
        <f t="shared" si="308"/>
        <v>2.0812467066308449E-2</v>
      </c>
      <c r="BS192" s="8">
        <f>BS$3*temperature!$I302</f>
        <v>-30.587271747288089</v>
      </c>
      <c r="BT192" s="8">
        <f>BT$3*temperature!$I302</f>
        <v>-28.270550381537756</v>
      </c>
      <c r="BU192" s="8">
        <f>BU$3*temperature!$I302</f>
        <v>-24.819108839687562</v>
      </c>
      <c r="BV192" s="8">
        <f t="shared" si="252"/>
        <v>-22.729732405211198</v>
      </c>
      <c r="BW192" s="8">
        <f t="shared" si="236"/>
        <v>-17.302854785559049</v>
      </c>
      <c r="BX192" s="8">
        <f t="shared" si="237"/>
        <v>-15.190416541750384</v>
      </c>
      <c r="BY192" s="15">
        <f t="shared" si="253"/>
        <v>0.25688918603123045</v>
      </c>
      <c r="BZ192" s="15">
        <f t="shared" si="238"/>
        <v>0.38795479564279101</v>
      </c>
      <c r="CA192" s="15">
        <f t="shared" si="239"/>
        <v>0.38795479564279106</v>
      </c>
      <c r="CB192" s="8">
        <f t="shared" si="254"/>
        <v>3.9287696710384443</v>
      </c>
      <c r="CC192" s="8">
        <f t="shared" si="240"/>
        <v>5.4838477979893536</v>
      </c>
      <c r="CD192" s="8">
        <f t="shared" si="241"/>
        <v>4.8143461489685881</v>
      </c>
      <c r="CE192" s="8">
        <f t="shared" si="255"/>
        <v>-26.658502076249643</v>
      </c>
      <c r="CF192" s="8">
        <f t="shared" si="242"/>
        <v>-22.786702583548404</v>
      </c>
      <c r="CG192" s="8">
        <f t="shared" si="243"/>
        <v>-20.004762690718973</v>
      </c>
      <c r="CH192" s="8">
        <f>CH$3*temperature!$I302+CH$4*temperature!$I302^2</f>
        <v>-26.658502076249643</v>
      </c>
      <c r="CI192" s="8">
        <f>CI$3*temperature!$I302+CI$4*temperature!$I302^2</f>
        <v>-22.786737729665635</v>
      </c>
      <c r="CJ192" s="8">
        <f>CJ$3*temperature!$I302+CJ$4*temperature!$I302^2</f>
        <v>-20.004780630360955</v>
      </c>
      <c r="CK192" s="13"/>
      <c r="CL192" s="13"/>
      <c r="CM192" s="13"/>
    </row>
    <row r="193" spans="1:91" x14ac:dyDescent="0.3">
      <c r="A193">
        <f t="shared" si="265"/>
        <v>2147</v>
      </c>
      <c r="B193" s="4">
        <f t="shared" si="266"/>
        <v>1165.3250809260292</v>
      </c>
      <c r="C193" s="4">
        <f t="shared" si="267"/>
        <v>2963.7660812627237</v>
      </c>
      <c r="D193" s="4">
        <f t="shared" si="268"/>
        <v>4368.7410561944898</v>
      </c>
      <c r="E193" s="11">
        <f t="shared" si="269"/>
        <v>3.6455402420577483E-6</v>
      </c>
      <c r="F193" s="11">
        <f t="shared" si="270"/>
        <v>7.181958730306947E-6</v>
      </c>
      <c r="G193" s="11">
        <f t="shared" si="271"/>
        <v>1.4661713270292274E-5</v>
      </c>
      <c r="H193" s="4">
        <f t="shared" si="272"/>
        <v>186519.29004709248</v>
      </c>
      <c r="I193" s="4">
        <f t="shared" si="273"/>
        <v>79166.766626194818</v>
      </c>
      <c r="J193" s="4">
        <f t="shared" si="274"/>
        <v>29800.903428261205</v>
      </c>
      <c r="K193" s="4">
        <f t="shared" si="275"/>
        <v>160057.73247313476</v>
      </c>
      <c r="L193" s="4">
        <f t="shared" si="276"/>
        <v>26711.543507666272</v>
      </c>
      <c r="M193" s="4">
        <f t="shared" si="277"/>
        <v>6821.3938626566451</v>
      </c>
      <c r="N193" s="11">
        <f t="shared" si="278"/>
        <v>4.4936419600656308E-3</v>
      </c>
      <c r="O193" s="11">
        <f t="shared" si="279"/>
        <v>6.820569224050832E-3</v>
      </c>
      <c r="P193" s="11">
        <f t="shared" si="280"/>
        <v>6.2853252828127815E-3</v>
      </c>
      <c r="Q193" s="4">
        <f t="shared" si="281"/>
        <v>5980.9772776878144</v>
      </c>
      <c r="R193" s="4">
        <f t="shared" si="282"/>
        <v>8852.6254354953489</v>
      </c>
      <c r="S193" s="4">
        <f t="shared" si="283"/>
        <v>5121.6056841620757</v>
      </c>
      <c r="T193" s="4">
        <f t="shared" si="284"/>
        <v>32.066266583889174</v>
      </c>
      <c r="U193" s="4">
        <f t="shared" si="285"/>
        <v>111.82249588763902</v>
      </c>
      <c r="V193" s="4">
        <f t="shared" si="286"/>
        <v>171.86075235910747</v>
      </c>
      <c r="W193" s="11">
        <f t="shared" si="287"/>
        <v>-1.0734613539272964E-2</v>
      </c>
      <c r="X193" s="11">
        <f t="shared" si="288"/>
        <v>-1.217998157191269E-2</v>
      </c>
      <c r="Y193" s="11">
        <f t="shared" si="289"/>
        <v>-9.7425357312937999E-3</v>
      </c>
      <c r="Z193" s="4">
        <f t="shared" si="304"/>
        <v>7990.0976362964902</v>
      </c>
      <c r="AA193" s="4">
        <f t="shared" si="305"/>
        <v>26656.089396701202</v>
      </c>
      <c r="AB193" s="4">
        <f t="shared" si="306"/>
        <v>45859.560600436147</v>
      </c>
      <c r="AC193" s="12">
        <f t="shared" si="290"/>
        <v>1.3275213761919695</v>
      </c>
      <c r="AD193" s="12">
        <f t="shared" si="291"/>
        <v>2.9947279004848015</v>
      </c>
      <c r="AE193" s="12">
        <f t="shared" si="292"/>
        <v>8.9227634984093012</v>
      </c>
      <c r="AF193" s="11">
        <f t="shared" si="293"/>
        <v>-4.0504037456468023E-3</v>
      </c>
      <c r="AG193" s="11">
        <f t="shared" si="294"/>
        <v>2.9673830763510267E-4</v>
      </c>
      <c r="AH193" s="11">
        <f t="shared" si="295"/>
        <v>9.7937136394747881E-3</v>
      </c>
      <c r="AI193" s="1">
        <f t="shared" si="259"/>
        <v>355147.11234212376</v>
      </c>
      <c r="AJ193" s="1">
        <f t="shared" si="260"/>
        <v>147274.93375378603</v>
      </c>
      <c r="AK193" s="1">
        <f t="shared" si="261"/>
        <v>55737.445850856369</v>
      </c>
      <c r="AL193" s="10">
        <f t="shared" si="296"/>
        <v>69.523983117311403</v>
      </c>
      <c r="AM193" s="10">
        <f t="shared" si="297"/>
        <v>15.83980760086351</v>
      </c>
      <c r="AN193" s="10">
        <f t="shared" si="298"/>
        <v>5.124492279215799</v>
      </c>
      <c r="AO193" s="7">
        <f t="shared" si="299"/>
        <v>5.2039597576677473E-3</v>
      </c>
      <c r="AP193" s="7">
        <f t="shared" si="300"/>
        <v>6.555616768316481E-3</v>
      </c>
      <c r="AQ193" s="7">
        <f t="shared" si="301"/>
        <v>5.9467715591278421E-3</v>
      </c>
      <c r="AR193" s="1">
        <f t="shared" si="307"/>
        <v>186519.29004709248</v>
      </c>
      <c r="AS193" s="1">
        <f t="shared" si="302"/>
        <v>79166.766626194818</v>
      </c>
      <c r="AT193" s="1">
        <f t="shared" si="303"/>
        <v>29800.903428261205</v>
      </c>
      <c r="AU193" s="1">
        <f t="shared" si="262"/>
        <v>37303.858009418494</v>
      </c>
      <c r="AV193" s="1">
        <f t="shared" si="263"/>
        <v>15833.353325238964</v>
      </c>
      <c r="AW193" s="1">
        <f t="shared" si="264"/>
        <v>5960.1806856522417</v>
      </c>
      <c r="AX193" s="1">
        <f t="shared" si="244"/>
        <v>128046.1859785078</v>
      </c>
      <c r="AY193" s="1">
        <f t="shared" si="227"/>
        <v>21369.234806133019</v>
      </c>
      <c r="AZ193" s="1">
        <f t="shared" si="228"/>
        <v>5457.1150901253159</v>
      </c>
      <c r="BA193" s="1">
        <f t="shared" si="245"/>
        <v>13704.393445480471</v>
      </c>
      <c r="BB193" s="1">
        <f t="shared" si="246"/>
        <v>29547.88104939217</v>
      </c>
      <c r="BC193" s="1">
        <f t="shared" si="247"/>
        <v>37591.599382538487</v>
      </c>
      <c r="BD193" s="1">
        <f t="shared" si="229"/>
        <v>1633.5538471712746</v>
      </c>
      <c r="BE193">
        <f t="shared" si="256"/>
        <v>0</v>
      </c>
      <c r="BF193">
        <f t="shared" si="257"/>
        <v>0</v>
      </c>
      <c r="BG193">
        <f t="shared" si="258"/>
        <v>0</v>
      </c>
      <c r="BH193">
        <f t="shared" si="230"/>
        <v>0</v>
      </c>
      <c r="BI193">
        <f t="shared" si="248"/>
        <v>0</v>
      </c>
      <c r="BJ193">
        <f t="shared" si="231"/>
        <v>0</v>
      </c>
      <c r="BK193">
        <f t="shared" si="232"/>
        <v>0</v>
      </c>
      <c r="BL193">
        <f t="shared" si="233"/>
        <v>0</v>
      </c>
      <c r="BM193">
        <f t="shared" si="234"/>
        <v>0</v>
      </c>
      <c r="BN193">
        <f t="shared" si="235"/>
        <v>0</v>
      </c>
      <c r="BO193">
        <f t="shared" si="249"/>
        <v>0</v>
      </c>
      <c r="BP193">
        <f t="shared" si="250"/>
        <v>0</v>
      </c>
      <c r="BQ193">
        <f t="shared" si="251"/>
        <v>0</v>
      </c>
      <c r="BR193" s="13">
        <f t="shared" si="308"/>
        <v>2.0206278705153832E-2</v>
      </c>
      <c r="BS193" s="8">
        <f>BS$3*temperature!$I303</f>
        <v>-30.756552746442733</v>
      </c>
      <c r="BT193" s="8">
        <f>BT$3*temperature!$I303</f>
        <v>-28.427009808673905</v>
      </c>
      <c r="BU193" s="8">
        <f>BU$3*temperature!$I303</f>
        <v>-24.956466743891053</v>
      </c>
      <c r="BV193" s="8">
        <f t="shared" si="252"/>
        <v>-22.811799818448101</v>
      </c>
      <c r="BW193" s="8">
        <f t="shared" si="236"/>
        <v>-17.337579911339894</v>
      </c>
      <c r="BX193" s="8">
        <f t="shared" si="237"/>
        <v>-15.220902211983018</v>
      </c>
      <c r="BY193" s="15">
        <f t="shared" si="253"/>
        <v>0.25831090348425062</v>
      </c>
      <c r="BZ193" s="15">
        <f t="shared" si="238"/>
        <v>0.39010187747394748</v>
      </c>
      <c r="CA193" s="15">
        <f t="shared" si="239"/>
        <v>0.39010187747394753</v>
      </c>
      <c r="CB193" s="8">
        <f t="shared" si="254"/>
        <v>3.9723764639973154</v>
      </c>
      <c r="CC193" s="8">
        <f t="shared" si="240"/>
        <v>5.5447149486670053</v>
      </c>
      <c r="CD193" s="8">
        <f t="shared" si="241"/>
        <v>4.8677822659540171</v>
      </c>
      <c r="CE193" s="8">
        <f t="shared" si="255"/>
        <v>-26.784176282445415</v>
      </c>
      <c r="CF193" s="8">
        <f t="shared" si="242"/>
        <v>-22.882294860006901</v>
      </c>
      <c r="CG193" s="8">
        <f t="shared" si="243"/>
        <v>-20.088684477937036</v>
      </c>
      <c r="CH193" s="8">
        <f>CH$3*temperature!$I303+CH$4*temperature!$I303^2</f>
        <v>-26.784176282445415</v>
      </c>
      <c r="CI193" s="8">
        <f>CI$3*temperature!$I303+CI$4*temperature!$I303^2</f>
        <v>-22.882330076658722</v>
      </c>
      <c r="CJ193" s="8">
        <f>CJ$3*temperature!$I303+CJ$4*temperature!$I303^2</f>
        <v>-20.088702453582048</v>
      </c>
      <c r="CK193" s="13"/>
      <c r="CL193" s="13"/>
      <c r="CM193" s="13"/>
    </row>
    <row r="194" spans="1:91" x14ac:dyDescent="0.3">
      <c r="A194">
        <f t="shared" si="265"/>
        <v>2148</v>
      </c>
      <c r="B194" s="4">
        <f t="shared" si="266"/>
        <v>1165.3291167535328</v>
      </c>
      <c r="C194" s="4">
        <f t="shared" si="267"/>
        <v>2963.7863026261216</v>
      </c>
      <c r="D194" s="4">
        <f t="shared" si="268"/>
        <v>4368.8019067617724</v>
      </c>
      <c r="E194" s="11">
        <f t="shared" si="269"/>
        <v>3.4632632299548609E-6</v>
      </c>
      <c r="F194" s="11">
        <f t="shared" si="270"/>
        <v>6.8228607937915996E-6</v>
      </c>
      <c r="G194" s="11">
        <f t="shared" si="271"/>
        <v>1.3928627606777659E-5</v>
      </c>
      <c r="H194" s="4">
        <f t="shared" si="272"/>
        <v>187347.67880110419</v>
      </c>
      <c r="I194" s="4">
        <f t="shared" si="273"/>
        <v>79701.50774324681</v>
      </c>
      <c r="J194" s="4">
        <f t="shared" si="274"/>
        <v>29986.644629548937</v>
      </c>
      <c r="K194" s="4">
        <f t="shared" si="275"/>
        <v>160768.04063991155</v>
      </c>
      <c r="L194" s="4">
        <f t="shared" si="276"/>
        <v>26891.786250792007</v>
      </c>
      <c r="M194" s="4">
        <f t="shared" si="277"/>
        <v>6863.814214862291</v>
      </c>
      <c r="N194" s="11">
        <f t="shared" si="278"/>
        <v>4.4378247511160929E-3</v>
      </c>
      <c r="O194" s="11">
        <f t="shared" si="279"/>
        <v>6.7477472080190726E-3</v>
      </c>
      <c r="P194" s="11">
        <f t="shared" si="280"/>
        <v>6.2187220177791769E-3</v>
      </c>
      <c r="Q194" s="4">
        <f t="shared" si="281"/>
        <v>5943.0519855144248</v>
      </c>
      <c r="R194" s="4">
        <f t="shared" si="282"/>
        <v>8803.8683919604991</v>
      </c>
      <c r="S194" s="4">
        <f t="shared" si="283"/>
        <v>5103.3188828311677</v>
      </c>
      <c r="T194" s="4">
        <f t="shared" si="284"/>
        <v>31.722047604463821</v>
      </c>
      <c r="U194" s="4">
        <f t="shared" si="285"/>
        <v>110.4604999484023</v>
      </c>
      <c r="V194" s="4">
        <f t="shared" si="286"/>
        <v>170.18639283844183</v>
      </c>
      <c r="W194" s="11">
        <f t="shared" si="287"/>
        <v>-1.0734613539272964E-2</v>
      </c>
      <c r="X194" s="11">
        <f t="shared" si="288"/>
        <v>-1.217998157191269E-2</v>
      </c>
      <c r="Y194" s="11">
        <f t="shared" si="289"/>
        <v>-9.7425357312937999E-3</v>
      </c>
      <c r="Z194" s="4">
        <f t="shared" si="304"/>
        <v>7907.7154864530557</v>
      </c>
      <c r="AA194" s="4">
        <f t="shared" si="305"/>
        <v>26519.071274141679</v>
      </c>
      <c r="AB194" s="4">
        <f t="shared" si="306"/>
        <v>46146.437959543742</v>
      </c>
      <c r="AC194" s="12">
        <f t="shared" si="290"/>
        <v>1.3221443786374154</v>
      </c>
      <c r="AD194" s="12">
        <f t="shared" si="291"/>
        <v>2.9956165509738191</v>
      </c>
      <c r="AE194" s="12">
        <f t="shared" si="292"/>
        <v>9.0101504889854809</v>
      </c>
      <c r="AF194" s="11">
        <f t="shared" si="293"/>
        <v>-4.0504037456468023E-3</v>
      </c>
      <c r="AG194" s="11">
        <f t="shared" si="294"/>
        <v>2.9673830763510267E-4</v>
      </c>
      <c r="AH194" s="11">
        <f t="shared" si="295"/>
        <v>9.7937136394747881E-3</v>
      </c>
      <c r="AI194" s="1">
        <f t="shared" si="259"/>
        <v>356936.25911732984</v>
      </c>
      <c r="AJ194" s="1">
        <f t="shared" si="260"/>
        <v>148380.7937036464</v>
      </c>
      <c r="AK194" s="1">
        <f t="shared" si="261"/>
        <v>56123.881951422969</v>
      </c>
      <c r="AL194" s="10">
        <f t="shared" si="296"/>
        <v>69.882165127543317</v>
      </c>
      <c r="AM194" s="10">
        <f t="shared" si="297"/>
        <v>15.942608912095487</v>
      </c>
      <c r="AN194" s="10">
        <f t="shared" si="298"/>
        <v>5.1546617223073996</v>
      </c>
      <c r="AO194" s="7">
        <f t="shared" si="299"/>
        <v>5.1519201600910697E-3</v>
      </c>
      <c r="AP194" s="7">
        <f t="shared" si="300"/>
        <v>6.4900606006333163E-3</v>
      </c>
      <c r="AQ194" s="7">
        <f t="shared" si="301"/>
        <v>5.8873038435365635E-3</v>
      </c>
      <c r="AR194" s="1">
        <f t="shared" si="307"/>
        <v>187347.67880110419</v>
      </c>
      <c r="AS194" s="1">
        <f t="shared" si="302"/>
        <v>79701.50774324681</v>
      </c>
      <c r="AT194" s="1">
        <f t="shared" si="303"/>
        <v>29986.644629548937</v>
      </c>
      <c r="AU194" s="1">
        <f t="shared" si="262"/>
        <v>37469.535760220839</v>
      </c>
      <c r="AV194" s="1">
        <f t="shared" si="263"/>
        <v>15940.301548649362</v>
      </c>
      <c r="AW194" s="1">
        <f t="shared" si="264"/>
        <v>5997.3289259097874</v>
      </c>
      <c r="AX194" s="1">
        <f t="shared" si="244"/>
        <v>128614.43251192923</v>
      </c>
      <c r="AY194" s="1">
        <f t="shared" si="227"/>
        <v>21513.429000633605</v>
      </c>
      <c r="AZ194" s="1">
        <f t="shared" si="228"/>
        <v>5491.0513718898337</v>
      </c>
      <c r="BA194" s="1">
        <f t="shared" si="245"/>
        <v>13709.600992473226</v>
      </c>
      <c r="BB194" s="1">
        <f t="shared" si="246"/>
        <v>29568.014359526594</v>
      </c>
      <c r="BC194" s="1">
        <f t="shared" si="247"/>
        <v>37619.207218880263</v>
      </c>
      <c r="BD194" s="1">
        <f t="shared" si="229"/>
        <v>1587.0133429403711</v>
      </c>
      <c r="BE194">
        <f t="shared" si="256"/>
        <v>0</v>
      </c>
      <c r="BF194">
        <f t="shared" si="257"/>
        <v>0</v>
      </c>
      <c r="BG194">
        <f t="shared" si="258"/>
        <v>0</v>
      </c>
      <c r="BH194">
        <f t="shared" si="230"/>
        <v>0</v>
      </c>
      <c r="BI194">
        <f t="shared" si="248"/>
        <v>0</v>
      </c>
      <c r="BJ194">
        <f t="shared" si="231"/>
        <v>0</v>
      </c>
      <c r="BK194">
        <f t="shared" si="232"/>
        <v>0</v>
      </c>
      <c r="BL194">
        <f t="shared" si="233"/>
        <v>0</v>
      </c>
      <c r="BM194">
        <f t="shared" si="234"/>
        <v>0</v>
      </c>
      <c r="BN194">
        <f t="shared" si="235"/>
        <v>0</v>
      </c>
      <c r="BO194">
        <f t="shared" si="249"/>
        <v>0</v>
      </c>
      <c r="BP194">
        <f t="shared" si="250"/>
        <v>0</v>
      </c>
      <c r="BQ194">
        <f t="shared" si="251"/>
        <v>0</v>
      </c>
      <c r="BR194" s="13">
        <f t="shared" si="308"/>
        <v>1.9617746315683332E-2</v>
      </c>
      <c r="BS194" s="8">
        <f>BS$3*temperature!$I304</f>
        <v>-30.925007057348246</v>
      </c>
      <c r="BT194" s="8">
        <f>BT$3*temperature!$I304</f>
        <v>-28.582705162047933</v>
      </c>
      <c r="BU194" s="8">
        <f>BU$3*temperature!$I304</f>
        <v>-25.093153857126286</v>
      </c>
      <c r="BV194" s="8">
        <f t="shared" si="252"/>
        <v>-22.892988634005544</v>
      </c>
      <c r="BW194" s="8">
        <f t="shared" si="236"/>
        <v>-17.371468507236468</v>
      </c>
      <c r="BX194" s="8">
        <f t="shared" si="237"/>
        <v>-15.250653481011391</v>
      </c>
      <c r="BY194" s="15">
        <f t="shared" si="253"/>
        <v>0.25972567794238144</v>
      </c>
      <c r="BZ194" s="15">
        <f t="shared" si="238"/>
        <v>0.39223847397403544</v>
      </c>
      <c r="CA194" s="15">
        <f t="shared" si="239"/>
        <v>0.39223847397403544</v>
      </c>
      <c r="CB194" s="8">
        <f t="shared" si="254"/>
        <v>4.0160092116713519</v>
      </c>
      <c r="CC194" s="8">
        <f t="shared" si="240"/>
        <v>5.6056183274057334</v>
      </c>
      <c r="CD194" s="8">
        <f t="shared" si="241"/>
        <v>4.9212501880574475</v>
      </c>
      <c r="CE194" s="8">
        <f t="shared" si="255"/>
        <v>-26.908997845676897</v>
      </c>
      <c r="CF194" s="8">
        <f t="shared" si="242"/>
        <v>-22.977086834642201</v>
      </c>
      <c r="CG194" s="8">
        <f t="shared" si="243"/>
        <v>-20.17190366906884</v>
      </c>
      <c r="CH194" s="8">
        <f>CH$3*temperature!$I304+CH$4*temperature!$I304^2</f>
        <v>-26.908997845676893</v>
      </c>
      <c r="CI194" s="8">
        <f>CI$3*temperature!$I304+CI$4*temperature!$I304^2</f>
        <v>-22.97712212012943</v>
      </c>
      <c r="CJ194" s="8">
        <f>CJ$3*temperature!$I304+CJ$4*temperature!$I304^2</f>
        <v>-20.171921679849568</v>
      </c>
      <c r="CK194" s="13"/>
      <c r="CL194" s="13"/>
      <c r="CM194" s="13"/>
    </row>
    <row r="195" spans="1:91" x14ac:dyDescent="0.3">
      <c r="A195">
        <f t="shared" si="265"/>
        <v>2149</v>
      </c>
      <c r="B195" s="4">
        <f t="shared" si="266"/>
        <v>1165.3329508029396</v>
      </c>
      <c r="C195" s="4">
        <f t="shared" si="267"/>
        <v>2963.8055130524185</v>
      </c>
      <c r="D195" s="4">
        <f t="shared" si="268"/>
        <v>4368.8597156058777</v>
      </c>
      <c r="E195" s="11">
        <f t="shared" si="269"/>
        <v>3.2901000684571177E-6</v>
      </c>
      <c r="F195" s="11">
        <f t="shared" si="270"/>
        <v>6.4817177541020191E-6</v>
      </c>
      <c r="G195" s="11">
        <f t="shared" si="271"/>
        <v>1.3232196226438776E-5</v>
      </c>
      <c r="H195" s="4">
        <f t="shared" si="272"/>
        <v>188169.38184022417</v>
      </c>
      <c r="I195" s="4">
        <f t="shared" si="273"/>
        <v>80234.093436267998</v>
      </c>
      <c r="J195" s="4">
        <f t="shared" si="274"/>
        <v>30171.547193009461</v>
      </c>
      <c r="K195" s="4">
        <f t="shared" si="275"/>
        <v>161472.63467541305</v>
      </c>
      <c r="L195" s="4">
        <f t="shared" si="276"/>
        <v>27071.3085197129</v>
      </c>
      <c r="M195" s="4">
        <f t="shared" si="277"/>
        <v>6906.0462356423459</v>
      </c>
      <c r="N195" s="11">
        <f t="shared" si="278"/>
        <v>4.3826747697923718E-3</v>
      </c>
      <c r="O195" s="11">
        <f t="shared" si="279"/>
        <v>6.6757286870673394E-3</v>
      </c>
      <c r="P195" s="11">
        <f t="shared" si="280"/>
        <v>6.1528502168093357E-3</v>
      </c>
      <c r="Q195" s="4">
        <f t="shared" si="281"/>
        <v>5905.0419125884537</v>
      </c>
      <c r="R195" s="4">
        <f t="shared" si="282"/>
        <v>8754.750574659738</v>
      </c>
      <c r="S195" s="4">
        <f t="shared" si="283"/>
        <v>5084.7609394258452</v>
      </c>
      <c r="T195" s="4">
        <f t="shared" si="284"/>
        <v>31.381523682755482</v>
      </c>
      <c r="U195" s="4">
        <f t="shared" si="285"/>
        <v>109.11509309460649</v>
      </c>
      <c r="V195" s="4">
        <f t="shared" si="286"/>
        <v>168.52834582523332</v>
      </c>
      <c r="W195" s="11">
        <f t="shared" si="287"/>
        <v>-1.0734613539272964E-2</v>
      </c>
      <c r="X195" s="11">
        <f t="shared" si="288"/>
        <v>-1.217998157191269E-2</v>
      </c>
      <c r="Y195" s="11">
        <f t="shared" si="289"/>
        <v>-9.7425357312937999E-3</v>
      </c>
      <c r="Z195" s="4">
        <f t="shared" si="304"/>
        <v>7825.7464323999038</v>
      </c>
      <c r="AA195" s="4">
        <f t="shared" si="305"/>
        <v>26380.839751054427</v>
      </c>
      <c r="AB195" s="4">
        <f t="shared" si="306"/>
        <v>46432.002447278202</v>
      </c>
      <c r="AC195" s="12">
        <f t="shared" si="290"/>
        <v>1.3167891600938966</v>
      </c>
      <c r="AD195" s="12">
        <f t="shared" si="291"/>
        <v>2.9965054651594789</v>
      </c>
      <c r="AE195" s="12">
        <f t="shared" si="292"/>
        <v>9.0983933227231777</v>
      </c>
      <c r="AF195" s="11">
        <f t="shared" si="293"/>
        <v>-4.0504037456468023E-3</v>
      </c>
      <c r="AG195" s="11">
        <f t="shared" si="294"/>
        <v>2.9673830763510267E-4</v>
      </c>
      <c r="AH195" s="11">
        <f t="shared" si="295"/>
        <v>9.7937136394747881E-3</v>
      </c>
      <c r="AI195" s="1">
        <f t="shared" si="259"/>
        <v>358712.16896581772</v>
      </c>
      <c r="AJ195" s="1">
        <f t="shared" si="260"/>
        <v>149483.01588193112</v>
      </c>
      <c r="AK195" s="1">
        <f t="shared" si="261"/>
        <v>56508.822682190461</v>
      </c>
      <c r="AL195" s="10">
        <f t="shared" si="296"/>
        <v>70.238592189541194</v>
      </c>
      <c r="AM195" s="10">
        <f t="shared" si="297"/>
        <v>16.045042725087466</v>
      </c>
      <c r="AN195" s="10">
        <f t="shared" si="298"/>
        <v>5.1847053114795711</v>
      </c>
      <c r="AO195" s="7">
        <f t="shared" si="299"/>
        <v>5.1004009584901594E-3</v>
      </c>
      <c r="AP195" s="7">
        <f t="shared" si="300"/>
        <v>6.4251599946269829E-3</v>
      </c>
      <c r="AQ195" s="7">
        <f t="shared" si="301"/>
        <v>5.8284308051011974E-3</v>
      </c>
      <c r="AR195" s="1">
        <f t="shared" si="307"/>
        <v>188169.38184022417</v>
      </c>
      <c r="AS195" s="1">
        <f t="shared" si="302"/>
        <v>80234.093436267998</v>
      </c>
      <c r="AT195" s="1">
        <f t="shared" si="303"/>
        <v>30171.547193009461</v>
      </c>
      <c r="AU195" s="1">
        <f t="shared" si="262"/>
        <v>37633.876368044839</v>
      </c>
      <c r="AV195" s="1">
        <f t="shared" si="263"/>
        <v>16046.818687253601</v>
      </c>
      <c r="AW195" s="1">
        <f t="shared" si="264"/>
        <v>6034.3094386018929</v>
      </c>
      <c r="AX195" s="1">
        <f t="shared" si="244"/>
        <v>129178.10774033044</v>
      </c>
      <c r="AY195" s="1">
        <f t="shared" si="227"/>
        <v>21657.046815770318</v>
      </c>
      <c r="AZ195" s="1">
        <f t="shared" si="228"/>
        <v>5524.8369885138763</v>
      </c>
      <c r="BA195" s="1">
        <f t="shared" si="245"/>
        <v>13714.74221458373</v>
      </c>
      <c r="BB195" s="1">
        <f t="shared" si="246"/>
        <v>29587.925823469475</v>
      </c>
      <c r="BC195" s="1">
        <f t="shared" si="247"/>
        <v>37646.503583521342</v>
      </c>
      <c r="BD195" s="1">
        <f t="shared" si="229"/>
        <v>1541.7867119774389</v>
      </c>
      <c r="BE195">
        <f t="shared" si="256"/>
        <v>0</v>
      </c>
      <c r="BF195">
        <f t="shared" si="257"/>
        <v>0</v>
      </c>
      <c r="BG195">
        <f t="shared" si="258"/>
        <v>0</v>
      </c>
      <c r="BH195">
        <f t="shared" si="230"/>
        <v>0</v>
      </c>
      <c r="BI195">
        <f t="shared" si="248"/>
        <v>0</v>
      </c>
      <c r="BJ195">
        <f t="shared" si="231"/>
        <v>0</v>
      </c>
      <c r="BK195">
        <f t="shared" si="232"/>
        <v>0</v>
      </c>
      <c r="BL195">
        <f t="shared" si="233"/>
        <v>0</v>
      </c>
      <c r="BM195">
        <f t="shared" si="234"/>
        <v>0</v>
      </c>
      <c r="BN195">
        <f t="shared" si="235"/>
        <v>0</v>
      </c>
      <c r="BO195">
        <f t="shared" si="249"/>
        <v>0</v>
      </c>
      <c r="BP195">
        <f t="shared" si="250"/>
        <v>0</v>
      </c>
      <c r="BQ195">
        <f t="shared" si="251"/>
        <v>0</v>
      </c>
      <c r="BR195" s="13">
        <f t="shared" si="308"/>
        <v>1.9046355646294498E-2</v>
      </c>
      <c r="BS195" s="8">
        <f>BS$3*temperature!$I305</f>
        <v>-31.092635637400029</v>
      </c>
      <c r="BT195" s="8">
        <f>BT$3*temperature!$I305</f>
        <v>-28.737637326540828</v>
      </c>
      <c r="BU195" s="8">
        <f>BU$3*temperature!$I305</f>
        <v>-25.229170956242569</v>
      </c>
      <c r="BV195" s="8">
        <f t="shared" si="252"/>
        <v>-22.973306326727396</v>
      </c>
      <c r="BW195" s="8">
        <f t="shared" si="236"/>
        <v>-17.404530555302252</v>
      </c>
      <c r="BX195" s="8">
        <f t="shared" si="237"/>
        <v>-15.279679112218895</v>
      </c>
      <c r="BY195" s="15">
        <f t="shared" si="253"/>
        <v>0.26113351744637026</v>
      </c>
      <c r="BZ195" s="15">
        <f t="shared" si="238"/>
        <v>0.39436459728621504</v>
      </c>
      <c r="CA195" s="15">
        <f t="shared" si="239"/>
        <v>0.39436459728621509</v>
      </c>
      <c r="CB195" s="8">
        <f t="shared" si="254"/>
        <v>4.0596646553363165</v>
      </c>
      <c r="CC195" s="8">
        <f t="shared" si="240"/>
        <v>5.6665533856192871</v>
      </c>
      <c r="CD195" s="8">
        <f t="shared" si="241"/>
        <v>4.974745922011838</v>
      </c>
      <c r="CE195" s="8">
        <f t="shared" si="255"/>
        <v>-27.032970982063713</v>
      </c>
      <c r="CF195" s="8">
        <f t="shared" si="242"/>
        <v>-23.07108394092154</v>
      </c>
      <c r="CG195" s="8">
        <f t="shared" si="243"/>
        <v>-20.254425034230735</v>
      </c>
      <c r="CH195" s="8">
        <f>CH$3*temperature!$I305+CH$4*temperature!$I305^2</f>
        <v>-27.032970982063713</v>
      </c>
      <c r="CI195" s="8">
        <f>CI$3*temperature!$I305+CI$4*temperature!$I305^2</f>
        <v>-23.071119293565257</v>
      </c>
      <c r="CJ195" s="8">
        <f>CJ$3*temperature!$I305+CJ$4*temperature!$I305^2</f>
        <v>-20.254443079290212</v>
      </c>
      <c r="CK195" s="13"/>
      <c r="CL195" s="13"/>
      <c r="CM195" s="13"/>
    </row>
    <row r="196" spans="1:91" x14ac:dyDescent="0.3">
      <c r="A196">
        <f t="shared" si="265"/>
        <v>2150</v>
      </c>
      <c r="B196" s="4">
        <f t="shared" si="266"/>
        <v>1165.3365931618598</v>
      </c>
      <c r="C196" s="4">
        <f t="shared" si="267"/>
        <v>2963.8237630756917</v>
      </c>
      <c r="D196" s="4">
        <f t="shared" si="268"/>
        <v>4368.9146347344686</v>
      </c>
      <c r="E196" s="11">
        <f t="shared" si="269"/>
        <v>3.1255950650342616E-6</v>
      </c>
      <c r="F196" s="11">
        <f t="shared" si="270"/>
        <v>6.1576318663969183E-6</v>
      </c>
      <c r="G196" s="11">
        <f t="shared" si="271"/>
        <v>1.2570586415116835E-5</v>
      </c>
      <c r="H196" s="4">
        <f t="shared" si="272"/>
        <v>188984.4039408759</v>
      </c>
      <c r="I196" s="4">
        <f t="shared" si="273"/>
        <v>80764.497064028517</v>
      </c>
      <c r="J196" s="4">
        <f t="shared" si="274"/>
        <v>30355.604108873682</v>
      </c>
      <c r="K196" s="4">
        <f t="shared" si="275"/>
        <v>162171.51769697055</v>
      </c>
      <c r="L196" s="4">
        <f t="shared" si="276"/>
        <v>27250.101058713291</v>
      </c>
      <c r="M196" s="4">
        <f t="shared" si="277"/>
        <v>6948.0881744714197</v>
      </c>
      <c r="N196" s="11">
        <f t="shared" si="278"/>
        <v>4.3281824376146805E-3</v>
      </c>
      <c r="O196" s="11">
        <f t="shared" si="279"/>
        <v>6.6045030246764114E-3</v>
      </c>
      <c r="P196" s="11">
        <f t="shared" si="280"/>
        <v>6.0877001680199605E-3</v>
      </c>
      <c r="Q196" s="4">
        <f t="shared" si="281"/>
        <v>5866.9556497810236</v>
      </c>
      <c r="R196" s="4">
        <f t="shared" si="282"/>
        <v>8705.2879982789527</v>
      </c>
      <c r="S196" s="4">
        <f t="shared" si="283"/>
        <v>5065.939080015617</v>
      </c>
      <c r="T196" s="4">
        <f t="shared" si="284"/>
        <v>31.044655153747559</v>
      </c>
      <c r="U196" s="4">
        <f t="shared" si="285"/>
        <v>107.78607327149665</v>
      </c>
      <c r="V196" s="4">
        <f t="shared" si="286"/>
        <v>166.88645239429513</v>
      </c>
      <c r="W196" s="11">
        <f t="shared" si="287"/>
        <v>-1.0734613539272964E-2</v>
      </c>
      <c r="X196" s="11">
        <f t="shared" si="288"/>
        <v>-1.217998157191269E-2</v>
      </c>
      <c r="Y196" s="11">
        <f t="shared" si="289"/>
        <v>-9.7425357312937999E-3</v>
      </c>
      <c r="Z196" s="4">
        <f t="shared" si="304"/>
        <v>7744.200475512921</v>
      </c>
      <c r="AA196" s="4">
        <f t="shared" si="305"/>
        <v>26241.442474337098</v>
      </c>
      <c r="AB196" s="4">
        <f t="shared" si="306"/>
        <v>46716.243070837889</v>
      </c>
      <c r="AC196" s="12">
        <f t="shared" si="290"/>
        <v>1.3114556323476252</v>
      </c>
      <c r="AD196" s="12">
        <f t="shared" si="291"/>
        <v>2.9973946431200296</v>
      </c>
      <c r="AE196" s="12">
        <f t="shared" si="292"/>
        <v>9.1875003815052381</v>
      </c>
      <c r="AF196" s="11">
        <f t="shared" si="293"/>
        <v>-4.0504037456468023E-3</v>
      </c>
      <c r="AG196" s="11">
        <f t="shared" si="294"/>
        <v>2.9673830763510267E-4</v>
      </c>
      <c r="AH196" s="11">
        <f t="shared" si="295"/>
        <v>9.7937136394747881E-3</v>
      </c>
      <c r="AI196" s="1">
        <f t="shared" si="259"/>
        <v>360474.82843728078</v>
      </c>
      <c r="AJ196" s="1">
        <f t="shared" si="260"/>
        <v>150581.53298099161</v>
      </c>
      <c r="AK196" s="1">
        <f t="shared" si="261"/>
        <v>56892.24985257331</v>
      </c>
      <c r="AL196" s="10">
        <f t="shared" si="296"/>
        <v>70.593254722638463</v>
      </c>
      <c r="AM196" s="10">
        <f t="shared" si="297"/>
        <v>16.147103772050485</v>
      </c>
      <c r="AN196" s="10">
        <f t="shared" si="298"/>
        <v>5.2146218206708417</v>
      </c>
      <c r="AO196" s="7">
        <f t="shared" si="299"/>
        <v>5.0493969489052576E-3</v>
      </c>
      <c r="AP196" s="7">
        <f t="shared" si="300"/>
        <v>6.3609083946807128E-3</v>
      </c>
      <c r="AQ196" s="7">
        <f t="shared" si="301"/>
        <v>5.7701464970501852E-3</v>
      </c>
      <c r="AR196" s="1">
        <f t="shared" si="307"/>
        <v>188984.4039408759</v>
      </c>
      <c r="AS196" s="1">
        <f t="shared" si="302"/>
        <v>80764.497064028517</v>
      </c>
      <c r="AT196" s="1">
        <f t="shared" si="303"/>
        <v>30355.604108873682</v>
      </c>
      <c r="AU196" s="1">
        <f t="shared" si="262"/>
        <v>37796.880788175178</v>
      </c>
      <c r="AV196" s="1">
        <f t="shared" si="263"/>
        <v>16152.899412805704</v>
      </c>
      <c r="AW196" s="1">
        <f t="shared" si="264"/>
        <v>6071.1208217747371</v>
      </c>
      <c r="AX196" s="1">
        <f t="shared" si="244"/>
        <v>129737.21415757643</v>
      </c>
      <c r="AY196" s="1">
        <f t="shared" si="227"/>
        <v>21800.080846970635</v>
      </c>
      <c r="AZ196" s="1">
        <f t="shared" si="228"/>
        <v>5558.4705395771352</v>
      </c>
      <c r="BA196" s="1">
        <f t="shared" si="245"/>
        <v>13719.81798686394</v>
      </c>
      <c r="BB196" s="1">
        <f t="shared" si="246"/>
        <v>29607.618241044423</v>
      </c>
      <c r="BC196" s="1">
        <f t="shared" si="247"/>
        <v>37673.492835376906</v>
      </c>
      <c r="BD196" s="1">
        <f t="shared" si="229"/>
        <v>1497.8373811840811</v>
      </c>
      <c r="BE196">
        <f t="shared" si="256"/>
        <v>0</v>
      </c>
      <c r="BF196">
        <f t="shared" si="257"/>
        <v>0</v>
      </c>
      <c r="BG196">
        <f t="shared" si="258"/>
        <v>0</v>
      </c>
      <c r="BH196">
        <f t="shared" si="230"/>
        <v>0</v>
      </c>
      <c r="BI196">
        <f t="shared" si="248"/>
        <v>0</v>
      </c>
      <c r="BJ196">
        <f t="shared" si="231"/>
        <v>0</v>
      </c>
      <c r="BK196">
        <f t="shared" si="232"/>
        <v>0</v>
      </c>
      <c r="BL196">
        <f t="shared" si="233"/>
        <v>0</v>
      </c>
      <c r="BM196">
        <f t="shared" si="234"/>
        <v>0</v>
      </c>
      <c r="BN196">
        <f t="shared" si="235"/>
        <v>0</v>
      </c>
      <c r="BO196">
        <f t="shared" si="249"/>
        <v>0</v>
      </c>
      <c r="BP196">
        <f t="shared" si="250"/>
        <v>0</v>
      </c>
      <c r="BQ196">
        <f t="shared" si="251"/>
        <v>0</v>
      </c>
      <c r="BR196" s="13">
        <f t="shared" si="308"/>
        <v>1.8491607423586891E-2</v>
      </c>
      <c r="BS196" s="8">
        <f>BS$3*temperature!$I306</f>
        <v>-31.259439632007386</v>
      </c>
      <c r="BT196" s="8">
        <f>BT$3*temperature!$I306</f>
        <v>-28.891807360807025</v>
      </c>
      <c r="BU196" s="8">
        <f>BU$3*temperature!$I306</f>
        <v>-25.364518970647339</v>
      </c>
      <c r="BV196" s="8">
        <f t="shared" si="252"/>
        <v>-23.052760415583304</v>
      </c>
      <c r="BW196" s="8">
        <f t="shared" si="236"/>
        <v>-17.436776010522557</v>
      </c>
      <c r="BX196" s="8">
        <f t="shared" si="237"/>
        <v>-15.307987845225401</v>
      </c>
      <c r="BY196" s="15">
        <f t="shared" si="253"/>
        <v>0.26253443161601148</v>
      </c>
      <c r="BZ196" s="15">
        <f t="shared" si="238"/>
        <v>0.39648026193832753</v>
      </c>
      <c r="CA196" s="15">
        <f t="shared" si="239"/>
        <v>0.39648026193832758</v>
      </c>
      <c r="CB196" s="8">
        <f t="shared" si="254"/>
        <v>4.1033396082120417</v>
      </c>
      <c r="CC196" s="8">
        <f t="shared" si="240"/>
        <v>5.7275156751422349</v>
      </c>
      <c r="CD196" s="8">
        <f t="shared" si="241"/>
        <v>5.0282655627109678</v>
      </c>
      <c r="CE196" s="8">
        <f t="shared" si="255"/>
        <v>-27.156100023795346</v>
      </c>
      <c r="CF196" s="8">
        <f t="shared" si="242"/>
        <v>-23.164291685664793</v>
      </c>
      <c r="CG196" s="8">
        <f t="shared" si="243"/>
        <v>-20.336253407936368</v>
      </c>
      <c r="CH196" s="8">
        <f>CH$3*temperature!$I306+CH$4*temperature!$I306^2</f>
        <v>-27.156100023795346</v>
      </c>
      <c r="CI196" s="8">
        <f>CI$3*temperature!$I306+CI$4*temperature!$I306^2</f>
        <v>-23.164327103806311</v>
      </c>
      <c r="CJ196" s="8">
        <f>CJ$3*temperature!$I306+CJ$4*temperature!$I306^2</f>
        <v>-20.336271486427957</v>
      </c>
      <c r="CK196" s="13"/>
      <c r="CL196" s="13"/>
      <c r="CM196" s="13"/>
    </row>
    <row r="197" spans="1:91" x14ac:dyDescent="0.3">
      <c r="A197">
        <f t="shared" si="265"/>
        <v>2151</v>
      </c>
      <c r="B197" s="4">
        <f t="shared" si="266"/>
        <v>1165.3400534136495</v>
      </c>
      <c r="C197" s="4">
        <f t="shared" si="267"/>
        <v>2963.8411007045588</v>
      </c>
      <c r="D197" s="4">
        <f t="shared" si="268"/>
        <v>4368.9668085624771</v>
      </c>
      <c r="E197" s="11">
        <f t="shared" si="269"/>
        <v>2.9693153117825486E-6</v>
      </c>
      <c r="F197" s="11">
        <f t="shared" si="270"/>
        <v>5.8497502730770722E-6</v>
      </c>
      <c r="G197" s="11">
        <f t="shared" si="271"/>
        <v>1.1942057094360993E-5</v>
      </c>
      <c r="H197" s="4">
        <f t="shared" si="272"/>
        <v>189792.75077732679</v>
      </c>
      <c r="I197" s="4">
        <f t="shared" si="273"/>
        <v>81292.692654115599</v>
      </c>
      <c r="J197" s="4">
        <f t="shared" si="274"/>
        <v>30538.808567524196</v>
      </c>
      <c r="K197" s="4">
        <f t="shared" si="275"/>
        <v>162864.69363287033</v>
      </c>
      <c r="L197" s="4">
        <f t="shared" si="276"/>
        <v>27428.154847704503</v>
      </c>
      <c r="M197" s="4">
        <f t="shared" si="277"/>
        <v>6989.9383322558115</v>
      </c>
      <c r="N197" s="11">
        <f t="shared" si="278"/>
        <v>4.2743383409349356E-3</v>
      </c>
      <c r="O197" s="11">
        <f t="shared" si="279"/>
        <v>6.5340597676162293E-3</v>
      </c>
      <c r="P197" s="11">
        <f t="shared" si="280"/>
        <v>6.0232623325300327E-3</v>
      </c>
      <c r="Q197" s="4">
        <f t="shared" si="281"/>
        <v>5828.8016135073058</v>
      </c>
      <c r="R197" s="4">
        <f t="shared" si="282"/>
        <v>8655.4964471796393</v>
      </c>
      <c r="S197" s="4">
        <f t="shared" si="283"/>
        <v>5046.8604580619867</v>
      </c>
      <c r="T197" s="4">
        <f t="shared" si="284"/>
        <v>30.711402778212079</v>
      </c>
      <c r="U197" s="4">
        <f t="shared" si="285"/>
        <v>106.47324088534099</v>
      </c>
      <c r="V197" s="4">
        <f t="shared" si="286"/>
        <v>165.26055516877486</v>
      </c>
      <c r="W197" s="11">
        <f t="shared" si="287"/>
        <v>-1.0734613539272964E-2</v>
      </c>
      <c r="X197" s="11">
        <f t="shared" si="288"/>
        <v>-1.217998157191269E-2</v>
      </c>
      <c r="Y197" s="11">
        <f t="shared" si="289"/>
        <v>-9.7425357312937999E-3</v>
      </c>
      <c r="Z197" s="4">
        <f t="shared" si="304"/>
        <v>7663.0872043901427</v>
      </c>
      <c r="AA197" s="4">
        <f t="shared" si="305"/>
        <v>26100.92646000451</v>
      </c>
      <c r="AB197" s="4">
        <f t="shared" si="306"/>
        <v>46999.149151110818</v>
      </c>
      <c r="AC197" s="12">
        <f t="shared" si="290"/>
        <v>1.3061437075421147</v>
      </c>
      <c r="AD197" s="12">
        <f t="shared" si="291"/>
        <v>2.9982840849337435</v>
      </c>
      <c r="AE197" s="12">
        <f t="shared" si="292"/>
        <v>9.2774801293042657</v>
      </c>
      <c r="AF197" s="11">
        <f t="shared" si="293"/>
        <v>-4.0504037456468023E-3</v>
      </c>
      <c r="AG197" s="11">
        <f t="shared" si="294"/>
        <v>2.9673830763510267E-4</v>
      </c>
      <c r="AH197" s="11">
        <f t="shared" si="295"/>
        <v>9.7937136394747881E-3</v>
      </c>
      <c r="AI197" s="1">
        <f t="shared" si="259"/>
        <v>362224.22638172784</v>
      </c>
      <c r="AJ197" s="1">
        <f t="shared" si="260"/>
        <v>151676.27909569818</v>
      </c>
      <c r="AK197" s="1">
        <f t="shared" si="261"/>
        <v>57274.145689090714</v>
      </c>
      <c r="AL197" s="10">
        <f t="shared" si="296"/>
        <v>70.946143553998141</v>
      </c>
      <c r="AM197" s="10">
        <f t="shared" si="297"/>
        <v>16.248786917504567</v>
      </c>
      <c r="AN197" s="10">
        <f t="shared" si="298"/>
        <v>5.2444100611845075</v>
      </c>
      <c r="AO197" s="7">
        <f t="shared" si="299"/>
        <v>4.9989029794162048E-3</v>
      </c>
      <c r="AP197" s="7">
        <f t="shared" si="300"/>
        <v>6.2972993107339057E-3</v>
      </c>
      <c r="AQ197" s="7">
        <f t="shared" si="301"/>
        <v>5.7124450320796836E-3</v>
      </c>
      <c r="AR197" s="1">
        <f t="shared" si="307"/>
        <v>189792.75077732679</v>
      </c>
      <c r="AS197" s="1">
        <f t="shared" si="302"/>
        <v>81292.692654115599</v>
      </c>
      <c r="AT197" s="1">
        <f t="shared" si="303"/>
        <v>30538.808567524196</v>
      </c>
      <c r="AU197" s="1">
        <f t="shared" si="262"/>
        <v>37958.55015546536</v>
      </c>
      <c r="AV197" s="1">
        <f t="shared" si="263"/>
        <v>16258.53853082312</v>
      </c>
      <c r="AW197" s="1">
        <f t="shared" si="264"/>
        <v>6107.7617135048395</v>
      </c>
      <c r="AX197" s="1">
        <f t="shared" si="244"/>
        <v>130291.75490629629</v>
      </c>
      <c r="AY197" s="1">
        <f t="shared" si="227"/>
        <v>21942.523878163604</v>
      </c>
      <c r="AZ197" s="1">
        <f t="shared" si="228"/>
        <v>5591.9506658046494</v>
      </c>
      <c r="BA197" s="1">
        <f t="shared" si="245"/>
        <v>13724.829167874885</v>
      </c>
      <c r="BB197" s="1">
        <f t="shared" si="246"/>
        <v>29627.094358347153</v>
      </c>
      <c r="BC197" s="1">
        <f t="shared" si="247"/>
        <v>37700.17923201841</v>
      </c>
      <c r="BD197" s="1">
        <f t="shared" si="229"/>
        <v>1455.1297719044726</v>
      </c>
      <c r="BE197">
        <f t="shared" si="256"/>
        <v>0</v>
      </c>
      <c r="BF197">
        <f t="shared" si="257"/>
        <v>0</v>
      </c>
      <c r="BG197">
        <f t="shared" si="258"/>
        <v>0</v>
      </c>
      <c r="BH197">
        <f t="shared" si="230"/>
        <v>0</v>
      </c>
      <c r="BI197">
        <f t="shared" si="248"/>
        <v>0</v>
      </c>
      <c r="BJ197">
        <f t="shared" si="231"/>
        <v>0</v>
      </c>
      <c r="BK197">
        <f t="shared" si="232"/>
        <v>0</v>
      </c>
      <c r="BL197">
        <f t="shared" si="233"/>
        <v>0</v>
      </c>
      <c r="BM197">
        <f t="shared" si="234"/>
        <v>0</v>
      </c>
      <c r="BN197">
        <f t="shared" si="235"/>
        <v>0</v>
      </c>
      <c r="BO197">
        <f t="shared" si="249"/>
        <v>0</v>
      </c>
      <c r="BP197">
        <f t="shared" si="250"/>
        <v>0</v>
      </c>
      <c r="BQ197">
        <f t="shared" si="251"/>
        <v>0</v>
      </c>
      <c r="BR197" s="13">
        <f t="shared" si="308"/>
        <v>1.7953016916103778E-2</v>
      </c>
      <c r="BS197" s="8">
        <f>BS$3*temperature!$I307</f>
        <v>-31.42542036783037</v>
      </c>
      <c r="BT197" s="8">
        <f>BT$3*temperature!$I307</f>
        <v>-29.045216491023567</v>
      </c>
      <c r="BU197" s="8">
        <f>BU$3*temperature!$I307</f>
        <v>-25.499198976818448</v>
      </c>
      <c r="BV197" s="8">
        <f t="shared" si="252"/>
        <v>-23.131358457987325</v>
      </c>
      <c r="BW197" s="8">
        <f t="shared" si="236"/>
        <v>-17.468214796073585</v>
      </c>
      <c r="BX197" s="8">
        <f t="shared" si="237"/>
        <v>-15.335588391725134</v>
      </c>
      <c r="BY197" s="15">
        <f t="shared" si="253"/>
        <v>0.26392843159334556</v>
      </c>
      <c r="BZ197" s="15">
        <f t="shared" si="238"/>
        <v>0.39858548475711508</v>
      </c>
      <c r="CA197" s="15">
        <f t="shared" si="239"/>
        <v>0.39858548475711514</v>
      </c>
      <c r="CB197" s="8">
        <f t="shared" si="254"/>
        <v>4.1470309549215232</v>
      </c>
      <c r="CC197" s="8">
        <f t="shared" si="240"/>
        <v>5.7885008474749906</v>
      </c>
      <c r="CD197" s="8">
        <f t="shared" si="241"/>
        <v>5.0818052925466581</v>
      </c>
      <c r="CE197" s="8">
        <f t="shared" si="255"/>
        <v>-27.278389412908847</v>
      </c>
      <c r="CF197" s="8">
        <f t="shared" si="242"/>
        <v>-23.256715643548574</v>
      </c>
      <c r="CG197" s="8">
        <f t="shared" si="243"/>
        <v>-20.417393684271794</v>
      </c>
      <c r="CH197" s="8">
        <f>CH$3*temperature!$I307+CH$4*temperature!$I307^2</f>
        <v>-27.278389412908847</v>
      </c>
      <c r="CI197" s="8">
        <f>CI$3*temperature!$I307+CI$4*temperature!$I307^2</f>
        <v>-23.256751125549357</v>
      </c>
      <c r="CJ197" s="8">
        <f>CJ$3*temperature!$I307+CJ$4*temperature!$I307^2</f>
        <v>-20.417411795359122</v>
      </c>
      <c r="CK197" s="13"/>
      <c r="CL197" s="13"/>
      <c r="CM197" s="13"/>
    </row>
    <row r="198" spans="1:91" x14ac:dyDescent="0.3">
      <c r="A198">
        <f t="shared" si="265"/>
        <v>2152</v>
      </c>
      <c r="B198" s="4">
        <f t="shared" si="266"/>
        <v>1165.3433406626102</v>
      </c>
      <c r="C198" s="4">
        <f t="shared" si="267"/>
        <v>2963.857571548333</v>
      </c>
      <c r="D198" s="4">
        <f t="shared" si="268"/>
        <v>4369.0163742909945</v>
      </c>
      <c r="E198" s="11">
        <f t="shared" si="269"/>
        <v>2.8208495461934209E-6</v>
      </c>
      <c r="F198" s="11">
        <f t="shared" si="270"/>
        <v>5.5572627594232186E-6</v>
      </c>
      <c r="G198" s="11">
        <f t="shared" si="271"/>
        <v>1.1344954239642942E-5</v>
      </c>
      <c r="H198" s="4">
        <f t="shared" si="272"/>
        <v>190594.42890080716</v>
      </c>
      <c r="I198" s="4">
        <f t="shared" si="273"/>
        <v>81818.654898462366</v>
      </c>
      <c r="J198" s="4">
        <f t="shared" si="274"/>
        <v>30721.153958271283</v>
      </c>
      <c r="K198" s="4">
        <f t="shared" si="275"/>
        <v>163552.16720287415</v>
      </c>
      <c r="L198" s="4">
        <f t="shared" si="276"/>
        <v>27605.461100386114</v>
      </c>
      <c r="M198" s="4">
        <f t="shared" si="277"/>
        <v>7031.5950608577705</v>
      </c>
      <c r="N198" s="11">
        <f t="shared" si="278"/>
        <v>4.2211332282582337E-3</v>
      </c>
      <c r="O198" s="11">
        <f t="shared" si="279"/>
        <v>6.4643886424773367E-3</v>
      </c>
      <c r="P198" s="11">
        <f t="shared" si="280"/>
        <v>5.9595273408534766E-3</v>
      </c>
      <c r="Q198" s="4">
        <f t="shared" si="281"/>
        <v>5790.5880472704184</v>
      </c>
      <c r="R198" s="4">
        <f t="shared" si="282"/>
        <v>8605.3914747084345</v>
      </c>
      <c r="S198" s="4">
        <f t="shared" si="283"/>
        <v>5027.5321537778573</v>
      </c>
      <c r="T198" s="4">
        <f t="shared" si="284"/>
        <v>30.38172773813902</v>
      </c>
      <c r="U198" s="4">
        <f t="shared" si="285"/>
        <v>105.17639877345572</v>
      </c>
      <c r="V198" s="4">
        <f t="shared" si="286"/>
        <v>163.65049830506962</v>
      </c>
      <c r="W198" s="11">
        <f t="shared" si="287"/>
        <v>-1.0734613539272964E-2</v>
      </c>
      <c r="X198" s="11">
        <f t="shared" si="288"/>
        <v>-1.217998157191269E-2</v>
      </c>
      <c r="Y198" s="11">
        <f t="shared" si="289"/>
        <v>-9.7425357312937999E-3</v>
      </c>
      <c r="Z198" s="4">
        <f t="shared" si="304"/>
        <v>7582.415803348842</v>
      </c>
      <c r="AA198" s="4">
        <f t="shared" si="305"/>
        <v>25959.338089695648</v>
      </c>
      <c r="AB198" s="4">
        <f t="shared" si="306"/>
        <v>47280.710320768441</v>
      </c>
      <c r="AC198" s="12">
        <f t="shared" si="290"/>
        <v>1.3008532981767331</v>
      </c>
      <c r="AD198" s="12">
        <f t="shared" si="291"/>
        <v>2.999173790678916</v>
      </c>
      <c r="AE198" s="12">
        <f t="shared" si="292"/>
        <v>9.3683411129865899</v>
      </c>
      <c r="AF198" s="11">
        <f t="shared" si="293"/>
        <v>-4.0504037456468023E-3</v>
      </c>
      <c r="AG198" s="11">
        <f t="shared" si="294"/>
        <v>2.9673830763510267E-4</v>
      </c>
      <c r="AH198" s="11">
        <f t="shared" si="295"/>
        <v>9.7937136394747881E-3</v>
      </c>
      <c r="AI198" s="1">
        <f t="shared" si="259"/>
        <v>363960.35389902047</v>
      </c>
      <c r="AJ198" s="1">
        <f t="shared" si="260"/>
        <v>152767.18971695146</v>
      </c>
      <c r="AK198" s="1">
        <f t="shared" si="261"/>
        <v>57654.492833686483</v>
      </c>
      <c r="AL198" s="10">
        <f t="shared" si="296"/>
        <v>71.297249913504402</v>
      </c>
      <c r="AM198" s="10">
        <f t="shared" si="297"/>
        <v>16.350087157413871</v>
      </c>
      <c r="AN198" s="10">
        <f t="shared" si="298"/>
        <v>5.2740688813427079</v>
      </c>
      <c r="AO198" s="7">
        <f t="shared" si="299"/>
        <v>4.9489139496220426E-3</v>
      </c>
      <c r="AP198" s="7">
        <f t="shared" si="300"/>
        <v>6.2343263176265666E-3</v>
      </c>
      <c r="AQ198" s="7">
        <f t="shared" si="301"/>
        <v>5.6553205817588869E-3</v>
      </c>
      <c r="AR198" s="1">
        <f t="shared" si="307"/>
        <v>190594.42890080716</v>
      </c>
      <c r="AS198" s="1">
        <f t="shared" si="302"/>
        <v>81818.654898462366</v>
      </c>
      <c r="AT198" s="1">
        <f t="shared" si="303"/>
        <v>30721.153958271283</v>
      </c>
      <c r="AU198" s="1">
        <f t="shared" si="262"/>
        <v>38118.885780161436</v>
      </c>
      <c r="AV198" s="1">
        <f t="shared" si="263"/>
        <v>16363.730979692475</v>
      </c>
      <c r="AW198" s="1">
        <f t="shared" si="264"/>
        <v>6144.2307916542568</v>
      </c>
      <c r="AX198" s="1">
        <f t="shared" si="244"/>
        <v>130841.73376229932</v>
      </c>
      <c r="AY198" s="1">
        <f t="shared" ref="AY198:AY261" si="309">(AS198-AV198)/C198*1000</f>
        <v>22084.368880308895</v>
      </c>
      <c r="AZ198" s="1">
        <f t="shared" ref="AZ198:AZ261" si="310">(AT198-AW198)/D198*1000</f>
        <v>5625.2760486862171</v>
      </c>
      <c r="BA198" s="1">
        <f t="shared" si="245"/>
        <v>13729.776600150515</v>
      </c>
      <c r="BB198" s="1">
        <f t="shared" si="246"/>
        <v>29646.356869397874</v>
      </c>
      <c r="BC198" s="1">
        <f t="shared" si="247"/>
        <v>37726.56693331815</v>
      </c>
      <c r="BD198" s="1">
        <f t="shared" ref="BD198:BD261" si="311">SUM(BA198:BC198)*BR198</f>
        <v>1413.6292740527763</v>
      </c>
      <c r="BE198">
        <f t="shared" si="256"/>
        <v>0</v>
      </c>
      <c r="BF198">
        <f t="shared" si="257"/>
        <v>0</v>
      </c>
      <c r="BG198">
        <f t="shared" si="258"/>
        <v>0</v>
      </c>
      <c r="BH198">
        <f t="shared" ref="BH198:BH261" si="312">(BE198*Z198+BF198*AA198+BG198*AB198)/(Z198+AA198+AB198)</f>
        <v>0</v>
      </c>
      <c r="BI198">
        <f t="shared" si="248"/>
        <v>0</v>
      </c>
      <c r="BJ198">
        <f t="shared" ref="BJ198:BJ261" si="313">BJ$5*BF198^2</f>
        <v>0</v>
      </c>
      <c r="BK198">
        <f t="shared" ref="BK198:BK261" si="314">BK$5*BG198^2</f>
        <v>0</v>
      </c>
      <c r="BL198">
        <f t="shared" ref="BL198:BL261" si="315">BI198*AR198</f>
        <v>0</v>
      </c>
      <c r="BM198">
        <f t="shared" ref="BM198:BM261" si="316">BJ198*AS198</f>
        <v>0</v>
      </c>
      <c r="BN198">
        <f t="shared" ref="BN198:BN261" si="317">BK198*AT198</f>
        <v>0</v>
      </c>
      <c r="BO198">
        <f t="shared" si="249"/>
        <v>0</v>
      </c>
      <c r="BP198">
        <f t="shared" si="250"/>
        <v>0</v>
      </c>
      <c r="BQ198">
        <f t="shared" si="251"/>
        <v>0</v>
      </c>
      <c r="BR198" s="13">
        <f t="shared" si="308"/>
        <v>1.7430113510780366E-2</v>
      </c>
      <c r="BS198" s="8">
        <f>BS$3*temperature!$I308</f>
        <v>-31.590579346167623</v>
      </c>
      <c r="BT198" s="8">
        <f>BT$3*temperature!$I308</f>
        <v>-29.197866104778694</v>
      </c>
      <c r="BU198" s="8">
        <f>BU$3*temperature!$I308</f>
        <v>-25.633212192938885</v>
      </c>
      <c r="BV198" s="8">
        <f t="shared" si="252"/>
        <v>-23.209108044338784</v>
      </c>
      <c r="BW198" s="8">
        <f t="shared" ref="BW198:BW261" si="318">BT198*(1-BZ198)</f>
        <v>-17.498856798820508</v>
      </c>
      <c r="BX198" s="8">
        <f t="shared" ref="BX198:BX261" si="319">BU198*(1-CA198)</f>
        <v>-15.362489431534339</v>
      </c>
      <c r="BY198" s="15">
        <f t="shared" si="253"/>
        <v>0.26531552998712654</v>
      </c>
      <c r="BZ198" s="15">
        <f t="shared" ref="BZ198:BZ261" si="320">-BT198/CC$3/2</f>
        <v>0.40068028478435463</v>
      </c>
      <c r="CA198" s="15">
        <f t="shared" ref="CA198:CA261" si="321">-BU198/CD$3/2</f>
        <v>0.40068028478435463</v>
      </c>
      <c r="CB198" s="8">
        <f t="shared" si="254"/>
        <v>4.1907356509144176</v>
      </c>
      <c r="CC198" s="8">
        <f t="shared" ref="CC198:CC261" si="322">CC$3*BZ198^2</f>
        <v>5.8495046529790917</v>
      </c>
      <c r="CD198" s="8">
        <f t="shared" ref="CD198:CD261" si="323">CD$3*CA198^2</f>
        <v>5.135361380702272</v>
      </c>
      <c r="CE198" s="8">
        <f t="shared" si="255"/>
        <v>-27.399843695253203</v>
      </c>
      <c r="CF198" s="8">
        <f t="shared" ref="CF198:CF261" si="324">BW198-CC198</f>
        <v>-23.348361451799601</v>
      </c>
      <c r="CG198" s="8">
        <f t="shared" ref="CG198:CG261" si="325">BX198-CD198</f>
        <v>-20.49785081223661</v>
      </c>
      <c r="CH198" s="8">
        <f>CH$3*temperature!$I308+CH$4*temperature!$I308^2</f>
        <v>-27.399843695253203</v>
      </c>
      <c r="CI198" s="8">
        <f>CI$3*temperature!$I308+CI$4*temperature!$I308^2</f>
        <v>-23.348396996041199</v>
      </c>
      <c r="CJ198" s="8">
        <f>CJ$3*temperature!$I308+CJ$4*temperature!$I308^2</f>
        <v>-20.497868955093587</v>
      </c>
      <c r="CK198" s="13"/>
      <c r="CL198" s="13"/>
      <c r="CM198" s="13"/>
    </row>
    <row r="199" spans="1:91" x14ac:dyDescent="0.3">
      <c r="A199">
        <f t="shared" si="265"/>
        <v>2153</v>
      </c>
      <c r="B199" s="4">
        <f t="shared" si="266"/>
        <v>1165.3464635579323</v>
      </c>
      <c r="C199" s="4">
        <f t="shared" si="267"/>
        <v>2963.8732189368743</v>
      </c>
      <c r="D199" s="4">
        <f t="shared" si="268"/>
        <v>4369.0634622672915</v>
      </c>
      <c r="E199" s="11">
        <f t="shared" si="269"/>
        <v>2.6798070688837497E-6</v>
      </c>
      <c r="F199" s="11">
        <f t="shared" si="270"/>
        <v>5.2793996214520573E-6</v>
      </c>
      <c r="G199" s="11">
        <f t="shared" si="271"/>
        <v>1.0777706527660796E-5</v>
      </c>
      <c r="H199" s="4">
        <f t="shared" si="272"/>
        <v>191389.44571901244</v>
      </c>
      <c r="I199" s="4">
        <f t="shared" si="273"/>
        <v>82342.359148780204</v>
      </c>
      <c r="J199" s="4">
        <f t="shared" si="274"/>
        <v>30902.633868091692</v>
      </c>
      <c r="K199" s="4">
        <f t="shared" si="275"/>
        <v>164233.94389912093</v>
      </c>
      <c r="L199" s="4">
        <f t="shared" si="276"/>
        <v>27782.011262383203</v>
      </c>
      <c r="M199" s="4">
        <f t="shared" si="277"/>
        <v>7073.0567626168122</v>
      </c>
      <c r="N199" s="11">
        <f t="shared" si="278"/>
        <v>4.1685580075565554E-3</v>
      </c>
      <c r="O199" s="11">
        <f t="shared" si="279"/>
        <v>6.3954795522187524E-3</v>
      </c>
      <c r="P199" s="11">
        <f t="shared" si="280"/>
        <v>5.8964859893373411E-3</v>
      </c>
      <c r="Q199" s="4">
        <f t="shared" si="281"/>
        <v>5752.3230232465576</v>
      </c>
      <c r="R199" s="4">
        <f t="shared" si="282"/>
        <v>8554.9884026494965</v>
      </c>
      <c r="S199" s="4">
        <f t="shared" si="283"/>
        <v>5007.9611735299804</v>
      </c>
      <c r="T199" s="4">
        <f t="shared" si="284"/>
        <v>30.055591632214689</v>
      </c>
      <c r="U199" s="4">
        <f t="shared" si="285"/>
        <v>103.89535217459489</v>
      </c>
      <c r="V199" s="4">
        <f t="shared" si="286"/>
        <v>162.05612747788845</v>
      </c>
      <c r="W199" s="11">
        <f t="shared" si="287"/>
        <v>-1.0734613539272964E-2</v>
      </c>
      <c r="X199" s="11">
        <f t="shared" si="288"/>
        <v>-1.217998157191269E-2</v>
      </c>
      <c r="Y199" s="11">
        <f t="shared" si="289"/>
        <v>-9.7425357312937999E-3</v>
      </c>
      <c r="Z199" s="4">
        <f t="shared" si="304"/>
        <v>7502.1950608607322</v>
      </c>
      <c r="AA199" s="4">
        <f t="shared" si="305"/>
        <v>25816.723107619313</v>
      </c>
      <c r="AB199" s="4">
        <f t="shared" si="306"/>
        <v>47560.916522301901</v>
      </c>
      <c r="AC199" s="12">
        <f t="shared" si="290"/>
        <v>1.295584317105261</v>
      </c>
      <c r="AD199" s="12">
        <f t="shared" si="291"/>
        <v>3.0000637604338656</v>
      </c>
      <c r="AE199" s="12">
        <f t="shared" si="292"/>
        <v>9.4600919631240998</v>
      </c>
      <c r="AF199" s="11">
        <f t="shared" si="293"/>
        <v>-4.0504037456468023E-3</v>
      </c>
      <c r="AG199" s="11">
        <f t="shared" si="294"/>
        <v>2.9673830763510267E-4</v>
      </c>
      <c r="AH199" s="11">
        <f t="shared" si="295"/>
        <v>9.7937136394747881E-3</v>
      </c>
      <c r="AI199" s="1">
        <f t="shared" si="259"/>
        <v>365683.20428927988</v>
      </c>
      <c r="AJ199" s="1">
        <f t="shared" si="260"/>
        <v>153854.2017249488</v>
      </c>
      <c r="AK199" s="1">
        <f t="shared" si="261"/>
        <v>58033.274341972094</v>
      </c>
      <c r="AL199" s="10">
        <f t="shared" si="296"/>
        <v>71.646565428624356</v>
      </c>
      <c r="AM199" s="10">
        <f t="shared" si="297"/>
        <v>16.450999618288215</v>
      </c>
      <c r="AN199" s="10">
        <f t="shared" si="298"/>
        <v>5.3035971661340362</v>
      </c>
      <c r="AO199" s="7">
        <f t="shared" si="299"/>
        <v>4.8994248101258218E-3</v>
      </c>
      <c r="AP199" s="7">
        <f t="shared" si="300"/>
        <v>6.1719830544503008E-3</v>
      </c>
      <c r="AQ199" s="7">
        <f t="shared" si="301"/>
        <v>5.5987673759412982E-3</v>
      </c>
      <c r="AR199" s="1">
        <f t="shared" si="307"/>
        <v>191389.44571901244</v>
      </c>
      <c r="AS199" s="1">
        <f t="shared" si="302"/>
        <v>82342.359148780204</v>
      </c>
      <c r="AT199" s="1">
        <f t="shared" si="303"/>
        <v>30902.633868091692</v>
      </c>
      <c r="AU199" s="1">
        <f t="shared" si="262"/>
        <v>38277.889143802488</v>
      </c>
      <c r="AV199" s="1">
        <f t="shared" si="263"/>
        <v>16468.471829756043</v>
      </c>
      <c r="AW199" s="1">
        <f t="shared" si="264"/>
        <v>6180.5267736183387</v>
      </c>
      <c r="AX199" s="1">
        <f t="shared" ref="AX199:AX262" si="326">(AR199-AU199)/B199*1000</f>
        <v>131387.15511929675</v>
      </c>
      <c r="AY199" s="1">
        <f t="shared" si="309"/>
        <v>22225.609009906562</v>
      </c>
      <c r="AZ199" s="1">
        <f t="shared" si="310"/>
        <v>5658.4454100934499</v>
      </c>
      <c r="BA199" s="1">
        <f t="shared" ref="BA199:BA262" si="327">LN(AX199)*B199</f>
        <v>13734.661110644929</v>
      </c>
      <c r="BB199" s="1">
        <f t="shared" ref="BB199:BB262" si="328">LN(AY199)*C199</f>
        <v>29665.408417729279</v>
      </c>
      <c r="BC199" s="1">
        <f t="shared" ref="BC199:BC262" si="329">LN(AZ199)*D199</f>
        <v>37752.660004938742</v>
      </c>
      <c r="BD199" s="1">
        <f t="shared" si="311"/>
        <v>1373.3022208498087</v>
      </c>
      <c r="BE199">
        <f t="shared" si="256"/>
        <v>0</v>
      </c>
      <c r="BF199">
        <f t="shared" si="257"/>
        <v>0</v>
      </c>
      <c r="BG199">
        <f t="shared" si="258"/>
        <v>0</v>
      </c>
      <c r="BH199">
        <f t="shared" si="312"/>
        <v>0</v>
      </c>
      <c r="BI199">
        <f t="shared" ref="BI199:BI262" si="330">BI$5*BE199^2</f>
        <v>0</v>
      </c>
      <c r="BJ199">
        <f t="shared" si="313"/>
        <v>0</v>
      </c>
      <c r="BK199">
        <f t="shared" si="314"/>
        <v>0</v>
      </c>
      <c r="BL199">
        <f t="shared" si="315"/>
        <v>0</v>
      </c>
      <c r="BM199">
        <f t="shared" si="316"/>
        <v>0</v>
      </c>
      <c r="BN199">
        <f t="shared" si="317"/>
        <v>0</v>
      </c>
      <c r="BO199">
        <f t="shared" ref="BO199:BO262" si="331">2*BI$5*BE199*AR199/Z199*1000</f>
        <v>0</v>
      </c>
      <c r="BP199">
        <f t="shared" ref="BP199:BP262" si="332">2*BJ$5*BF199*AS199/AA199*1000</f>
        <v>0</v>
      </c>
      <c r="BQ199">
        <f t="shared" ref="BQ199:BQ262" si="333">2*BK$5*BG199*AT199/AB199*1000</f>
        <v>0</v>
      </c>
      <c r="BR199" s="13">
        <f t="shared" si="308"/>
        <v>1.6922440301728511E-2</v>
      </c>
      <c r="BS199" s="8">
        <f>BS$3*temperature!$I309</f>
        <v>-31.754918236493882</v>
      </c>
      <c r="BT199" s="8">
        <f>BT$3*temperature!$I309</f>
        <v>-29.349757745098866</v>
      </c>
      <c r="BU199" s="8">
        <f>BU$3*temperature!$I309</f>
        <v>-25.766559973653017</v>
      </c>
      <c r="BV199" s="8">
        <f t="shared" ref="BV199:BV262" si="334">BS199*(1-BY199)</f>
        <v>-23.286016792779776</v>
      </c>
      <c r="BW199" s="8">
        <f t="shared" si="318"/>
        <v>-17.528711865047331</v>
      </c>
      <c r="BX199" s="8">
        <f t="shared" si="319"/>
        <v>-15.388699608842503</v>
      </c>
      <c r="BY199" s="15">
        <f t="shared" ref="BY199:BY262" si="335">-BS199/CB$3/2</f>
        <v>0.26669574081854636</v>
      </c>
      <c r="BZ199" s="15">
        <f t="shared" si="320"/>
        <v>0.40276468319489084</v>
      </c>
      <c r="CA199" s="15">
        <f t="shared" si="321"/>
        <v>0.40276468319489089</v>
      </c>
      <c r="CB199" s="8">
        <f t="shared" ref="CB199:CB262" si="336">CB$3*BY199^2</f>
        <v>4.2344507218570513</v>
      </c>
      <c r="CC199" s="8">
        <f t="shared" si="322"/>
        <v>5.9105229400257695</v>
      </c>
      <c r="CD199" s="8">
        <f t="shared" si="323"/>
        <v>5.1889301824052572</v>
      </c>
      <c r="CE199" s="8">
        <f t="shared" ref="CE199:CE262" si="337">BV199-CB199</f>
        <v>-27.520467514636827</v>
      </c>
      <c r="CF199" s="8">
        <f t="shared" si="324"/>
        <v>-23.439234805073099</v>
      </c>
      <c r="CG199" s="8">
        <f t="shared" si="325"/>
        <v>-20.577629791247759</v>
      </c>
      <c r="CH199" s="8">
        <f>CH$3*temperature!$I309+CH$4*temperature!$I309^2</f>
        <v>-27.520467514636831</v>
      </c>
      <c r="CI199" s="8">
        <f>CI$3*temperature!$I309+CI$4*temperature!$I309^2</f>
        <v>-23.439270409957057</v>
      </c>
      <c r="CJ199" s="8">
        <f>CJ$3*temperature!$I309+CJ$4*temperature!$I309^2</f>
        <v>-20.577647965058475</v>
      </c>
      <c r="CK199" s="13"/>
      <c r="CL199" s="13"/>
      <c r="CM199" s="13"/>
    </row>
    <row r="200" spans="1:91" x14ac:dyDescent="0.3">
      <c r="A200">
        <f t="shared" si="265"/>
        <v>2154</v>
      </c>
      <c r="B200" s="4">
        <f t="shared" si="266"/>
        <v>1165.3494303164384</v>
      </c>
      <c r="C200" s="4">
        <f t="shared" si="267"/>
        <v>2963.8880840344673</v>
      </c>
      <c r="D200" s="4">
        <f t="shared" si="268"/>
        <v>4369.1081963268989</v>
      </c>
      <c r="E200" s="11">
        <f t="shared" si="269"/>
        <v>2.5458167154395623E-6</v>
      </c>
      <c r="F200" s="11">
        <f t="shared" si="270"/>
        <v>5.0154296403794541E-6</v>
      </c>
      <c r="G200" s="11">
        <f t="shared" si="271"/>
        <v>1.0238821201277756E-5</v>
      </c>
      <c r="H200" s="4">
        <f t="shared" si="272"/>
        <v>192177.80947598181</v>
      </c>
      <c r="I200" s="4">
        <f t="shared" si="273"/>
        <v>82863.781411900287</v>
      </c>
      <c r="J200" s="4">
        <f t="shared" si="274"/>
        <v>31083.242080331747</v>
      </c>
      <c r="K200" s="4">
        <f t="shared" si="275"/>
        <v>164910.02996740464</v>
      </c>
      <c r="L200" s="4">
        <f t="shared" si="276"/>
        <v>27957.797009361253</v>
      </c>
      <c r="M200" s="4">
        <f t="shared" si="277"/>
        <v>7114.3218898683654</v>
      </c>
      <c r="N200" s="11">
        <f t="shared" si="278"/>
        <v>4.1166037436146663E-3</v>
      </c>
      <c r="O200" s="11">
        <f t="shared" si="279"/>
        <v>6.3273225727924487E-3</v>
      </c>
      <c r="P200" s="11">
        <f t="shared" si="280"/>
        <v>5.8341292366903552E-3</v>
      </c>
      <c r="Q200" s="4">
        <f t="shared" si="281"/>
        <v>5714.0144439085025</v>
      </c>
      <c r="R200" s="4">
        <f t="shared" si="282"/>
        <v>8504.3023208153027</v>
      </c>
      <c r="S200" s="4">
        <f t="shared" si="283"/>
        <v>4988.154449283662</v>
      </c>
      <c r="T200" s="4">
        <f t="shared" si="284"/>
        <v>29.732956471348658</v>
      </c>
      <c r="U200" s="4">
        <f t="shared" si="285"/>
        <v>102.62990869970095</v>
      </c>
      <c r="V200" s="4">
        <f t="shared" si="286"/>
        <v>160.47728986546002</v>
      </c>
      <c r="W200" s="11">
        <f t="shared" si="287"/>
        <v>-1.0734613539272964E-2</v>
      </c>
      <c r="X200" s="11">
        <f t="shared" si="288"/>
        <v>-1.217998157191269E-2</v>
      </c>
      <c r="Y200" s="11">
        <f t="shared" si="289"/>
        <v>-9.7425357312937999E-3</v>
      </c>
      <c r="Z200" s="4">
        <f t="shared" si="304"/>
        <v>7422.4333779209246</v>
      </c>
      <c r="AA200" s="4">
        <f t="shared" si="305"/>
        <v>25673.126617923856</v>
      </c>
      <c r="AB200" s="4">
        <f t="shared" si="306"/>
        <v>47839.758006001313</v>
      </c>
      <c r="AC200" s="12">
        <f t="shared" si="290"/>
        <v>1.2903366775344567</v>
      </c>
      <c r="AD200" s="12">
        <f t="shared" si="291"/>
        <v>3.0009539942769341</v>
      </c>
      <c r="AE200" s="12">
        <f t="shared" si="292"/>
        <v>9.5527413948140349</v>
      </c>
      <c r="AF200" s="11">
        <f t="shared" si="293"/>
        <v>-4.0504037456468023E-3</v>
      </c>
      <c r="AG200" s="11">
        <f t="shared" si="294"/>
        <v>2.9673830763510267E-4</v>
      </c>
      <c r="AH200" s="11">
        <f t="shared" si="295"/>
        <v>9.7937136394747881E-3</v>
      </c>
      <c r="AI200" s="1">
        <f t="shared" si="259"/>
        <v>367392.77300415444</v>
      </c>
      <c r="AJ200" s="1">
        <f t="shared" si="260"/>
        <v>154937.25338220998</v>
      </c>
      <c r="AK200" s="1">
        <f t="shared" si="261"/>
        <v>58410.473681393225</v>
      </c>
      <c r="AL200" s="10">
        <f t="shared" si="296"/>
        <v>71.994082119243444</v>
      </c>
      <c r="AM200" s="10">
        <f t="shared" si="297"/>
        <v>16.55151955625233</v>
      </c>
      <c r="AN200" s="10">
        <f t="shared" si="298"/>
        <v>5.3329938368550334</v>
      </c>
      <c r="AO200" s="7">
        <f t="shared" si="299"/>
        <v>4.8504305620245634E-3</v>
      </c>
      <c r="AP200" s="7">
        <f t="shared" si="300"/>
        <v>6.1102632239057979E-3</v>
      </c>
      <c r="AQ200" s="7">
        <f t="shared" si="301"/>
        <v>5.542779702181885E-3</v>
      </c>
      <c r="AR200" s="1">
        <f t="shared" si="307"/>
        <v>192177.80947598181</v>
      </c>
      <c r="AS200" s="1">
        <f t="shared" si="302"/>
        <v>82863.781411900287</v>
      </c>
      <c r="AT200" s="1">
        <f t="shared" si="303"/>
        <v>31083.242080331747</v>
      </c>
      <c r="AU200" s="1">
        <f t="shared" si="262"/>
        <v>38435.561895196362</v>
      </c>
      <c r="AV200" s="1">
        <f t="shared" si="263"/>
        <v>16572.756282380058</v>
      </c>
      <c r="AW200" s="1">
        <f t="shared" si="264"/>
        <v>6216.6484160663495</v>
      </c>
      <c r="AX200" s="1">
        <f t="shared" si="326"/>
        <v>131928.02397392373</v>
      </c>
      <c r="AY200" s="1">
        <f t="shared" si="309"/>
        <v>22366.237607489005</v>
      </c>
      <c r="AZ200" s="1">
        <f t="shared" si="310"/>
        <v>5691.4575118946914</v>
      </c>
      <c r="BA200" s="1">
        <f t="shared" si="327"/>
        <v>13739.483511163593</v>
      </c>
      <c r="BB200" s="1">
        <f t="shared" si="328"/>
        <v>29684.251597912917</v>
      </c>
      <c r="BC200" s="1">
        <f t="shared" si="329"/>
        <v>37778.462421674703</v>
      </c>
      <c r="BD200" s="1">
        <f t="shared" si="311"/>
        <v>1334.1158641585471</v>
      </c>
      <c r="BE200">
        <f t="shared" si="256"/>
        <v>0</v>
      </c>
      <c r="BF200">
        <f t="shared" si="257"/>
        <v>0</v>
      </c>
      <c r="BG200">
        <f t="shared" si="258"/>
        <v>0</v>
      </c>
      <c r="BH200">
        <f t="shared" si="312"/>
        <v>0</v>
      </c>
      <c r="BI200">
        <f t="shared" si="330"/>
        <v>0</v>
      </c>
      <c r="BJ200">
        <f t="shared" si="313"/>
        <v>0</v>
      </c>
      <c r="BK200">
        <f t="shared" si="314"/>
        <v>0</v>
      </c>
      <c r="BL200">
        <f t="shared" si="315"/>
        <v>0</v>
      </c>
      <c r="BM200">
        <f t="shared" si="316"/>
        <v>0</v>
      </c>
      <c r="BN200">
        <f t="shared" si="317"/>
        <v>0</v>
      </c>
      <c r="BO200">
        <f t="shared" si="331"/>
        <v>0</v>
      </c>
      <c r="BP200">
        <f t="shared" si="332"/>
        <v>0</v>
      </c>
      <c r="BQ200">
        <f t="shared" si="333"/>
        <v>0</v>
      </c>
      <c r="BR200" s="13">
        <f t="shared" si="308"/>
        <v>1.6429553690998553E-2</v>
      </c>
      <c r="BS200" s="8">
        <f>BS$3*temperature!$I310</f>
        <v>-31.918438870145856</v>
      </c>
      <c r="BT200" s="8">
        <f>BT$3*temperature!$I310</f>
        <v>-29.500893104612878</v>
      </c>
      <c r="BU200" s="8">
        <f>BU$3*temperature!$I310</f>
        <v>-25.899243804943161</v>
      </c>
      <c r="BV200" s="8">
        <f t="shared" si="334"/>
        <v>-23.362092344163678</v>
      </c>
      <c r="BW200" s="8">
        <f t="shared" si="318"/>
        <v>-17.557789796411313</v>
      </c>
      <c r="BX200" s="8">
        <f t="shared" si="319"/>
        <v>-15.414227528660685</v>
      </c>
      <c r="BY200" s="15">
        <f t="shared" si="335"/>
        <v>0.26806907946820513</v>
      </c>
      <c r="BZ200" s="15">
        <f t="shared" si="320"/>
        <v>0.40483870321655085</v>
      </c>
      <c r="CA200" s="15">
        <f t="shared" si="321"/>
        <v>0.40483870321655085</v>
      </c>
      <c r="CB200" s="8">
        <f t="shared" si="336"/>
        <v>4.2781732629910882</v>
      </c>
      <c r="CC200" s="8">
        <f t="shared" si="322"/>
        <v>5.9715516541007823</v>
      </c>
      <c r="CD200" s="8">
        <f t="shared" si="323"/>
        <v>5.2425081381412388</v>
      </c>
      <c r="CE200" s="8">
        <f t="shared" si="337"/>
        <v>-27.640265607154767</v>
      </c>
      <c r="CF200" s="8">
        <f t="shared" si="324"/>
        <v>-23.529341450512096</v>
      </c>
      <c r="CG200" s="8">
        <f t="shared" si="325"/>
        <v>-20.656735666801925</v>
      </c>
      <c r="CH200" s="8">
        <f>CH$3*temperature!$I310+CH$4*temperature!$I310^2</f>
        <v>-27.640265607154767</v>
      </c>
      <c r="CI200" s="8">
        <f>CI$3*temperature!$I310+CI$4*temperature!$I310^2</f>
        <v>-23.529377114459876</v>
      </c>
      <c r="CJ200" s="8">
        <f>CJ$3*temperature!$I310+CJ$4*temperature!$I310^2</f>
        <v>-20.656753870760646</v>
      </c>
      <c r="CK200" s="13"/>
      <c r="CL200" s="13"/>
      <c r="CM200" s="13"/>
    </row>
    <row r="201" spans="1:91" x14ac:dyDescent="0.3">
      <c r="A201">
        <f t="shared" si="265"/>
        <v>2155</v>
      </c>
      <c r="B201" s="4">
        <f t="shared" si="266"/>
        <v>1165.3522487441944</v>
      </c>
      <c r="C201" s="4">
        <f t="shared" si="267"/>
        <v>2963.9022059480076</v>
      </c>
      <c r="D201" s="4">
        <f t="shared" si="268"/>
        <v>4369.1506941186481</v>
      </c>
      <c r="E201" s="11">
        <f t="shared" si="269"/>
        <v>2.4185258796675841E-6</v>
      </c>
      <c r="F201" s="11">
        <f t="shared" si="270"/>
        <v>4.7646581583604815E-6</v>
      </c>
      <c r="G201" s="11">
        <f t="shared" si="271"/>
        <v>9.7268801412138672E-6</v>
      </c>
      <c r="H201" s="4">
        <f t="shared" si="272"/>
        <v>192959.52923234645</v>
      </c>
      <c r="I201" s="4">
        <f t="shared" si="273"/>
        <v>83382.898345023699</v>
      </c>
      <c r="J201" s="4">
        <f t="shared" si="274"/>
        <v>31262.972573374605</v>
      </c>
      <c r="K201" s="4">
        <f t="shared" si="275"/>
        <v>165580.43238881917</v>
      </c>
      <c r="L201" s="4">
        <f t="shared" si="276"/>
        <v>28132.810245118591</v>
      </c>
      <c r="M201" s="4">
        <f t="shared" si="277"/>
        <v>7155.3889444596107</v>
      </c>
      <c r="N201" s="11">
        <f t="shared" si="278"/>
        <v>4.0652616553829013E-3</v>
      </c>
      <c r="O201" s="11">
        <f t="shared" si="279"/>
        <v>6.2599079497835941E-3</v>
      </c>
      <c r="P201" s="11">
        <f t="shared" si="280"/>
        <v>5.77244820054168E-3</v>
      </c>
      <c r="Q201" s="4">
        <f t="shared" si="281"/>
        <v>5675.6700436846368</v>
      </c>
      <c r="R201" s="4">
        <f t="shared" si="282"/>
        <v>8453.3480867708822</v>
      </c>
      <c r="S201" s="4">
        <f t="shared" si="283"/>
        <v>4968.1188380886979</v>
      </c>
      <c r="T201" s="4">
        <f t="shared" si="284"/>
        <v>29.413784674248706</v>
      </c>
      <c r="U201" s="4">
        <f t="shared" si="285"/>
        <v>101.37987830301151</v>
      </c>
      <c r="V201" s="4">
        <f t="shared" si="286"/>
        <v>158.91383413488458</v>
      </c>
      <c r="W201" s="11">
        <f t="shared" si="287"/>
        <v>-1.0734613539272964E-2</v>
      </c>
      <c r="X201" s="11">
        <f t="shared" si="288"/>
        <v>-1.217998157191269E-2</v>
      </c>
      <c r="Y201" s="11">
        <f t="shared" si="289"/>
        <v>-9.7425357312937999E-3</v>
      </c>
      <c r="Z201" s="4">
        <f t="shared" si="304"/>
        <v>7343.138776346771</v>
      </c>
      <c r="AA201" s="4">
        <f t="shared" si="305"/>
        <v>25528.593082478601</v>
      </c>
      <c r="AB201" s="4">
        <f t="shared" si="306"/>
        <v>48117.225327880216</v>
      </c>
      <c r="AC201" s="12">
        <f t="shared" si="290"/>
        <v>1.2851102930226257</v>
      </c>
      <c r="AD201" s="12">
        <f t="shared" si="291"/>
        <v>3.0018444922864864</v>
      </c>
      <c r="AE201" s="12">
        <f t="shared" si="292"/>
        <v>9.646298208506801</v>
      </c>
      <c r="AF201" s="11">
        <f t="shared" si="293"/>
        <v>-4.0504037456468023E-3</v>
      </c>
      <c r="AG201" s="11">
        <f t="shared" si="294"/>
        <v>2.9673830763510267E-4</v>
      </c>
      <c r="AH201" s="11">
        <f t="shared" si="295"/>
        <v>9.7937136394747881E-3</v>
      </c>
      <c r="AI201" s="1">
        <f t="shared" si="259"/>
        <v>369089.05759893538</v>
      </c>
      <c r="AJ201" s="1">
        <f t="shared" si="260"/>
        <v>156016.28432636903</v>
      </c>
      <c r="AK201" s="1">
        <f t="shared" si="261"/>
        <v>58786.074729320258</v>
      </c>
      <c r="AL201" s="10">
        <f t="shared" si="296"/>
        <v>72.339792392477563</v>
      </c>
      <c r="AM201" s="10">
        <f t="shared" si="297"/>
        <v>16.651642356084214</v>
      </c>
      <c r="AN201" s="10">
        <f t="shared" si="298"/>
        <v>5.3622578507459071</v>
      </c>
      <c r="AO201" s="7">
        <f t="shared" si="299"/>
        <v>4.8019262564043177E-3</v>
      </c>
      <c r="AP201" s="7">
        <f t="shared" si="300"/>
        <v>6.0491605916667395E-3</v>
      </c>
      <c r="AQ201" s="7">
        <f t="shared" si="301"/>
        <v>5.4873519051600664E-3</v>
      </c>
      <c r="AR201" s="1">
        <f t="shared" si="307"/>
        <v>192959.52923234645</v>
      </c>
      <c r="AS201" s="1">
        <f t="shared" si="302"/>
        <v>83382.898345023699</v>
      </c>
      <c r="AT201" s="1">
        <f t="shared" si="303"/>
        <v>31262.972573374605</v>
      </c>
      <c r="AU201" s="1">
        <f t="shared" si="262"/>
        <v>38591.905846469293</v>
      </c>
      <c r="AV201" s="1">
        <f t="shared" si="263"/>
        <v>16676.579669004739</v>
      </c>
      <c r="AW201" s="1">
        <f t="shared" si="264"/>
        <v>6252.5945146749218</v>
      </c>
      <c r="AX201" s="1">
        <f t="shared" si="326"/>
        <v>132464.34591105534</v>
      </c>
      <c r="AY201" s="1">
        <f t="shared" si="309"/>
        <v>22506.248196094872</v>
      </c>
      <c r="AZ201" s="1">
        <f t="shared" si="310"/>
        <v>5724.3111555676878</v>
      </c>
      <c r="BA201" s="1">
        <f t="shared" si="327"/>
        <v>13744.244598779291</v>
      </c>
      <c r="BB201" s="1">
        <f t="shared" si="328"/>
        <v>29702.888957026469</v>
      </c>
      <c r="BC201" s="1">
        <f t="shared" si="329"/>
        <v>37803.97807065236</v>
      </c>
      <c r="BD201" s="1">
        <f t="shared" si="311"/>
        <v>1296.0383504079714</v>
      </c>
      <c r="BE201">
        <f t="shared" si="256"/>
        <v>0</v>
      </c>
      <c r="BF201">
        <f t="shared" si="257"/>
        <v>0</v>
      </c>
      <c r="BG201">
        <f t="shared" si="258"/>
        <v>0</v>
      </c>
      <c r="BH201">
        <f t="shared" si="312"/>
        <v>0</v>
      </c>
      <c r="BI201">
        <f t="shared" si="330"/>
        <v>0</v>
      </c>
      <c r="BJ201">
        <f t="shared" si="313"/>
        <v>0</v>
      </c>
      <c r="BK201">
        <f t="shared" si="314"/>
        <v>0</v>
      </c>
      <c r="BL201">
        <f t="shared" si="315"/>
        <v>0</v>
      </c>
      <c r="BM201">
        <f t="shared" si="316"/>
        <v>0</v>
      </c>
      <c r="BN201">
        <f t="shared" si="317"/>
        <v>0</v>
      </c>
      <c r="BO201">
        <f t="shared" si="331"/>
        <v>0</v>
      </c>
      <c r="BP201">
        <f t="shared" si="332"/>
        <v>0</v>
      </c>
      <c r="BQ201">
        <f t="shared" si="333"/>
        <v>0</v>
      </c>
      <c r="BR201" s="13">
        <f t="shared" si="308"/>
        <v>1.5951023000969469E-2</v>
      </c>
      <c r="BS201" s="8">
        <f>BS$3*temperature!$I311</f>
        <v>-32.081143234155022</v>
      </c>
      <c r="BT201" s="8">
        <f>BT$3*temperature!$I311</f>
        <v>-29.651274019851748</v>
      </c>
      <c r="BU201" s="8">
        <f>BU$3*temperature!$I311</f>
        <v>-26.031265299125419</v>
      </c>
      <c r="BV201" s="8">
        <f t="shared" si="334"/>
        <v>-23.437342357229205</v>
      </c>
      <c r="BW201" s="8">
        <f t="shared" si="318"/>
        <v>-17.586100346115089</v>
      </c>
      <c r="BX201" s="8">
        <f t="shared" si="319"/>
        <v>-15.439081753460929</v>
      </c>
      <c r="BY201" s="15">
        <f t="shared" si="335"/>
        <v>0.26943556262431562</v>
      </c>
      <c r="BZ201" s="15">
        <f t="shared" si="320"/>
        <v>0.40690237005192209</v>
      </c>
      <c r="CA201" s="15">
        <f t="shared" si="321"/>
        <v>0.40690237005192215</v>
      </c>
      <c r="CB201" s="8">
        <f t="shared" si="336"/>
        <v>4.3219004384629072</v>
      </c>
      <c r="CC201" s="8">
        <f t="shared" si="322"/>
        <v>6.0325868368683295</v>
      </c>
      <c r="CD201" s="8">
        <f t="shared" si="323"/>
        <v>5.2960917728322459</v>
      </c>
      <c r="CE201" s="8">
        <f t="shared" si="337"/>
        <v>-27.759242795692114</v>
      </c>
      <c r="CF201" s="8">
        <f t="shared" si="324"/>
        <v>-23.618687182983418</v>
      </c>
      <c r="CG201" s="8">
        <f t="shared" si="325"/>
        <v>-20.735173526293174</v>
      </c>
      <c r="CH201" s="8">
        <f>CH$3*temperature!$I311+CH$4*temperature!$I311^2</f>
        <v>-27.759242795692114</v>
      </c>
      <c r="CI201" s="8">
        <f>CI$3*temperature!$I311+CI$4*temperature!$I311^2</f>
        <v>-23.618722904436286</v>
      </c>
      <c r="CJ201" s="8">
        <f>CJ$3*temperature!$I311+CJ$4*temperature!$I311^2</f>
        <v>-20.735191759604277</v>
      </c>
      <c r="CK201" s="13"/>
      <c r="CL201" s="13"/>
      <c r="CM201" s="13"/>
    </row>
    <row r="202" spans="1:91" x14ac:dyDescent="0.3">
      <c r="A202">
        <f t="shared" si="265"/>
        <v>2156</v>
      </c>
      <c r="B202" s="4">
        <f t="shared" si="266"/>
        <v>1165.3549262570384</v>
      </c>
      <c r="C202" s="4">
        <f t="shared" si="267"/>
        <v>2963.9156218297921</v>
      </c>
      <c r="D202" s="4">
        <f t="shared" si="268"/>
        <v>4369.1910674135124</v>
      </c>
      <c r="E202" s="11">
        <f t="shared" si="269"/>
        <v>2.2975995856842047E-6</v>
      </c>
      <c r="F202" s="11">
        <f t="shared" si="270"/>
        <v>4.5264252504424573E-6</v>
      </c>
      <c r="G202" s="11">
        <f t="shared" si="271"/>
        <v>9.2405361341531739E-6</v>
      </c>
      <c r="H202" s="4">
        <f t="shared" si="272"/>
        <v>193734.61484594058</v>
      </c>
      <c r="I202" s="4">
        <f t="shared" si="273"/>
        <v>83899.687250885647</v>
      </c>
      <c r="J202" s="4">
        <f t="shared" si="274"/>
        <v>31441.819519273566</v>
      </c>
      <c r="K202" s="4">
        <f t="shared" si="275"/>
        <v>166245.15886176398</v>
      </c>
      <c r="L202" s="4">
        <f t="shared" si="276"/>
        <v>28307.043099658029</v>
      </c>
      <c r="M202" s="4">
        <f t="shared" si="277"/>
        <v>7196.2564772628712</v>
      </c>
      <c r="N202" s="11">
        <f t="shared" si="278"/>
        <v>4.0145231133585924E-3</v>
      </c>
      <c r="O202" s="11">
        <f t="shared" si="279"/>
        <v>6.1932260951309548E-3</v>
      </c>
      <c r="P202" s="11">
        <f t="shared" si="280"/>
        <v>5.7114341541006919E-3</v>
      </c>
      <c r="Q202" s="4">
        <f t="shared" si="281"/>
        <v>5637.2973906508187</v>
      </c>
      <c r="R202" s="4">
        <f t="shared" si="282"/>
        <v>8402.1403256871999</v>
      </c>
      <c r="S202" s="4">
        <f t="shared" si="283"/>
        <v>4947.8611216058116</v>
      </c>
      <c r="T202" s="4">
        <f t="shared" si="284"/>
        <v>29.098039063043256</v>
      </c>
      <c r="U202" s="4">
        <f t="shared" si="285"/>
        <v>100.14507325351808</v>
      </c>
      <c r="V202" s="4">
        <f t="shared" si="286"/>
        <v>157.36561042762858</v>
      </c>
      <c r="W202" s="11">
        <f t="shared" si="287"/>
        <v>-1.0734613539272964E-2</v>
      </c>
      <c r="X202" s="11">
        <f t="shared" si="288"/>
        <v>-1.217998157191269E-2</v>
      </c>
      <c r="Y202" s="11">
        <f t="shared" si="289"/>
        <v>-9.7425357312937999E-3</v>
      </c>
      <c r="Z202" s="4">
        <f t="shared" si="304"/>
        <v>7264.3189070028693</v>
      </c>
      <c r="AA202" s="4">
        <f t="shared" si="305"/>
        <v>25383.166319052893</v>
      </c>
      <c r="AB202" s="4">
        <f t="shared" si="306"/>
        <v>48393.309347545182</v>
      </c>
      <c r="AC202" s="12">
        <f t="shared" si="290"/>
        <v>1.2799050774781975</v>
      </c>
      <c r="AD202" s="12">
        <f t="shared" si="291"/>
        <v>3.0027352545409114</v>
      </c>
      <c r="AE202" s="12">
        <f t="shared" si="292"/>
        <v>9.7407712908418951</v>
      </c>
      <c r="AF202" s="11">
        <f t="shared" si="293"/>
        <v>-4.0504037456468023E-3</v>
      </c>
      <c r="AG202" s="11">
        <f t="shared" si="294"/>
        <v>2.9673830763510267E-4</v>
      </c>
      <c r="AH202" s="11">
        <f t="shared" si="295"/>
        <v>9.7937136394747881E-3</v>
      </c>
      <c r="AI202" s="1">
        <f t="shared" si="259"/>
        <v>370772.05768551113</v>
      </c>
      <c r="AJ202" s="1">
        <f t="shared" si="260"/>
        <v>157091.23556273687</v>
      </c>
      <c r="AK202" s="1">
        <f t="shared" si="261"/>
        <v>59160.061771063156</v>
      </c>
      <c r="AL202" s="10">
        <f t="shared" si="296"/>
        <v>72.683689037465115</v>
      </c>
      <c r="AM202" s="10">
        <f t="shared" si="297"/>
        <v>16.751363530223895</v>
      </c>
      <c r="AN202" s="10">
        <f t="shared" si="298"/>
        <v>5.391388200620824</v>
      </c>
      <c r="AO202" s="7">
        <f t="shared" si="299"/>
        <v>4.7539069938402744E-3</v>
      </c>
      <c r="AP202" s="7">
        <f t="shared" si="300"/>
        <v>5.9886689857500718E-3</v>
      </c>
      <c r="AQ202" s="7">
        <f t="shared" si="301"/>
        <v>5.4324783861084656E-3</v>
      </c>
      <c r="AR202" s="1">
        <f t="shared" si="307"/>
        <v>193734.61484594058</v>
      </c>
      <c r="AS202" s="1">
        <f t="shared" si="302"/>
        <v>83899.687250885647</v>
      </c>
      <c r="AT202" s="1">
        <f t="shared" si="303"/>
        <v>31441.819519273566</v>
      </c>
      <c r="AU202" s="1">
        <f t="shared" si="262"/>
        <v>38746.922969188119</v>
      </c>
      <c r="AV202" s="1">
        <f t="shared" si="263"/>
        <v>16779.937450177131</v>
      </c>
      <c r="AW202" s="1">
        <f t="shared" si="264"/>
        <v>6288.3639038547135</v>
      </c>
      <c r="AX202" s="1">
        <f t="shared" si="326"/>
        <v>132996.12708941117</v>
      </c>
      <c r="AY202" s="1">
        <f t="shared" si="309"/>
        <v>22645.634479726421</v>
      </c>
      <c r="AZ202" s="1">
        <f t="shared" si="310"/>
        <v>5757.0051818102966</v>
      </c>
      <c r="BA202" s="1">
        <f t="shared" si="327"/>
        <v>13748.945156233329</v>
      </c>
      <c r="BB202" s="1">
        <f t="shared" si="328"/>
        <v>29721.322996064522</v>
      </c>
      <c r="BC202" s="1">
        <f t="shared" si="329"/>
        <v>37829.210754394728</v>
      </c>
      <c r="BD202" s="1">
        <f t="shared" si="311"/>
        <v>1259.0386970946463</v>
      </c>
      <c r="BE202">
        <f t="shared" si="256"/>
        <v>0</v>
      </c>
      <c r="BF202">
        <f t="shared" si="257"/>
        <v>0</v>
      </c>
      <c r="BG202">
        <f t="shared" si="258"/>
        <v>0</v>
      </c>
      <c r="BH202">
        <f t="shared" si="312"/>
        <v>0</v>
      </c>
      <c r="BI202">
        <f t="shared" si="330"/>
        <v>0</v>
      </c>
      <c r="BJ202">
        <f t="shared" si="313"/>
        <v>0</v>
      </c>
      <c r="BK202">
        <f t="shared" si="314"/>
        <v>0</v>
      </c>
      <c r="BL202">
        <f t="shared" si="315"/>
        <v>0</v>
      </c>
      <c r="BM202">
        <f t="shared" si="316"/>
        <v>0</v>
      </c>
      <c r="BN202">
        <f t="shared" si="317"/>
        <v>0</v>
      </c>
      <c r="BO202">
        <f t="shared" si="331"/>
        <v>0</v>
      </c>
      <c r="BP202">
        <f t="shared" si="332"/>
        <v>0</v>
      </c>
      <c r="BQ202">
        <f t="shared" si="333"/>
        <v>0</v>
      </c>
      <c r="BR202" s="13">
        <f t="shared" si="308"/>
        <v>1.548643009802861E-2</v>
      </c>
      <c r="BS202" s="8">
        <f>BS$3*temperature!$I312</f>
        <v>-32.2430334652258</v>
      </c>
      <c r="BT202" s="8">
        <f>BT$3*temperature!$I312</f>
        <v>-29.800902465683013</v>
      </c>
      <c r="BU202" s="8">
        <f>BU$3*temperature!$I312</f>
        <v>-26.162626189963419</v>
      </c>
      <c r="BV202" s="8">
        <f t="shared" si="334"/>
        <v>-23.51177450397449</v>
      </c>
      <c r="BW202" s="8">
        <f t="shared" si="318"/>
        <v>-17.613653215289307</v>
      </c>
      <c r="BX202" s="8">
        <f t="shared" si="319"/>
        <v>-15.463270800000579</v>
      </c>
      <c r="BY202" s="15">
        <f t="shared" si="335"/>
        <v>0.27079520823212855</v>
      </c>
      <c r="BZ202" s="15">
        <f t="shared" si="320"/>
        <v>0.40895571080197435</v>
      </c>
      <c r="CA202" s="15">
        <f t="shared" si="321"/>
        <v>0.40895571080197435</v>
      </c>
      <c r="CB202" s="8">
        <f t="shared" si="336"/>
        <v>4.365629480625655</v>
      </c>
      <c r="CC202" s="8">
        <f t="shared" si="322"/>
        <v>6.0936246251968536</v>
      </c>
      <c r="CD202" s="8">
        <f t="shared" si="323"/>
        <v>5.3496776949814198</v>
      </c>
      <c r="CE202" s="8">
        <f t="shared" si="337"/>
        <v>-27.877403984600143</v>
      </c>
      <c r="CF202" s="8">
        <f t="shared" si="324"/>
        <v>-23.70727784048616</v>
      </c>
      <c r="CG202" s="8">
        <f t="shared" si="325"/>
        <v>-20.812948494981999</v>
      </c>
      <c r="CH202" s="8">
        <f>CH$3*temperature!$I312+CH$4*temperature!$I312^2</f>
        <v>-27.877403984600143</v>
      </c>
      <c r="CI202" s="8">
        <f>CI$3*temperature!$I312+CI$4*temperature!$I312^2</f>
        <v>-23.707313617905086</v>
      </c>
      <c r="CJ202" s="8">
        <f>CJ$3*temperature!$I312+CJ$4*temperature!$I312^2</f>
        <v>-20.812966756859922</v>
      </c>
      <c r="CK202" s="13"/>
      <c r="CL202" s="13"/>
      <c r="CM202" s="13"/>
    </row>
    <row r="203" spans="1:91" x14ac:dyDescent="0.3">
      <c r="A203">
        <f t="shared" si="265"/>
        <v>2157</v>
      </c>
      <c r="B203" s="4">
        <f t="shared" si="266"/>
        <v>1165.3574699000844</v>
      </c>
      <c r="C203" s="4">
        <f t="shared" si="267"/>
        <v>2963.9283669751776</v>
      </c>
      <c r="D203" s="4">
        <f t="shared" si="268"/>
        <v>4369.2294223980516</v>
      </c>
      <c r="E203" s="11">
        <f t="shared" si="269"/>
        <v>2.1827196063999944E-6</v>
      </c>
      <c r="F203" s="11">
        <f t="shared" si="270"/>
        <v>4.3001039879203342E-6</v>
      </c>
      <c r="G203" s="11">
        <f t="shared" si="271"/>
        <v>8.7785093274455143E-6</v>
      </c>
      <c r="H203" s="4">
        <f t="shared" si="272"/>
        <v>194503.07695276808</v>
      </c>
      <c r="I203" s="4">
        <f t="shared" si="273"/>
        <v>84414.12607283314</v>
      </c>
      <c r="J203" s="4">
        <f t="shared" si="274"/>
        <v>31619.777282351381</v>
      </c>
      <c r="K203" s="4">
        <f t="shared" si="275"/>
        <v>166904.21778430307</v>
      </c>
      <c r="L203" s="4">
        <f t="shared" si="276"/>
        <v>28480.487927237446</v>
      </c>
      <c r="M203" s="4">
        <f t="shared" si="277"/>
        <v>7236.9230876864476</v>
      </c>
      <c r="N203" s="11">
        <f t="shared" si="278"/>
        <v>3.9643796369861484E-3</v>
      </c>
      <c r="O203" s="11">
        <f t="shared" si="279"/>
        <v>6.1272675838583979E-3</v>
      </c>
      <c r="P203" s="11">
        <f t="shared" si="280"/>
        <v>5.6510785228494065E-3</v>
      </c>
      <c r="Q203" s="4">
        <f t="shared" si="281"/>
        <v>5598.9038882524883</v>
      </c>
      <c r="R203" s="4">
        <f t="shared" si="282"/>
        <v>8350.6934303189464</v>
      </c>
      <c r="S203" s="4">
        <f t="shared" si="283"/>
        <v>4927.388005672603</v>
      </c>
      <c r="T203" s="4">
        <f t="shared" si="284"/>
        <v>28.785682858950818</v>
      </c>
      <c r="U203" s="4">
        <f t="shared" si="285"/>
        <v>98.925308106772377</v>
      </c>
      <c r="V203" s="4">
        <f t="shared" si="286"/>
        <v>155.83247034516054</v>
      </c>
      <c r="W203" s="11">
        <f t="shared" si="287"/>
        <v>-1.0734613539272964E-2</v>
      </c>
      <c r="X203" s="11">
        <f t="shared" si="288"/>
        <v>-1.217998157191269E-2</v>
      </c>
      <c r="Y203" s="11">
        <f t="shared" si="289"/>
        <v>-9.7425357312937999E-3</v>
      </c>
      <c r="Z203" s="4">
        <f t="shared" si="304"/>
        <v>7185.9810579488721</v>
      </c>
      <c r="AA203" s="4">
        <f t="shared" si="305"/>
        <v>25236.889499880635</v>
      </c>
      <c r="AB203" s="4">
        <f t="shared" si="306"/>
        <v>48668.001226013344</v>
      </c>
      <c r="AC203" s="12">
        <f t="shared" si="290"/>
        <v>1.2747209451583075</v>
      </c>
      <c r="AD203" s="12">
        <f t="shared" si="291"/>
        <v>3.0036262811186201</v>
      </c>
      <c r="AE203" s="12">
        <f t="shared" si="292"/>
        <v>9.8361696154920182</v>
      </c>
      <c r="AF203" s="11">
        <f t="shared" si="293"/>
        <v>-4.0504037456468023E-3</v>
      </c>
      <c r="AG203" s="11">
        <f t="shared" si="294"/>
        <v>2.9673830763510267E-4</v>
      </c>
      <c r="AH203" s="11">
        <f t="shared" si="295"/>
        <v>9.7937136394747881E-3</v>
      </c>
      <c r="AI203" s="1">
        <f t="shared" si="259"/>
        <v>372441.77488614817</v>
      </c>
      <c r="AJ203" s="1">
        <f t="shared" si="260"/>
        <v>158162.04945664032</v>
      </c>
      <c r="AK203" s="1">
        <f t="shared" si="261"/>
        <v>59532.419497811556</v>
      </c>
      <c r="AL203" s="10">
        <f t="shared" si="296"/>
        <v>73.025765220141906</v>
      </c>
      <c r="AM203" s="10">
        <f t="shared" si="297"/>
        <v>16.850678717753947</v>
      </c>
      <c r="AN203" s="10">
        <f t="shared" si="298"/>
        <v>5.4203839144931072</v>
      </c>
      <c r="AO203" s="7">
        <f t="shared" si="299"/>
        <v>4.706367923901872E-3</v>
      </c>
      <c r="AP203" s="7">
        <f t="shared" si="300"/>
        <v>5.9287822958925714E-3</v>
      </c>
      <c r="AQ203" s="7">
        <f t="shared" si="301"/>
        <v>5.3781536022473805E-3</v>
      </c>
      <c r="AR203" s="1">
        <f t="shared" si="307"/>
        <v>194503.07695276808</v>
      </c>
      <c r="AS203" s="1">
        <f t="shared" si="302"/>
        <v>84414.12607283314</v>
      </c>
      <c r="AT203" s="1">
        <f t="shared" si="303"/>
        <v>31619.777282351381</v>
      </c>
      <c r="AU203" s="1">
        <f t="shared" si="262"/>
        <v>38900.615390553619</v>
      </c>
      <c r="AV203" s="1">
        <f t="shared" si="263"/>
        <v>16882.82521456663</v>
      </c>
      <c r="AW203" s="1">
        <f t="shared" si="264"/>
        <v>6323.9554564702767</v>
      </c>
      <c r="AX203" s="1">
        <f t="shared" si="326"/>
        <v>133523.37422744246</v>
      </c>
      <c r="AY203" s="1">
        <f t="shared" si="309"/>
        <v>22784.390341789956</v>
      </c>
      <c r="AZ203" s="1">
        <f t="shared" si="310"/>
        <v>5789.5384701491575</v>
      </c>
      <c r="BA203" s="1">
        <f t="shared" si="327"/>
        <v>13753.585952322683</v>
      </c>
      <c r="BB203" s="1">
        <f t="shared" si="328"/>
        <v>29739.556171295088</v>
      </c>
      <c r="BC203" s="1">
        <f t="shared" si="329"/>
        <v>37854.164193756951</v>
      </c>
      <c r="BD203" s="1">
        <f t="shared" si="311"/>
        <v>1223.0867698514028</v>
      </c>
      <c r="BE203">
        <f t="shared" si="256"/>
        <v>0</v>
      </c>
      <c r="BF203">
        <f t="shared" si="257"/>
        <v>0</v>
      </c>
      <c r="BG203">
        <f t="shared" si="258"/>
        <v>0</v>
      </c>
      <c r="BH203">
        <f t="shared" si="312"/>
        <v>0</v>
      </c>
      <c r="BI203">
        <f t="shared" si="330"/>
        <v>0</v>
      </c>
      <c r="BJ203">
        <f t="shared" si="313"/>
        <v>0</v>
      </c>
      <c r="BK203">
        <f t="shared" si="314"/>
        <v>0</v>
      </c>
      <c r="BL203">
        <f t="shared" si="315"/>
        <v>0</v>
      </c>
      <c r="BM203">
        <f t="shared" si="316"/>
        <v>0</v>
      </c>
      <c r="BN203">
        <f t="shared" si="317"/>
        <v>0</v>
      </c>
      <c r="BO203">
        <f t="shared" si="331"/>
        <v>0</v>
      </c>
      <c r="BP203">
        <f t="shared" si="332"/>
        <v>0</v>
      </c>
      <c r="BQ203">
        <f t="shared" si="333"/>
        <v>0</v>
      </c>
      <c r="BR203" s="13">
        <f t="shared" si="308"/>
        <v>1.5035369027212243E-2</v>
      </c>
      <c r="BS203" s="8">
        <f>BS$3*temperature!$I313</f>
        <v>-32.404111843857486</v>
      </c>
      <c r="BT203" s="8">
        <f>BT$3*temperature!$I313</f>
        <v>-29.949780549877861</v>
      </c>
      <c r="BU203" s="8">
        <f>BU$3*temperature!$I313</f>
        <v>-26.293328327898774</v>
      </c>
      <c r="BV203" s="8">
        <f t="shared" si="334"/>
        <v>-23.585396465225706</v>
      </c>
      <c r="BW203" s="8">
        <f t="shared" si="318"/>
        <v>-17.640458049579134</v>
      </c>
      <c r="BX203" s="8">
        <f t="shared" si="319"/>
        <v>-15.486803136325504</v>
      </c>
      <c r="BY203" s="15">
        <f t="shared" si="335"/>
        <v>0.27214803544456512</v>
      </c>
      <c r="BZ203" s="15">
        <f t="shared" si="320"/>
        <v>0.41099875439150496</v>
      </c>
      <c r="CA203" s="15">
        <f t="shared" si="321"/>
        <v>0.41099875439150496</v>
      </c>
      <c r="CB203" s="8">
        <f t="shared" si="336"/>
        <v>4.4093576893158897</v>
      </c>
      <c r="CC203" s="8">
        <f t="shared" si="322"/>
        <v>6.1546612501493616</v>
      </c>
      <c r="CD203" s="8">
        <f t="shared" si="323"/>
        <v>5.4032625957866331</v>
      </c>
      <c r="CE203" s="8">
        <f t="shared" si="337"/>
        <v>-27.994754154541596</v>
      </c>
      <c r="CF203" s="8">
        <f t="shared" si="324"/>
        <v>-23.795119299728498</v>
      </c>
      <c r="CG203" s="8">
        <f t="shared" si="325"/>
        <v>-20.890065732112138</v>
      </c>
      <c r="CH203" s="8">
        <f>CH$3*temperature!$I313+CH$4*temperature!$I313^2</f>
        <v>-27.994754154541596</v>
      </c>
      <c r="CI203" s="8">
        <f>CI$3*temperature!$I313+CI$4*temperature!$I313^2</f>
        <v>-23.795155131594054</v>
      </c>
      <c r="CJ203" s="8">
        <f>CJ$3*temperature!$I313+CJ$4*temperature!$I313^2</f>
        <v>-20.890084021781316</v>
      </c>
      <c r="CK203" s="13"/>
      <c r="CL203" s="13"/>
      <c r="CM203" s="13"/>
    </row>
    <row r="204" spans="1:91" x14ac:dyDescent="0.3">
      <c r="A204">
        <f t="shared" si="265"/>
        <v>2158</v>
      </c>
      <c r="B204" s="4">
        <f t="shared" si="266"/>
        <v>1165.3598863662526</v>
      </c>
      <c r="C204" s="4">
        <f t="shared" si="267"/>
        <v>2963.9404749153591</v>
      </c>
      <c r="D204" s="4">
        <f t="shared" si="268"/>
        <v>4369.2658599532278</v>
      </c>
      <c r="E204" s="11">
        <f t="shared" si="269"/>
        <v>2.0735836260799947E-6</v>
      </c>
      <c r="F204" s="11">
        <f t="shared" si="270"/>
        <v>4.0850987885243171E-6</v>
      </c>
      <c r="G204" s="11">
        <f t="shared" si="271"/>
        <v>8.3395838610732374E-6</v>
      </c>
      <c r="H204" s="4">
        <f t="shared" si="272"/>
        <v>195264.9269483182</v>
      </c>
      <c r="I204" s="4">
        <f t="shared" si="273"/>
        <v>84926.193389821274</v>
      </c>
      <c r="J204" s="4">
        <f t="shared" si="274"/>
        <v>31796.840417766631</v>
      </c>
      <c r="K204" s="4">
        <f t="shared" si="275"/>
        <v>167557.61823686952</v>
      </c>
      <c r="L204" s="4">
        <f t="shared" si="276"/>
        <v>28653.137304400992</v>
      </c>
      <c r="M204" s="4">
        <f t="shared" si="277"/>
        <v>7277.387423183035</v>
      </c>
      <c r="N204" s="11">
        <f t="shared" si="278"/>
        <v>3.9148228920784511E-3</v>
      </c>
      <c r="O204" s="11">
        <f t="shared" si="279"/>
        <v>6.0620231508896616E-3</v>
      </c>
      <c r="P204" s="11">
        <f t="shared" si="280"/>
        <v>5.591372881305956E-3</v>
      </c>
      <c r="Q204" s="4">
        <f t="shared" si="281"/>
        <v>5560.496777054529</v>
      </c>
      <c r="R204" s="4">
        <f t="shared" si="282"/>
        <v>8299.021561102596</v>
      </c>
      <c r="S204" s="4">
        <f t="shared" si="283"/>
        <v>4906.7061199081581</v>
      </c>
      <c r="T204" s="4">
        <f t="shared" si="284"/>
        <v>28.476679677995907</v>
      </c>
      <c r="U204" s="4">
        <f t="shared" si="285"/>
        <v>97.720399677036099</v>
      </c>
      <c r="V204" s="4">
        <f t="shared" si="286"/>
        <v>154.31426693472704</v>
      </c>
      <c r="W204" s="11">
        <f t="shared" si="287"/>
        <v>-1.0734613539272964E-2</v>
      </c>
      <c r="X204" s="11">
        <f t="shared" si="288"/>
        <v>-1.217998157191269E-2</v>
      </c>
      <c r="Y204" s="11">
        <f t="shared" si="289"/>
        <v>-9.7425357312937999E-3</v>
      </c>
      <c r="Z204" s="4">
        <f t="shared" si="304"/>
        <v>7108.1321625069322</v>
      </c>
      <c r="AA204" s="4">
        <f t="shared" si="305"/>
        <v>25089.805150596996</v>
      </c>
      <c r="AB204" s="4">
        <f t="shared" si="306"/>
        <v>48941.292423477935</v>
      </c>
      <c r="AC204" s="12">
        <f t="shared" si="290"/>
        <v>1.2695578106673839</v>
      </c>
      <c r="AD204" s="12">
        <f t="shared" si="291"/>
        <v>3.0045175720980475</v>
      </c>
      <c r="AE204" s="12">
        <f t="shared" si="292"/>
        <v>9.9325022440154491</v>
      </c>
      <c r="AF204" s="11">
        <f t="shared" si="293"/>
        <v>-4.0504037456468023E-3</v>
      </c>
      <c r="AG204" s="11">
        <f t="shared" si="294"/>
        <v>2.9673830763510267E-4</v>
      </c>
      <c r="AH204" s="11">
        <f t="shared" si="295"/>
        <v>9.7937136394747881E-3</v>
      </c>
      <c r="AI204" s="1">
        <f t="shared" si="259"/>
        <v>374098.21278808697</v>
      </c>
      <c r="AJ204" s="1">
        <f t="shared" si="260"/>
        <v>159228.66972554292</v>
      </c>
      <c r="AK204" s="1">
        <f t="shared" si="261"/>
        <v>59903.133004500676</v>
      </c>
      <c r="AL204" s="10">
        <f t="shared" si="296"/>
        <v>73.366014478001858</v>
      </c>
      <c r="AM204" s="10">
        <f t="shared" si="297"/>
        <v>16.949583683352984</v>
      </c>
      <c r="AN204" s="10">
        <f t="shared" si="298"/>
        <v>5.4492440551956483</v>
      </c>
      <c r="AO204" s="7">
        <f t="shared" si="299"/>
        <v>4.6593042446628529E-3</v>
      </c>
      <c r="AP204" s="7">
        <f t="shared" si="300"/>
        <v>5.8694944729336456E-3</v>
      </c>
      <c r="AQ204" s="7">
        <f t="shared" si="301"/>
        <v>5.3243720662249066E-3</v>
      </c>
      <c r="AR204" s="1">
        <f t="shared" si="307"/>
        <v>195264.9269483182</v>
      </c>
      <c r="AS204" s="1">
        <f t="shared" si="302"/>
        <v>84926.193389821274</v>
      </c>
      <c r="AT204" s="1">
        <f t="shared" si="303"/>
        <v>31796.840417766631</v>
      </c>
      <c r="AU204" s="1">
        <f t="shared" si="262"/>
        <v>39052.985389663641</v>
      </c>
      <c r="AV204" s="1">
        <f t="shared" si="263"/>
        <v>16985.238677964255</v>
      </c>
      <c r="AW204" s="1">
        <f t="shared" si="264"/>
        <v>6359.3680835533269</v>
      </c>
      <c r="AX204" s="1">
        <f t="shared" si="326"/>
        <v>134046.09458949562</v>
      </c>
      <c r="AY204" s="1">
        <f t="shared" si="309"/>
        <v>22922.509843520795</v>
      </c>
      <c r="AZ204" s="1">
        <f t="shared" si="310"/>
        <v>5821.9099385464278</v>
      </c>
      <c r="BA204" s="1">
        <f t="shared" si="327"/>
        <v>13758.167742273577</v>
      </c>
      <c r="BB204" s="1">
        <f t="shared" si="328"/>
        <v>29757.590895564244</v>
      </c>
      <c r="BC204" s="1">
        <f t="shared" si="329"/>
        <v>37878.84203073824</v>
      </c>
      <c r="BD204" s="1">
        <f t="shared" si="311"/>
        <v>1188.1532600724438</v>
      </c>
      <c r="BE204">
        <f t="shared" ref="BE204:BE267" si="338">BE203</f>
        <v>0</v>
      </c>
      <c r="BF204">
        <f t="shared" ref="BF204:BF267" si="339">BF203</f>
        <v>0</v>
      </c>
      <c r="BG204">
        <f t="shared" ref="BG204:BG267" si="340">BG203</f>
        <v>0</v>
      </c>
      <c r="BH204">
        <f t="shared" si="312"/>
        <v>0</v>
      </c>
      <c r="BI204">
        <f t="shared" si="330"/>
        <v>0</v>
      </c>
      <c r="BJ204">
        <f t="shared" si="313"/>
        <v>0</v>
      </c>
      <c r="BK204">
        <f t="shared" si="314"/>
        <v>0</v>
      </c>
      <c r="BL204">
        <f t="shared" si="315"/>
        <v>0</v>
      </c>
      <c r="BM204">
        <f t="shared" si="316"/>
        <v>0</v>
      </c>
      <c r="BN204">
        <f t="shared" si="317"/>
        <v>0</v>
      </c>
      <c r="BO204">
        <f t="shared" si="331"/>
        <v>0</v>
      </c>
      <c r="BP204">
        <f t="shared" si="332"/>
        <v>0</v>
      </c>
      <c r="BQ204">
        <f t="shared" si="333"/>
        <v>0</v>
      </c>
      <c r="BR204" s="13">
        <f t="shared" si="308"/>
        <v>1.4597445657487614E-2</v>
      </c>
      <c r="BS204" s="8">
        <f>BS$3*temperature!$I314</f>
        <v>-32.564380788608297</v>
      </c>
      <c r="BT204" s="8">
        <f>BT$3*temperature!$I314</f>
        <v>-30.09791050780964</v>
      </c>
      <c r="BU204" s="8">
        <f>BU$3*temperature!$I314</f>
        <v>-26.423373675396785</v>
      </c>
      <c r="BV204" s="8">
        <f t="shared" si="334"/>
        <v>-23.65821592639492</v>
      </c>
      <c r="BW204" s="8">
        <f t="shared" si="318"/>
        <v>-17.66652443592783</v>
      </c>
      <c r="BX204" s="8">
        <f t="shared" si="319"/>
        <v>-15.50968717894634</v>
      </c>
      <c r="BY204" s="15">
        <f t="shared" si="335"/>
        <v>0.27349406457404346</v>
      </c>
      <c r="BZ204" s="15">
        <f t="shared" si="320"/>
        <v>0.41303153149638683</v>
      </c>
      <c r="CA204" s="15">
        <f t="shared" si="321"/>
        <v>0.41303153149638683</v>
      </c>
      <c r="CB204" s="8">
        <f t="shared" si="336"/>
        <v>4.4530824311066883</v>
      </c>
      <c r="CC204" s="8">
        <f t="shared" si="322"/>
        <v>6.2156930359409044</v>
      </c>
      <c r="CD204" s="8">
        <f t="shared" si="323"/>
        <v>5.4568432482252227</v>
      </c>
      <c r="CE204" s="8">
        <f t="shared" si="337"/>
        <v>-28.11129835750161</v>
      </c>
      <c r="CF204" s="8">
        <f t="shared" si="324"/>
        <v>-23.882217471868735</v>
      </c>
      <c r="CG204" s="8">
        <f t="shared" si="325"/>
        <v>-20.966530427171563</v>
      </c>
      <c r="CH204" s="8">
        <f>CH$3*temperature!$I314+CH$4*temperature!$I314^2</f>
        <v>-28.111298357501607</v>
      </c>
      <c r="CI204" s="8">
        <f>CI$3*temperature!$I314+CI$4*temperature!$I314^2</f>
        <v>-23.882253356680959</v>
      </c>
      <c r="CJ204" s="8">
        <f>CJ$3*temperature!$I314+CJ$4*temperature!$I314^2</f>
        <v>-20.966548743866369</v>
      </c>
      <c r="CK204" s="13"/>
      <c r="CL204" s="13"/>
      <c r="CM204" s="13"/>
    </row>
    <row r="205" spans="1:91" x14ac:dyDescent="0.3">
      <c r="A205">
        <f t="shared" si="265"/>
        <v>2159</v>
      </c>
      <c r="B205" s="4">
        <f t="shared" si="266"/>
        <v>1165.3621820138724</v>
      </c>
      <c r="C205" s="4">
        <f t="shared" si="267"/>
        <v>2963.9519775055205</v>
      </c>
      <c r="D205" s="4">
        <f t="shared" si="268"/>
        <v>4369.3004759193263</v>
      </c>
      <c r="E205" s="11">
        <f t="shared" si="269"/>
        <v>1.9699044447759948E-6</v>
      </c>
      <c r="F205" s="11">
        <f t="shared" si="270"/>
        <v>3.8808438490981011E-6</v>
      </c>
      <c r="G205" s="11">
        <f t="shared" si="271"/>
        <v>7.9226046680195747E-6</v>
      </c>
      <c r="H205" s="4">
        <f t="shared" si="272"/>
        <v>196020.17696922412</v>
      </c>
      <c r="I205" s="4">
        <f t="shared" si="273"/>
        <v>85435.868411328789</v>
      </c>
      <c r="J205" s="4">
        <f t="shared" si="274"/>
        <v>31973.003670048587</v>
      </c>
      <c r="K205" s="4">
        <f t="shared" si="275"/>
        <v>168205.3699653098</v>
      </c>
      <c r="L205" s="4">
        <f t="shared" si="276"/>
        <v>28824.98402799094</v>
      </c>
      <c r="M205" s="4">
        <f t="shared" si="277"/>
        <v>7317.6481787559551</v>
      </c>
      <c r="N205" s="11">
        <f t="shared" si="278"/>
        <v>3.8658446882706698E-3</v>
      </c>
      <c r="O205" s="11">
        <f t="shared" si="279"/>
        <v>5.9974836878875504E-3</v>
      </c>
      <c r="P205" s="11">
        <f t="shared" si="280"/>
        <v>5.532308949866227E-3</v>
      </c>
      <c r="Q205" s="4">
        <f t="shared" si="281"/>
        <v>5522.0831365165095</v>
      </c>
      <c r="R205" s="4">
        <f t="shared" si="282"/>
        <v>8247.1386463702893</v>
      </c>
      <c r="S205" s="4">
        <f t="shared" si="283"/>
        <v>4885.8220173555746</v>
      </c>
      <c r="T205" s="4">
        <f t="shared" si="284"/>
        <v>28.170993526770953</v>
      </c>
      <c r="U205" s="4">
        <f t="shared" si="285"/>
        <v>96.530167009769855</v>
      </c>
      <c r="V205" s="4">
        <f t="shared" si="286"/>
        <v>152.81085467526705</v>
      </c>
      <c r="W205" s="11">
        <f t="shared" si="287"/>
        <v>-1.0734613539272964E-2</v>
      </c>
      <c r="X205" s="11">
        <f t="shared" si="288"/>
        <v>-1.217998157191269E-2</v>
      </c>
      <c r="Y205" s="11">
        <f t="shared" si="289"/>
        <v>-9.7425357312937999E-3</v>
      </c>
      <c r="Z205" s="4">
        <f t="shared" si="304"/>
        <v>7030.7788072459052</v>
      </c>
      <c r="AA205" s="4">
        <f t="shared" si="305"/>
        <v>24941.955149535494</v>
      </c>
      <c r="AB205" s="4">
        <f t="shared" si="306"/>
        <v>49213.174697023416</v>
      </c>
      <c r="AC205" s="12">
        <f t="shared" si="290"/>
        <v>1.2644155889557416</v>
      </c>
      <c r="AD205" s="12">
        <f t="shared" si="291"/>
        <v>3.0054091275576518</v>
      </c>
      <c r="AE205" s="12">
        <f t="shared" si="292"/>
        <v>10.029778326716777</v>
      </c>
      <c r="AF205" s="11">
        <f t="shared" si="293"/>
        <v>-4.0504037456468023E-3</v>
      </c>
      <c r="AG205" s="11">
        <f t="shared" si="294"/>
        <v>2.9673830763510267E-4</v>
      </c>
      <c r="AH205" s="11">
        <f t="shared" si="295"/>
        <v>9.7937136394747881E-3</v>
      </c>
      <c r="AI205" s="1">
        <f t="shared" si="259"/>
        <v>375741.37689894193</v>
      </c>
      <c r="AJ205" s="1">
        <f t="shared" si="260"/>
        <v>160291.04143095287</v>
      </c>
      <c r="AK205" s="1">
        <f t="shared" si="261"/>
        <v>60272.187787603936</v>
      </c>
      <c r="AL205" s="10">
        <f t="shared" si="296"/>
        <v>73.704430714846495</v>
      </c>
      <c r="AM205" s="10">
        <f t="shared" si="297"/>
        <v>17.048074316223474</v>
      </c>
      <c r="AN205" s="10">
        <f t="shared" si="298"/>
        <v>5.4779677199968786</v>
      </c>
      <c r="AO205" s="7">
        <f t="shared" si="299"/>
        <v>4.612711202216224E-3</v>
      </c>
      <c r="AP205" s="7">
        <f t="shared" si="300"/>
        <v>5.8107995282043095E-3</v>
      </c>
      <c r="AQ205" s="7">
        <f t="shared" si="301"/>
        <v>5.2711283455626574E-3</v>
      </c>
      <c r="AR205" s="1">
        <f t="shared" si="307"/>
        <v>196020.17696922412</v>
      </c>
      <c r="AS205" s="1">
        <f t="shared" si="302"/>
        <v>85435.868411328789</v>
      </c>
      <c r="AT205" s="1">
        <f t="shared" si="303"/>
        <v>31973.003670048587</v>
      </c>
      <c r="AU205" s="1">
        <f t="shared" si="262"/>
        <v>39204.035393844824</v>
      </c>
      <c r="AV205" s="1">
        <f t="shared" si="263"/>
        <v>17087.173682265759</v>
      </c>
      <c r="AW205" s="1">
        <f t="shared" si="264"/>
        <v>6394.6007340097176</v>
      </c>
      <c r="AX205" s="1">
        <f t="shared" si="326"/>
        <v>134564.29597224787</v>
      </c>
      <c r="AY205" s="1">
        <f t="shared" si="309"/>
        <v>23059.987222392752</v>
      </c>
      <c r="AZ205" s="1">
        <f t="shared" si="310"/>
        <v>5854.1185430047644</v>
      </c>
      <c r="BA205" s="1">
        <f t="shared" si="327"/>
        <v>13762.691268102089</v>
      </c>
      <c r="BB205" s="1">
        <f t="shared" si="328"/>
        <v>29775.429539551023</v>
      </c>
      <c r="BC205" s="1">
        <f t="shared" si="329"/>
        <v>37903.247831175875</v>
      </c>
      <c r="BD205" s="1">
        <f t="shared" si="311"/>
        <v>1154.2096630841961</v>
      </c>
      <c r="BE205">
        <f t="shared" si="338"/>
        <v>0</v>
      </c>
      <c r="BF205">
        <f t="shared" si="339"/>
        <v>0</v>
      </c>
      <c r="BG205">
        <f t="shared" si="340"/>
        <v>0</v>
      </c>
      <c r="BH205">
        <f t="shared" si="312"/>
        <v>0</v>
      </c>
      <c r="BI205">
        <f t="shared" si="330"/>
        <v>0</v>
      </c>
      <c r="BJ205">
        <f t="shared" si="313"/>
        <v>0</v>
      </c>
      <c r="BK205">
        <f t="shared" si="314"/>
        <v>0</v>
      </c>
      <c r="BL205">
        <f t="shared" si="315"/>
        <v>0</v>
      </c>
      <c r="BM205">
        <f t="shared" si="316"/>
        <v>0</v>
      </c>
      <c r="BN205">
        <f t="shared" si="317"/>
        <v>0</v>
      </c>
      <c r="BO205">
        <f t="shared" si="331"/>
        <v>0</v>
      </c>
      <c r="BP205">
        <f t="shared" si="332"/>
        <v>0</v>
      </c>
      <c r="BQ205">
        <f t="shared" si="333"/>
        <v>0</v>
      </c>
      <c r="BR205" s="13">
        <f t="shared" si="308"/>
        <v>1.4172277337366614E-2</v>
      </c>
      <c r="BS205" s="8">
        <f>BS$3*temperature!$I315</f>
        <v>-32.723842850499686</v>
      </c>
      <c r="BT205" s="8">
        <f>BT$3*temperature!$I315</f>
        <v>-30.245294697281981</v>
      </c>
      <c r="BU205" s="8">
        <f>BU$3*temperature!$I315</f>
        <v>-26.552764302406018</v>
      </c>
      <c r="BV205" s="8">
        <f t="shared" si="334"/>
        <v>-23.730240573421753</v>
      </c>
      <c r="BW205" s="8">
        <f t="shared" si="318"/>
        <v>-17.691861899550723</v>
      </c>
      <c r="BX205" s="8">
        <f t="shared" si="319"/>
        <v>-15.531931290181925</v>
      </c>
      <c r="BY205" s="15">
        <f t="shared" si="335"/>
        <v>0.27483331704548275</v>
      </c>
      <c r="BZ205" s="15">
        <f t="shared" si="320"/>
        <v>0.41505407447259507</v>
      </c>
      <c r="CA205" s="15">
        <f t="shared" si="321"/>
        <v>0.41505407447259512</v>
      </c>
      <c r="CB205" s="8">
        <f t="shared" si="336"/>
        <v>4.4968011385389666</v>
      </c>
      <c r="CC205" s="8">
        <f t="shared" si="322"/>
        <v>6.2767163988656307</v>
      </c>
      <c r="CD205" s="8">
        <f t="shared" si="323"/>
        <v>5.5104165061120467</v>
      </c>
      <c r="CE205" s="8">
        <f t="shared" si="337"/>
        <v>-28.22704171196072</v>
      </c>
      <c r="CF205" s="8">
        <f t="shared" si="324"/>
        <v>-23.968578298416354</v>
      </c>
      <c r="CG205" s="8">
        <f t="shared" si="325"/>
        <v>-21.042347796293971</v>
      </c>
      <c r="CH205" s="8">
        <f>CH$3*temperature!$I315+CH$4*temperature!$I315^2</f>
        <v>-28.22704171196072</v>
      </c>
      <c r="CI205" s="8">
        <f>CI$3*temperature!$I315+CI$4*temperature!$I315^2</f>
        <v>-23.968614234694634</v>
      </c>
      <c r="CJ205" s="8">
        <f>CJ$3*temperature!$I315+CJ$4*temperature!$I315^2</f>
        <v>-21.042366139258654</v>
      </c>
      <c r="CK205" s="13"/>
      <c r="CL205" s="13"/>
      <c r="CM205" s="13"/>
    </row>
    <row r="206" spans="1:91" x14ac:dyDescent="0.3">
      <c r="A206">
        <f t="shared" si="265"/>
        <v>2160</v>
      </c>
      <c r="B206" s="4">
        <f t="shared" si="266"/>
        <v>1165.3643628834072</v>
      </c>
      <c r="C206" s="4">
        <f t="shared" si="267"/>
        <v>2963.9629050085814</v>
      </c>
      <c r="D206" s="4">
        <f t="shared" si="268"/>
        <v>4369.3333613476552</v>
      </c>
      <c r="E206" s="11">
        <f t="shared" si="269"/>
        <v>1.8714092225371951E-6</v>
      </c>
      <c r="F206" s="11">
        <f t="shared" si="270"/>
        <v>3.6868016566431958E-6</v>
      </c>
      <c r="G206" s="11">
        <f t="shared" si="271"/>
        <v>7.5264744346185959E-6</v>
      </c>
      <c r="H206" s="4">
        <f t="shared" si="272"/>
        <v>196768.83987525533</v>
      </c>
      <c r="I206" s="4">
        <f t="shared" si="273"/>
        <v>85943.13097219645</v>
      </c>
      <c r="J206" s="4">
        <f t="shared" si="274"/>
        <v>32148.26197160075</v>
      </c>
      <c r="K206" s="4">
        <f t="shared" si="275"/>
        <v>168847.48336425811</v>
      </c>
      <c r="L206" s="4">
        <f t="shared" si="276"/>
        <v>28996.021113141298</v>
      </c>
      <c r="M206" s="4">
        <f t="shared" si="277"/>
        <v>7357.7040964631506</v>
      </c>
      <c r="N206" s="11">
        <f t="shared" si="278"/>
        <v>3.8174369764814031E-3</v>
      </c>
      <c r="O206" s="11">
        <f t="shared" si="279"/>
        <v>5.9336402401566346E-3</v>
      </c>
      <c r="P206" s="11">
        <f t="shared" si="280"/>
        <v>5.4738785916879085E-3</v>
      </c>
      <c r="Q206" s="4">
        <f t="shared" si="281"/>
        <v>5483.6698867909508</v>
      </c>
      <c r="R206" s="4">
        <f t="shared" si="282"/>
        <v>8195.0583826754319</v>
      </c>
      <c r="S206" s="4">
        <f t="shared" si="283"/>
        <v>4864.742174161438</v>
      </c>
      <c r="T206" s="4">
        <f t="shared" si="284"/>
        <v>27.868588798243707</v>
      </c>
      <c r="U206" s="4">
        <f t="shared" si="285"/>
        <v>95.354431354457205</v>
      </c>
      <c r="V206" s="4">
        <f t="shared" si="286"/>
        <v>151.32208946346373</v>
      </c>
      <c r="W206" s="11">
        <f t="shared" si="287"/>
        <v>-1.0734613539272964E-2</v>
      </c>
      <c r="X206" s="11">
        <f t="shared" si="288"/>
        <v>-1.217998157191269E-2</v>
      </c>
      <c r="Y206" s="11">
        <f t="shared" si="289"/>
        <v>-9.7425357312937999E-3</v>
      </c>
      <c r="Z206" s="4">
        <f t="shared" si="304"/>
        <v>6953.9272398796556</v>
      </c>
      <c r="AA206" s="4">
        <f t="shared" si="305"/>
        <v>24793.380727372944</v>
      </c>
      <c r="AB206" s="4">
        <f t="shared" si="306"/>
        <v>49483.640098292381</v>
      </c>
      <c r="AC206" s="12">
        <f t="shared" si="290"/>
        <v>1.2592941953181811</v>
      </c>
      <c r="AD206" s="12">
        <f t="shared" si="291"/>
        <v>3.0063009475759142</v>
      </c>
      <c r="AE206" s="12">
        <f t="shared" si="292"/>
        <v>10.128007103516051</v>
      </c>
      <c r="AF206" s="11">
        <f t="shared" si="293"/>
        <v>-4.0504037456468023E-3</v>
      </c>
      <c r="AG206" s="11">
        <f t="shared" si="294"/>
        <v>2.9673830763510267E-4</v>
      </c>
      <c r="AH206" s="11">
        <f t="shared" si="295"/>
        <v>9.7937136394747881E-3</v>
      </c>
      <c r="AI206" s="1">
        <f t="shared" si="259"/>
        <v>377371.27460289258</v>
      </c>
      <c r="AJ206" s="1">
        <f t="shared" si="260"/>
        <v>161349.11097012335</v>
      </c>
      <c r="AK206" s="1">
        <f t="shared" si="261"/>
        <v>60639.569742853266</v>
      </c>
      <c r="AL206" s="10">
        <f t="shared" si="296"/>
        <v>74.04100819552572</v>
      </c>
      <c r="AM206" s="10">
        <f t="shared" si="297"/>
        <v>17.146146628995041</v>
      </c>
      <c r="AN206" s="10">
        <f t="shared" si="298"/>
        <v>5.5065540402125821</v>
      </c>
      <c r="AO206" s="7">
        <f t="shared" si="299"/>
        <v>4.5665840901940617E-3</v>
      </c>
      <c r="AP206" s="7">
        <f t="shared" si="300"/>
        <v>5.7526915329222661E-3</v>
      </c>
      <c r="AQ206" s="7">
        <f t="shared" si="301"/>
        <v>5.2184170621070308E-3</v>
      </c>
      <c r="AR206" s="1">
        <f t="shared" si="307"/>
        <v>196768.83987525533</v>
      </c>
      <c r="AS206" s="1">
        <f t="shared" si="302"/>
        <v>85943.13097219645</v>
      </c>
      <c r="AT206" s="1">
        <f t="shared" si="303"/>
        <v>32148.26197160075</v>
      </c>
      <c r="AU206" s="1">
        <f t="shared" si="262"/>
        <v>39353.767975051072</v>
      </c>
      <c r="AV206" s="1">
        <f t="shared" si="263"/>
        <v>17188.62619443929</v>
      </c>
      <c r="AW206" s="1">
        <f t="shared" si="264"/>
        <v>6429.6523943201501</v>
      </c>
      <c r="AX206" s="1">
        <f t="shared" si="326"/>
        <v>135077.98669140646</v>
      </c>
      <c r="AY206" s="1">
        <f t="shared" si="309"/>
        <v>23196.816890513041</v>
      </c>
      <c r="AZ206" s="1">
        <f t="shared" si="310"/>
        <v>5886.1632771705199</v>
      </c>
      <c r="BA206" s="1">
        <f t="shared" si="327"/>
        <v>13767.157258962281</v>
      </c>
      <c r="BB206" s="1">
        <f t="shared" si="328"/>
        <v>29793.074432974689</v>
      </c>
      <c r="BC206" s="1">
        <f t="shared" si="329"/>
        <v>37927.385087326184</v>
      </c>
      <c r="BD206" s="1">
        <f t="shared" si="311"/>
        <v>1121.2282568512298</v>
      </c>
      <c r="BE206">
        <f t="shared" si="338"/>
        <v>0</v>
      </c>
      <c r="BF206">
        <f t="shared" si="339"/>
        <v>0</v>
      </c>
      <c r="BG206">
        <f t="shared" si="340"/>
        <v>0</v>
      </c>
      <c r="BH206">
        <f t="shared" si="312"/>
        <v>0</v>
      </c>
      <c r="BI206">
        <f t="shared" si="330"/>
        <v>0</v>
      </c>
      <c r="BJ206">
        <f t="shared" si="313"/>
        <v>0</v>
      </c>
      <c r="BK206">
        <f t="shared" si="314"/>
        <v>0</v>
      </c>
      <c r="BL206">
        <f t="shared" si="315"/>
        <v>0</v>
      </c>
      <c r="BM206">
        <f t="shared" si="316"/>
        <v>0</v>
      </c>
      <c r="BN206">
        <f t="shared" si="317"/>
        <v>0</v>
      </c>
      <c r="BO206">
        <f t="shared" si="331"/>
        <v>0</v>
      </c>
      <c r="BP206">
        <f t="shared" si="332"/>
        <v>0</v>
      </c>
      <c r="BQ206">
        <f t="shared" si="333"/>
        <v>0</v>
      </c>
      <c r="BR206" s="13">
        <f t="shared" si="308"/>
        <v>1.3759492560550111E-2</v>
      </c>
      <c r="BS206" s="8">
        <f>BS$3*temperature!$I316</f>
        <v>-32.882500707559188</v>
      </c>
      <c r="BT206" s="8">
        <f>BT$3*temperature!$I316</f>
        <v>-30.391935593484995</v>
      </c>
      <c r="BU206" s="8">
        <f>BU$3*temperature!$I316</f>
        <v>-26.68150238193024</v>
      </c>
      <c r="BV206" s="8">
        <f t="shared" si="334"/>
        <v>-23.801478088893667</v>
      </c>
      <c r="BW206" s="8">
        <f t="shared" si="318"/>
        <v>-17.716479901093216</v>
      </c>
      <c r="BX206" s="8">
        <f t="shared" si="319"/>
        <v>-15.55354377566427</v>
      </c>
      <c r="BY206" s="15">
        <f t="shared" si="335"/>
        <v>0.27616581535047097</v>
      </c>
      <c r="BZ206" s="15">
        <f t="shared" si="320"/>
        <v>0.41706641728699134</v>
      </c>
      <c r="CA206" s="15">
        <f t="shared" si="321"/>
        <v>0.4170664172869914</v>
      </c>
      <c r="CB206" s="8">
        <f t="shared" si="336"/>
        <v>4.5405113093327607</v>
      </c>
      <c r="CC206" s="8">
        <f t="shared" si="322"/>
        <v>6.3377278461958886</v>
      </c>
      <c r="CD206" s="8">
        <f t="shared" si="323"/>
        <v>5.5639793031329861</v>
      </c>
      <c r="CE206" s="8">
        <f t="shared" si="337"/>
        <v>-28.341989398226428</v>
      </c>
      <c r="CF206" s="8">
        <f t="shared" si="324"/>
        <v>-24.054207747289105</v>
      </c>
      <c r="CG206" s="8">
        <f t="shared" si="325"/>
        <v>-21.117523078797255</v>
      </c>
      <c r="CH206" s="8">
        <f>CH$3*temperature!$I316+CH$4*temperature!$I316^2</f>
        <v>-28.341989398226431</v>
      </c>
      <c r="CI206" s="8">
        <f>CI$3*temperature!$I316+CI$4*temperature!$I316^2</f>
        <v>-24.054243733572047</v>
      </c>
      <c r="CJ206" s="8">
        <f>CJ$3*temperature!$I316+CJ$4*temperature!$I316^2</f>
        <v>-21.117541447285877</v>
      </c>
      <c r="CK206" s="13"/>
      <c r="CL206" s="13"/>
      <c r="CM206" s="13"/>
    </row>
    <row r="207" spans="1:91" x14ac:dyDescent="0.3">
      <c r="A207">
        <f t="shared" si="265"/>
        <v>2161</v>
      </c>
      <c r="B207" s="4">
        <f t="shared" si="266"/>
        <v>1165.3664347133426</v>
      </c>
      <c r="C207" s="4">
        <f t="shared" si="267"/>
        <v>2963.9732861747625</v>
      </c>
      <c r="D207" s="4">
        <f t="shared" si="268"/>
        <v>4369.3646027397035</v>
      </c>
      <c r="E207" s="11">
        <f t="shared" si="269"/>
        <v>1.7778387614103352E-6</v>
      </c>
      <c r="F207" s="11">
        <f t="shared" si="270"/>
        <v>3.5024615738110359E-6</v>
      </c>
      <c r="G207" s="11">
        <f t="shared" si="271"/>
        <v>7.1501507128876656E-6</v>
      </c>
      <c r="H207" s="4">
        <f t="shared" si="272"/>
        <v>197510.92923163992</v>
      </c>
      <c r="I207" s="4">
        <f t="shared" si="273"/>
        <v>86447.96152739026</v>
      </c>
      <c r="J207" s="4">
        <f t="shared" si="274"/>
        <v>32322.610441174034</v>
      </c>
      <c r="K207" s="4">
        <f t="shared" si="275"/>
        <v>169483.96946083635</v>
      </c>
      <c r="L207" s="4">
        <f t="shared" si="276"/>
        <v>29166.241791253815</v>
      </c>
      <c r="M207" s="4">
        <f t="shared" si="277"/>
        <v>7397.5539649190478</v>
      </c>
      <c r="N207" s="11">
        <f t="shared" si="278"/>
        <v>3.769591846418896E-3</v>
      </c>
      <c r="O207" s="11">
        <f t="shared" si="279"/>
        <v>5.8704840035921357E-3</v>
      </c>
      <c r="P207" s="11">
        <f t="shared" si="280"/>
        <v>5.4160738096349359E-3</v>
      </c>
      <c r="Q207" s="4">
        <f t="shared" si="281"/>
        <v>5445.2637905424817</v>
      </c>
      <c r="R207" s="4">
        <f t="shared" si="282"/>
        <v>8142.7942352258997</v>
      </c>
      <c r="S207" s="4">
        <f t="shared" si="283"/>
        <v>4843.4729892914156</v>
      </c>
      <c r="T207" s="4">
        <f t="shared" si="284"/>
        <v>27.569430267609651</v>
      </c>
      <c r="U207" s="4">
        <f t="shared" si="285"/>
        <v>94.193016137759699</v>
      </c>
      <c r="V207" s="4">
        <f t="shared" si="286"/>
        <v>149.84782859993189</v>
      </c>
      <c r="W207" s="11">
        <f t="shared" si="287"/>
        <v>-1.0734613539272964E-2</v>
      </c>
      <c r="X207" s="11">
        <f t="shared" si="288"/>
        <v>-1.217998157191269E-2</v>
      </c>
      <c r="Y207" s="11">
        <f t="shared" si="289"/>
        <v>-9.7425357312937999E-3</v>
      </c>
      <c r="Z207" s="4">
        <f t="shared" si="304"/>
        <v>6877.5833770769414</v>
      </c>
      <c r="AA207" s="4">
        <f t="shared" si="305"/>
        <v>24644.122467110592</v>
      </c>
      <c r="AB207" s="4">
        <f t="shared" si="306"/>
        <v>49752.680971104746</v>
      </c>
      <c r="AC207" s="12">
        <f t="shared" si="290"/>
        <v>1.254193545392593</v>
      </c>
      <c r="AD207" s="12">
        <f t="shared" si="291"/>
        <v>3.0071930322313398</v>
      </c>
      <c r="AE207" s="12">
        <f t="shared" si="292"/>
        <v>10.227197904826454</v>
      </c>
      <c r="AF207" s="11">
        <f t="shared" si="293"/>
        <v>-4.0504037456468023E-3</v>
      </c>
      <c r="AG207" s="11">
        <f t="shared" si="294"/>
        <v>2.9673830763510267E-4</v>
      </c>
      <c r="AH207" s="11">
        <f t="shared" si="295"/>
        <v>9.7937136394747881E-3</v>
      </c>
      <c r="AI207" s="1">
        <f t="shared" si="259"/>
        <v>378987.91511765443</v>
      </c>
      <c r="AJ207" s="1">
        <f t="shared" si="260"/>
        <v>162402.82606755028</v>
      </c>
      <c r="AK207" s="1">
        <f t="shared" si="261"/>
        <v>61005.265162888085</v>
      </c>
      <c r="AL207" s="10">
        <f t="shared" si="296"/>
        <v>74.375741540672848</v>
      </c>
      <c r="AM207" s="10">
        <f t="shared" si="297"/>
        <v>17.243796756604556</v>
      </c>
      <c r="AN207" s="10">
        <f t="shared" si="298"/>
        <v>5.5350021808138727</v>
      </c>
      <c r="AO207" s="7">
        <f t="shared" si="299"/>
        <v>4.5209182492921213E-3</v>
      </c>
      <c r="AP207" s="7">
        <f t="shared" si="300"/>
        <v>5.6951646175930435E-3</v>
      </c>
      <c r="AQ207" s="7">
        <f t="shared" si="301"/>
        <v>5.1662328914859603E-3</v>
      </c>
      <c r="AR207" s="1">
        <f t="shared" si="307"/>
        <v>197510.92923163992</v>
      </c>
      <c r="AS207" s="1">
        <f t="shared" si="302"/>
        <v>86447.96152739026</v>
      </c>
      <c r="AT207" s="1">
        <f t="shared" si="303"/>
        <v>32322.610441174034</v>
      </c>
      <c r="AU207" s="1">
        <f t="shared" si="262"/>
        <v>39502.185846327986</v>
      </c>
      <c r="AV207" s="1">
        <f t="shared" si="263"/>
        <v>17289.592305478054</v>
      </c>
      <c r="AW207" s="1">
        <f t="shared" si="264"/>
        <v>6464.5220882348076</v>
      </c>
      <c r="AX207" s="1">
        <f t="shared" si="326"/>
        <v>135587.1755686691</v>
      </c>
      <c r="AY207" s="1">
        <f t="shared" si="309"/>
        <v>23332.993433003052</v>
      </c>
      <c r="AZ207" s="1">
        <f t="shared" si="310"/>
        <v>5918.0431719352382</v>
      </c>
      <c r="BA207" s="1">
        <f t="shared" si="327"/>
        <v>13771.566431482332</v>
      </c>
      <c r="BB207" s="1">
        <f t="shared" si="328"/>
        <v>29810.527865756314</v>
      </c>
      <c r="BC207" s="1">
        <f t="shared" si="329"/>
        <v>37951.257220337786</v>
      </c>
      <c r="BD207" s="1">
        <f t="shared" si="311"/>
        <v>1089.1820812066117</v>
      </c>
      <c r="BE207">
        <f t="shared" si="338"/>
        <v>0</v>
      </c>
      <c r="BF207">
        <f t="shared" si="339"/>
        <v>0</v>
      </c>
      <c r="BG207">
        <f t="shared" si="340"/>
        <v>0</v>
      </c>
      <c r="BH207">
        <f t="shared" si="312"/>
        <v>0</v>
      </c>
      <c r="BI207">
        <f t="shared" si="330"/>
        <v>0</v>
      </c>
      <c r="BJ207">
        <f t="shared" si="313"/>
        <v>0</v>
      </c>
      <c r="BK207">
        <f t="shared" si="314"/>
        <v>0</v>
      </c>
      <c r="BL207">
        <f t="shared" si="315"/>
        <v>0</v>
      </c>
      <c r="BM207">
        <f t="shared" si="316"/>
        <v>0</v>
      </c>
      <c r="BN207">
        <f t="shared" si="317"/>
        <v>0</v>
      </c>
      <c r="BO207">
        <f t="shared" si="331"/>
        <v>0</v>
      </c>
      <c r="BP207">
        <f t="shared" si="332"/>
        <v>0</v>
      </c>
      <c r="BQ207">
        <f t="shared" si="333"/>
        <v>0</v>
      </c>
      <c r="BR207" s="13">
        <f t="shared" si="308"/>
        <v>1.3358730641310787E-2</v>
      </c>
      <c r="BS207" s="8">
        <f>BS$3*temperature!$I317</f>
        <v>-33.040357159499862</v>
      </c>
      <c r="BT207" s="8">
        <f>BT$3*temperature!$I317</f>
        <v>-30.537835784077686</v>
      </c>
      <c r="BU207" s="8">
        <f>BU$3*temperature!$I317</f>
        <v>-26.809590185711233</v>
      </c>
      <c r="BV207" s="8">
        <f t="shared" si="334"/>
        <v>-23.871936148339625</v>
      </c>
      <c r="BW207" s="8">
        <f t="shared" si="318"/>
        <v>-17.740387833966384</v>
      </c>
      <c r="BX207" s="8">
        <f t="shared" si="319"/>
        <v>-15.574532881999408</v>
      </c>
      <c r="BY207" s="15">
        <f t="shared" si="335"/>
        <v>0.27749158300257981</v>
      </c>
      <c r="BZ207" s="15">
        <f t="shared" si="320"/>
        <v>0.41906859544984015</v>
      </c>
      <c r="CA207" s="15">
        <f t="shared" si="321"/>
        <v>0.41906859544984015</v>
      </c>
      <c r="CB207" s="8">
        <f t="shared" si="336"/>
        <v>4.5842105055801188</v>
      </c>
      <c r="CC207" s="8">
        <f t="shared" si="322"/>
        <v>6.3987239750556526</v>
      </c>
      <c r="CD207" s="8">
        <f t="shared" si="323"/>
        <v>5.6175286518559124</v>
      </c>
      <c r="CE207" s="8">
        <f t="shared" si="337"/>
        <v>-28.456146653919745</v>
      </c>
      <c r="CF207" s="8">
        <f t="shared" si="324"/>
        <v>-24.139111809022037</v>
      </c>
      <c r="CG207" s="8">
        <f t="shared" si="325"/>
        <v>-21.19206153385532</v>
      </c>
      <c r="CH207" s="8">
        <f>CH$3*temperature!$I317+CH$4*temperature!$I317^2</f>
        <v>-28.456146653919745</v>
      </c>
      <c r="CI207" s="8">
        <f>CI$3*temperature!$I317+CI$4*temperature!$I317^2</f>
        <v>-24.139147843867313</v>
      </c>
      <c r="CJ207" s="8">
        <f>CJ$3*temperature!$I317+CJ$4*temperature!$I317^2</f>
        <v>-21.19207992713168</v>
      </c>
      <c r="CK207" s="13"/>
      <c r="CL207" s="13"/>
      <c r="CM207" s="13"/>
    </row>
    <row r="208" spans="1:91" x14ac:dyDescent="0.3">
      <c r="A208">
        <f t="shared" si="265"/>
        <v>2162</v>
      </c>
      <c r="B208" s="4">
        <f t="shared" si="266"/>
        <v>1165.3684029552805</v>
      </c>
      <c r="C208" s="4">
        <f t="shared" si="267"/>
        <v>2963.9831483171761</v>
      </c>
      <c r="D208" s="4">
        <f t="shared" si="268"/>
        <v>4369.3942822743611</v>
      </c>
      <c r="E208" s="11">
        <f t="shared" si="269"/>
        <v>1.6889468233398184E-6</v>
      </c>
      <c r="F208" s="11">
        <f t="shared" si="270"/>
        <v>3.327338495120484E-6</v>
      </c>
      <c r="G208" s="11">
        <f t="shared" si="271"/>
        <v>6.7926431772432816E-6</v>
      </c>
      <c r="H208" s="4">
        <f t="shared" si="272"/>
        <v>198246.45929171026</v>
      </c>
      <c r="I208" s="4">
        <f t="shared" si="273"/>
        <v>86950.341146691644</v>
      </c>
      <c r="J208" s="4">
        <f t="shared" si="274"/>
        <v>32496.04438231136</v>
      </c>
      <c r="K208" s="4">
        <f t="shared" si="275"/>
        <v>170114.83989867341</v>
      </c>
      <c r="L208" s="4">
        <f t="shared" si="276"/>
        <v>29335.639507956839</v>
      </c>
      <c r="M208" s="4">
        <f t="shared" si="277"/>
        <v>7437.1966187946055</v>
      </c>
      <c r="N208" s="11">
        <f t="shared" si="278"/>
        <v>3.7223015241145685E-3</v>
      </c>
      <c r="O208" s="11">
        <f t="shared" si="279"/>
        <v>5.8080063216723321E-3</v>
      </c>
      <c r="P208" s="11">
        <f t="shared" si="280"/>
        <v>5.3588867433145282E-3</v>
      </c>
      <c r="Q208" s="4">
        <f t="shared" si="281"/>
        <v>5406.8714547857944</v>
      </c>
      <c r="R208" s="4">
        <f t="shared" si="282"/>
        <v>8090.3594384207936</v>
      </c>
      <c r="S208" s="4">
        <f t="shared" si="283"/>
        <v>4822.0207842813024</v>
      </c>
      <c r="T208" s="4">
        <f t="shared" si="284"/>
        <v>27.273483088188925</v>
      </c>
      <c r="U208" s="4">
        <f t="shared" si="285"/>
        <v>93.04574693699891</v>
      </c>
      <c r="V208" s="4">
        <f t="shared" si="286"/>
        <v>148.38793077554027</v>
      </c>
      <c r="W208" s="11">
        <f t="shared" si="287"/>
        <v>-1.0734613539272964E-2</v>
      </c>
      <c r="X208" s="11">
        <f t="shared" si="288"/>
        <v>-1.217998157191269E-2</v>
      </c>
      <c r="Y208" s="11">
        <f t="shared" si="289"/>
        <v>-9.7425357312937999E-3</v>
      </c>
      <c r="Z208" s="4">
        <f t="shared" si="304"/>
        <v>6801.7528121807436</v>
      </c>
      <c r="AA208" s="4">
        <f t="shared" si="305"/>
        <v>24494.220304379782</v>
      </c>
      <c r="AB208" s="4">
        <f t="shared" si="306"/>
        <v>50020.289949030332</v>
      </c>
      <c r="AC208" s="12">
        <f t="shared" si="290"/>
        <v>1.2491135551585688</v>
      </c>
      <c r="AD208" s="12">
        <f t="shared" si="291"/>
        <v>3.0080853816024562</v>
      </c>
      <c r="AE208" s="12">
        <f t="shared" si="292"/>
        <v>10.32736015244056</v>
      </c>
      <c r="AF208" s="11">
        <f t="shared" si="293"/>
        <v>-4.0504037456468023E-3</v>
      </c>
      <c r="AG208" s="11">
        <f t="shared" si="294"/>
        <v>2.9673830763510267E-4</v>
      </c>
      <c r="AH208" s="11">
        <f t="shared" si="295"/>
        <v>9.7937136394747881E-3</v>
      </c>
      <c r="AI208" s="1">
        <f t="shared" si="259"/>
        <v>380591.30945221696</v>
      </c>
      <c r="AJ208" s="1">
        <f t="shared" si="260"/>
        <v>163452.13576627331</v>
      </c>
      <c r="AK208" s="1">
        <f t="shared" si="261"/>
        <v>61369.260734834083</v>
      </c>
      <c r="AL208" s="10">
        <f t="shared" si="296"/>
        <v>74.708625721436363</v>
      </c>
      <c r="AM208" s="10">
        <f t="shared" si="297"/>
        <v>17.341020955154125</v>
      </c>
      <c r="AN208" s="10">
        <f t="shared" si="298"/>
        <v>5.5633113400316301</v>
      </c>
      <c r="AO208" s="7">
        <f t="shared" si="299"/>
        <v>4.4757090667992003E-3</v>
      </c>
      <c r="AP208" s="7">
        <f t="shared" si="300"/>
        <v>5.6382129714171126E-3</v>
      </c>
      <c r="AQ208" s="7">
        <f t="shared" si="301"/>
        <v>5.1145705625711005E-3</v>
      </c>
      <c r="AR208" s="1">
        <f t="shared" si="307"/>
        <v>198246.45929171026</v>
      </c>
      <c r="AS208" s="1">
        <f t="shared" si="302"/>
        <v>86950.341146691644</v>
      </c>
      <c r="AT208" s="1">
        <f t="shared" si="303"/>
        <v>32496.04438231136</v>
      </c>
      <c r="AU208" s="1">
        <f t="shared" si="262"/>
        <v>39649.291858342054</v>
      </c>
      <c r="AV208" s="1">
        <f t="shared" si="263"/>
        <v>17390.068229338329</v>
      </c>
      <c r="AW208" s="1">
        <f t="shared" si="264"/>
        <v>6499.2088764622722</v>
      </c>
      <c r="AX208" s="1">
        <f t="shared" si="326"/>
        <v>136091.87191893873</v>
      </c>
      <c r="AY208" s="1">
        <f t="shared" si="309"/>
        <v>23468.511606365471</v>
      </c>
      <c r="AZ208" s="1">
        <f t="shared" si="310"/>
        <v>5949.7572950356844</v>
      </c>
      <c r="BA208" s="1">
        <f t="shared" si="327"/>
        <v>13775.919490089191</v>
      </c>
      <c r="BB208" s="1">
        <f t="shared" si="328"/>
        <v>29827.792089136619</v>
      </c>
      <c r="BC208" s="1">
        <f t="shared" si="329"/>
        <v>37974.867582621751</v>
      </c>
      <c r="BD208" s="1">
        <f t="shared" si="311"/>
        <v>1058.044917596088</v>
      </c>
      <c r="BE208">
        <f t="shared" si="338"/>
        <v>0</v>
      </c>
      <c r="BF208">
        <f t="shared" si="339"/>
        <v>0</v>
      </c>
      <c r="BG208">
        <f t="shared" si="340"/>
        <v>0</v>
      </c>
      <c r="BH208">
        <f t="shared" si="312"/>
        <v>0</v>
      </c>
      <c r="BI208">
        <f t="shared" si="330"/>
        <v>0</v>
      </c>
      <c r="BJ208">
        <f t="shared" si="313"/>
        <v>0</v>
      </c>
      <c r="BK208">
        <f t="shared" si="314"/>
        <v>0</v>
      </c>
      <c r="BL208">
        <f t="shared" si="315"/>
        <v>0</v>
      </c>
      <c r="BM208">
        <f t="shared" si="316"/>
        <v>0</v>
      </c>
      <c r="BN208">
        <f t="shared" si="317"/>
        <v>0</v>
      </c>
      <c r="BO208">
        <f t="shared" si="331"/>
        <v>0</v>
      </c>
      <c r="BP208">
        <f t="shared" si="332"/>
        <v>0</v>
      </c>
      <c r="BQ208">
        <f t="shared" si="333"/>
        <v>0</v>
      </c>
      <c r="BR208" s="13">
        <f t="shared" si="308"/>
        <v>1.2969641399330861E-2</v>
      </c>
      <c r="BS208" s="8">
        <f>BS$3*temperature!$I318</f>
        <v>-33.197415122534466</v>
      </c>
      <c r="BT208" s="8">
        <f>BT$3*temperature!$I318</f>
        <v>-30.682997964394897</v>
      </c>
      <c r="BU208" s="8">
        <f>BU$3*temperature!$I318</f>
        <v>-26.937030080020897</v>
      </c>
      <c r="BV208" s="8">
        <f t="shared" si="334"/>
        <v>-23.941622416692031</v>
      </c>
      <c r="BW208" s="8">
        <f t="shared" si="318"/>
        <v>-17.763595021853888</v>
      </c>
      <c r="BX208" s="8">
        <f t="shared" si="319"/>
        <v>-15.594906794578739</v>
      </c>
      <c r="BY208" s="15">
        <f t="shared" si="335"/>
        <v>0.27881064449381138</v>
      </c>
      <c r="BZ208" s="15">
        <f t="shared" si="320"/>
        <v>0.42106064594903392</v>
      </c>
      <c r="CA208" s="15">
        <f t="shared" si="321"/>
        <v>0.42106064594903397</v>
      </c>
      <c r="CB208" s="8">
        <f t="shared" si="336"/>
        <v>4.6278963529212174</v>
      </c>
      <c r="CC208" s="8">
        <f t="shared" si="322"/>
        <v>6.4597014712705034</v>
      </c>
      <c r="CD208" s="8">
        <f t="shared" si="323"/>
        <v>5.6710616427210789</v>
      </c>
      <c r="CE208" s="8">
        <f t="shared" si="337"/>
        <v>-28.569518769613246</v>
      </c>
      <c r="CF208" s="8">
        <f t="shared" si="324"/>
        <v>-24.223296493124391</v>
      </c>
      <c r="CG208" s="8">
        <f t="shared" si="325"/>
        <v>-21.265968437299819</v>
      </c>
      <c r="CH208" s="8">
        <f>CH$3*temperature!$I318+CH$4*temperature!$I318^2</f>
        <v>-28.56951876961325</v>
      </c>
      <c r="CI208" s="8">
        <f>CI$3*temperature!$I318+CI$4*temperature!$I318^2</f>
        <v>-24.223332575108643</v>
      </c>
      <c r="CJ208" s="8">
        <f>CJ$3*temperature!$I318+CJ$4*temperature!$I318^2</f>
        <v>-21.265986854637383</v>
      </c>
      <c r="CK208" s="13"/>
      <c r="CL208" s="13"/>
      <c r="CM208" s="13"/>
    </row>
    <row r="209" spans="1:91" x14ac:dyDescent="0.3">
      <c r="A209">
        <f t="shared" si="265"/>
        <v>2163</v>
      </c>
      <c r="B209" s="4">
        <f t="shared" si="266"/>
        <v>1165.3702727882796</v>
      </c>
      <c r="C209" s="4">
        <f t="shared" si="267"/>
        <v>2963.9925173836427</v>
      </c>
      <c r="D209" s="4">
        <f t="shared" si="268"/>
        <v>4369.4224780238083</v>
      </c>
      <c r="E209" s="11">
        <f t="shared" si="269"/>
        <v>1.6044994821728274E-6</v>
      </c>
      <c r="F209" s="11">
        <f t="shared" si="270"/>
        <v>3.1609715703644595E-6</v>
      </c>
      <c r="G209" s="11">
        <f t="shared" si="271"/>
        <v>6.4530110183811172E-6</v>
      </c>
      <c r="H209" s="4">
        <f t="shared" si="272"/>
        <v>198975.44497986246</v>
      </c>
      <c r="I209" s="4">
        <f t="shared" si="273"/>
        <v>87450.251509318463</v>
      </c>
      <c r="J209" s="4">
        <f t="shared" si="274"/>
        <v>32668.559281763359</v>
      </c>
      <c r="K209" s="4">
        <f t="shared" si="275"/>
        <v>170740.10692223281</v>
      </c>
      <c r="L209" s="4">
        <f t="shared" si="276"/>
        <v>29504.207921048335</v>
      </c>
      <c r="M209" s="4">
        <f t="shared" si="277"/>
        <v>7476.6309383153575</v>
      </c>
      <c r="N209" s="11">
        <f t="shared" si="278"/>
        <v>3.6755583694627614E-3</v>
      </c>
      <c r="O209" s="11">
        <f t="shared" si="279"/>
        <v>5.7461986825197986E-3</v>
      </c>
      <c r="P209" s="11">
        <f t="shared" si="280"/>
        <v>5.3023096661310998E-3</v>
      </c>
      <c r="Q209" s="4">
        <f t="shared" si="281"/>
        <v>5368.4993327402781</v>
      </c>
      <c r="R209" s="4">
        <f t="shared" si="282"/>
        <v>8037.7669964869492</v>
      </c>
      <c r="S209" s="4">
        <f t="shared" si="283"/>
        <v>4800.3918030224731</v>
      </c>
      <c r="T209" s="4">
        <f t="shared" si="284"/>
        <v>26.98071278736732</v>
      </c>
      <c r="U209" s="4">
        <f t="shared" si="285"/>
        <v>91.91245145396141</v>
      </c>
      <c r="V209" s="4">
        <f t="shared" si="286"/>
        <v>146.94225605786681</v>
      </c>
      <c r="W209" s="11">
        <f t="shared" si="287"/>
        <v>-1.0734613539272964E-2</v>
      </c>
      <c r="X209" s="11">
        <f t="shared" si="288"/>
        <v>-1.217998157191269E-2</v>
      </c>
      <c r="Y209" s="11">
        <f t="shared" si="289"/>
        <v>-9.7425357312937999E-3</v>
      </c>
      <c r="Z209" s="4">
        <f t="shared" si="304"/>
        <v>6726.4408228350103</v>
      </c>
      <c r="AA209" s="4">
        <f t="shared" si="305"/>
        <v>24343.713528060624</v>
      </c>
      <c r="AB209" s="4">
        <f t="shared" si="306"/>
        <v>50286.459952918129</v>
      </c>
      <c r="AC209" s="12">
        <f t="shared" si="290"/>
        <v>1.2440541409360164</v>
      </c>
      <c r="AD209" s="12">
        <f t="shared" si="291"/>
        <v>3.0089779957678147</v>
      </c>
      <c r="AE209" s="12">
        <f t="shared" si="292"/>
        <v>10.428503360425285</v>
      </c>
      <c r="AF209" s="11">
        <f t="shared" si="293"/>
        <v>-4.0504037456468023E-3</v>
      </c>
      <c r="AG209" s="11">
        <f t="shared" si="294"/>
        <v>2.9673830763510267E-4</v>
      </c>
      <c r="AH209" s="11">
        <f t="shared" si="295"/>
        <v>9.7937136394747881E-3</v>
      </c>
      <c r="AI209" s="1">
        <f t="shared" si="259"/>
        <v>382181.47036533733</v>
      </c>
      <c r="AJ209" s="1">
        <f t="shared" si="260"/>
        <v>164496.99041898432</v>
      </c>
      <c r="AK209" s="1">
        <f t="shared" si="261"/>
        <v>61731.543537812948</v>
      </c>
      <c r="AL209" s="10">
        <f t="shared" si="296"/>
        <v>75.039656054210809</v>
      </c>
      <c r="AM209" s="10">
        <f t="shared" si="297"/>
        <v>17.437815600748223</v>
      </c>
      <c r="AN209" s="10">
        <f t="shared" si="298"/>
        <v>5.5914807489576726</v>
      </c>
      <c r="AO209" s="7">
        <f t="shared" si="299"/>
        <v>4.4309519761312087E-3</v>
      </c>
      <c r="AP209" s="7">
        <f t="shared" si="300"/>
        <v>5.5818308417029412E-3</v>
      </c>
      <c r="AQ209" s="7">
        <f t="shared" si="301"/>
        <v>5.0634248569453892E-3</v>
      </c>
      <c r="AR209" s="1">
        <f t="shared" si="307"/>
        <v>198975.44497986246</v>
      </c>
      <c r="AS209" s="1">
        <f t="shared" si="302"/>
        <v>87450.251509318463</v>
      </c>
      <c r="AT209" s="1">
        <f t="shared" si="303"/>
        <v>32668.559281763359</v>
      </c>
      <c r="AU209" s="1">
        <f t="shared" si="262"/>
        <v>39795.088995972495</v>
      </c>
      <c r="AV209" s="1">
        <f t="shared" si="263"/>
        <v>17490.050301863692</v>
      </c>
      <c r="AW209" s="1">
        <f t="shared" si="264"/>
        <v>6533.7118563526719</v>
      </c>
      <c r="AX209" s="1">
        <f t="shared" si="326"/>
        <v>136592.08553778625</v>
      </c>
      <c r="AY209" s="1">
        <f t="shared" si="309"/>
        <v>23603.366336838666</v>
      </c>
      <c r="AZ209" s="1">
        <f t="shared" si="310"/>
        <v>5981.3047506522862</v>
      </c>
      <c r="BA209" s="1">
        <f t="shared" si="327"/>
        <v>13780.217127322187</v>
      </c>
      <c r="BB209" s="1">
        <f t="shared" si="328"/>
        <v>29844.869316751927</v>
      </c>
      <c r="BC209" s="1">
        <f t="shared" si="329"/>
        <v>37998.219460123189</v>
      </c>
      <c r="BD209" s="1">
        <f t="shared" si="311"/>
        <v>1027.7912693255578</v>
      </c>
      <c r="BE209">
        <f t="shared" si="338"/>
        <v>0</v>
      </c>
      <c r="BF209">
        <f t="shared" si="339"/>
        <v>0</v>
      </c>
      <c r="BG209">
        <f t="shared" si="340"/>
        <v>0</v>
      </c>
      <c r="BH209">
        <f t="shared" si="312"/>
        <v>0</v>
      </c>
      <c r="BI209">
        <f t="shared" si="330"/>
        <v>0</v>
      </c>
      <c r="BJ209">
        <f t="shared" si="313"/>
        <v>0</v>
      </c>
      <c r="BK209">
        <f t="shared" si="314"/>
        <v>0</v>
      </c>
      <c r="BL209">
        <f t="shared" si="315"/>
        <v>0</v>
      </c>
      <c r="BM209">
        <f t="shared" si="316"/>
        <v>0</v>
      </c>
      <c r="BN209">
        <f t="shared" si="317"/>
        <v>0</v>
      </c>
      <c r="BO209">
        <f t="shared" si="331"/>
        <v>0</v>
      </c>
      <c r="BP209">
        <f t="shared" si="332"/>
        <v>0</v>
      </c>
      <c r="BQ209">
        <f t="shared" si="333"/>
        <v>0</v>
      </c>
      <c r="BR209" s="13">
        <f t="shared" si="308"/>
        <v>1.2591884853719282E-2</v>
      </c>
      <c r="BS209" s="8">
        <f>BS$3*temperature!$I319</f>
        <v>-33.353677624322316</v>
      </c>
      <c r="BT209" s="8">
        <f>BT$3*temperature!$I319</f>
        <v>-30.827424932776943</v>
      </c>
      <c r="BU209" s="8">
        <f>BU$3*temperature!$I319</f>
        <v>-27.063824521561063</v>
      </c>
      <c r="BV209" s="8">
        <f t="shared" si="334"/>
        <v>-24.010544544911912</v>
      </c>
      <c r="BW209" s="8">
        <f t="shared" si="318"/>
        <v>-17.786110716384222</v>
      </c>
      <c r="BX209" s="8">
        <f t="shared" si="319"/>
        <v>-15.614673635535411</v>
      </c>
      <c r="BY209" s="15">
        <f t="shared" si="335"/>
        <v>0.28012302525215882</v>
      </c>
      <c r="BZ209" s="15">
        <f t="shared" si="320"/>
        <v>0.42304260718600212</v>
      </c>
      <c r="CA209" s="15">
        <f t="shared" si="321"/>
        <v>0.42304260718600223</v>
      </c>
      <c r="CB209" s="8">
        <f t="shared" si="336"/>
        <v>4.6715665397052026</v>
      </c>
      <c r="CC209" s="8">
        <f t="shared" si="322"/>
        <v>6.5206571081963611</v>
      </c>
      <c r="CD209" s="8">
        <f t="shared" si="323"/>
        <v>5.7245754430128262</v>
      </c>
      <c r="CE209" s="8">
        <f t="shared" si="337"/>
        <v>-28.682111084617116</v>
      </c>
      <c r="CF209" s="8">
        <f t="shared" si="324"/>
        <v>-24.306767824580582</v>
      </c>
      <c r="CG209" s="8">
        <f t="shared" si="325"/>
        <v>-21.339249078548235</v>
      </c>
      <c r="CH209" s="8">
        <f>CH$3*temperature!$I319+CH$4*temperature!$I319^2</f>
        <v>-28.682111084617112</v>
      </c>
      <c r="CI209" s="8">
        <f>CI$3*temperature!$I319+CI$4*temperature!$I319^2</f>
        <v>-24.306803952299219</v>
      </c>
      <c r="CJ209" s="8">
        <f>CJ$3*temperature!$I319+CJ$4*temperature!$I319^2</f>
        <v>-21.339267519230063</v>
      </c>
      <c r="CK209" s="13"/>
      <c r="CL209" s="13"/>
      <c r="CM209" s="13"/>
    </row>
    <row r="210" spans="1:91" x14ac:dyDescent="0.3">
      <c r="A210">
        <f t="shared" si="265"/>
        <v>2164</v>
      </c>
      <c r="B210" s="4">
        <f t="shared" si="266"/>
        <v>1165.3720491324791</v>
      </c>
      <c r="C210" s="4">
        <f t="shared" si="267"/>
        <v>2964.0014180249209</v>
      </c>
      <c r="D210" s="4">
        <f t="shared" si="268"/>
        <v>4369.449264158633</v>
      </c>
      <c r="E210" s="11">
        <f t="shared" si="269"/>
        <v>1.5242745080641861E-6</v>
      </c>
      <c r="F210" s="11">
        <f t="shared" si="270"/>
        <v>3.0029229918462365E-6</v>
      </c>
      <c r="G210" s="11">
        <f t="shared" si="271"/>
        <v>6.1303604674620612E-6</v>
      </c>
      <c r="H210" s="4">
        <f t="shared" si="272"/>
        <v>199697.90187482655</v>
      </c>
      <c r="I210" s="4">
        <f t="shared" si="273"/>
        <v>87947.674898476704</v>
      </c>
      <c r="J210" s="4">
        <f t="shared" si="274"/>
        <v>32840.150807876882</v>
      </c>
      <c r="K210" s="4">
        <f t="shared" si="275"/>
        <v>171359.78336144646</v>
      </c>
      <c r="L210" s="4">
        <f t="shared" si="276"/>
        <v>29671.940898422759</v>
      </c>
      <c r="M210" s="4">
        <f t="shared" si="277"/>
        <v>7515.8558487577438</v>
      </c>
      <c r="N210" s="11">
        <f t="shared" si="278"/>
        <v>3.6293548738135506E-3</v>
      </c>
      <c r="O210" s="11">
        <f t="shared" si="279"/>
        <v>5.685052715981076E-3</v>
      </c>
      <c r="P210" s="11">
        <f t="shared" si="280"/>
        <v>5.2463349824278804E-3</v>
      </c>
      <c r="Q210" s="4">
        <f t="shared" si="281"/>
        <v>5330.1537256994925</v>
      </c>
      <c r="R210" s="4">
        <f t="shared" si="282"/>
        <v>7985.0296842111456</v>
      </c>
      <c r="S210" s="4">
        <f t="shared" si="283"/>
        <v>4778.5922115810808</v>
      </c>
      <c r="T210" s="4">
        <f t="shared" si="284"/>
        <v>26.691085262580813</v>
      </c>
      <c r="U210" s="4">
        <f t="shared" si="285"/>
        <v>90.792959489022834</v>
      </c>
      <c r="V210" s="4">
        <f t="shared" si="286"/>
        <v>145.51066587778612</v>
      </c>
      <c r="W210" s="11">
        <f t="shared" si="287"/>
        <v>-1.0734613539272964E-2</v>
      </c>
      <c r="X210" s="11">
        <f t="shared" si="288"/>
        <v>-1.217998157191269E-2</v>
      </c>
      <c r="Y210" s="11">
        <f t="shared" si="289"/>
        <v>-9.7425357312937999E-3</v>
      </c>
      <c r="Z210" s="4">
        <f t="shared" si="304"/>
        <v>6651.652378516882</v>
      </c>
      <c r="AA210" s="4">
        <f t="shared" si="305"/>
        <v>24192.640781202888</v>
      </c>
      <c r="AB210" s="4">
        <f t="shared" si="306"/>
        <v>50551.184188381303</v>
      </c>
      <c r="AC210" s="12">
        <f t="shared" si="290"/>
        <v>1.2390152193837818</v>
      </c>
      <c r="AD210" s="12">
        <f t="shared" si="291"/>
        <v>3.0098708748059901</v>
      </c>
      <c r="AE210" s="12">
        <f t="shared" si="292"/>
        <v>10.530637136025591</v>
      </c>
      <c r="AF210" s="11">
        <f t="shared" si="293"/>
        <v>-4.0504037456468023E-3</v>
      </c>
      <c r="AG210" s="11">
        <f t="shared" si="294"/>
        <v>2.9673830763510267E-4</v>
      </c>
      <c r="AH210" s="11">
        <f t="shared" si="295"/>
        <v>9.7937136394747881E-3</v>
      </c>
      <c r="AI210" s="1">
        <f t="shared" si="259"/>
        <v>383758.41232477606</v>
      </c>
      <c r="AJ210" s="1">
        <f t="shared" si="260"/>
        <v>165537.3416789496</v>
      </c>
      <c r="AK210" s="1">
        <f t="shared" si="261"/>
        <v>62092.101040384332</v>
      </c>
      <c r="AL210" s="10">
        <f t="shared" si="296"/>
        <v>75.368828195369602</v>
      </c>
      <c r="AM210" s="10">
        <f t="shared" si="297"/>
        <v>17.534177188311087</v>
      </c>
      <c r="AN210" s="10">
        <f t="shared" si="298"/>
        <v>5.6195096711429624</v>
      </c>
      <c r="AO210" s="7">
        <f t="shared" si="299"/>
        <v>4.3866424563698964E-3</v>
      </c>
      <c r="AP210" s="7">
        <f t="shared" si="300"/>
        <v>5.5260125332859114E-3</v>
      </c>
      <c r="AQ210" s="7">
        <f t="shared" si="301"/>
        <v>5.0127906083759352E-3</v>
      </c>
      <c r="AR210" s="1">
        <f t="shared" si="307"/>
        <v>199697.90187482655</v>
      </c>
      <c r="AS210" s="1">
        <f t="shared" si="302"/>
        <v>87947.674898476704</v>
      </c>
      <c r="AT210" s="1">
        <f t="shared" si="303"/>
        <v>32840.150807876882</v>
      </c>
      <c r="AU210" s="1">
        <f t="shared" si="262"/>
        <v>39939.580374965313</v>
      </c>
      <c r="AV210" s="1">
        <f t="shared" si="263"/>
        <v>17589.534979695341</v>
      </c>
      <c r="AW210" s="1">
        <f t="shared" si="264"/>
        <v>6568.030161575377</v>
      </c>
      <c r="AX210" s="1">
        <f t="shared" si="326"/>
        <v>137087.82668915717</v>
      </c>
      <c r="AY210" s="1">
        <f t="shared" si="309"/>
        <v>23737.552718738207</v>
      </c>
      <c r="AZ210" s="1">
        <f t="shared" si="310"/>
        <v>6012.6846790061945</v>
      </c>
      <c r="BA210" s="1">
        <f t="shared" si="327"/>
        <v>13784.460024135995</v>
      </c>
      <c r="BB210" s="1">
        <f t="shared" si="328"/>
        <v>29861.76172566984</v>
      </c>
      <c r="BC210" s="1">
        <f t="shared" si="329"/>
        <v>38021.316074498638</v>
      </c>
      <c r="BD210" s="1">
        <f t="shared" si="311"/>
        <v>998.39634230136505</v>
      </c>
      <c r="BE210">
        <f t="shared" si="338"/>
        <v>0</v>
      </c>
      <c r="BF210">
        <f t="shared" si="339"/>
        <v>0</v>
      </c>
      <c r="BG210">
        <f t="shared" si="340"/>
        <v>0</v>
      </c>
      <c r="BH210">
        <f t="shared" si="312"/>
        <v>0</v>
      </c>
      <c r="BI210">
        <f t="shared" si="330"/>
        <v>0</v>
      </c>
      <c r="BJ210">
        <f t="shared" si="313"/>
        <v>0</v>
      </c>
      <c r="BK210">
        <f t="shared" si="314"/>
        <v>0</v>
      </c>
      <c r="BL210">
        <f t="shared" si="315"/>
        <v>0</v>
      </c>
      <c r="BM210">
        <f t="shared" si="316"/>
        <v>0</v>
      </c>
      <c r="BN210">
        <f t="shared" si="317"/>
        <v>0</v>
      </c>
      <c r="BO210">
        <f t="shared" si="331"/>
        <v>0</v>
      </c>
      <c r="BP210">
        <f t="shared" si="332"/>
        <v>0</v>
      </c>
      <c r="BQ210">
        <f t="shared" si="333"/>
        <v>0</v>
      </c>
      <c r="BR210" s="13">
        <f t="shared" si="308"/>
        <v>1.222513092594105E-2</v>
      </c>
      <c r="BS210" s="8">
        <f>BS$3*temperature!$I320</f>
        <v>-33.509147799046936</v>
      </c>
      <c r="BT210" s="8">
        <f>BT$3*temperature!$I320</f>
        <v>-30.971119586020038</v>
      </c>
      <c r="BU210" s="8">
        <f>BU$3*temperature!$I320</f>
        <v>-27.189976053469351</v>
      </c>
      <c r="BV210" s="8">
        <f t="shared" si="334"/>
        <v>-24.078710166772364</v>
      </c>
      <c r="BW210" s="8">
        <f t="shared" si="318"/>
        <v>-17.807944094962139</v>
      </c>
      <c r="BX210" s="8">
        <f t="shared" si="319"/>
        <v>-15.633841461840534</v>
      </c>
      <c r="BY210" s="15">
        <f t="shared" si="335"/>
        <v>0.2814287516002657</v>
      </c>
      <c r="BZ210" s="15">
        <f t="shared" si="320"/>
        <v>0.42501451891327763</v>
      </c>
      <c r="CA210" s="15">
        <f t="shared" si="321"/>
        <v>0.42501451891327763</v>
      </c>
      <c r="CB210" s="8">
        <f t="shared" si="336"/>
        <v>4.715218816137285</v>
      </c>
      <c r="CC210" s="8">
        <f t="shared" si="322"/>
        <v>6.5815877455289487</v>
      </c>
      <c r="CD210" s="8">
        <f t="shared" si="323"/>
        <v>5.7780672958144077</v>
      </c>
      <c r="CE210" s="8">
        <f t="shared" si="337"/>
        <v>-28.793928982909648</v>
      </c>
      <c r="CF210" s="8">
        <f t="shared" si="324"/>
        <v>-24.389531840491088</v>
      </c>
      <c r="CG210" s="8">
        <f t="shared" si="325"/>
        <v>-21.411908757654942</v>
      </c>
      <c r="CH210" s="8">
        <f>CH$3*temperature!$I320+CH$4*temperature!$I320^2</f>
        <v>-28.793928982909648</v>
      </c>
      <c r="CI210" s="8">
        <f>CI$3*temperature!$I320+CI$4*temperature!$I320^2</f>
        <v>-24.389568012558165</v>
      </c>
      <c r="CJ210" s="8">
        <f>CJ$3*temperature!$I320+CJ$4*temperature!$I320^2</f>
        <v>-21.411927220973602</v>
      </c>
      <c r="CK210" s="13"/>
      <c r="CL210" s="13"/>
      <c r="CM210" s="13"/>
    </row>
    <row r="211" spans="1:91" x14ac:dyDescent="0.3">
      <c r="A211">
        <f t="shared" si="265"/>
        <v>2165</v>
      </c>
      <c r="B211" s="4">
        <f t="shared" si="266"/>
        <v>1165.3737366620405</v>
      </c>
      <c r="C211" s="4">
        <f t="shared" si="267"/>
        <v>2964.0098736595269</v>
      </c>
      <c r="D211" s="4">
        <f t="shared" si="268"/>
        <v>4369.474711142715</v>
      </c>
      <c r="E211" s="11">
        <f t="shared" si="269"/>
        <v>1.4480607826609766E-6</v>
      </c>
      <c r="F211" s="11">
        <f t="shared" si="270"/>
        <v>2.8527768422539245E-6</v>
      </c>
      <c r="G211" s="11">
        <f t="shared" si="271"/>
        <v>5.8238424440889582E-6</v>
      </c>
      <c r="H211" s="4">
        <f t="shared" si="272"/>
        <v>200413.84619324052</v>
      </c>
      <c r="I211" s="4">
        <f t="shared" si="273"/>
        <v>88442.594195849</v>
      </c>
      <c r="J211" s="4">
        <f t="shared" si="274"/>
        <v>33010.814808957388</v>
      </c>
      <c r="K211" s="4">
        <f t="shared" si="275"/>
        <v>171973.88261664653</v>
      </c>
      <c r="L211" s="4">
        <f t="shared" si="276"/>
        <v>29838.832515983824</v>
      </c>
      <c r="M211" s="4">
        <f t="shared" si="277"/>
        <v>7554.8703199438642</v>
      </c>
      <c r="N211" s="11">
        <f t="shared" si="278"/>
        <v>3.5836836575871001E-3</v>
      </c>
      <c r="O211" s="11">
        <f t="shared" si="279"/>
        <v>5.6245601908009313E-3</v>
      </c>
      <c r="P211" s="11">
        <f t="shared" si="280"/>
        <v>5.1909552246891533E-3</v>
      </c>
      <c r="Q211" s="4">
        <f t="shared" si="281"/>
        <v>5291.8407849136138</v>
      </c>
      <c r="R211" s="4">
        <f t="shared" si="282"/>
        <v>7932.160047764617</v>
      </c>
      <c r="S211" s="4">
        <f t="shared" si="283"/>
        <v>4756.6280980501979</v>
      </c>
      <c r="T211" s="4">
        <f t="shared" si="284"/>
        <v>26.404566777343224</v>
      </c>
      <c r="U211" s="4">
        <f t="shared" si="285"/>
        <v>89.687102915587118</v>
      </c>
      <c r="V211" s="4">
        <f t="shared" si="286"/>
        <v>144.09302301618743</v>
      </c>
      <c r="W211" s="11">
        <f t="shared" si="287"/>
        <v>-1.0734613539272964E-2</v>
      </c>
      <c r="X211" s="11">
        <f t="shared" si="288"/>
        <v>-1.217998157191269E-2</v>
      </c>
      <c r="Y211" s="11">
        <f t="shared" si="289"/>
        <v>-9.7425357312937999E-3</v>
      </c>
      <c r="Z211" s="4">
        <f t="shared" si="304"/>
        <v>6577.3921479728442</v>
      </c>
      <c r="AA211" s="4">
        <f t="shared" si="305"/>
        <v>24041.040062237553</v>
      </c>
      <c r="AB211" s="4">
        <f t="shared" si="306"/>
        <v>50814.456143240823</v>
      </c>
      <c r="AC211" s="12">
        <f t="shared" si="290"/>
        <v>1.2339967074982763</v>
      </c>
      <c r="AD211" s="12">
        <f t="shared" si="291"/>
        <v>3.0107640187955802</v>
      </c>
      <c r="AE211" s="12">
        <f t="shared" si="292"/>
        <v>10.633771180577044</v>
      </c>
      <c r="AF211" s="11">
        <f t="shared" si="293"/>
        <v>-4.0504037456468023E-3</v>
      </c>
      <c r="AG211" s="11">
        <f t="shared" si="294"/>
        <v>2.9673830763510267E-4</v>
      </c>
      <c r="AH211" s="11">
        <f t="shared" si="295"/>
        <v>9.7937136394747881E-3</v>
      </c>
      <c r="AI211" s="1">
        <f t="shared" si="259"/>
        <v>385322.15146726381</v>
      </c>
      <c r="AJ211" s="1">
        <f t="shared" si="260"/>
        <v>166573.14249074997</v>
      </c>
      <c r="AK211" s="1">
        <f t="shared" si="261"/>
        <v>62450.92109792128</v>
      </c>
      <c r="AL211" s="10">
        <f t="shared" si="296"/>
        <v>75.696138136001778</v>
      </c>
      <c r="AM211" s="10">
        <f t="shared" si="297"/>
        <v>17.630102330385519</v>
      </c>
      <c r="AN211" s="10">
        <f t="shared" si="298"/>
        <v>5.6473974021931133</v>
      </c>
      <c r="AO211" s="7">
        <f t="shared" si="299"/>
        <v>4.342776031806197E-3</v>
      </c>
      <c r="AP211" s="7">
        <f t="shared" si="300"/>
        <v>5.4707524079530521E-3</v>
      </c>
      <c r="AQ211" s="7">
        <f t="shared" si="301"/>
        <v>4.9626627022921754E-3</v>
      </c>
      <c r="AR211" s="1">
        <f t="shared" si="307"/>
        <v>200413.84619324052</v>
      </c>
      <c r="AS211" s="1">
        <f t="shared" si="302"/>
        <v>88442.594195849</v>
      </c>
      <c r="AT211" s="1">
        <f t="shared" si="303"/>
        <v>33010.814808957388</v>
      </c>
      <c r="AU211" s="1">
        <f t="shared" si="262"/>
        <v>40082.769238648107</v>
      </c>
      <c r="AV211" s="1">
        <f t="shared" si="263"/>
        <v>17688.518839169799</v>
      </c>
      <c r="AW211" s="1">
        <f t="shared" si="264"/>
        <v>6602.1629617914778</v>
      </c>
      <c r="AX211" s="1">
        <f t="shared" si="326"/>
        <v>137579.10609331724</v>
      </c>
      <c r="AY211" s="1">
        <f t="shared" si="309"/>
        <v>23871.066012787058</v>
      </c>
      <c r="AZ211" s="1">
        <f t="shared" si="310"/>
        <v>6043.8962559550919</v>
      </c>
      <c r="BA211" s="1">
        <f t="shared" si="327"/>
        <v>13788.648850193438</v>
      </c>
      <c r="BB211" s="1">
        <f t="shared" si="328"/>
        <v>29878.47145738652</v>
      </c>
      <c r="BC211" s="1">
        <f t="shared" si="329"/>
        <v>38044.160585203579</v>
      </c>
      <c r="BD211" s="1">
        <f t="shared" si="311"/>
        <v>969.83602625303308</v>
      </c>
      <c r="BE211">
        <f t="shared" si="338"/>
        <v>0</v>
      </c>
      <c r="BF211">
        <f t="shared" si="339"/>
        <v>0</v>
      </c>
      <c r="BG211">
        <f t="shared" si="340"/>
        <v>0</v>
      </c>
      <c r="BH211">
        <f t="shared" si="312"/>
        <v>0</v>
      </c>
      <c r="BI211">
        <f t="shared" si="330"/>
        <v>0</v>
      </c>
      <c r="BJ211">
        <f t="shared" si="313"/>
        <v>0</v>
      </c>
      <c r="BK211">
        <f t="shared" si="314"/>
        <v>0</v>
      </c>
      <c r="BL211">
        <f t="shared" si="315"/>
        <v>0</v>
      </c>
      <c r="BM211">
        <f t="shared" si="316"/>
        <v>0</v>
      </c>
      <c r="BN211">
        <f t="shared" si="317"/>
        <v>0</v>
      </c>
      <c r="BO211">
        <f t="shared" si="331"/>
        <v>0</v>
      </c>
      <c r="BP211">
        <f t="shared" si="332"/>
        <v>0</v>
      </c>
      <c r="BQ211">
        <f t="shared" si="333"/>
        <v>0</v>
      </c>
      <c r="BR211" s="13">
        <f t="shared" si="308"/>
        <v>1.1869059151399077E-2</v>
      </c>
      <c r="BS211" s="8">
        <f>BS$3*temperature!$I321</f>
        <v>-33.663828882622333</v>
      </c>
      <c r="BT211" s="8">
        <f>BT$3*temperature!$I321</f>
        <v>-31.114084914945682</v>
      </c>
      <c r="BU211" s="8">
        <f>BU$3*temperature!$I321</f>
        <v>-27.31548730142951</v>
      </c>
      <c r="BV211" s="8">
        <f t="shared" si="334"/>
        <v>-24.146126895795398</v>
      </c>
      <c r="BW211" s="8">
        <f t="shared" si="318"/>
        <v>-17.829104258753617</v>
      </c>
      <c r="BX211" s="8">
        <f t="shared" si="319"/>
        <v>-15.652418263534116</v>
      </c>
      <c r="BY211" s="15">
        <f t="shared" si="335"/>
        <v>0.28272785071516587</v>
      </c>
      <c r="BZ211" s="15">
        <f t="shared" si="320"/>
        <v>0.42697642217369569</v>
      </c>
      <c r="CA211" s="15">
        <f t="shared" si="321"/>
        <v>0.42697642217369575</v>
      </c>
      <c r="CB211" s="8">
        <f t="shared" si="336"/>
        <v>4.7588509934134677</v>
      </c>
      <c r="CC211" s="8">
        <f t="shared" si="322"/>
        <v>6.6424903280960317</v>
      </c>
      <c r="CD211" s="8">
        <f t="shared" si="323"/>
        <v>5.8315345189476959</v>
      </c>
      <c r="CE211" s="8">
        <f t="shared" si="337"/>
        <v>-28.904977889208865</v>
      </c>
      <c r="CF211" s="8">
        <f t="shared" si="324"/>
        <v>-24.471594586849648</v>
      </c>
      <c r="CG211" s="8">
        <f t="shared" si="325"/>
        <v>-21.483952782481811</v>
      </c>
      <c r="CH211" s="8">
        <f>CH$3*temperature!$I321+CH$4*temperature!$I321^2</f>
        <v>-28.904977889208865</v>
      </c>
      <c r="CI211" s="8">
        <f>CI$3*temperature!$I321+CI$4*temperature!$I321^2</f>
        <v>-24.47163080189771</v>
      </c>
      <c r="CJ211" s="8">
        <f>CJ$3*temperature!$I321+CJ$4*temperature!$I321^2</f>
        <v>-21.483971267739314</v>
      </c>
      <c r="CK211" s="13"/>
      <c r="CL211" s="13"/>
      <c r="CM211" s="13"/>
    </row>
    <row r="212" spans="1:91" x14ac:dyDescent="0.3">
      <c r="A212">
        <f t="shared" si="265"/>
        <v>2166</v>
      </c>
      <c r="B212" s="4">
        <f t="shared" si="266"/>
        <v>1165.3753398174454</v>
      </c>
      <c r="C212" s="4">
        <f t="shared" si="267"/>
        <v>2964.0179065353186</v>
      </c>
      <c r="D212" s="4">
        <f t="shared" si="268"/>
        <v>4369.4988859183823</v>
      </c>
      <c r="E212" s="11">
        <f t="shared" si="269"/>
        <v>1.3756577435279278E-6</v>
      </c>
      <c r="F212" s="11">
        <f t="shared" si="270"/>
        <v>2.7101380001412282E-6</v>
      </c>
      <c r="G212" s="11">
        <f t="shared" si="271"/>
        <v>5.53265032188451E-6</v>
      </c>
      <c r="H212" s="4">
        <f t="shared" si="272"/>
        <v>201123.29477351997</v>
      </c>
      <c r="I212" s="4">
        <f t="shared" si="273"/>
        <v>88934.992876018441</v>
      </c>
      <c r="J212" s="4">
        <f t="shared" si="274"/>
        <v>33180.547311605565</v>
      </c>
      <c r="K212" s="4">
        <f t="shared" si="275"/>
        <v>172582.41864378707</v>
      </c>
      <c r="L212" s="4">
        <f t="shared" si="276"/>
        <v>30004.877055542416</v>
      </c>
      <c r="M212" s="4">
        <f t="shared" si="277"/>
        <v>7593.6733657346322</v>
      </c>
      <c r="N212" s="11">
        <f t="shared" si="278"/>
        <v>3.5385374679075543E-3</v>
      </c>
      <c r="O212" s="11">
        <f t="shared" si="279"/>
        <v>5.5647130117992827E-3</v>
      </c>
      <c r="P212" s="11">
        <f t="shared" si="280"/>
        <v>5.1361630507849032E-3</v>
      </c>
      <c r="Q212" s="4">
        <f t="shared" si="281"/>
        <v>5253.5665134830242</v>
      </c>
      <c r="R212" s="4">
        <f t="shared" si="282"/>
        <v>7879.1704056158114</v>
      </c>
      <c r="S212" s="4">
        <f t="shared" si="283"/>
        <v>4734.5054724340225</v>
      </c>
      <c r="T212" s="4">
        <f t="shared" si="284"/>
        <v>26.121123957316517</v>
      </c>
      <c r="U212" s="4">
        <f t="shared" si="285"/>
        <v>88.594715654837032</v>
      </c>
      <c r="V212" s="4">
        <f t="shared" si="286"/>
        <v>142.68919159082208</v>
      </c>
      <c r="W212" s="11">
        <f t="shared" si="287"/>
        <v>-1.0734613539272964E-2</v>
      </c>
      <c r="X212" s="11">
        <f t="shared" si="288"/>
        <v>-1.217998157191269E-2</v>
      </c>
      <c r="Y212" s="11">
        <f t="shared" si="289"/>
        <v>-9.7425357312937999E-3</v>
      </c>
      <c r="Z212" s="4">
        <f t="shared" si="304"/>
        <v>6503.6645065573366</v>
      </c>
      <c r="AA212" s="4">
        <f t="shared" si="305"/>
        <v>23888.948726469331</v>
      </c>
      <c r="AB212" s="4">
        <f t="shared" si="306"/>
        <v>51076.269584929418</v>
      </c>
      <c r="AC212" s="12">
        <f t="shared" si="290"/>
        <v>1.2289985226121094</v>
      </c>
      <c r="AD212" s="12">
        <f t="shared" si="291"/>
        <v>3.0116574278152064</v>
      </c>
      <c r="AE212" s="12">
        <f t="shared" si="292"/>
        <v>10.737915290427315</v>
      </c>
      <c r="AF212" s="11">
        <f t="shared" si="293"/>
        <v>-4.0504037456468023E-3</v>
      </c>
      <c r="AG212" s="11">
        <f t="shared" si="294"/>
        <v>2.9673830763510267E-4</v>
      </c>
      <c r="AH212" s="11">
        <f t="shared" si="295"/>
        <v>9.7937136394747881E-3</v>
      </c>
      <c r="AI212" s="1">
        <f t="shared" si="259"/>
        <v>386872.70555918559</v>
      </c>
      <c r="AJ212" s="1">
        <f t="shared" si="260"/>
        <v>167604.34708084477</v>
      </c>
      <c r="AK212" s="1">
        <f t="shared" si="261"/>
        <v>62807.991949920637</v>
      </c>
      <c r="AL212" s="10">
        <f t="shared" si="296"/>
        <v>76.021582196655132</v>
      </c>
      <c r="AM212" s="10">
        <f t="shared" si="297"/>
        <v>17.725587755914173</v>
      </c>
      <c r="AN212" s="10">
        <f t="shared" si="298"/>
        <v>5.6751432693614694</v>
      </c>
      <c r="AO212" s="7">
        <f t="shared" si="299"/>
        <v>4.2993482714881346E-3</v>
      </c>
      <c r="AP212" s="7">
        <f t="shared" si="300"/>
        <v>5.4160448838735213E-3</v>
      </c>
      <c r="AQ212" s="7">
        <f t="shared" si="301"/>
        <v>4.9130360752692535E-3</v>
      </c>
      <c r="AR212" s="1">
        <f t="shared" si="307"/>
        <v>201123.29477351997</v>
      </c>
      <c r="AS212" s="1">
        <f t="shared" si="302"/>
        <v>88934.992876018441</v>
      </c>
      <c r="AT212" s="1">
        <f t="shared" si="303"/>
        <v>33180.547311605565</v>
      </c>
      <c r="AU212" s="1">
        <f t="shared" si="262"/>
        <v>40224.658954703998</v>
      </c>
      <c r="AV212" s="1">
        <f t="shared" si="263"/>
        <v>17786.998575203688</v>
      </c>
      <c r="AW212" s="1">
        <f t="shared" si="264"/>
        <v>6636.1094623211138</v>
      </c>
      <c r="AX212" s="1">
        <f t="shared" si="326"/>
        <v>138065.93491502962</v>
      </c>
      <c r="AY212" s="1">
        <f t="shared" si="309"/>
        <v>24003.901644433932</v>
      </c>
      <c r="AZ212" s="1">
        <f t="shared" si="310"/>
        <v>6074.9386925877052</v>
      </c>
      <c r="BA212" s="1">
        <f t="shared" si="327"/>
        <v>13792.784264148482</v>
      </c>
      <c r="BB212" s="1">
        <f t="shared" si="328"/>
        <v>29895.000618786966</v>
      </c>
      <c r="BC212" s="1">
        <f t="shared" si="329"/>
        <v>38066.756091493749</v>
      </c>
      <c r="BD212" s="1">
        <f t="shared" si="311"/>
        <v>942.0868764281355</v>
      </c>
      <c r="BE212">
        <f t="shared" si="338"/>
        <v>0</v>
      </c>
      <c r="BF212">
        <f t="shared" si="339"/>
        <v>0</v>
      </c>
      <c r="BG212">
        <f t="shared" si="340"/>
        <v>0</v>
      </c>
      <c r="BH212">
        <f t="shared" si="312"/>
        <v>0</v>
      </c>
      <c r="BI212">
        <f t="shared" si="330"/>
        <v>0</v>
      </c>
      <c r="BJ212">
        <f t="shared" si="313"/>
        <v>0</v>
      </c>
      <c r="BK212">
        <f t="shared" si="314"/>
        <v>0</v>
      </c>
      <c r="BL212">
        <f t="shared" si="315"/>
        <v>0</v>
      </c>
      <c r="BM212">
        <f t="shared" si="316"/>
        <v>0</v>
      </c>
      <c r="BN212">
        <f t="shared" si="317"/>
        <v>0</v>
      </c>
      <c r="BO212">
        <f t="shared" si="331"/>
        <v>0</v>
      </c>
      <c r="BP212">
        <f t="shared" si="332"/>
        <v>0</v>
      </c>
      <c r="BQ212">
        <f t="shared" si="333"/>
        <v>0</v>
      </c>
      <c r="BR212" s="13">
        <f t="shared" si="308"/>
        <v>1.1523358399416579E-2</v>
      </c>
      <c r="BS212" s="8">
        <f>BS$3*temperature!$I322</f>
        <v>-33.817724208025972</v>
      </c>
      <c r="BT212" s="8">
        <f>BT$3*temperature!$I322</f>
        <v>-31.256324000087112</v>
      </c>
      <c r="BU212" s="8">
        <f>BU$3*temperature!$I322</f>
        <v>-27.440360969884448</v>
      </c>
      <c r="BV212" s="8">
        <f t="shared" si="334"/>
        <v>-24.212802322337392</v>
      </c>
      <c r="BW212" s="8">
        <f t="shared" si="318"/>
        <v>-17.849600230818417</v>
      </c>
      <c r="BX212" s="8">
        <f t="shared" si="319"/>
        <v>-15.670411962085659</v>
      </c>
      <c r="BY212" s="15">
        <f t="shared" si="335"/>
        <v>0.2840203505890867</v>
      </c>
      <c r="BZ212" s="15">
        <f t="shared" si="320"/>
        <v>0.42892835924119965</v>
      </c>
      <c r="CA212" s="15">
        <f t="shared" si="321"/>
        <v>0.42892835924119971</v>
      </c>
      <c r="CB212" s="8">
        <f t="shared" si="336"/>
        <v>4.8024609428442906</v>
      </c>
      <c r="CC212" s="8">
        <f t="shared" si="322"/>
        <v>6.7033618846343472</v>
      </c>
      <c r="CD212" s="8">
        <f t="shared" si="323"/>
        <v>5.8849745038993957</v>
      </c>
      <c r="CE212" s="8">
        <f t="shared" si="337"/>
        <v>-29.015263265181684</v>
      </c>
      <c r="CF212" s="8">
        <f t="shared" si="324"/>
        <v>-24.552962115452765</v>
      </c>
      <c r="CG212" s="8">
        <f t="shared" si="325"/>
        <v>-21.555386465985055</v>
      </c>
      <c r="CH212" s="8">
        <f>CH$3*temperature!$I322+CH$4*temperature!$I322^2</f>
        <v>-29.01526326518168</v>
      </c>
      <c r="CI212" s="8">
        <f>CI$3*temperature!$I322+CI$4*temperature!$I322^2</f>
        <v>-24.552998372132681</v>
      </c>
      <c r="CJ212" s="8">
        <f>CJ$3*temperature!$I322+CJ$4*temperature!$I322^2</f>
        <v>-21.555404972492759</v>
      </c>
      <c r="CK212" s="13"/>
      <c r="CL212" s="13"/>
      <c r="CM212" s="13"/>
    </row>
    <row r="213" spans="1:91" x14ac:dyDescent="0.3">
      <c r="A213">
        <f t="shared" si="265"/>
        <v>2167</v>
      </c>
      <c r="B213" s="4">
        <f t="shared" si="266"/>
        <v>1165.3768628171752</v>
      </c>
      <c r="C213" s="4">
        <f t="shared" si="267"/>
        <v>2964.0255377880021</v>
      </c>
      <c r="D213" s="4">
        <f t="shared" si="268"/>
        <v>4369.5218520823291</v>
      </c>
      <c r="E213" s="11">
        <f t="shared" si="269"/>
        <v>1.3068748563515314E-6</v>
      </c>
      <c r="F213" s="11">
        <f t="shared" si="270"/>
        <v>2.5746311001341667E-6</v>
      </c>
      <c r="G213" s="11">
        <f t="shared" si="271"/>
        <v>5.2560178057902845E-6</v>
      </c>
      <c r="H213" s="4">
        <f t="shared" si="272"/>
        <v>201826.26506002131</v>
      </c>
      <c r="I213" s="4">
        <f t="shared" si="273"/>
        <v>89424.855000833602</v>
      </c>
      <c r="J213" s="4">
        <f t="shared" si="274"/>
        <v>33349.344519029473</v>
      </c>
      <c r="K213" s="4">
        <f t="shared" si="275"/>
        <v>173185.40593995291</v>
      </c>
      <c r="L213" s="4">
        <f t="shared" si="276"/>
        <v>30170.069002701552</v>
      </c>
      <c r="M213" s="4">
        <f t="shared" si="277"/>
        <v>7632.2640435215098</v>
      </c>
      <c r="N213" s="11">
        <f t="shared" si="278"/>
        <v>3.4939091762899999E-3</v>
      </c>
      <c r="O213" s="11">
        <f t="shared" si="279"/>
        <v>5.5055032171384966E-3</v>
      </c>
      <c r="P213" s="11">
        <f t="shared" si="280"/>
        <v>5.0819512412809686E-3</v>
      </c>
      <c r="Q213" s="4">
        <f t="shared" si="281"/>
        <v>5215.3367682614626</v>
      </c>
      <c r="R213" s="4">
        <f t="shared" si="282"/>
        <v>7826.0728495281719</v>
      </c>
      <c r="S213" s="4">
        <f t="shared" si="283"/>
        <v>4712.2302665634215</v>
      </c>
      <c r="T213" s="4">
        <f t="shared" si="284"/>
        <v>25.840723786423279</v>
      </c>
      <c r="U213" s="4">
        <f t="shared" si="285"/>
        <v>87.515633650792267</v>
      </c>
      <c r="V213" s="4">
        <f t="shared" si="286"/>
        <v>141.29903704327907</v>
      </c>
      <c r="W213" s="11">
        <f t="shared" si="287"/>
        <v>-1.0734613539272964E-2</v>
      </c>
      <c r="X213" s="11">
        <f t="shared" si="288"/>
        <v>-1.217998157191269E-2</v>
      </c>
      <c r="Y213" s="11">
        <f t="shared" si="289"/>
        <v>-9.7425357312937999E-3</v>
      </c>
      <c r="Z213" s="4">
        <f t="shared" si="304"/>
        <v>6430.4735434724189</v>
      </c>
      <c r="AA213" s="4">
        <f t="shared" si="305"/>
        <v>23736.40348783863</v>
      </c>
      <c r="AB213" s="4">
        <f t="shared" si="306"/>
        <v>51336.618557856265</v>
      </c>
      <c r="AC213" s="12">
        <f t="shared" si="290"/>
        <v>1.2240205823927268</v>
      </c>
      <c r="AD213" s="12">
        <f t="shared" si="291"/>
        <v>3.0125511019435129</v>
      </c>
      <c r="AE213" s="12">
        <f t="shared" si="292"/>
        <v>10.843079357866698</v>
      </c>
      <c r="AF213" s="11">
        <f t="shared" si="293"/>
        <v>-4.0504037456468023E-3</v>
      </c>
      <c r="AG213" s="11">
        <f t="shared" si="294"/>
        <v>2.9673830763510267E-4</v>
      </c>
      <c r="AH213" s="11">
        <f t="shared" si="295"/>
        <v>9.7937136394747881E-3</v>
      </c>
      <c r="AI213" s="1">
        <f t="shared" si="259"/>
        <v>388410.09395797102</v>
      </c>
      <c r="AJ213" s="1">
        <f t="shared" si="260"/>
        <v>168630.910947964</v>
      </c>
      <c r="AK213" s="1">
        <f t="shared" si="261"/>
        <v>63163.302217249686</v>
      </c>
      <c r="AL213" s="10">
        <f t="shared" si="296"/>
        <v>76.345157022087989</v>
      </c>
      <c r="AM213" s="10">
        <f t="shared" si="297"/>
        <v>17.82063030900445</v>
      </c>
      <c r="AN213" s="10">
        <f t="shared" si="298"/>
        <v>5.702746631140017</v>
      </c>
      <c r="AO213" s="7">
        <f t="shared" si="299"/>
        <v>4.2563547887732528E-3</v>
      </c>
      <c r="AP213" s="7">
        <f t="shared" si="300"/>
        <v>5.3618844350347859E-3</v>
      </c>
      <c r="AQ213" s="7">
        <f t="shared" si="301"/>
        <v>4.8639057145165605E-3</v>
      </c>
      <c r="AR213" s="1">
        <f t="shared" si="307"/>
        <v>201826.26506002131</v>
      </c>
      <c r="AS213" s="1">
        <f t="shared" si="302"/>
        <v>89424.855000833602</v>
      </c>
      <c r="AT213" s="1">
        <f t="shared" si="303"/>
        <v>33349.344519029473</v>
      </c>
      <c r="AU213" s="1">
        <f t="shared" si="262"/>
        <v>40365.253012004265</v>
      </c>
      <c r="AV213" s="1">
        <f t="shared" si="263"/>
        <v>17884.971000166723</v>
      </c>
      <c r="AW213" s="1">
        <f t="shared" si="264"/>
        <v>6669.8689038058947</v>
      </c>
      <c r="AX213" s="1">
        <f t="shared" si="326"/>
        <v>138548.32475196235</v>
      </c>
      <c r="AY213" s="1">
        <f t="shared" si="309"/>
        <v>24136.055202161242</v>
      </c>
      <c r="AZ213" s="1">
        <f t="shared" si="310"/>
        <v>6105.8112348172072</v>
      </c>
      <c r="BA213" s="1">
        <f t="shared" si="327"/>
        <v>13796.866913919817</v>
      </c>
      <c r="BB213" s="1">
        <f t="shared" si="328"/>
        <v>29911.351283069944</v>
      </c>
      <c r="BC213" s="1">
        <f t="shared" si="329"/>
        <v>38089.105634344327</v>
      </c>
      <c r="BD213" s="1">
        <f t="shared" si="311"/>
        <v>915.1260957491279</v>
      </c>
      <c r="BE213">
        <f t="shared" si="338"/>
        <v>0</v>
      </c>
      <c r="BF213">
        <f t="shared" si="339"/>
        <v>0</v>
      </c>
      <c r="BG213">
        <f t="shared" si="340"/>
        <v>0</v>
      </c>
      <c r="BH213">
        <f t="shared" si="312"/>
        <v>0</v>
      </c>
      <c r="BI213">
        <f t="shared" si="330"/>
        <v>0</v>
      </c>
      <c r="BJ213">
        <f t="shared" si="313"/>
        <v>0</v>
      </c>
      <c r="BK213">
        <f t="shared" si="314"/>
        <v>0</v>
      </c>
      <c r="BL213">
        <f t="shared" si="315"/>
        <v>0</v>
      </c>
      <c r="BM213">
        <f t="shared" si="316"/>
        <v>0</v>
      </c>
      <c r="BN213">
        <f t="shared" si="317"/>
        <v>0</v>
      </c>
      <c r="BO213">
        <f t="shared" si="331"/>
        <v>0</v>
      </c>
      <c r="BP213">
        <f t="shared" si="332"/>
        <v>0</v>
      </c>
      <c r="BQ213">
        <f t="shared" si="333"/>
        <v>0</v>
      </c>
      <c r="BR213" s="13">
        <f t="shared" si="308"/>
        <v>1.118772660137532E-2</v>
      </c>
      <c r="BS213" s="8">
        <f>BS$3*temperature!$I323</f>
        <v>-33.970837200756243</v>
      </c>
      <c r="BT213" s="8">
        <f>BT$3*temperature!$I323</f>
        <v>-31.397840007490842</v>
      </c>
      <c r="BU213" s="8">
        <f>BU$3*temperature!$I323</f>
        <v>-27.564599838350375</v>
      </c>
      <c r="BV213" s="8">
        <f t="shared" si="334"/>
        <v>-24.278744010818457</v>
      </c>
      <c r="BW213" s="8">
        <f t="shared" si="318"/>
        <v>-17.869440954384878</v>
      </c>
      <c r="BX213" s="8">
        <f t="shared" si="319"/>
        <v>-15.687830408879522</v>
      </c>
      <c r="BY213" s="15">
        <f t="shared" si="335"/>
        <v>0.28530627999129871</v>
      </c>
      <c r="BZ213" s="15">
        <f t="shared" si="320"/>
        <v>0.43087037356322544</v>
      </c>
      <c r="CA213" s="15">
        <f t="shared" si="321"/>
        <v>0.43087037356322549</v>
      </c>
      <c r="CB213" s="8">
        <f t="shared" si="336"/>
        <v>4.846046594968894</v>
      </c>
      <c r="CC213" s="8">
        <f t="shared" si="322"/>
        <v>6.7641995265529822</v>
      </c>
      <c r="CD213" s="8">
        <f t="shared" si="323"/>
        <v>5.9383847147354256</v>
      </c>
      <c r="CE213" s="8">
        <f t="shared" si="337"/>
        <v>-29.12479060578735</v>
      </c>
      <c r="CF213" s="8">
        <f t="shared" si="324"/>
        <v>-24.63364048093786</v>
      </c>
      <c r="CG213" s="8">
        <f t="shared" si="325"/>
        <v>-21.626215123614948</v>
      </c>
      <c r="CH213" s="8">
        <f>CH$3*temperature!$I323+CH$4*temperature!$I323^2</f>
        <v>-29.12479060578735</v>
      </c>
      <c r="CI213" s="8">
        <f>CI$3*temperature!$I323+CI$4*temperature!$I323^2</f>
        <v>-24.633676777918669</v>
      </c>
      <c r="CJ213" s="8">
        <f>CJ$3*temperature!$I323+CJ$4*temperature!$I323^2</f>
        <v>-21.6262336506935</v>
      </c>
      <c r="CK213" s="13"/>
      <c r="CL213" s="13"/>
      <c r="CM213" s="13"/>
    </row>
    <row r="214" spans="1:91" x14ac:dyDescent="0.3">
      <c r="A214">
        <f t="shared" si="265"/>
        <v>2168</v>
      </c>
      <c r="B214" s="4">
        <f t="shared" si="266"/>
        <v>1165.3783096688092</v>
      </c>
      <c r="C214" s="4">
        <f t="shared" si="267"/>
        <v>2964.0327874967165</v>
      </c>
      <c r="D214" s="4">
        <f t="shared" si="268"/>
        <v>4369.5436700527534</v>
      </c>
      <c r="E214" s="11">
        <f t="shared" si="269"/>
        <v>1.2415311135339547E-6</v>
      </c>
      <c r="F214" s="11">
        <f t="shared" si="270"/>
        <v>2.4458995451274582E-6</v>
      </c>
      <c r="G214" s="11">
        <f t="shared" si="271"/>
        <v>4.9932169155007705E-6</v>
      </c>
      <c r="H214" s="4">
        <f t="shared" si="272"/>
        <v>202522.77508748783</v>
      </c>
      <c r="I214" s="4">
        <f t="shared" si="273"/>
        <v>89912.165213714849</v>
      </c>
      <c r="J214" s="4">
        <f t="shared" si="274"/>
        <v>33517.202809333277</v>
      </c>
      <c r="K214" s="4">
        <f t="shared" si="275"/>
        <v>173782.85952914561</v>
      </c>
      <c r="L214" s="4">
        <f t="shared" si="276"/>
        <v>30334.403044728278</v>
      </c>
      <c r="M214" s="4">
        <f t="shared" si="277"/>
        <v>7670.6414537169794</v>
      </c>
      <c r="N214" s="11">
        <f t="shared" si="278"/>
        <v>3.4497917763338659E-3</v>
      </c>
      <c r="O214" s="11">
        <f t="shared" si="279"/>
        <v>5.4469229756157755E-3</v>
      </c>
      <c r="P214" s="11">
        <f t="shared" si="280"/>
        <v>5.028312696813142E-3</v>
      </c>
      <c r="Q214" s="4">
        <f t="shared" si="281"/>
        <v>5177.1572617669763</v>
      </c>
      <c r="R214" s="4">
        <f t="shared" si="282"/>
        <v>7772.8792456392366</v>
      </c>
      <c r="S214" s="4">
        <f t="shared" si="283"/>
        <v>4689.8083340420289</v>
      </c>
      <c r="T214" s="4">
        <f t="shared" si="284"/>
        <v>25.563333603000927</v>
      </c>
      <c r="U214" s="4">
        <f t="shared" si="285"/>
        <v>86.44969484567136</v>
      </c>
      <c r="V214" s="4">
        <f t="shared" si="286"/>
        <v>139.92242612608752</v>
      </c>
      <c r="W214" s="11">
        <f t="shared" si="287"/>
        <v>-1.0734613539272964E-2</v>
      </c>
      <c r="X214" s="11">
        <f t="shared" si="288"/>
        <v>-1.217998157191269E-2</v>
      </c>
      <c r="Y214" s="11">
        <f t="shared" si="289"/>
        <v>-9.7425357312937999E-3</v>
      </c>
      <c r="Z214" s="4">
        <f t="shared" si="304"/>
        <v>6357.8230689074999</v>
      </c>
      <c r="AA214" s="4">
        <f t="shared" si="305"/>
        <v>23583.440420943676</v>
      </c>
      <c r="AB214" s="4">
        <f t="shared" si="306"/>
        <v>51595.49738073456</v>
      </c>
      <c r="AC214" s="12">
        <f t="shared" si="290"/>
        <v>1.2190628048410546</v>
      </c>
      <c r="AD214" s="12">
        <f t="shared" si="291"/>
        <v>3.013445041259168</v>
      </c>
      <c r="AE214" s="12">
        <f t="shared" si="292"/>
        <v>10.949273372067744</v>
      </c>
      <c r="AF214" s="11">
        <f t="shared" si="293"/>
        <v>-4.0504037456468023E-3</v>
      </c>
      <c r="AG214" s="11">
        <f t="shared" si="294"/>
        <v>2.9673830763510267E-4</v>
      </c>
      <c r="AH214" s="11">
        <f t="shared" si="295"/>
        <v>9.7937136394747881E-3</v>
      </c>
      <c r="AI214" s="1">
        <f t="shared" si="259"/>
        <v>389934.33757417818</v>
      </c>
      <c r="AJ214" s="1">
        <f t="shared" si="260"/>
        <v>169652.79085333433</v>
      </c>
      <c r="AK214" s="1">
        <f t="shared" si="261"/>
        <v>63516.840899330615</v>
      </c>
      <c r="AL214" s="10">
        <f t="shared" si="296"/>
        <v>76.666859576031698</v>
      </c>
      <c r="AM214" s="10">
        <f t="shared" si="297"/>
        <v>17.915226947678047</v>
      </c>
      <c r="AN214" s="10">
        <f t="shared" si="298"/>
        <v>5.7302068768483823</v>
      </c>
      <c r="AO214" s="7">
        <f t="shared" si="299"/>
        <v>4.2137912408855204E-3</v>
      </c>
      <c r="AP214" s="7">
        <f t="shared" si="300"/>
        <v>5.3082655906844384E-3</v>
      </c>
      <c r="AQ214" s="7">
        <f t="shared" si="301"/>
        <v>4.8152666573713946E-3</v>
      </c>
      <c r="AR214" s="1">
        <f t="shared" si="307"/>
        <v>202522.77508748783</v>
      </c>
      <c r="AS214" s="1">
        <f t="shared" si="302"/>
        <v>89912.165213714849</v>
      </c>
      <c r="AT214" s="1">
        <f t="shared" si="303"/>
        <v>33517.202809333277</v>
      </c>
      <c r="AU214" s="1">
        <f t="shared" si="262"/>
        <v>40504.555017497565</v>
      </c>
      <c r="AV214" s="1">
        <f t="shared" si="263"/>
        <v>17982.43304274297</v>
      </c>
      <c r="AW214" s="1">
        <f t="shared" si="264"/>
        <v>6703.440561866656</v>
      </c>
      <c r="AX214" s="1">
        <f t="shared" si="326"/>
        <v>139026.28762331652</v>
      </c>
      <c r="AY214" s="1">
        <f t="shared" si="309"/>
        <v>24267.522435782623</v>
      </c>
      <c r="AZ214" s="1">
        <f t="shared" si="310"/>
        <v>6136.5131629735833</v>
      </c>
      <c r="BA214" s="1">
        <f t="shared" si="327"/>
        <v>13800.897436955369</v>
      </c>
      <c r="BB214" s="1">
        <f t="shared" si="328"/>
        <v>29927.525490639015</v>
      </c>
      <c r="BC214" s="1">
        <f t="shared" si="329"/>
        <v>38111.212198290414</v>
      </c>
      <c r="BD214" s="1">
        <f t="shared" si="311"/>
        <v>888.93151742204975</v>
      </c>
      <c r="BE214">
        <f t="shared" si="338"/>
        <v>0</v>
      </c>
      <c r="BF214">
        <f t="shared" si="339"/>
        <v>0</v>
      </c>
      <c r="BG214">
        <f t="shared" si="340"/>
        <v>0</v>
      </c>
      <c r="BH214">
        <f t="shared" si="312"/>
        <v>0</v>
      </c>
      <c r="BI214">
        <f t="shared" si="330"/>
        <v>0</v>
      </c>
      <c r="BJ214">
        <f t="shared" si="313"/>
        <v>0</v>
      </c>
      <c r="BK214">
        <f t="shared" si="314"/>
        <v>0</v>
      </c>
      <c r="BL214">
        <f t="shared" si="315"/>
        <v>0</v>
      </c>
      <c r="BM214">
        <f t="shared" si="316"/>
        <v>0</v>
      </c>
      <c r="BN214">
        <f t="shared" si="317"/>
        <v>0</v>
      </c>
      <c r="BO214">
        <f t="shared" si="331"/>
        <v>0</v>
      </c>
      <c r="BP214">
        <f t="shared" si="332"/>
        <v>0</v>
      </c>
      <c r="BQ214">
        <f t="shared" si="333"/>
        <v>0</v>
      </c>
      <c r="BR214" s="13">
        <f t="shared" si="308"/>
        <v>1.0861870486772155E-2</v>
      </c>
      <c r="BS214" s="8">
        <f>BS$3*temperature!$I324</f>
        <v>-34.123171374412429</v>
      </c>
      <c r="BT214" s="8">
        <f>BT$3*temperature!$I324</f>
        <v>-31.53863618463139</v>
      </c>
      <c r="BU214" s="8">
        <f>BU$3*temperature!$I324</f>
        <v>-27.688206757830272</v>
      </c>
      <c r="BV214" s="8">
        <f t="shared" si="334"/>
        <v>-24.343959497091106</v>
      </c>
      <c r="BW214" s="8">
        <f t="shared" si="318"/>
        <v>-17.888635291261359</v>
      </c>
      <c r="BX214" s="8">
        <f t="shared" si="319"/>
        <v>-15.704681383820358</v>
      </c>
      <c r="BY214" s="15">
        <f t="shared" si="335"/>
        <v>0.28658566843099331</v>
      </c>
      <c r="BZ214" s="15">
        <f t="shared" si="320"/>
        <v>0.43280250970463985</v>
      </c>
      <c r="CA214" s="15">
        <f t="shared" si="321"/>
        <v>0.4328025097046399</v>
      </c>
      <c r="CB214" s="8">
        <f t="shared" si="336"/>
        <v>4.8896059386606625</v>
      </c>
      <c r="CC214" s="8">
        <f t="shared" si="322"/>
        <v>6.8250004466850163</v>
      </c>
      <c r="CD214" s="8">
        <f t="shared" si="323"/>
        <v>5.9917626870049565</v>
      </c>
      <c r="CE214" s="8">
        <f t="shared" si="337"/>
        <v>-29.233565435751768</v>
      </c>
      <c r="CF214" s="8">
        <f t="shared" si="324"/>
        <v>-24.713635737946376</v>
      </c>
      <c r="CG214" s="8">
        <f t="shared" si="325"/>
        <v>-21.696444070825315</v>
      </c>
      <c r="CH214" s="8">
        <f>CH$3*temperature!$I324+CH$4*temperature!$I324^2</f>
        <v>-29.233565435751768</v>
      </c>
      <c r="CI214" s="8">
        <f>CI$3*temperature!$I324+CI$4*temperature!$I324^2</f>
        <v>-24.713672073915113</v>
      </c>
      <c r="CJ214" s="8">
        <f>CJ$3*temperature!$I324+CJ$4*temperature!$I324^2</f>
        <v>-21.696462617804535</v>
      </c>
      <c r="CK214" s="13"/>
      <c r="CL214" s="13"/>
      <c r="CM214" s="13"/>
    </row>
    <row r="215" spans="1:91" x14ac:dyDescent="0.3">
      <c r="A215">
        <f t="shared" si="265"/>
        <v>2169</v>
      </c>
      <c r="B215" s="4">
        <f t="shared" si="266"/>
        <v>1165.3796841795681</v>
      </c>
      <c r="C215" s="4">
        <f t="shared" si="267"/>
        <v>2964.0396747368409</v>
      </c>
      <c r="D215" s="4">
        <f t="shared" si="268"/>
        <v>4369.5643972281514</v>
      </c>
      <c r="E215" s="11">
        <f t="shared" si="269"/>
        <v>1.179454557857257E-6</v>
      </c>
      <c r="F215" s="11">
        <f t="shared" si="270"/>
        <v>2.3236045678710851E-6</v>
      </c>
      <c r="G215" s="11">
        <f t="shared" si="271"/>
        <v>4.7435560697257315E-6</v>
      </c>
      <c r="H215" s="4">
        <f t="shared" si="272"/>
        <v>203212.84346577647</v>
      </c>
      <c r="I215" s="4">
        <f t="shared" si="273"/>
        <v>90396.908733905875</v>
      </c>
      <c r="J215" s="4">
        <f t="shared" si="274"/>
        <v>33684.118733783565</v>
      </c>
      <c r="K215" s="4">
        <f t="shared" si="275"/>
        <v>174374.79494834261</v>
      </c>
      <c r="L215" s="4">
        <f t="shared" si="276"/>
        <v>30497.874068413632</v>
      </c>
      <c r="M215" s="4">
        <f t="shared" si="277"/>
        <v>7708.8047392438493</v>
      </c>
      <c r="N215" s="11">
        <f t="shared" si="278"/>
        <v>3.4061783814629543E-3</v>
      </c>
      <c r="O215" s="11">
        <f t="shared" si="279"/>
        <v>5.3889645840174971E-3</v>
      </c>
      <c r="P215" s="11">
        <f t="shared" si="280"/>
        <v>4.9752404355150048E-3</v>
      </c>
      <c r="Q215" s="4">
        <f t="shared" si="281"/>
        <v>5139.0335640992525</v>
      </c>
      <c r="R215" s="4">
        <f t="shared" si="282"/>
        <v>7719.6012356177453</v>
      </c>
      <c r="S215" s="4">
        <f t="shared" si="283"/>
        <v>4667.2454502221572</v>
      </c>
      <c r="T215" s="4">
        <f t="shared" si="284"/>
        <v>25.288921095997203</v>
      </c>
      <c r="U215" s="4">
        <f t="shared" si="285"/>
        <v>85.396739155553604</v>
      </c>
      <c r="V215" s="4">
        <f t="shared" si="286"/>
        <v>138.5592268899448</v>
      </c>
      <c r="W215" s="11">
        <f t="shared" si="287"/>
        <v>-1.0734613539272964E-2</v>
      </c>
      <c r="X215" s="11">
        <f t="shared" si="288"/>
        <v>-1.217998157191269E-2</v>
      </c>
      <c r="Y215" s="11">
        <f t="shared" si="289"/>
        <v>-9.7425357312937999E-3</v>
      </c>
      <c r="Z215" s="4">
        <f t="shared" si="304"/>
        <v>6285.7166210779542</v>
      </c>
      <c r="AA215" s="4">
        <f t="shared" si="305"/>
        <v>23430.094963312269</v>
      </c>
      <c r="AB215" s="4">
        <f t="shared" si="306"/>
        <v>51852.900643873465</v>
      </c>
      <c r="AC215" s="12">
        <f t="shared" si="290"/>
        <v>1.2141251082901476</v>
      </c>
      <c r="AD215" s="12">
        <f t="shared" si="291"/>
        <v>3.0143392458408624</v>
      </c>
      <c r="AE215" s="12">
        <f t="shared" si="292"/>
        <v>11.056507420034102</v>
      </c>
      <c r="AF215" s="11">
        <f t="shared" si="293"/>
        <v>-4.0504037456468023E-3</v>
      </c>
      <c r="AG215" s="11">
        <f t="shared" si="294"/>
        <v>2.9673830763510267E-4</v>
      </c>
      <c r="AH215" s="11">
        <f t="shared" si="295"/>
        <v>9.7937136394747881E-3</v>
      </c>
      <c r="AI215" s="1">
        <f t="shared" si="259"/>
        <v>391445.45883425791</v>
      </c>
      <c r="AJ215" s="1">
        <f t="shared" si="260"/>
        <v>170669.94481074388</v>
      </c>
      <c r="AK215" s="1">
        <f t="shared" si="261"/>
        <v>63868.597371264208</v>
      </c>
      <c r="AL215" s="10">
        <f t="shared" si="296"/>
        <v>76.986687135965894</v>
      </c>
      <c r="AM215" s="10">
        <f t="shared" si="297"/>
        <v>18.009374742606152</v>
      </c>
      <c r="AN215" s="10">
        <f t="shared" si="298"/>
        <v>5.7575234262211712</v>
      </c>
      <c r="AO215" s="7">
        <f t="shared" si="299"/>
        <v>4.1716533284766651E-3</v>
      </c>
      <c r="AP215" s="7">
        <f t="shared" si="300"/>
        <v>5.2551829347775936E-3</v>
      </c>
      <c r="AQ215" s="7">
        <f t="shared" si="301"/>
        <v>4.7671139907976808E-3</v>
      </c>
      <c r="AR215" s="1">
        <f t="shared" si="307"/>
        <v>203212.84346577647</v>
      </c>
      <c r="AS215" s="1">
        <f t="shared" si="302"/>
        <v>90396.908733905875</v>
      </c>
      <c r="AT215" s="1">
        <f t="shared" si="303"/>
        <v>33684.118733783565</v>
      </c>
      <c r="AU215" s="1">
        <f t="shared" si="262"/>
        <v>40642.568693155299</v>
      </c>
      <c r="AV215" s="1">
        <f t="shared" si="263"/>
        <v>18079.381746781175</v>
      </c>
      <c r="AW215" s="1">
        <f t="shared" si="264"/>
        <v>6736.8237467567133</v>
      </c>
      <c r="AX215" s="1">
        <f t="shared" si="326"/>
        <v>139499.83595867408</v>
      </c>
      <c r="AY215" s="1">
        <f t="shared" si="309"/>
        <v>24398.299254730904</v>
      </c>
      <c r="AZ215" s="1">
        <f t="shared" si="310"/>
        <v>6167.0437913950791</v>
      </c>
      <c r="BA215" s="1">
        <f t="shared" si="327"/>
        <v>13804.876460488143</v>
      </c>
      <c r="BB215" s="1">
        <f t="shared" si="328"/>
        <v>29943.525249961</v>
      </c>
      <c r="BC215" s="1">
        <f t="shared" si="329"/>
        <v>38133.078713192452</v>
      </c>
      <c r="BD215" s="1">
        <f t="shared" si="311"/>
        <v>863.48158798715008</v>
      </c>
      <c r="BE215">
        <f t="shared" si="338"/>
        <v>0</v>
      </c>
      <c r="BF215">
        <f t="shared" si="339"/>
        <v>0</v>
      </c>
      <c r="BG215">
        <f t="shared" si="340"/>
        <v>0</v>
      </c>
      <c r="BH215">
        <f t="shared" si="312"/>
        <v>0</v>
      </c>
      <c r="BI215">
        <f t="shared" si="330"/>
        <v>0</v>
      </c>
      <c r="BJ215">
        <f t="shared" si="313"/>
        <v>0</v>
      </c>
      <c r="BK215">
        <f t="shared" si="314"/>
        <v>0</v>
      </c>
      <c r="BL215">
        <f t="shared" si="315"/>
        <v>0</v>
      </c>
      <c r="BM215">
        <f t="shared" si="316"/>
        <v>0</v>
      </c>
      <c r="BN215">
        <f t="shared" si="317"/>
        <v>0</v>
      </c>
      <c r="BO215">
        <f t="shared" si="331"/>
        <v>0</v>
      </c>
      <c r="BP215">
        <f t="shared" si="332"/>
        <v>0</v>
      </c>
      <c r="BQ215">
        <f t="shared" si="333"/>
        <v>0</v>
      </c>
      <c r="BR215" s="13">
        <f t="shared" si="308"/>
        <v>1.0545505326963257E-2</v>
      </c>
      <c r="BS215" s="8">
        <f>BS$3*temperature!$I325</f>
        <v>-34.274730326394952</v>
      </c>
      <c r="BT215" s="8">
        <f>BT$3*temperature!$I325</f>
        <v>-31.67871585643719</v>
      </c>
      <c r="BU215" s="8">
        <f>BU$3*temperature!$I325</f>
        <v>-27.811184647325</v>
      </c>
      <c r="BV215" s="8">
        <f t="shared" si="334"/>
        <v>-24.408456285943682</v>
      </c>
      <c r="BW215" s="8">
        <f t="shared" si="318"/>
        <v>-17.907192020379053</v>
      </c>
      <c r="BX215" s="8">
        <f t="shared" si="319"/>
        <v>-15.7209725940538</v>
      </c>
      <c r="BY215" s="15">
        <f t="shared" si="335"/>
        <v>0.28785854612117134</v>
      </c>
      <c r="BZ215" s="15">
        <f t="shared" si="320"/>
        <v>0.43472481329320456</v>
      </c>
      <c r="CA215" s="15">
        <f t="shared" si="321"/>
        <v>0.43472481329320461</v>
      </c>
      <c r="CB215" s="8">
        <f t="shared" si="336"/>
        <v>4.9331370202256357</v>
      </c>
      <c r="CC215" s="8">
        <f t="shared" si="322"/>
        <v>6.8857619180290675</v>
      </c>
      <c r="CD215" s="8">
        <f t="shared" si="323"/>
        <v>6.0451060266356</v>
      </c>
      <c r="CE215" s="8">
        <f t="shared" si="337"/>
        <v>-29.341593306169319</v>
      </c>
      <c r="CF215" s="8">
        <f t="shared" si="324"/>
        <v>-24.792953938408122</v>
      </c>
      <c r="CG215" s="8">
        <f t="shared" si="325"/>
        <v>-21.766078620689399</v>
      </c>
      <c r="CH215" s="8">
        <f>CH$3*temperature!$I325+CH$4*temperature!$I325^2</f>
        <v>-29.341593306169315</v>
      </c>
      <c r="CI215" s="8">
        <f>CI$3*temperature!$I325+CI$4*temperature!$I325^2</f>
        <v>-24.792990312069662</v>
      </c>
      <c r="CJ215" s="8">
        <f>CJ$3*temperature!$I325+CJ$4*temperature!$I325^2</f>
        <v>-21.766097186908215</v>
      </c>
      <c r="CK215" s="13"/>
      <c r="CL215" s="13"/>
      <c r="CM215" s="13"/>
    </row>
    <row r="216" spans="1:91" x14ac:dyDescent="0.3">
      <c r="A216">
        <f t="shared" si="265"/>
        <v>2170</v>
      </c>
      <c r="B216" s="4">
        <f t="shared" si="266"/>
        <v>1165.3809899663293</v>
      </c>
      <c r="C216" s="4">
        <f t="shared" si="267"/>
        <v>2964.0462176301621</v>
      </c>
      <c r="D216" s="4">
        <f t="shared" si="268"/>
        <v>4369.5840881381846</v>
      </c>
      <c r="E216" s="11">
        <f t="shared" si="269"/>
        <v>1.120481829964394E-6</v>
      </c>
      <c r="F216" s="11">
        <f t="shared" si="270"/>
        <v>2.2074243394775306E-6</v>
      </c>
      <c r="G216" s="11">
        <f t="shared" si="271"/>
        <v>4.5063782662394447E-6</v>
      </c>
      <c r="H216" s="4">
        <f t="shared" si="272"/>
        <v>203896.48936485912</v>
      </c>
      <c r="I216" s="4">
        <f t="shared" si="273"/>
        <v>90879.071350671613</v>
      </c>
      <c r="J216" s="4">
        <f t="shared" si="274"/>
        <v>33850.089015053534</v>
      </c>
      <c r="K216" s="4">
        <f t="shared" si="275"/>
        <v>174961.2282338244</v>
      </c>
      <c r="L216" s="4">
        <f t="shared" si="276"/>
        <v>30660.477157920963</v>
      </c>
      <c r="M216" s="4">
        <f t="shared" si="277"/>
        <v>7746.7530850233752</v>
      </c>
      <c r="N216" s="11">
        <f t="shared" si="278"/>
        <v>3.3630622226998863E-3</v>
      </c>
      <c r="O216" s="11">
        <f t="shared" si="279"/>
        <v>5.3316204645141863E-3</v>
      </c>
      <c r="P216" s="11">
        <f t="shared" si="280"/>
        <v>4.9227275904835111E-3</v>
      </c>
      <c r="Q216" s="4">
        <f t="shared" si="281"/>
        <v>5100.9711048618019</v>
      </c>
      <c r="R216" s="4">
        <f t="shared" si="282"/>
        <v>7666.2502378953759</v>
      </c>
      <c r="S216" s="4">
        <f t="shared" si="283"/>
        <v>4644.5473122096446</v>
      </c>
      <c r="T216" s="4">
        <f t="shared" si="284"/>
        <v>25.017454301206506</v>
      </c>
      <c r="U216" s="4">
        <f t="shared" si="285"/>
        <v>84.356608446337532</v>
      </c>
      <c r="V216" s="4">
        <f t="shared" si="286"/>
        <v>137.20930867106907</v>
      </c>
      <c r="W216" s="11">
        <f t="shared" si="287"/>
        <v>-1.0734613539272964E-2</v>
      </c>
      <c r="X216" s="11">
        <f t="shared" si="288"/>
        <v>-1.217998157191269E-2</v>
      </c>
      <c r="Y216" s="11">
        <f t="shared" si="289"/>
        <v>-9.7425357312937999E-3</v>
      </c>
      <c r="Z216" s="4">
        <f t="shared" si="304"/>
        <v>6214.1574731619348</v>
      </c>
      <c r="AA216" s="4">
        <f t="shared" si="305"/>
        <v>23276.401917913623</v>
      </c>
      <c r="AB216" s="4">
        <f t="shared" si="306"/>
        <v>52108.823206436238</v>
      </c>
      <c r="AC216" s="12">
        <f t="shared" si="290"/>
        <v>1.2092074114038454</v>
      </c>
      <c r="AD216" s="12">
        <f t="shared" si="291"/>
        <v>3.0152337157673115</v>
      </c>
      <c r="AE216" s="12">
        <f t="shared" si="292"/>
        <v>11.164791687558644</v>
      </c>
      <c r="AF216" s="11">
        <f t="shared" si="293"/>
        <v>-4.0504037456468023E-3</v>
      </c>
      <c r="AG216" s="11">
        <f t="shared" si="294"/>
        <v>2.9673830763510267E-4</v>
      </c>
      <c r="AH216" s="11">
        <f t="shared" si="295"/>
        <v>9.7937136394747881E-3</v>
      </c>
      <c r="AI216" s="1">
        <f t="shared" si="259"/>
        <v>392943.48164398741</v>
      </c>
      <c r="AJ216" s="1">
        <f t="shared" si="260"/>
        <v>171682.33207645066</v>
      </c>
      <c r="AK216" s="1">
        <f t="shared" si="261"/>
        <v>64218.561380894505</v>
      </c>
      <c r="AL216" s="10">
        <f t="shared" si="296"/>
        <v>77.304637287908648</v>
      </c>
      <c r="AM216" s="10">
        <f t="shared" si="297"/>
        <v>18.103070875831378</v>
      </c>
      <c r="AN216" s="10">
        <f t="shared" si="298"/>
        <v>5.7846957289938805</v>
      </c>
      <c r="AO216" s="7">
        <f t="shared" si="299"/>
        <v>4.1299367951918983E-3</v>
      </c>
      <c r="AP216" s="7">
        <f t="shared" si="300"/>
        <v>5.2026311054298177E-3</v>
      </c>
      <c r="AQ216" s="7">
        <f t="shared" si="301"/>
        <v>4.7194428508897041E-3</v>
      </c>
      <c r="AR216" s="1">
        <f t="shared" si="307"/>
        <v>203896.48936485912</v>
      </c>
      <c r="AS216" s="1">
        <f t="shared" si="302"/>
        <v>90879.071350671613</v>
      </c>
      <c r="AT216" s="1">
        <f t="shared" si="303"/>
        <v>33850.089015053534</v>
      </c>
      <c r="AU216" s="1">
        <f t="shared" si="262"/>
        <v>40779.297872971831</v>
      </c>
      <c r="AV216" s="1">
        <f t="shared" si="263"/>
        <v>18175.814270134324</v>
      </c>
      <c r="AW216" s="1">
        <f t="shared" si="264"/>
        <v>6770.0178030107072</v>
      </c>
      <c r="AX216" s="1">
        <f t="shared" si="326"/>
        <v>139968.98258705949</v>
      </c>
      <c r="AY216" s="1">
        <f t="shared" si="309"/>
        <v>24528.381726336771</v>
      </c>
      <c r="AZ216" s="1">
        <f t="shared" si="310"/>
        <v>6197.4024680187003</v>
      </c>
      <c r="BA216" s="1">
        <f t="shared" si="327"/>
        <v>13808.804601783673</v>
      </c>
      <c r="BB216" s="1">
        <f t="shared" si="328"/>
        <v>29959.35253839325</v>
      </c>
      <c r="BC216" s="1">
        <f t="shared" si="329"/>
        <v>38154.708055929696</v>
      </c>
      <c r="BD216" s="1">
        <f t="shared" si="311"/>
        <v>838.75535080158761</v>
      </c>
      <c r="BE216">
        <f t="shared" si="338"/>
        <v>0</v>
      </c>
      <c r="BF216">
        <f t="shared" si="339"/>
        <v>0</v>
      </c>
      <c r="BG216">
        <f t="shared" si="340"/>
        <v>0</v>
      </c>
      <c r="BH216">
        <f t="shared" si="312"/>
        <v>0</v>
      </c>
      <c r="BI216">
        <f t="shared" si="330"/>
        <v>0</v>
      </c>
      <c r="BJ216">
        <f t="shared" si="313"/>
        <v>0</v>
      </c>
      <c r="BK216">
        <f t="shared" si="314"/>
        <v>0</v>
      </c>
      <c r="BL216">
        <f t="shared" si="315"/>
        <v>0</v>
      </c>
      <c r="BM216">
        <f t="shared" si="316"/>
        <v>0</v>
      </c>
      <c r="BN216">
        <f t="shared" si="317"/>
        <v>0</v>
      </c>
      <c r="BO216">
        <f t="shared" si="331"/>
        <v>0</v>
      </c>
      <c r="BP216">
        <f t="shared" si="332"/>
        <v>0</v>
      </c>
      <c r="BQ216">
        <f t="shared" si="333"/>
        <v>0</v>
      </c>
      <c r="BR216" s="13">
        <f t="shared" si="308"/>
        <v>1.0238354686372094E-2</v>
      </c>
      <c r="BS216" s="8">
        <f>BS$3*temperature!$I326</f>
        <v>-34.425517733723822</v>
      </c>
      <c r="BT216" s="8">
        <f>BT$3*temperature!$I326</f>
        <v>-31.818082421425789</v>
      </c>
      <c r="BU216" s="8">
        <f>BU$3*temperature!$I326</f>
        <v>-27.933536490440314</v>
      </c>
      <c r="BV216" s="8">
        <f t="shared" si="334"/>
        <v>-24.472241848734132</v>
      </c>
      <c r="BW216" s="8">
        <f t="shared" si="318"/>
        <v>-17.925119836461072</v>
      </c>
      <c r="BX216" s="8">
        <f t="shared" si="319"/>
        <v>-15.736711672798023</v>
      </c>
      <c r="BY216" s="15">
        <f t="shared" si="335"/>
        <v>0.28912494394352395</v>
      </c>
      <c r="BZ216" s="15">
        <f t="shared" si="320"/>
        <v>0.43663733096653923</v>
      </c>
      <c r="CA216" s="15">
        <f t="shared" si="321"/>
        <v>0.43663733096653934</v>
      </c>
      <c r="CB216" s="8">
        <f t="shared" si="336"/>
        <v>4.976637942494845</v>
      </c>
      <c r="CC216" s="8">
        <f t="shared" si="322"/>
        <v>6.9464812924823578</v>
      </c>
      <c r="CD216" s="8">
        <f t="shared" si="323"/>
        <v>6.0984124088211455</v>
      </c>
      <c r="CE216" s="8">
        <f t="shared" si="337"/>
        <v>-29.448879791228975</v>
      </c>
      <c r="CF216" s="8">
        <f t="shared" si="324"/>
        <v>-24.871601128943428</v>
      </c>
      <c r="CG216" s="8">
        <f t="shared" si="325"/>
        <v>-21.835124081619171</v>
      </c>
      <c r="CH216" s="8">
        <f>CH$3*temperature!$I326+CH$4*temperature!$I326^2</f>
        <v>-29.448879791228975</v>
      </c>
      <c r="CI216" s="8">
        <f>CI$3*temperature!$I326+CI$4*temperature!$I326^2</f>
        <v>-24.871637539020305</v>
      </c>
      <c r="CJ216" s="8">
        <f>CJ$3*temperature!$I326+CJ$4*temperature!$I326^2</f>
        <v>-21.835142666425519</v>
      </c>
      <c r="CK216" s="13"/>
      <c r="CL216" s="13"/>
      <c r="CM216" s="13"/>
    </row>
    <row r="217" spans="1:91" x14ac:dyDescent="0.3">
      <c r="A217">
        <f t="shared" si="265"/>
        <v>2171</v>
      </c>
      <c r="B217" s="4">
        <f t="shared" si="266"/>
        <v>1165.3822304651421</v>
      </c>
      <c r="C217" s="4">
        <f t="shared" si="267"/>
        <v>2964.0524333925382</v>
      </c>
      <c r="D217" s="4">
        <f t="shared" si="268"/>
        <v>4369.6027945870137</v>
      </c>
      <c r="E217" s="11">
        <f t="shared" si="269"/>
        <v>1.0644577384661743E-6</v>
      </c>
      <c r="F217" s="11">
        <f t="shared" si="270"/>
        <v>2.097053122503654E-6</v>
      </c>
      <c r="G217" s="11">
        <f t="shared" si="271"/>
        <v>4.2810593529274726E-6</v>
      </c>
      <c r="H217" s="4">
        <f t="shared" si="272"/>
        <v>204573.73250009061</v>
      </c>
      <c r="I217" s="4">
        <f t="shared" si="273"/>
        <v>91358.639417446553</v>
      </c>
      <c r="J217" s="4">
        <f t="shared" si="274"/>
        <v>34015.110545447249</v>
      </c>
      <c r="K217" s="4">
        <f t="shared" si="275"/>
        <v>175542.1759077608</v>
      </c>
      <c r="L217" s="4">
        <f t="shared" si="276"/>
        <v>30822.207592623803</v>
      </c>
      <c r="M217" s="4">
        <f t="shared" si="277"/>
        <v>7784.4857174625949</v>
      </c>
      <c r="N217" s="11">
        <f t="shared" si="278"/>
        <v>3.3204366464552049E-3</v>
      </c>
      <c r="O217" s="11">
        <f t="shared" si="279"/>
        <v>5.2748831621185488E-3</v>
      </c>
      <c r="P217" s="11">
        <f t="shared" si="280"/>
        <v>4.8707674073371621E-3</v>
      </c>
      <c r="Q217" s="4">
        <f t="shared" si="281"/>
        <v>5062.9751750875694</v>
      </c>
      <c r="R217" s="4">
        <f t="shared" si="282"/>
        <v>7612.8374489699418</v>
      </c>
      <c r="S217" s="4">
        <f t="shared" si="283"/>
        <v>4621.7195388970649</v>
      </c>
      <c r="T217" s="4">
        <f t="shared" si="284"/>
        <v>24.748901597546631</v>
      </c>
      <c r="U217" s="4">
        <f t="shared" si="285"/>
        <v>83.329146509992086</v>
      </c>
      <c r="V217" s="4">
        <f t="shared" si="286"/>
        <v>135.87254207867505</v>
      </c>
      <c r="W217" s="11">
        <f t="shared" si="287"/>
        <v>-1.0734613539272964E-2</v>
      </c>
      <c r="X217" s="11">
        <f t="shared" si="288"/>
        <v>-1.217998157191269E-2</v>
      </c>
      <c r="Y217" s="11">
        <f t="shared" si="289"/>
        <v>-9.7425357312937999E-3</v>
      </c>
      <c r="Z217" s="4">
        <f t="shared" si="304"/>
        <v>6143.148640134591</v>
      </c>
      <c r="AA217" s="4">
        <f t="shared" si="305"/>
        <v>23122.395455900649</v>
      </c>
      <c r="AB217" s="4">
        <f t="shared" si="306"/>
        <v>52363.260193664784</v>
      </c>
      <c r="AC217" s="12">
        <f t="shared" si="290"/>
        <v>1.2043096331754313</v>
      </c>
      <c r="AD217" s="12">
        <f t="shared" si="291"/>
        <v>3.0161284511172526</v>
      </c>
      <c r="AE217" s="12">
        <f t="shared" si="292"/>
        <v>11.274136460190983</v>
      </c>
      <c r="AF217" s="11">
        <f t="shared" si="293"/>
        <v>-4.0504037456468023E-3</v>
      </c>
      <c r="AG217" s="11">
        <f t="shared" si="294"/>
        <v>2.9673830763510267E-4</v>
      </c>
      <c r="AH217" s="11">
        <f t="shared" si="295"/>
        <v>9.7937136394747881E-3</v>
      </c>
      <c r="AI217" s="1">
        <f t="shared" si="259"/>
        <v>394428.43135256052</v>
      </c>
      <c r="AJ217" s="1">
        <f t="shared" si="260"/>
        <v>172689.91313893991</v>
      </c>
      <c r="AK217" s="1">
        <f t="shared" si="261"/>
        <v>64566.723045815765</v>
      </c>
      <c r="AL217" s="10">
        <f t="shared" si="296"/>
        <v>77.6207079212232</v>
      </c>
      <c r="AM217" s="10">
        <f t="shared" si="297"/>
        <v>18.196312639477355</v>
      </c>
      <c r="AN217" s="10">
        <f t="shared" si="298"/>
        <v>5.8117232644876253</v>
      </c>
      <c r="AO217" s="7">
        <f t="shared" si="299"/>
        <v>4.0886374272399795E-3</v>
      </c>
      <c r="AP217" s="7">
        <f t="shared" si="300"/>
        <v>5.1506047943755198E-3</v>
      </c>
      <c r="AQ217" s="7">
        <f t="shared" si="301"/>
        <v>4.6722484223808069E-3</v>
      </c>
      <c r="AR217" s="1">
        <f t="shared" si="307"/>
        <v>204573.73250009061</v>
      </c>
      <c r="AS217" s="1">
        <f t="shared" si="302"/>
        <v>91358.639417446553</v>
      </c>
      <c r="AT217" s="1">
        <f t="shared" si="303"/>
        <v>34015.110545447249</v>
      </c>
      <c r="AU217" s="1">
        <f t="shared" si="262"/>
        <v>40914.746500018126</v>
      </c>
      <c r="AV217" s="1">
        <f t="shared" si="263"/>
        <v>18271.727883489311</v>
      </c>
      <c r="AW217" s="1">
        <f t="shared" si="264"/>
        <v>6803.0221090894502</v>
      </c>
      <c r="AX217" s="1">
        <f t="shared" si="326"/>
        <v>140433.74072620863</v>
      </c>
      <c r="AY217" s="1">
        <f t="shared" si="309"/>
        <v>24657.766074099043</v>
      </c>
      <c r="AZ217" s="1">
        <f t="shared" si="310"/>
        <v>6227.5885739700761</v>
      </c>
      <c r="BA217" s="1">
        <f t="shared" si="327"/>
        <v>13812.682468379442</v>
      </c>
      <c r="BB217" s="1">
        <f t="shared" si="328"/>
        <v>29975.009302981074</v>
      </c>
      <c r="BC217" s="1">
        <f t="shared" si="329"/>
        <v>38176.103052025101</v>
      </c>
      <c r="BD217" s="1">
        <f t="shared" si="311"/>
        <v>814.7324299445155</v>
      </c>
      <c r="BE217">
        <f t="shared" si="338"/>
        <v>0</v>
      </c>
      <c r="BF217">
        <f t="shared" si="339"/>
        <v>0</v>
      </c>
      <c r="BG217">
        <f t="shared" si="340"/>
        <v>0</v>
      </c>
      <c r="BH217">
        <f t="shared" si="312"/>
        <v>0</v>
      </c>
      <c r="BI217">
        <f t="shared" si="330"/>
        <v>0</v>
      </c>
      <c r="BJ217">
        <f t="shared" si="313"/>
        <v>0</v>
      </c>
      <c r="BK217">
        <f t="shared" si="314"/>
        <v>0</v>
      </c>
      <c r="BL217">
        <f t="shared" si="315"/>
        <v>0</v>
      </c>
      <c r="BM217">
        <f t="shared" si="316"/>
        <v>0</v>
      </c>
      <c r="BN217">
        <f t="shared" si="317"/>
        <v>0</v>
      </c>
      <c r="BO217">
        <f t="shared" si="331"/>
        <v>0</v>
      </c>
      <c r="BP217">
        <f t="shared" si="332"/>
        <v>0</v>
      </c>
      <c r="BQ217">
        <f t="shared" si="333"/>
        <v>0</v>
      </c>
      <c r="BR217" s="13">
        <f t="shared" si="308"/>
        <v>9.9401501809437808E-3</v>
      </c>
      <c r="BS217" s="8">
        <f>BS$3*temperature!$I327</f>
        <v>-34.575537348973199</v>
      </c>
      <c r="BT217" s="8">
        <f>BT$3*temperature!$I327</f>
        <v>-31.956739347946296</v>
      </c>
      <c r="BU217" s="8">
        <f>BU$3*temperature!$I327</f>
        <v>-28.055265332088062</v>
      </c>
      <c r="BV217" s="8">
        <f t="shared" si="334"/>
        <v>-24.53532362114986</v>
      </c>
      <c r="BW217" s="8">
        <f t="shared" si="318"/>
        <v>-17.942427348812625</v>
      </c>
      <c r="BX217" s="8">
        <f t="shared" si="319"/>
        <v>-15.751906178281651</v>
      </c>
      <c r="BY217" s="15">
        <f t="shared" si="335"/>
        <v>0.29038489341428864</v>
      </c>
      <c r="BZ217" s="15">
        <f t="shared" si="320"/>
        <v>0.43854011032055745</v>
      </c>
      <c r="CA217" s="15">
        <f t="shared" si="321"/>
        <v>0.43854011032055745</v>
      </c>
      <c r="CB217" s="8">
        <f t="shared" si="336"/>
        <v>5.0201068639116695</v>
      </c>
      <c r="CC217" s="8">
        <f t="shared" si="322"/>
        <v>7.0071559995668347</v>
      </c>
      <c r="CD217" s="8">
        <f t="shared" si="323"/>
        <v>6.1516795769032058</v>
      </c>
      <c r="CE217" s="8">
        <f t="shared" si="337"/>
        <v>-29.555430485061528</v>
      </c>
      <c r="CF217" s="8">
        <f t="shared" si="324"/>
        <v>-24.949583348379459</v>
      </c>
      <c r="CG217" s="8">
        <f t="shared" si="325"/>
        <v>-21.903585755184857</v>
      </c>
      <c r="CH217" s="8">
        <f>CH$3*temperature!$I327+CH$4*temperature!$I327^2</f>
        <v>-29.555430485061528</v>
      </c>
      <c r="CI217" s="8">
        <f>CI$3*temperature!$I327+CI$4*temperature!$I327^2</f>
        <v>-24.949619793611685</v>
      </c>
      <c r="CJ217" s="8">
        <f>CJ$3*temperature!$I327+CJ$4*temperature!$I327^2</f>
        <v>-21.903604357935613</v>
      </c>
      <c r="CK217" s="13"/>
      <c r="CL217" s="13"/>
      <c r="CM217" s="13"/>
    </row>
    <row r="218" spans="1:91" x14ac:dyDescent="0.3">
      <c r="A218">
        <f t="shared" si="265"/>
        <v>2172</v>
      </c>
      <c r="B218" s="4">
        <f t="shared" si="266"/>
        <v>1165.383408940269</v>
      </c>
      <c r="C218" s="4">
        <f t="shared" si="267"/>
        <v>2964.0583383791782</v>
      </c>
      <c r="D218" s="4">
        <f t="shared" si="268"/>
        <v>4369.6205657894798</v>
      </c>
      <c r="E218" s="11">
        <f t="shared" si="269"/>
        <v>1.0112348515428656E-6</v>
      </c>
      <c r="F218" s="11">
        <f t="shared" si="270"/>
        <v>1.9922004663784712E-6</v>
      </c>
      <c r="G218" s="11">
        <f t="shared" si="271"/>
        <v>4.0670063852810989E-6</v>
      </c>
      <c r="H218" s="4">
        <f t="shared" si="272"/>
        <v>205244.59311774065</v>
      </c>
      <c r="I218" s="4">
        <f t="shared" si="273"/>
        <v>91835.599845934354</v>
      </c>
      <c r="J218" s="4">
        <f t="shared" si="274"/>
        <v>34179.180385103537</v>
      </c>
      <c r="K218" s="4">
        <f t="shared" si="275"/>
        <v>176117.65496505392</v>
      </c>
      <c r="L218" s="4">
        <f t="shared" si="276"/>
        <v>30983.060844933429</v>
      </c>
      <c r="M218" s="4">
        <f t="shared" si="277"/>
        <v>7822.0019039406516</v>
      </c>
      <c r="N218" s="11">
        <f t="shared" si="278"/>
        <v>3.2782951123695447E-3</v>
      </c>
      <c r="O218" s="11">
        <f t="shared" si="279"/>
        <v>5.2187453421772556E-3</v>
      </c>
      <c r="P218" s="11">
        <f t="shared" si="280"/>
        <v>4.819353241781732E-3</v>
      </c>
      <c r="Q218" s="4">
        <f t="shared" si="281"/>
        <v>5025.0509291666667</v>
      </c>
      <c r="R218" s="4">
        <f t="shared" si="282"/>
        <v>7559.3738447767928</v>
      </c>
      <c r="S218" s="4">
        <f t="shared" si="283"/>
        <v>4598.7676710243577</v>
      </c>
      <c r="T218" s="4">
        <f t="shared" si="284"/>
        <v>24.483231703375473</v>
      </c>
      <c r="U218" s="4">
        <f t="shared" si="285"/>
        <v>82.314199041097169</v>
      </c>
      <c r="V218" s="4">
        <f t="shared" si="286"/>
        <v>134.54879898257184</v>
      </c>
      <c r="W218" s="11">
        <f t="shared" si="287"/>
        <v>-1.0734613539272964E-2</v>
      </c>
      <c r="X218" s="11">
        <f t="shared" si="288"/>
        <v>-1.217998157191269E-2</v>
      </c>
      <c r="Y218" s="11">
        <f t="shared" si="289"/>
        <v>-9.7425357312937999E-3</v>
      </c>
      <c r="Z218" s="4">
        <f t="shared" si="304"/>
        <v>6072.6928854991083</v>
      </c>
      <c r="AA218" s="4">
        <f t="shared" si="305"/>
        <v>22968.109119573575</v>
      </c>
      <c r="AB218" s="4">
        <f t="shared" si="306"/>
        <v>52616.206994074033</v>
      </c>
      <c r="AC218" s="12">
        <f t="shared" si="290"/>
        <v>1.1994316929262989</v>
      </c>
      <c r="AD218" s="12">
        <f t="shared" si="291"/>
        <v>3.0170234519694472</v>
      </c>
      <c r="AE218" s="12">
        <f t="shared" si="292"/>
        <v>11.384552124214455</v>
      </c>
      <c r="AF218" s="11">
        <f t="shared" si="293"/>
        <v>-4.0504037456468023E-3</v>
      </c>
      <c r="AG218" s="11">
        <f t="shared" si="294"/>
        <v>2.9673830763510267E-4</v>
      </c>
      <c r="AH218" s="11">
        <f t="shared" si="295"/>
        <v>9.7937136394747881E-3</v>
      </c>
      <c r="AI218" s="1">
        <f t="shared" si="259"/>
        <v>395900.33471732261</v>
      </c>
      <c r="AJ218" s="1">
        <f t="shared" si="260"/>
        <v>173692.64970853523</v>
      </c>
      <c r="AK218" s="1">
        <f t="shared" si="261"/>
        <v>64913.072850323639</v>
      </c>
      <c r="AL218" s="10">
        <f t="shared" si="296"/>
        <v>77.934897223443414</v>
      </c>
      <c r="AM218" s="10">
        <f t="shared" si="297"/>
        <v>18.289097434446994</v>
      </c>
      <c r="AN218" s="10">
        <f t="shared" si="298"/>
        <v>5.8386055411929032</v>
      </c>
      <c r="AO218" s="7">
        <f t="shared" si="299"/>
        <v>4.0477510529675796E-3</v>
      </c>
      <c r="AP218" s="7">
        <f t="shared" si="300"/>
        <v>5.0990987464317643E-3</v>
      </c>
      <c r="AQ218" s="7">
        <f t="shared" si="301"/>
        <v>4.6255259381569984E-3</v>
      </c>
      <c r="AR218" s="1">
        <f t="shared" si="307"/>
        <v>205244.59311774065</v>
      </c>
      <c r="AS218" s="1">
        <f t="shared" si="302"/>
        <v>91835.599845934354</v>
      </c>
      <c r="AT218" s="1">
        <f t="shared" si="303"/>
        <v>34179.180385103537</v>
      </c>
      <c r="AU218" s="1">
        <f t="shared" si="262"/>
        <v>41048.918623548132</v>
      </c>
      <c r="AV218" s="1">
        <f t="shared" si="263"/>
        <v>18367.119969186871</v>
      </c>
      <c r="AW218" s="1">
        <f t="shared" si="264"/>
        <v>6835.8360770207073</v>
      </c>
      <c r="AX218" s="1">
        <f t="shared" si="326"/>
        <v>140894.12397204316</v>
      </c>
      <c r="AY218" s="1">
        <f t="shared" si="309"/>
        <v>24786.448675946744</v>
      </c>
      <c r="AZ218" s="1">
        <f t="shared" si="310"/>
        <v>6257.6015231525207</v>
      </c>
      <c r="BA218" s="1">
        <f t="shared" si="327"/>
        <v>13816.510658316562</v>
      </c>
      <c r="BB218" s="1">
        <f t="shared" si="328"/>
        <v>29990.497461226441</v>
      </c>
      <c r="BC218" s="1">
        <f t="shared" si="329"/>
        <v>38197.266477204401</v>
      </c>
      <c r="BD218" s="1">
        <f t="shared" si="311"/>
        <v>791.39301453497308</v>
      </c>
      <c r="BE218">
        <f t="shared" si="338"/>
        <v>0</v>
      </c>
      <c r="BF218">
        <f t="shared" si="339"/>
        <v>0</v>
      </c>
      <c r="BG218">
        <f t="shared" si="340"/>
        <v>0</v>
      </c>
      <c r="BH218">
        <f t="shared" si="312"/>
        <v>0</v>
      </c>
      <c r="BI218">
        <f t="shared" si="330"/>
        <v>0</v>
      </c>
      <c r="BJ218">
        <f t="shared" si="313"/>
        <v>0</v>
      </c>
      <c r="BK218">
        <f t="shared" si="314"/>
        <v>0</v>
      </c>
      <c r="BL218">
        <f t="shared" si="315"/>
        <v>0</v>
      </c>
      <c r="BM218">
        <f t="shared" si="316"/>
        <v>0</v>
      </c>
      <c r="BN218">
        <f t="shared" si="317"/>
        <v>0</v>
      </c>
      <c r="BO218">
        <f t="shared" si="331"/>
        <v>0</v>
      </c>
      <c r="BP218">
        <f t="shared" si="332"/>
        <v>0</v>
      </c>
      <c r="BQ218">
        <f t="shared" si="333"/>
        <v>0</v>
      </c>
      <c r="BR218" s="13">
        <f t="shared" si="308"/>
        <v>9.6506312436347389E-3</v>
      </c>
      <c r="BS218" s="8">
        <f>BS$3*temperature!$I328</f>
        <v>-34.724792996319799</v>
      </c>
      <c r="BT218" s="8">
        <f>BT$3*temperature!$I328</f>
        <v>-32.094690170527102</v>
      </c>
      <c r="BU218" s="8">
        <f>BU$3*temperature!$I328</f>
        <v>-28.176374275279827</v>
      </c>
      <c r="BV218" s="8">
        <f t="shared" si="334"/>
        <v>-24.597709001089289</v>
      </c>
      <c r="BW218" s="8">
        <f t="shared" si="318"/>
        <v>-17.959123080227542</v>
      </c>
      <c r="BX218" s="8">
        <f t="shared" si="319"/>
        <v>-15.766563592783765</v>
      </c>
      <c r="BY218" s="15">
        <f t="shared" si="335"/>
        <v>0.2916384266510616</v>
      </c>
      <c r="BZ218" s="15">
        <f t="shared" si="320"/>
        <v>0.44043319985934626</v>
      </c>
      <c r="CA218" s="15">
        <f t="shared" si="321"/>
        <v>0.44043319985934631</v>
      </c>
      <c r="CB218" s="8">
        <f t="shared" si="336"/>
        <v>5.0635419976152551</v>
      </c>
      <c r="CC218" s="8">
        <f t="shared" si="322"/>
        <v>7.0677835451497799</v>
      </c>
      <c r="CD218" s="8">
        <f t="shared" si="323"/>
        <v>6.2049053412480317</v>
      </c>
      <c r="CE218" s="8">
        <f t="shared" si="337"/>
        <v>-29.661250998704546</v>
      </c>
      <c r="CF218" s="8">
        <f t="shared" si="324"/>
        <v>-25.026906625377322</v>
      </c>
      <c r="CG218" s="8">
        <f t="shared" si="325"/>
        <v>-21.971468934031797</v>
      </c>
      <c r="CH218" s="8">
        <f>CH$3*temperature!$I328+CH$4*temperature!$I328^2</f>
        <v>-29.661250998704546</v>
      </c>
      <c r="CI218" s="8">
        <f>CI$3*temperature!$I328+CI$4*temperature!$I328^2</f>
        <v>-25.026943104522228</v>
      </c>
      <c r="CJ218" s="8">
        <f>CJ$3*temperature!$I328+CJ$4*temperature!$I328^2</f>
        <v>-21.971487554092654</v>
      </c>
      <c r="CK218" s="13"/>
      <c r="CL218" s="13"/>
      <c r="CM218" s="13"/>
    </row>
    <row r="219" spans="1:91" x14ac:dyDescent="0.3">
      <c r="A219">
        <f t="shared" si="265"/>
        <v>2173</v>
      </c>
      <c r="B219" s="4">
        <f t="shared" si="266"/>
        <v>1165.3845284927718</v>
      </c>
      <c r="C219" s="4">
        <f t="shared" si="267"/>
        <v>2964.0639481276621</v>
      </c>
      <c r="D219" s="4">
        <f t="shared" si="268"/>
        <v>4369.6374485004844</v>
      </c>
      <c r="E219" s="11">
        <f t="shared" si="269"/>
        <v>9.6067310896572221E-7</v>
      </c>
      <c r="F219" s="11">
        <f t="shared" si="270"/>
        <v>1.8925904430595475E-6</v>
      </c>
      <c r="G219" s="11">
        <f t="shared" si="271"/>
        <v>3.8636560660170436E-6</v>
      </c>
      <c r="H219" s="4">
        <f t="shared" si="272"/>
        <v>205909.09198078347</v>
      </c>
      <c r="I219" s="4">
        <f t="shared" si="273"/>
        <v>92309.940100162523</v>
      </c>
      <c r="J219" s="4">
        <f t="shared" si="274"/>
        <v>34342.295760182009</v>
      </c>
      <c r="K219" s="4">
        <f t="shared" si="275"/>
        <v>176687.68286043077</v>
      </c>
      <c r="L219" s="4">
        <f t="shared" si="276"/>
        <v>31143.032578117218</v>
      </c>
      <c r="M219" s="4">
        <f t="shared" si="277"/>
        <v>7859.3009522946013</v>
      </c>
      <c r="N219" s="11">
        <f t="shared" si="278"/>
        <v>3.2366311911768975E-3</v>
      </c>
      <c r="O219" s="11">
        <f t="shared" si="279"/>
        <v>5.163199787923789E-3</v>
      </c>
      <c r="P219" s="11">
        <f t="shared" si="280"/>
        <v>4.7684785572807975E-3</v>
      </c>
      <c r="Q219" s="4">
        <f t="shared" si="281"/>
        <v>4987.2033867749324</v>
      </c>
      <c r="R219" s="4">
        <f t="shared" si="282"/>
        <v>7505.8701821254235</v>
      </c>
      <c r="S219" s="4">
        <f t="shared" si="283"/>
        <v>4575.6971712663535</v>
      </c>
      <c r="T219" s="4">
        <f t="shared" si="284"/>
        <v>24.220413672847261</v>
      </c>
      <c r="U219" s="4">
        <f t="shared" si="285"/>
        <v>81.311613613669849</v>
      </c>
      <c r="V219" s="4">
        <f t="shared" si="286"/>
        <v>133.23795250088148</v>
      </c>
      <c r="W219" s="11">
        <f t="shared" si="287"/>
        <v>-1.0734613539272964E-2</v>
      </c>
      <c r="X219" s="11">
        <f t="shared" si="288"/>
        <v>-1.217998157191269E-2</v>
      </c>
      <c r="Y219" s="11">
        <f t="shared" si="289"/>
        <v>-9.7425357312937999E-3</v>
      </c>
      <c r="Z219" s="4">
        <f t="shared" si="304"/>
        <v>6002.7927279141304</v>
      </c>
      <c r="AA219" s="4">
        <f t="shared" si="305"/>
        <v>22813.575825555516</v>
      </c>
      <c r="AB219" s="4">
        <f t="shared" si="306"/>
        <v>52867.659256615669</v>
      </c>
      <c r="AC219" s="12">
        <f t="shared" si="290"/>
        <v>1.1945735103046227</v>
      </c>
      <c r="AD219" s="12">
        <f t="shared" si="291"/>
        <v>3.0179187184026799</v>
      </c>
      <c r="AE219" s="12">
        <f t="shared" si="292"/>
        <v>11.496049167632686</v>
      </c>
      <c r="AF219" s="11">
        <f t="shared" si="293"/>
        <v>-4.0504037456468023E-3</v>
      </c>
      <c r="AG219" s="11">
        <f t="shared" si="294"/>
        <v>2.9673830763510267E-4</v>
      </c>
      <c r="AH219" s="11">
        <f t="shared" si="295"/>
        <v>9.7937136394747881E-3</v>
      </c>
      <c r="AI219" s="1">
        <f t="shared" si="259"/>
        <v>397359.2198691385</v>
      </c>
      <c r="AJ219" s="1">
        <f t="shared" si="260"/>
        <v>174690.50470686858</v>
      </c>
      <c r="AK219" s="1">
        <f t="shared" si="261"/>
        <v>65257.60164231198</v>
      </c>
      <c r="AL219" s="10">
        <f t="shared" si="296"/>
        <v>78.247203675119536</v>
      </c>
      <c r="AM219" s="10">
        <f t="shared" si="297"/>
        <v>18.381422769110337</v>
      </c>
      <c r="AN219" s="10">
        <f t="shared" si="298"/>
        <v>5.8653420963526237</v>
      </c>
      <c r="AO219" s="7">
        <f t="shared" si="299"/>
        <v>4.0072735424379041E-3</v>
      </c>
      <c r="AP219" s="7">
        <f t="shared" si="300"/>
        <v>5.0481077589674466E-3</v>
      </c>
      <c r="AQ219" s="7">
        <f t="shared" si="301"/>
        <v>4.5792706787754281E-3</v>
      </c>
      <c r="AR219" s="1">
        <f t="shared" si="307"/>
        <v>205909.09198078347</v>
      </c>
      <c r="AS219" s="1">
        <f t="shared" si="302"/>
        <v>92309.940100162523</v>
      </c>
      <c r="AT219" s="1">
        <f t="shared" si="303"/>
        <v>34342.295760182009</v>
      </c>
      <c r="AU219" s="1">
        <f t="shared" si="262"/>
        <v>41181.818396156697</v>
      </c>
      <c r="AV219" s="1">
        <f t="shared" si="263"/>
        <v>18461.988020032506</v>
      </c>
      <c r="AW219" s="1">
        <f t="shared" si="264"/>
        <v>6868.459152036402</v>
      </c>
      <c r="AX219" s="1">
        <f t="shared" si="326"/>
        <v>141350.14628834461</v>
      </c>
      <c r="AY219" s="1">
        <f t="shared" si="309"/>
        <v>24914.426062493774</v>
      </c>
      <c r="AZ219" s="1">
        <f t="shared" si="310"/>
        <v>6287.4407618356809</v>
      </c>
      <c r="BA219" s="1">
        <f t="shared" si="327"/>
        <v>13820.289760364003</v>
      </c>
      <c r="BB219" s="1">
        <f t="shared" si="328"/>
        <v>30005.818901829192</v>
      </c>
      <c r="BC219" s="1">
        <f t="shared" si="329"/>
        <v>38218.20105889265</v>
      </c>
      <c r="BD219" s="1">
        <f t="shared" si="311"/>
        <v>768.71784345316166</v>
      </c>
      <c r="BE219">
        <f t="shared" si="338"/>
        <v>0</v>
      </c>
      <c r="BF219">
        <f t="shared" si="339"/>
        <v>0</v>
      </c>
      <c r="BG219">
        <f t="shared" si="340"/>
        <v>0</v>
      </c>
      <c r="BH219">
        <f t="shared" si="312"/>
        <v>0</v>
      </c>
      <c r="BI219">
        <f t="shared" si="330"/>
        <v>0</v>
      </c>
      <c r="BJ219">
        <f t="shared" si="313"/>
        <v>0</v>
      </c>
      <c r="BK219">
        <f t="shared" si="314"/>
        <v>0</v>
      </c>
      <c r="BL219">
        <f t="shared" si="315"/>
        <v>0</v>
      </c>
      <c r="BM219">
        <f t="shared" si="316"/>
        <v>0</v>
      </c>
      <c r="BN219">
        <f t="shared" si="317"/>
        <v>0</v>
      </c>
      <c r="BO219">
        <f t="shared" si="331"/>
        <v>0</v>
      </c>
      <c r="BP219">
        <f t="shared" si="332"/>
        <v>0</v>
      </c>
      <c r="BQ219">
        <f t="shared" si="333"/>
        <v>0</v>
      </c>
      <c r="BR219" s="13">
        <f t="shared" si="308"/>
        <v>9.3695448967327562E-3</v>
      </c>
      <c r="BS219" s="8">
        <f>BS$3*temperature!$I329</f>
        <v>-34.873288567703128</v>
      </c>
      <c r="BT219" s="8">
        <f>BT$3*temperature!$I329</f>
        <v>-32.231938486326953</v>
      </c>
      <c r="BU219" s="8">
        <f>BU$3*temperature!$I329</f>
        <v>-28.296866478011218</v>
      </c>
      <c r="BV219" s="8">
        <f t="shared" si="334"/>
        <v>-24.659405346661107</v>
      </c>
      <c r="BW219" s="8">
        <f t="shared" si="318"/>
        <v>-17.975215466006222</v>
      </c>
      <c r="BX219" s="8">
        <f t="shared" si="319"/>
        <v>-15.780691321771739</v>
      </c>
      <c r="BY219" s="15">
        <f t="shared" si="335"/>
        <v>0.29288557634054929</v>
      </c>
      <c r="BZ219" s="15">
        <f t="shared" si="320"/>
        <v>0.44231664894646489</v>
      </c>
      <c r="CA219" s="15">
        <f t="shared" si="321"/>
        <v>0.44231664894646489</v>
      </c>
      <c r="CB219" s="8">
        <f t="shared" si="336"/>
        <v>5.1069416105210097</v>
      </c>
      <c r="CC219" s="8">
        <f t="shared" si="322"/>
        <v>7.1283615101603655</v>
      </c>
      <c r="CD219" s="8">
        <f t="shared" si="323"/>
        <v>6.2580875781197385</v>
      </c>
      <c r="CE219" s="8">
        <f t="shared" si="337"/>
        <v>-29.766346957182115</v>
      </c>
      <c r="CF219" s="8">
        <f t="shared" si="324"/>
        <v>-25.103576976166586</v>
      </c>
      <c r="CG219" s="8">
        <f t="shared" si="325"/>
        <v>-22.038778899891476</v>
      </c>
      <c r="CH219" s="8">
        <f>CH$3*temperature!$I329+CH$4*temperature!$I329^2</f>
        <v>-29.766346957182119</v>
      </c>
      <c r="CI219" s="8">
        <f>CI$3*temperature!$I329+CI$4*temperature!$I329^2</f>
        <v>-25.103613487998636</v>
      </c>
      <c r="CJ219" s="8">
        <f>CJ$3*temperature!$I329+CJ$4*temperature!$I329^2</f>
        <v>-22.038797536636896</v>
      </c>
      <c r="CK219" s="13"/>
      <c r="CL219" s="13"/>
      <c r="CM219" s="13"/>
    </row>
    <row r="220" spans="1:91" x14ac:dyDescent="0.3">
      <c r="A220">
        <f t="shared" si="265"/>
        <v>2174</v>
      </c>
      <c r="B220" s="4">
        <f t="shared" si="266"/>
        <v>1165.385592068671</v>
      </c>
      <c r="C220" s="4">
        <f t="shared" si="267"/>
        <v>2964.0692773988076</v>
      </c>
      <c r="D220" s="4">
        <f t="shared" si="268"/>
        <v>4369.6534871379063</v>
      </c>
      <c r="E220" s="11">
        <f t="shared" si="269"/>
        <v>9.1263945351743604E-7</v>
      </c>
      <c r="F220" s="11">
        <f t="shared" si="270"/>
        <v>1.7979609209065701E-6</v>
      </c>
      <c r="G220" s="11">
        <f t="shared" si="271"/>
        <v>3.6704732627161914E-6</v>
      </c>
      <c r="H220" s="4">
        <f t="shared" si="272"/>
        <v>206567.25035493847</v>
      </c>
      <c r="I220" s="4">
        <f t="shared" si="273"/>
        <v>92781.648190493186</v>
      </c>
      <c r="J220" s="4">
        <f t="shared" si="274"/>
        <v>34504.454061030316</v>
      </c>
      <c r="K220" s="4">
        <f t="shared" si="275"/>
        <v>177252.27749577875</v>
      </c>
      <c r="L220" s="4">
        <f t="shared" si="276"/>
        <v>31302.118644108079</v>
      </c>
      <c r="M220" s="4">
        <f t="shared" si="277"/>
        <v>7896.3822103043922</v>
      </c>
      <c r="N220" s="11">
        <f t="shared" si="278"/>
        <v>3.1954385625960757E-3</v>
      </c>
      <c r="O220" s="11">
        <f t="shared" si="279"/>
        <v>5.1082393980681484E-3</v>
      </c>
      <c r="P220" s="11">
        <f t="shared" si="280"/>
        <v>4.7181369227200509E-3</v>
      </c>
      <c r="Q220" s="4">
        <f t="shared" si="281"/>
        <v>4949.4374348020674</v>
      </c>
      <c r="R220" s="4">
        <f t="shared" si="282"/>
        <v>7452.3370001981611</v>
      </c>
      <c r="S220" s="4">
        <f t="shared" si="283"/>
        <v>4552.5134243461989</v>
      </c>
      <c r="T220" s="4">
        <f t="shared" si="284"/>
        <v>23.960416892307922</v>
      </c>
      <c r="U220" s="4">
        <f t="shared" si="285"/>
        <v>80.321239658272859</v>
      </c>
      <c r="V220" s="4">
        <f t="shared" si="286"/>
        <v>131.9398769878772</v>
      </c>
      <c r="W220" s="11">
        <f t="shared" si="287"/>
        <v>-1.0734613539272964E-2</v>
      </c>
      <c r="X220" s="11">
        <f t="shared" si="288"/>
        <v>-1.217998157191269E-2</v>
      </c>
      <c r="Y220" s="11">
        <f t="shared" si="289"/>
        <v>-9.7425357312937999E-3</v>
      </c>
      <c r="Z220" s="4">
        <f t="shared" si="304"/>
        <v>5933.4504477172277</v>
      </c>
      <c r="AA220" s="4">
        <f t="shared" si="305"/>
        <v>22658.827868171429</v>
      </c>
      <c r="AB220" s="4">
        <f t="shared" si="306"/>
        <v>53117.612887814954</v>
      </c>
      <c r="AC220" s="12">
        <f t="shared" si="290"/>
        <v>1.1897350052840343</v>
      </c>
      <c r="AD220" s="12">
        <f t="shared" si="291"/>
        <v>3.0188142504957591</v>
      </c>
      <c r="AE220" s="12">
        <f t="shared" si="292"/>
        <v>11.608638181165803</v>
      </c>
      <c r="AF220" s="11">
        <f t="shared" si="293"/>
        <v>-4.0504037456468023E-3</v>
      </c>
      <c r="AG220" s="11">
        <f t="shared" si="294"/>
        <v>2.9673830763510267E-4</v>
      </c>
      <c r="AH220" s="11">
        <f t="shared" si="295"/>
        <v>9.7937136394747881E-3</v>
      </c>
      <c r="AI220" s="1">
        <f t="shared" si="259"/>
        <v>398805.11627838138</v>
      </c>
      <c r="AJ220" s="1">
        <f t="shared" si="260"/>
        <v>175683.44225621421</v>
      </c>
      <c r="AK220" s="1">
        <f t="shared" si="261"/>
        <v>65600.300630117184</v>
      </c>
      <c r="AL220" s="10">
        <f t="shared" si="296"/>
        <v>78.557626044686018</v>
      </c>
      <c r="AM220" s="10">
        <f t="shared" si="297"/>
        <v>18.473286257982927</v>
      </c>
      <c r="AN220" s="10">
        <f t="shared" si="298"/>
        <v>5.8919324955446104</v>
      </c>
      <c r="AO220" s="7">
        <f t="shared" si="299"/>
        <v>3.9672008070135252E-3</v>
      </c>
      <c r="AP220" s="7">
        <f t="shared" si="300"/>
        <v>4.9976266813777717E-3</v>
      </c>
      <c r="AQ220" s="7">
        <f t="shared" si="301"/>
        <v>4.5334779719876737E-3</v>
      </c>
      <c r="AR220" s="1">
        <f t="shared" si="307"/>
        <v>206567.25035493847</v>
      </c>
      <c r="AS220" s="1">
        <f t="shared" si="302"/>
        <v>92781.648190493186</v>
      </c>
      <c r="AT220" s="1">
        <f t="shared" si="303"/>
        <v>34504.454061030316</v>
      </c>
      <c r="AU220" s="1">
        <f t="shared" si="262"/>
        <v>41313.450070987696</v>
      </c>
      <c r="AV220" s="1">
        <f t="shared" si="263"/>
        <v>18556.329638098639</v>
      </c>
      <c r="AW220" s="1">
        <f t="shared" si="264"/>
        <v>6900.8908122060639</v>
      </c>
      <c r="AX220" s="1">
        <f t="shared" si="326"/>
        <v>141801.82199662298</v>
      </c>
      <c r="AY220" s="1">
        <f t="shared" si="309"/>
        <v>25041.694915286462</v>
      </c>
      <c r="AZ220" s="1">
        <f t="shared" si="310"/>
        <v>6317.1057682435139</v>
      </c>
      <c r="BA220" s="1">
        <f t="shared" si="327"/>
        <v>13824.020354235665</v>
      </c>
      <c r="BB220" s="1">
        <f t="shared" si="328"/>
        <v>30020.975485401865</v>
      </c>
      <c r="BC220" s="1">
        <f t="shared" si="329"/>
        <v>38238.909477650413</v>
      </c>
      <c r="BD220" s="1">
        <f t="shared" si="311"/>
        <v>746.68819045581563</v>
      </c>
      <c r="BE220">
        <f t="shared" si="338"/>
        <v>0</v>
      </c>
      <c r="BF220">
        <f t="shared" si="339"/>
        <v>0</v>
      </c>
      <c r="BG220">
        <f t="shared" si="340"/>
        <v>0</v>
      </c>
      <c r="BH220">
        <f t="shared" si="312"/>
        <v>0</v>
      </c>
      <c r="BI220">
        <f t="shared" si="330"/>
        <v>0</v>
      </c>
      <c r="BJ220">
        <f t="shared" si="313"/>
        <v>0</v>
      </c>
      <c r="BK220">
        <f t="shared" si="314"/>
        <v>0</v>
      </c>
      <c r="BL220">
        <f t="shared" si="315"/>
        <v>0</v>
      </c>
      <c r="BM220">
        <f t="shared" si="316"/>
        <v>0</v>
      </c>
      <c r="BN220">
        <f t="shared" si="317"/>
        <v>0</v>
      </c>
      <c r="BO220">
        <f t="shared" si="331"/>
        <v>0</v>
      </c>
      <c r="BP220">
        <f t="shared" si="332"/>
        <v>0</v>
      </c>
      <c r="BQ220">
        <f t="shared" si="333"/>
        <v>0</v>
      </c>
      <c r="BR220" s="13">
        <f t="shared" si="308"/>
        <v>9.0966455308085017E-3</v>
      </c>
      <c r="BS220" s="8">
        <f>BS$3*temperature!$I330</f>
        <v>-35.021028019095368</v>
      </c>
      <c r="BT220" s="8">
        <f>BT$3*temperature!$I330</f>
        <v>-32.368487951687335</v>
      </c>
      <c r="BU220" s="8">
        <f>BU$3*temperature!$I330</f>
        <v>-28.416745150235222</v>
      </c>
      <c r="BV220" s="8">
        <f t="shared" si="334"/>
        <v>-24.720419974297119</v>
      </c>
      <c r="BW220" s="8">
        <f t="shared" si="318"/>
        <v>-17.990712853080506</v>
      </c>
      <c r="BX220" s="8">
        <f t="shared" si="319"/>
        <v>-15.79429669313298</v>
      </c>
      <c r="BY220" s="15">
        <f t="shared" si="335"/>
        <v>0.29412637570724071</v>
      </c>
      <c r="BZ220" s="15">
        <f t="shared" si="320"/>
        <v>0.44419050775763308</v>
      </c>
      <c r="CA220" s="15">
        <f t="shared" si="321"/>
        <v>0.44419050775763319</v>
      </c>
      <c r="CB220" s="8">
        <f t="shared" si="336"/>
        <v>5.1503040223991237</v>
      </c>
      <c r="CC220" s="8">
        <f t="shared" si="322"/>
        <v>7.1888875493034128</v>
      </c>
      <c r="CD220" s="8">
        <f t="shared" si="323"/>
        <v>6.3112242285511222</v>
      </c>
      <c r="CE220" s="8">
        <f t="shared" si="337"/>
        <v>-29.870723996696242</v>
      </c>
      <c r="CF220" s="8">
        <f t="shared" si="324"/>
        <v>-25.179600402383919</v>
      </c>
      <c r="CG220" s="8">
        <f t="shared" si="325"/>
        <v>-22.105520921684104</v>
      </c>
      <c r="CH220" s="8">
        <f>CH$3*temperature!$I330+CH$4*temperature!$I330^2</f>
        <v>-29.870723996696245</v>
      </c>
      <c r="CI220" s="8">
        <f>CI$3*temperature!$I330+CI$4*temperature!$I330^2</f>
        <v>-25.179636945694533</v>
      </c>
      <c r="CJ220" s="8">
        <f>CJ$3*temperature!$I330+CJ$4*temperature!$I330^2</f>
        <v>-22.105539574497179</v>
      </c>
      <c r="CK220" s="13"/>
      <c r="CL220" s="13"/>
      <c r="CM220" s="13"/>
    </row>
    <row r="221" spans="1:91" x14ac:dyDescent="0.3">
      <c r="A221">
        <f t="shared" si="265"/>
        <v>2175</v>
      </c>
      <c r="B221" s="4">
        <f t="shared" si="266"/>
        <v>1165.3866024666975</v>
      </c>
      <c r="C221" s="4">
        <f t="shared" si="267"/>
        <v>2964.074340215499</v>
      </c>
      <c r="D221" s="4">
        <f t="shared" si="268"/>
        <v>4369.6687238993836</v>
      </c>
      <c r="E221" s="11">
        <f t="shared" si="269"/>
        <v>8.6700748084156423E-7</v>
      </c>
      <c r="F221" s="11">
        <f t="shared" si="270"/>
        <v>1.7080628748612415E-6</v>
      </c>
      <c r="G221" s="11">
        <f t="shared" si="271"/>
        <v>3.4869495995803815E-6</v>
      </c>
      <c r="H221" s="4">
        <f t="shared" si="272"/>
        <v>207219.08999496003</v>
      </c>
      <c r="I221" s="4">
        <f t="shared" si="273"/>
        <v>93250.71266759382</v>
      </c>
      <c r="J221" s="4">
        <f t="shared" si="274"/>
        <v>34665.652840335621</v>
      </c>
      <c r="K221" s="4">
        <f t="shared" si="275"/>
        <v>177811.45720772227</v>
      </c>
      <c r="L221" s="4">
        <f t="shared" si="276"/>
        <v>31460.315081306009</v>
      </c>
      <c r="M221" s="4">
        <f t="shared" si="277"/>
        <v>7933.2450651775853</v>
      </c>
      <c r="N221" s="11">
        <f t="shared" si="278"/>
        <v>3.1547110132721379E-3</v>
      </c>
      <c r="O221" s="11">
        <f t="shared" si="279"/>
        <v>5.0538571844467306E-3</v>
      </c>
      <c r="P221" s="11">
        <f t="shared" si="280"/>
        <v>4.6683220101844114E-3</v>
      </c>
      <c r="Q221" s="4">
        <f t="shared" si="281"/>
        <v>4911.7578292782673</v>
      </c>
      <c r="R221" s="4">
        <f t="shared" si="282"/>
        <v>7398.7846221081263</v>
      </c>
      <c r="S221" s="4">
        <f t="shared" si="283"/>
        <v>4529.2217371742563</v>
      </c>
      <c r="T221" s="4">
        <f t="shared" si="284"/>
        <v>23.703211076729129</v>
      </c>
      <c r="U221" s="4">
        <f t="shared" si="285"/>
        <v>79.342928439401916</v>
      </c>
      <c r="V221" s="4">
        <f t="shared" si="286"/>
        <v>130.65444802194028</v>
      </c>
      <c r="W221" s="11">
        <f t="shared" si="287"/>
        <v>-1.0734613539272964E-2</v>
      </c>
      <c r="X221" s="11">
        <f t="shared" si="288"/>
        <v>-1.217998157191269E-2</v>
      </c>
      <c r="Y221" s="11">
        <f t="shared" si="289"/>
        <v>-9.7425357312937999E-3</v>
      </c>
      <c r="Z221" s="4">
        <f t="shared" si="304"/>
        <v>5864.668093344113</v>
      </c>
      <c r="AA221" s="4">
        <f t="shared" si="305"/>
        <v>22503.896923021326</v>
      </c>
      <c r="AB221" s="4">
        <f t="shared" si="306"/>
        <v>53366.06404887911</v>
      </c>
      <c r="AC221" s="12">
        <f t="shared" si="290"/>
        <v>1.1849160981623048</v>
      </c>
      <c r="AD221" s="12">
        <f t="shared" si="291"/>
        <v>3.0197100483275161</v>
      </c>
      <c r="AE221" s="12">
        <f t="shared" si="292"/>
        <v>11.722329859256414</v>
      </c>
      <c r="AF221" s="11">
        <f t="shared" si="293"/>
        <v>-4.0504037456468023E-3</v>
      </c>
      <c r="AG221" s="11">
        <f t="shared" si="294"/>
        <v>2.9673830763510267E-4</v>
      </c>
      <c r="AH221" s="11">
        <f t="shared" si="295"/>
        <v>9.7937136394747881E-3</v>
      </c>
      <c r="AI221" s="1">
        <f t="shared" si="259"/>
        <v>400238.05472153093</v>
      </c>
      <c r="AJ221" s="1">
        <f t="shared" si="260"/>
        <v>176671.42766869144</v>
      </c>
      <c r="AK221" s="1">
        <f t="shared" si="261"/>
        <v>65941.161379311525</v>
      </c>
      <c r="AL221" s="10">
        <f t="shared" si="296"/>
        <v>78.86616338335314</v>
      </c>
      <c r="AM221" s="10">
        <f t="shared" si="297"/>
        <v>18.564685620395597</v>
      </c>
      <c r="AN221" s="10">
        <f t="shared" si="298"/>
        <v>5.918376332263791</v>
      </c>
      <c r="AO221" s="7">
        <f t="shared" si="299"/>
        <v>3.9275287989433902E-3</v>
      </c>
      <c r="AP221" s="7">
        <f t="shared" si="300"/>
        <v>4.9476504145639939E-3</v>
      </c>
      <c r="AQ221" s="7">
        <f t="shared" si="301"/>
        <v>4.4881431922677972E-3</v>
      </c>
      <c r="AR221" s="1">
        <f t="shared" si="307"/>
        <v>207219.08999496003</v>
      </c>
      <c r="AS221" s="1">
        <f t="shared" si="302"/>
        <v>93250.71266759382</v>
      </c>
      <c r="AT221" s="1">
        <f t="shared" si="303"/>
        <v>34665.652840335621</v>
      </c>
      <c r="AU221" s="1">
        <f t="shared" si="262"/>
        <v>41443.81799899201</v>
      </c>
      <c r="AV221" s="1">
        <f t="shared" si="263"/>
        <v>18650.142533518763</v>
      </c>
      <c r="AW221" s="1">
        <f t="shared" si="264"/>
        <v>6933.1305680671248</v>
      </c>
      <c r="AX221" s="1">
        <f t="shared" si="326"/>
        <v>142249.16576617782</v>
      </c>
      <c r="AY221" s="1">
        <f t="shared" si="309"/>
        <v>25168.252065044806</v>
      </c>
      <c r="AZ221" s="1">
        <f t="shared" si="310"/>
        <v>6346.5960521420675</v>
      </c>
      <c r="BA221" s="1">
        <f t="shared" si="327"/>
        <v>13827.703010800555</v>
      </c>
      <c r="BB221" s="1">
        <f t="shared" si="328"/>
        <v>30035.96904515924</v>
      </c>
      <c r="BC221" s="1">
        <f t="shared" si="329"/>
        <v>38259.394368552828</v>
      </c>
      <c r="BD221" s="1">
        <f t="shared" si="311"/>
        <v>725.28584967653649</v>
      </c>
      <c r="BE221">
        <f t="shared" si="338"/>
        <v>0</v>
      </c>
      <c r="BF221">
        <f t="shared" si="339"/>
        <v>0</v>
      </c>
      <c r="BG221">
        <f t="shared" si="340"/>
        <v>0</v>
      </c>
      <c r="BH221">
        <f t="shared" si="312"/>
        <v>0</v>
      </c>
      <c r="BI221">
        <f t="shared" si="330"/>
        <v>0</v>
      </c>
      <c r="BJ221">
        <f t="shared" si="313"/>
        <v>0</v>
      </c>
      <c r="BK221">
        <f t="shared" si="314"/>
        <v>0</v>
      </c>
      <c r="BL221">
        <f t="shared" si="315"/>
        <v>0</v>
      </c>
      <c r="BM221">
        <f t="shared" si="316"/>
        <v>0</v>
      </c>
      <c r="BN221">
        <f t="shared" si="317"/>
        <v>0</v>
      </c>
      <c r="BO221">
        <f t="shared" si="331"/>
        <v>0</v>
      </c>
      <c r="BP221">
        <f t="shared" si="332"/>
        <v>0</v>
      </c>
      <c r="BQ221">
        <f t="shared" si="333"/>
        <v>0</v>
      </c>
      <c r="BR221" s="13">
        <f t="shared" si="308"/>
        <v>8.831694690105342E-3</v>
      </c>
      <c r="BS221" s="8">
        <f>BS$3*temperature!$I331</f>
        <v>-35.168015366878713</v>
      </c>
      <c r="BT221" s="8">
        <f>BT$3*temperature!$I331</f>
        <v>-32.504342278784236</v>
      </c>
      <c r="BU221" s="8">
        <f>BU$3*temperature!$I331</f>
        <v>-28.536013550922686</v>
      </c>
      <c r="BV221" s="8">
        <f t="shared" si="334"/>
        <v>-24.780760156974704</v>
      </c>
      <c r="BW221" s="8">
        <f t="shared" si="318"/>
        <v>-18.005623499240862</v>
      </c>
      <c r="BX221" s="8">
        <f t="shared" si="319"/>
        <v>-15.807386956496419</v>
      </c>
      <c r="BY221" s="15">
        <f t="shared" si="335"/>
        <v>0.29536085848298221</v>
      </c>
      <c r="BZ221" s="15">
        <f t="shared" si="320"/>
        <v>0.44605482723478362</v>
      </c>
      <c r="CA221" s="15">
        <f t="shared" si="321"/>
        <v>0.44605482723478368</v>
      </c>
      <c r="CB221" s="8">
        <f t="shared" si="336"/>
        <v>5.1936276049520034</v>
      </c>
      <c r="CC221" s="8">
        <f t="shared" si="322"/>
        <v>7.2493593897716879</v>
      </c>
      <c r="CD221" s="8">
        <f t="shared" si="323"/>
        <v>6.3643132972131315</v>
      </c>
      <c r="CE221" s="8">
        <f t="shared" si="337"/>
        <v>-29.974387761926707</v>
      </c>
      <c r="CF221" s="8">
        <f t="shared" si="324"/>
        <v>-25.254982889012549</v>
      </c>
      <c r="CG221" s="8">
        <f t="shared" si="325"/>
        <v>-22.171700253709552</v>
      </c>
      <c r="CH221" s="8">
        <f>CH$3*temperature!$I331+CH$4*temperature!$I331^2</f>
        <v>-29.974387761926707</v>
      </c>
      <c r="CI221" s="8">
        <f>CI$3*temperature!$I331+CI$4*temperature!$I331^2</f>
        <v>-25.255019462609912</v>
      </c>
      <c r="CJ221" s="8">
        <f>CJ$3*temperature!$I331+CJ$4*temperature!$I331^2</f>
        <v>-22.171718921981959</v>
      </c>
      <c r="CK221" s="13"/>
      <c r="CL221" s="13"/>
      <c r="CM221" s="13"/>
    </row>
    <row r="222" spans="1:91" x14ac:dyDescent="0.3">
      <c r="A222">
        <f t="shared" si="265"/>
        <v>2176</v>
      </c>
      <c r="B222" s="4">
        <f t="shared" si="266"/>
        <v>1165.3875623456547</v>
      </c>
      <c r="C222" s="4">
        <f t="shared" si="267"/>
        <v>2964.0791498995704</v>
      </c>
      <c r="D222" s="4">
        <f t="shared" si="268"/>
        <v>4369.6831988732602</v>
      </c>
      <c r="E222" s="11">
        <f t="shared" si="269"/>
        <v>8.2365710679948601E-7</v>
      </c>
      <c r="F222" s="11">
        <f t="shared" si="270"/>
        <v>1.6226597311181794E-6</v>
      </c>
      <c r="G222" s="11">
        <f t="shared" si="271"/>
        <v>3.3126021196013625E-6</v>
      </c>
      <c r="H222" s="4">
        <f t="shared" si="272"/>
        <v>207864.63313116756</v>
      </c>
      <c r="I222" s="4">
        <f t="shared" si="273"/>
        <v>93717.122616369466</v>
      </c>
      <c r="J222" s="4">
        <f t="shared" si="274"/>
        <v>34825.889811259636</v>
      </c>
      <c r="K222" s="4">
        <f t="shared" si="275"/>
        <v>178365.24075543098</v>
      </c>
      <c r="L222" s="4">
        <f t="shared" si="276"/>
        <v>31617.618112372205</v>
      </c>
      <c r="M222" s="4">
        <f t="shared" si="277"/>
        <v>7969.8889430335885</v>
      </c>
      <c r="N222" s="11">
        <f t="shared" si="278"/>
        <v>3.1144424347289146E-3</v>
      </c>
      <c r="O222" s="11">
        <f t="shared" si="279"/>
        <v>5.0000462697104009E-3</v>
      </c>
      <c r="P222" s="11">
        <f t="shared" si="280"/>
        <v>4.619027592737357E-3</v>
      </c>
      <c r="Q222" s="4">
        <f t="shared" si="281"/>
        <v>4874.1691972981334</v>
      </c>
      <c r="R222" s="4">
        <f t="shared" si="282"/>
        <v>7345.2231565135016</v>
      </c>
      <c r="S222" s="4">
        <f t="shared" si="283"/>
        <v>4505.8273390115164</v>
      </c>
      <c r="T222" s="4">
        <f t="shared" si="284"/>
        <v>23.448766266180627</v>
      </c>
      <c r="U222" s="4">
        <f t="shared" si="285"/>
        <v>78.376533033148419</v>
      </c>
      <c r="V222" s="4">
        <f t="shared" si="286"/>
        <v>129.38154239363405</v>
      </c>
      <c r="W222" s="11">
        <f t="shared" si="287"/>
        <v>-1.0734613539272964E-2</v>
      </c>
      <c r="X222" s="11">
        <f t="shared" si="288"/>
        <v>-1.217998157191269E-2</v>
      </c>
      <c r="Y222" s="11">
        <f t="shared" si="289"/>
        <v>-9.7425357312937999E-3</v>
      </c>
      <c r="Z222" s="4">
        <f t="shared" si="304"/>
        <v>5796.4474876435897</v>
      </c>
      <c r="AA222" s="4">
        <f t="shared" si="305"/>
        <v>22348.814050739806</v>
      </c>
      <c r="AB222" s="4">
        <f t="shared" si="306"/>
        <v>53613.009152782368</v>
      </c>
      <c r="AC222" s="12">
        <f t="shared" si="290"/>
        <v>1.1801167095600311</v>
      </c>
      <c r="AD222" s="12">
        <f t="shared" si="291"/>
        <v>3.0206061119768055</v>
      </c>
      <c r="AE222" s="12">
        <f t="shared" si="292"/>
        <v>11.837135001085436</v>
      </c>
      <c r="AF222" s="11">
        <f t="shared" si="293"/>
        <v>-4.0504037456468023E-3</v>
      </c>
      <c r="AG222" s="11">
        <f t="shared" si="294"/>
        <v>2.9673830763510267E-4</v>
      </c>
      <c r="AH222" s="11">
        <f t="shared" si="295"/>
        <v>9.7937136394747881E-3</v>
      </c>
      <c r="AI222" s="1">
        <f t="shared" si="259"/>
        <v>401658.06724836986</v>
      </c>
      <c r="AJ222" s="1">
        <f t="shared" si="260"/>
        <v>177654.42743534106</v>
      </c>
      <c r="AK222" s="1">
        <f t="shared" si="261"/>
        <v>66280.175809447494</v>
      </c>
      <c r="AL222" s="10">
        <f t="shared" si="296"/>
        <v>79.172815020023933</v>
      </c>
      <c r="AM222" s="10">
        <f t="shared" si="297"/>
        <v>18.655618679156536</v>
      </c>
      <c r="AN222" s="10">
        <f t="shared" si="298"/>
        <v>5.9446732275042704</v>
      </c>
      <c r="AO222" s="7">
        <f t="shared" si="299"/>
        <v>3.8882535109539562E-3</v>
      </c>
      <c r="AP222" s="7">
        <f t="shared" si="300"/>
        <v>4.898173910418354E-3</v>
      </c>
      <c r="AQ222" s="7">
        <f t="shared" si="301"/>
        <v>4.4432617603451189E-3</v>
      </c>
      <c r="AR222" s="1">
        <f t="shared" si="307"/>
        <v>207864.63313116756</v>
      </c>
      <c r="AS222" s="1">
        <f t="shared" si="302"/>
        <v>93717.122616369466</v>
      </c>
      <c r="AT222" s="1">
        <f t="shared" si="303"/>
        <v>34825.889811259636</v>
      </c>
      <c r="AU222" s="1">
        <f t="shared" si="262"/>
        <v>41572.926626233515</v>
      </c>
      <c r="AV222" s="1">
        <f t="shared" si="263"/>
        <v>18743.424523273894</v>
      </c>
      <c r="AW222" s="1">
        <f t="shared" si="264"/>
        <v>6965.177962251928</v>
      </c>
      <c r="AX222" s="1">
        <f t="shared" si="326"/>
        <v>142692.19260434483</v>
      </c>
      <c r="AY222" s="1">
        <f t="shared" si="309"/>
        <v>25294.094489897765</v>
      </c>
      <c r="AZ222" s="1">
        <f t="shared" si="310"/>
        <v>6375.9111544268708</v>
      </c>
      <c r="BA222" s="1">
        <f t="shared" si="327"/>
        <v>13831.338292286347</v>
      </c>
      <c r="BB222" s="1">
        <f t="shared" si="328"/>
        <v>30050.801387583579</v>
      </c>
      <c r="BC222" s="1">
        <f t="shared" si="329"/>
        <v>38279.658322513635</v>
      </c>
      <c r="BD222" s="1">
        <f t="shared" si="311"/>
        <v>704.49312150209562</v>
      </c>
      <c r="BE222">
        <f t="shared" si="338"/>
        <v>0</v>
      </c>
      <c r="BF222">
        <f t="shared" si="339"/>
        <v>0</v>
      </c>
      <c r="BG222">
        <f t="shared" si="340"/>
        <v>0</v>
      </c>
      <c r="BH222">
        <f t="shared" si="312"/>
        <v>0</v>
      </c>
      <c r="BI222">
        <f t="shared" si="330"/>
        <v>0</v>
      </c>
      <c r="BJ222">
        <f t="shared" si="313"/>
        <v>0</v>
      </c>
      <c r="BK222">
        <f t="shared" si="314"/>
        <v>0</v>
      </c>
      <c r="BL222">
        <f t="shared" si="315"/>
        <v>0</v>
      </c>
      <c r="BM222">
        <f t="shared" si="316"/>
        <v>0</v>
      </c>
      <c r="BN222">
        <f t="shared" si="317"/>
        <v>0</v>
      </c>
      <c r="BO222">
        <f t="shared" si="331"/>
        <v>0</v>
      </c>
      <c r="BP222">
        <f t="shared" si="332"/>
        <v>0</v>
      </c>
      <c r="BQ222">
        <f t="shared" si="333"/>
        <v>0</v>
      </c>
      <c r="BR222" s="13">
        <f t="shared" si="308"/>
        <v>8.5744608641799436E-3</v>
      </c>
      <c r="BS222" s="8">
        <f>BS$3*temperature!$I332</f>
        <v>-35.314254684328148</v>
      </c>
      <c r="BT222" s="8">
        <f>BT$3*temperature!$I332</f>
        <v>-32.63950523237726</v>
      </c>
      <c r="BU222" s="8">
        <f>BU$3*temperature!$I332</f>
        <v>-28.654674985208366</v>
      </c>
      <c r="BV222" s="8">
        <f t="shared" si="334"/>
        <v>-24.840433122545104</v>
      </c>
      <c r="BW222" s="8">
        <f t="shared" si="318"/>
        <v>-18.019955572461516</v>
      </c>
      <c r="BX222" s="8">
        <f t="shared" si="319"/>
        <v>-15.819969282640102</v>
      </c>
      <c r="BY222" s="15">
        <f t="shared" si="335"/>
        <v>0.29658905887743808</v>
      </c>
      <c r="BZ222" s="15">
        <f t="shared" si="320"/>
        <v>0.44790965904145064</v>
      </c>
      <c r="CA222" s="15">
        <f t="shared" si="321"/>
        <v>0.44790965904145064</v>
      </c>
      <c r="CB222" s="8">
        <f t="shared" si="336"/>
        <v>5.2369107808915221</v>
      </c>
      <c r="CC222" s="8">
        <f t="shared" si="322"/>
        <v>7.3097748299578713</v>
      </c>
      <c r="CD222" s="8">
        <f t="shared" si="323"/>
        <v>6.4173528512841314</v>
      </c>
      <c r="CE222" s="8">
        <f t="shared" si="337"/>
        <v>-30.077343903436628</v>
      </c>
      <c r="CF222" s="8">
        <f t="shared" si="324"/>
        <v>-25.329730402419386</v>
      </c>
      <c r="CG222" s="8">
        <f t="shared" si="325"/>
        <v>-22.237322133924234</v>
      </c>
      <c r="CH222" s="8">
        <f>CH$3*temperature!$I332+CH$4*temperature!$I332^2</f>
        <v>-30.077343903436624</v>
      </c>
      <c r="CI222" s="8">
        <f>CI$3*temperature!$I332+CI$4*temperature!$I332^2</f>
        <v>-25.329767005128293</v>
      </c>
      <c r="CJ222" s="8">
        <f>CJ$3*temperature!$I332+CJ$4*temperature!$I332^2</f>
        <v>-22.237340817056101</v>
      </c>
      <c r="CK222" s="13"/>
      <c r="CL222" s="13"/>
      <c r="CM222" s="13"/>
    </row>
    <row r="223" spans="1:91" x14ac:dyDescent="0.3">
      <c r="A223">
        <f t="shared" si="265"/>
        <v>2177</v>
      </c>
      <c r="B223" s="4">
        <f t="shared" si="266"/>
        <v>1165.3884742314151</v>
      </c>
      <c r="C223" s="4">
        <f t="shared" si="267"/>
        <v>2964.0837191068526</v>
      </c>
      <c r="D223" s="4">
        <f t="shared" si="268"/>
        <v>4369.6969501439953</v>
      </c>
      <c r="E223" s="11">
        <f t="shared" si="269"/>
        <v>7.8247425145951167E-7</v>
      </c>
      <c r="F223" s="11">
        <f t="shared" si="270"/>
        <v>1.5415267445622704E-6</v>
      </c>
      <c r="G223" s="11">
        <f t="shared" si="271"/>
        <v>3.1469720136212941E-6</v>
      </c>
      <c r="H223" s="4">
        <f t="shared" si="272"/>
        <v>208503.9024562148</v>
      </c>
      <c r="I223" s="4">
        <f t="shared" si="273"/>
        <v>94180.867649858657</v>
      </c>
      <c r="J223" s="4">
        <f t="shared" si="274"/>
        <v>34985.162845559018</v>
      </c>
      <c r="K223" s="4">
        <f t="shared" si="275"/>
        <v>178913.64730865828</v>
      </c>
      <c r="L223" s="4">
        <f t="shared" si="276"/>
        <v>31774.024142016318</v>
      </c>
      <c r="M223" s="4">
        <f t="shared" si="277"/>
        <v>8006.3133083877019</v>
      </c>
      <c r="N223" s="11">
        <f t="shared" si="278"/>
        <v>3.0746268213730499E-3</v>
      </c>
      <c r="O223" s="11">
        <f t="shared" si="279"/>
        <v>4.9467998850587502E-3</v>
      </c>
      <c r="P223" s="11">
        <f t="shared" si="280"/>
        <v>4.5702475422761957E-3</v>
      </c>
      <c r="Q223" s="4">
        <f t="shared" si="281"/>
        <v>4836.6760389409328</v>
      </c>
      <c r="R223" s="4">
        <f t="shared" si="282"/>
        <v>7291.6624992853431</v>
      </c>
      <c r="S223" s="4">
        <f t="shared" si="283"/>
        <v>4482.3353816569579</v>
      </c>
      <c r="T223" s="4">
        <f t="shared" si="284"/>
        <v>23.197052822340439</v>
      </c>
      <c r="U223" s="4">
        <f t="shared" si="285"/>
        <v>77.421908305134266</v>
      </c>
      <c r="V223" s="4">
        <f t="shared" si="286"/>
        <v>128.12103809389416</v>
      </c>
      <c r="W223" s="11">
        <f t="shared" si="287"/>
        <v>-1.0734613539272964E-2</v>
      </c>
      <c r="X223" s="11">
        <f t="shared" si="288"/>
        <v>-1.217998157191269E-2</v>
      </c>
      <c r="Y223" s="11">
        <f t="shared" si="289"/>
        <v>-9.7425357312937999E-3</v>
      </c>
      <c r="Z223" s="4">
        <f t="shared" si="304"/>
        <v>5728.7902340880682</v>
      </c>
      <c r="AA223" s="4">
        <f t="shared" si="305"/>
        <v>22193.60970093319</v>
      </c>
      <c r="AB223" s="4">
        <f t="shared" si="306"/>
        <v>53858.444861326025</v>
      </c>
      <c r="AC223" s="12">
        <f t="shared" si="290"/>
        <v>1.1753367604193288</v>
      </c>
      <c r="AD223" s="12">
        <f t="shared" si="291"/>
        <v>3.0215024415225056</v>
      </c>
      <c r="AE223" s="12">
        <f t="shared" si="292"/>
        <v>11.953064511597871</v>
      </c>
      <c r="AF223" s="11">
        <f t="shared" si="293"/>
        <v>-4.0504037456468023E-3</v>
      </c>
      <c r="AG223" s="11">
        <f t="shared" si="294"/>
        <v>2.9673830763510267E-4</v>
      </c>
      <c r="AH223" s="11">
        <f t="shared" si="295"/>
        <v>9.7937136394747881E-3</v>
      </c>
      <c r="AI223" s="1">
        <f t="shared" si="259"/>
        <v>403065.18714976637</v>
      </c>
      <c r="AJ223" s="1">
        <f t="shared" si="260"/>
        <v>178632.40921508084</v>
      </c>
      <c r="AK223" s="1">
        <f t="shared" si="261"/>
        <v>66617.336190754679</v>
      </c>
      <c r="AL223" s="10">
        <f t="shared" si="296"/>
        <v>79.477580556237911</v>
      </c>
      <c r="AM223" s="10">
        <f t="shared" si="297"/>
        <v>18.746083359206523</v>
      </c>
      <c r="AN223" s="10">
        <f t="shared" si="298"/>
        <v>5.9708228293414924</v>
      </c>
      <c r="AO223" s="7">
        <f t="shared" si="299"/>
        <v>3.8493709758444165E-3</v>
      </c>
      <c r="AP223" s="7">
        <f t="shared" si="300"/>
        <v>4.8491921713141707E-3</v>
      </c>
      <c r="AQ223" s="7">
        <f t="shared" si="301"/>
        <v>4.3988291427416674E-3</v>
      </c>
      <c r="AR223" s="1">
        <f t="shared" si="307"/>
        <v>208503.9024562148</v>
      </c>
      <c r="AS223" s="1">
        <f t="shared" si="302"/>
        <v>94180.867649858657</v>
      </c>
      <c r="AT223" s="1">
        <f t="shared" si="303"/>
        <v>34985.162845559018</v>
      </c>
      <c r="AU223" s="1">
        <f t="shared" si="262"/>
        <v>41700.780491242964</v>
      </c>
      <c r="AV223" s="1">
        <f t="shared" si="263"/>
        <v>18836.173529971733</v>
      </c>
      <c r="AW223" s="1">
        <f t="shared" si="264"/>
        <v>6997.0325691118042</v>
      </c>
      <c r="AX223" s="1">
        <f t="shared" si="326"/>
        <v>143130.91784692663</v>
      </c>
      <c r="AY223" s="1">
        <f t="shared" si="309"/>
        <v>25419.219313613059</v>
      </c>
      <c r="AZ223" s="1">
        <f t="shared" si="310"/>
        <v>6405.0506467101604</v>
      </c>
      <c r="BA223" s="1">
        <f t="shared" si="327"/>
        <v>13834.926752476527</v>
      </c>
      <c r="BB223" s="1">
        <f t="shared" si="328"/>
        <v>30065.474293066578</v>
      </c>
      <c r="BC223" s="1">
        <f t="shared" si="329"/>
        <v>38299.703887556774</v>
      </c>
      <c r="BD223" s="1">
        <f t="shared" si="311"/>
        <v>684.29279881587354</v>
      </c>
      <c r="BE223">
        <f t="shared" si="338"/>
        <v>0</v>
      </c>
      <c r="BF223">
        <f t="shared" si="339"/>
        <v>0</v>
      </c>
      <c r="BG223">
        <f t="shared" si="340"/>
        <v>0</v>
      </c>
      <c r="BH223">
        <f t="shared" si="312"/>
        <v>0</v>
      </c>
      <c r="BI223">
        <f t="shared" si="330"/>
        <v>0</v>
      </c>
      <c r="BJ223">
        <f t="shared" si="313"/>
        <v>0</v>
      </c>
      <c r="BK223">
        <f t="shared" si="314"/>
        <v>0</v>
      </c>
      <c r="BL223">
        <f t="shared" si="315"/>
        <v>0</v>
      </c>
      <c r="BM223">
        <f t="shared" si="316"/>
        <v>0</v>
      </c>
      <c r="BN223">
        <f t="shared" si="317"/>
        <v>0</v>
      </c>
      <c r="BO223">
        <f t="shared" si="331"/>
        <v>0</v>
      </c>
      <c r="BP223">
        <f t="shared" si="332"/>
        <v>0</v>
      </c>
      <c r="BQ223">
        <f t="shared" si="333"/>
        <v>0</v>
      </c>
      <c r="BR223" s="13">
        <f t="shared" si="308"/>
        <v>8.3247192856115964E-3</v>
      </c>
      <c r="BS223" s="8">
        <f>BS$3*temperature!$I333</f>
        <v>-35.459750098197418</v>
      </c>
      <c r="BT223" s="8">
        <f>BT$3*temperature!$I333</f>
        <v>-32.773980626654243</v>
      </c>
      <c r="BU223" s="8">
        <f>BU$3*temperature!$I333</f>
        <v>-28.772732801620741</v>
      </c>
      <c r="BV223" s="8">
        <f t="shared" si="334"/>
        <v>-24.899446052163697</v>
      </c>
      <c r="BW223" s="8">
        <f t="shared" si="318"/>
        <v>-18.033717150319386</v>
      </c>
      <c r="BX223" s="8">
        <f t="shared" si="319"/>
        <v>-15.832050762980979</v>
      </c>
      <c r="BY223" s="15">
        <f t="shared" si="335"/>
        <v>0.2978110115494173</v>
      </c>
      <c r="BZ223" s="15">
        <f t="shared" si="320"/>
        <v>0.44975505551946832</v>
      </c>
      <c r="CA223" s="15">
        <f t="shared" si="321"/>
        <v>0.44975505551946832</v>
      </c>
      <c r="CB223" s="8">
        <f t="shared" si="336"/>
        <v>5.2801520230168606</v>
      </c>
      <c r="CC223" s="8">
        <f t="shared" si="322"/>
        <v>7.3701317381674292</v>
      </c>
      <c r="CD223" s="8">
        <f t="shared" si="323"/>
        <v>6.4703410193198811</v>
      </c>
      <c r="CE223" s="8">
        <f t="shared" si="337"/>
        <v>-30.179598075180557</v>
      </c>
      <c r="CF223" s="8">
        <f t="shared" si="324"/>
        <v>-25.403848888486817</v>
      </c>
      <c r="CG223" s="8">
        <f t="shared" si="325"/>
        <v>-22.302391782300859</v>
      </c>
      <c r="CH223" s="8">
        <f>CH$3*temperature!$I333+CH$4*temperature!$I333^2</f>
        <v>-30.179598075180557</v>
      </c>
      <c r="CI223" s="8">
        <f>CI$3*temperature!$I333+CI$4*temperature!$I333^2</f>
        <v>-25.403885519148446</v>
      </c>
      <c r="CJ223" s="8">
        <f>CJ$3*temperature!$I333+CJ$4*temperature!$I333^2</f>
        <v>-22.302410479700693</v>
      </c>
      <c r="CK223" s="13"/>
      <c r="CL223" s="13"/>
      <c r="CM223" s="13"/>
    </row>
    <row r="224" spans="1:91" x14ac:dyDescent="0.3">
      <c r="A224">
        <f t="shared" si="265"/>
        <v>2178</v>
      </c>
      <c r="B224" s="4">
        <f t="shared" si="266"/>
        <v>1165.3893405235654</v>
      </c>
      <c r="C224" s="4">
        <f t="shared" si="267"/>
        <v>2964.0880598604626</v>
      </c>
      <c r="D224" s="4">
        <f t="shared" si="268"/>
        <v>4369.7100138923042</v>
      </c>
      <c r="E224" s="11">
        <f t="shared" si="269"/>
        <v>7.4335053888653601E-7</v>
      </c>
      <c r="F224" s="11">
        <f t="shared" si="270"/>
        <v>1.4644504073341569E-6</v>
      </c>
      <c r="G224" s="11">
        <f t="shared" si="271"/>
        <v>2.9896234129402294E-6</v>
      </c>
      <c r="H224" s="4">
        <f t="shared" si="272"/>
        <v>209136.92111209055</v>
      </c>
      <c r="I224" s="4">
        <f t="shared" si="273"/>
        <v>94641.937903096492</v>
      </c>
      <c r="J224" s="4">
        <f t="shared" si="274"/>
        <v>35143.469971691702</v>
      </c>
      <c r="K224" s="4">
        <f t="shared" si="275"/>
        <v>179456.69643600247</v>
      </c>
      <c r="L224" s="4">
        <f t="shared" si="276"/>
        <v>31929.529754777886</v>
      </c>
      <c r="M224" s="4">
        <f t="shared" si="277"/>
        <v>8042.5176636350243</v>
      </c>
      <c r="N224" s="11">
        <f t="shared" si="278"/>
        <v>3.0352582685173601E-3</v>
      </c>
      <c r="O224" s="11">
        <f t="shared" si="279"/>
        <v>4.8941113680320836E-3</v>
      </c>
      <c r="P224" s="11">
        <f t="shared" si="280"/>
        <v>4.5219758274253063E-3</v>
      </c>
      <c r="Q224" s="4">
        <f t="shared" si="281"/>
        <v>4799.2827291861022</v>
      </c>
      <c r="R224" s="4">
        <f t="shared" si="282"/>
        <v>7238.1123352262548</v>
      </c>
      <c r="S224" s="4">
        <f t="shared" si="283"/>
        <v>4458.7509396580908</v>
      </c>
      <c r="T224" s="4">
        <f t="shared" si="284"/>
        <v>22.948041425042511</v>
      </c>
      <c r="U224" s="4">
        <f t="shared" si="285"/>
        <v>76.478910888715419</v>
      </c>
      <c r="V224" s="4">
        <f t="shared" si="286"/>
        <v>126.87281430233394</v>
      </c>
      <c r="W224" s="11">
        <f t="shared" si="287"/>
        <v>-1.0734613539272964E-2</v>
      </c>
      <c r="X224" s="11">
        <f t="shared" si="288"/>
        <v>-1.217998157191269E-2</v>
      </c>
      <c r="Y224" s="11">
        <f t="shared" si="289"/>
        <v>-9.7425357312937999E-3</v>
      </c>
      <c r="Z224" s="4">
        <f t="shared" si="304"/>
        <v>5661.6977228798369</v>
      </c>
      <c r="AA224" s="4">
        <f t="shared" si="305"/>
        <v>22038.313716286353</v>
      </c>
      <c r="AB224" s="4">
        <f t="shared" si="306"/>
        <v>54102.368082176858</v>
      </c>
      <c r="AC224" s="12">
        <f t="shared" si="290"/>
        <v>1.1705761720025301</v>
      </c>
      <c r="AD224" s="12">
        <f t="shared" si="291"/>
        <v>3.0223990370435181</v>
      </c>
      <c r="AE224" s="12">
        <f t="shared" si="292"/>
        <v>12.07012940253863</v>
      </c>
      <c r="AF224" s="11">
        <f t="shared" si="293"/>
        <v>-4.0504037456468023E-3</v>
      </c>
      <c r="AG224" s="11">
        <f t="shared" si="294"/>
        <v>2.9673830763510267E-4</v>
      </c>
      <c r="AH224" s="11">
        <f t="shared" si="295"/>
        <v>9.7937136394747881E-3</v>
      </c>
      <c r="AI224" s="1">
        <f t="shared" si="259"/>
        <v>404459.4489260327</v>
      </c>
      <c r="AJ224" s="1">
        <f t="shared" si="260"/>
        <v>179605.3418235445</v>
      </c>
      <c r="AK224" s="1">
        <f t="shared" si="261"/>
        <v>66952.635140791012</v>
      </c>
      <c r="AL224" s="10">
        <f t="shared" si="296"/>
        <v>79.780459861143186</v>
      </c>
      <c r="AM224" s="10">
        <f t="shared" si="297"/>
        <v>18.836077686268109</v>
      </c>
      <c r="AN224" s="10">
        <f t="shared" si="298"/>
        <v>5.996824812514669</v>
      </c>
      <c r="AO224" s="7">
        <f t="shared" si="299"/>
        <v>3.8108772660859721E-3</v>
      </c>
      <c r="AP224" s="7">
        <f t="shared" si="300"/>
        <v>4.8007002496010288E-3</v>
      </c>
      <c r="AQ224" s="7">
        <f t="shared" si="301"/>
        <v>4.3548408513142504E-3</v>
      </c>
      <c r="AR224" s="1">
        <f t="shared" si="307"/>
        <v>209136.92111209055</v>
      </c>
      <c r="AS224" s="1">
        <f t="shared" si="302"/>
        <v>94641.937903096492</v>
      </c>
      <c r="AT224" s="1">
        <f t="shared" si="303"/>
        <v>35143.469971691702</v>
      </c>
      <c r="AU224" s="1">
        <f t="shared" si="262"/>
        <v>41827.384222418113</v>
      </c>
      <c r="AV224" s="1">
        <f t="shared" si="263"/>
        <v>18928.387580619299</v>
      </c>
      <c r="AW224" s="1">
        <f t="shared" si="264"/>
        <v>7028.6939943383404</v>
      </c>
      <c r="AX224" s="1">
        <f t="shared" si="326"/>
        <v>143565.35714880197</v>
      </c>
      <c r="AY224" s="1">
        <f t="shared" si="309"/>
        <v>25543.623803822305</v>
      </c>
      <c r="AZ224" s="1">
        <f t="shared" si="310"/>
        <v>6434.0141309080191</v>
      </c>
      <c r="BA224" s="1">
        <f t="shared" si="327"/>
        <v>13838.46893690142</v>
      </c>
      <c r="BB224" s="1">
        <f t="shared" si="328"/>
        <v>30079.989516529004</v>
      </c>
      <c r="BC224" s="1">
        <f t="shared" si="329"/>
        <v>38319.533570037776</v>
      </c>
      <c r="BD224" s="1">
        <f t="shared" si="311"/>
        <v>664.66815359974589</v>
      </c>
      <c r="BE224">
        <f t="shared" si="338"/>
        <v>0</v>
      </c>
      <c r="BF224">
        <f t="shared" si="339"/>
        <v>0</v>
      </c>
      <c r="BG224">
        <f t="shared" si="340"/>
        <v>0</v>
      </c>
      <c r="BH224">
        <f t="shared" si="312"/>
        <v>0</v>
      </c>
      <c r="BI224">
        <f t="shared" si="330"/>
        <v>0</v>
      </c>
      <c r="BJ224">
        <f t="shared" si="313"/>
        <v>0</v>
      </c>
      <c r="BK224">
        <f t="shared" si="314"/>
        <v>0</v>
      </c>
      <c r="BL224">
        <f t="shared" si="315"/>
        <v>0</v>
      </c>
      <c r="BM224">
        <f t="shared" si="316"/>
        <v>0</v>
      </c>
      <c r="BN224">
        <f t="shared" si="317"/>
        <v>0</v>
      </c>
      <c r="BO224">
        <f t="shared" si="331"/>
        <v>0</v>
      </c>
      <c r="BP224">
        <f t="shared" si="332"/>
        <v>0</v>
      </c>
      <c r="BQ224">
        <f t="shared" si="333"/>
        <v>0</v>
      </c>
      <c r="BR224" s="13">
        <f t="shared" si="308"/>
        <v>8.0822517336034908E-3</v>
      </c>
      <c r="BS224" s="8">
        <f>BS$3*temperature!$I334</f>
        <v>-35.604505785406197</v>
      </c>
      <c r="BT224" s="8">
        <f>BT$3*temperature!$I334</f>
        <v>-32.907772322169308</v>
      </c>
      <c r="BU224" s="8">
        <f>BU$3*temperature!$I334</f>
        <v>-28.890190389393897</v>
      </c>
      <c r="BV224" s="8">
        <f t="shared" si="334"/>
        <v>-24.95780607881866</v>
      </c>
      <c r="BW224" s="8">
        <f t="shared" si="318"/>
        <v>-18.046916219502499</v>
      </c>
      <c r="BX224" s="8">
        <f t="shared" si="319"/>
        <v>-15.843638409143406</v>
      </c>
      <c r="BY224" s="15">
        <f t="shared" si="335"/>
        <v>0.29902675157905079</v>
      </c>
      <c r="BZ224" s="15">
        <f t="shared" si="320"/>
        <v>0.45159106964695223</v>
      </c>
      <c r="CA224" s="15">
        <f t="shared" si="321"/>
        <v>0.45159106964695234</v>
      </c>
      <c r="CB224" s="8">
        <f t="shared" si="336"/>
        <v>5.3233498532937675</v>
      </c>
      <c r="CC224" s="8">
        <f t="shared" si="322"/>
        <v>7.4304280513334042</v>
      </c>
      <c r="CD224" s="8">
        <f t="shared" si="323"/>
        <v>6.5232759901252457</v>
      </c>
      <c r="CE224" s="8">
        <f t="shared" si="337"/>
        <v>-30.281155932112426</v>
      </c>
      <c r="CF224" s="8">
        <f t="shared" si="324"/>
        <v>-25.477344270835903</v>
      </c>
      <c r="CG224" s="8">
        <f t="shared" si="325"/>
        <v>-22.366914399268651</v>
      </c>
      <c r="CH224" s="8">
        <f>CH$3*temperature!$I334+CH$4*temperature!$I334^2</f>
        <v>-30.28115593211243</v>
      </c>
      <c r="CI224" s="8">
        <f>CI$3*temperature!$I334+CI$4*temperature!$I334^2</f>
        <v>-25.477380928307685</v>
      </c>
      <c r="CJ224" s="8">
        <f>CJ$3*temperature!$I334+CJ$4*temperature!$I334^2</f>
        <v>-22.366933110353244</v>
      </c>
      <c r="CK224" s="13"/>
      <c r="CL224" s="13"/>
      <c r="CM224" s="13"/>
    </row>
    <row r="225" spans="1:91" x14ac:dyDescent="0.3">
      <c r="A225">
        <f t="shared" si="265"/>
        <v>2179</v>
      </c>
      <c r="B225" s="4">
        <f t="shared" si="266"/>
        <v>1165.3901635017198</v>
      </c>
      <c r="C225" s="4">
        <f t="shared" si="267"/>
        <v>2964.0921835824306</v>
      </c>
      <c r="D225" s="4">
        <f t="shared" si="268"/>
        <v>4369.7224244903009</v>
      </c>
      <c r="E225" s="11">
        <f t="shared" si="269"/>
        <v>7.0618301194220917E-7</v>
      </c>
      <c r="F225" s="11">
        <f t="shared" si="270"/>
        <v>1.3912278869674491E-6</v>
      </c>
      <c r="G225" s="11">
        <f t="shared" si="271"/>
        <v>2.8401422422932177E-6</v>
      </c>
      <c r="H225" s="4">
        <f t="shared" si="272"/>
        <v>209763.71267734826</v>
      </c>
      <c r="I225" s="4">
        <f t="shared" si="273"/>
        <v>95100.3240269456</v>
      </c>
      <c r="J225" s="4">
        <f t="shared" si="274"/>
        <v>35300.809372910444</v>
      </c>
      <c r="K225" s="4">
        <f t="shared" si="275"/>
        <v>179994.40809338758</v>
      </c>
      <c r="L225" s="4">
        <f t="shared" si="276"/>
        <v>32084.131712802005</v>
      </c>
      <c r="M225" s="4">
        <f t="shared" si="277"/>
        <v>8078.501548534412</v>
      </c>
      <c r="N225" s="11">
        <f t="shared" si="278"/>
        <v>2.9963309704459373E-3</v>
      </c>
      <c r="O225" s="11">
        <f t="shared" si="279"/>
        <v>4.8419741603298316E-3</v>
      </c>
      <c r="P225" s="11">
        <f t="shared" si="280"/>
        <v>4.4742065114873331E-3</v>
      </c>
      <c r="Q225" s="4">
        <f t="shared" si="281"/>
        <v>4761.9935198231287</v>
      </c>
      <c r="R225" s="4">
        <f t="shared" si="282"/>
        <v>7184.5821398371809</v>
      </c>
      <c r="S225" s="4">
        <f t="shared" si="283"/>
        <v>4435.0790105440465</v>
      </c>
      <c r="T225" s="4">
        <f t="shared" si="284"/>
        <v>22.701703068861452</v>
      </c>
      <c r="U225" s="4">
        <f t="shared" si="285"/>
        <v>75.547399163450919</v>
      </c>
      <c r="V225" s="4">
        <f t="shared" si="286"/>
        <v>125.63675137566365</v>
      </c>
      <c r="W225" s="11">
        <f t="shared" si="287"/>
        <v>-1.0734613539272964E-2</v>
      </c>
      <c r="X225" s="11">
        <f t="shared" si="288"/>
        <v>-1.217998157191269E-2</v>
      </c>
      <c r="Y225" s="11">
        <f t="shared" si="289"/>
        <v>-9.7425357312937999E-3</v>
      </c>
      <c r="Z225" s="4">
        <f t="shared" si="304"/>
        <v>5595.1711369531258</v>
      </c>
      <c r="AA225" s="4">
        <f t="shared" si="305"/>
        <v>21882.955336831452</v>
      </c>
      <c r="AB225" s="4">
        <f t="shared" si="306"/>
        <v>54344.775965884466</v>
      </c>
      <c r="AC225" s="12">
        <f t="shared" si="290"/>
        <v>1.1658348658908861</v>
      </c>
      <c r="AD225" s="12">
        <f t="shared" si="291"/>
        <v>3.0232958986187684</v>
      </c>
      <c r="AE225" s="12">
        <f t="shared" si="292"/>
        <v>12.188340793498497</v>
      </c>
      <c r="AF225" s="11">
        <f t="shared" si="293"/>
        <v>-4.0504037456468023E-3</v>
      </c>
      <c r="AG225" s="11">
        <f t="shared" si="294"/>
        <v>2.9673830763510267E-4</v>
      </c>
      <c r="AH225" s="11">
        <f t="shared" si="295"/>
        <v>9.7937136394747881E-3</v>
      </c>
      <c r="AI225" s="1">
        <f t="shared" si="259"/>
        <v>405840.88825584756</v>
      </c>
      <c r="AJ225" s="1">
        <f t="shared" si="260"/>
        <v>180573.19522180935</v>
      </c>
      <c r="AK225" s="1">
        <f t="shared" si="261"/>
        <v>67286.065621050249</v>
      </c>
      <c r="AL225" s="10">
        <f t="shared" si="296"/>
        <v>80.08145306649827</v>
      </c>
      <c r="AM225" s="10">
        <f t="shared" si="297"/>
        <v>18.925599785489577</v>
      </c>
      <c r="AN225" s="10">
        <f t="shared" si="298"/>
        <v>6.0226788780096649</v>
      </c>
      <c r="AO225" s="7">
        <f t="shared" si="299"/>
        <v>3.7727684934251125E-3</v>
      </c>
      <c r="AP225" s="7">
        <f t="shared" si="300"/>
        <v>4.7526932471050184E-3</v>
      </c>
      <c r="AQ225" s="7">
        <f t="shared" si="301"/>
        <v>4.3112924428011078E-3</v>
      </c>
      <c r="AR225" s="1">
        <f t="shared" si="307"/>
        <v>209763.71267734826</v>
      </c>
      <c r="AS225" s="1">
        <f t="shared" si="302"/>
        <v>95100.3240269456</v>
      </c>
      <c r="AT225" s="1">
        <f t="shared" si="303"/>
        <v>35300.809372910444</v>
      </c>
      <c r="AU225" s="1">
        <f t="shared" si="262"/>
        <v>41952.742535469653</v>
      </c>
      <c r="AV225" s="1">
        <f t="shared" si="263"/>
        <v>19020.06480538912</v>
      </c>
      <c r="AW225" s="1">
        <f t="shared" si="264"/>
        <v>7060.1618745820888</v>
      </c>
      <c r="AX225" s="1">
        <f t="shared" si="326"/>
        <v>143995.52647471009</v>
      </c>
      <c r="AY225" s="1">
        <f t="shared" si="309"/>
        <v>25667.305370241604</v>
      </c>
      <c r="AZ225" s="1">
        <f t="shared" si="310"/>
        <v>6462.8012388275301</v>
      </c>
      <c r="BA225" s="1">
        <f t="shared" si="327"/>
        <v>13841.965383023267</v>
      </c>
      <c r="BB225" s="1">
        <f t="shared" si="328"/>
        <v>30094.348788018808</v>
      </c>
      <c r="BC225" s="1">
        <f t="shared" si="329"/>
        <v>38339.149835817181</v>
      </c>
      <c r="BD225" s="1">
        <f t="shared" si="311"/>
        <v>645.60292388589301</v>
      </c>
      <c r="BE225">
        <f t="shared" si="338"/>
        <v>0</v>
      </c>
      <c r="BF225">
        <f t="shared" si="339"/>
        <v>0</v>
      </c>
      <c r="BG225">
        <f t="shared" si="340"/>
        <v>0</v>
      </c>
      <c r="BH225">
        <f t="shared" si="312"/>
        <v>0</v>
      </c>
      <c r="BI225">
        <f t="shared" si="330"/>
        <v>0</v>
      </c>
      <c r="BJ225">
        <f t="shared" si="313"/>
        <v>0</v>
      </c>
      <c r="BK225">
        <f t="shared" si="314"/>
        <v>0</v>
      </c>
      <c r="BL225">
        <f t="shared" si="315"/>
        <v>0</v>
      </c>
      <c r="BM225">
        <f t="shared" si="316"/>
        <v>0</v>
      </c>
      <c r="BN225">
        <f t="shared" si="317"/>
        <v>0</v>
      </c>
      <c r="BO225">
        <f t="shared" si="331"/>
        <v>0</v>
      </c>
      <c r="BP225">
        <f t="shared" si="332"/>
        <v>0</v>
      </c>
      <c r="BQ225">
        <f t="shared" si="333"/>
        <v>0</v>
      </c>
      <c r="BR225" s="13">
        <f t="shared" si="308"/>
        <v>7.84684634330436E-3</v>
      </c>
      <c r="BS225" s="8">
        <f>BS$3*temperature!$I335</f>
        <v>-35.748525969826275</v>
      </c>
      <c r="BT225" s="8">
        <f>BT$3*temperature!$I335</f>
        <v>-33.040884222872492</v>
      </c>
      <c r="BU225" s="8">
        <f>BU$3*temperature!$I335</f>
        <v>-29.007051175859782</v>
      </c>
      <c r="BV225" s="8">
        <f t="shared" si="334"/>
        <v>-25.01552028595442</v>
      </c>
      <c r="BW225" s="8">
        <f t="shared" si="318"/>
        <v>-18.059560675404104</v>
      </c>
      <c r="BX225" s="8">
        <f t="shared" si="319"/>
        <v>-15.85473915260277</v>
      </c>
      <c r="BY225" s="15">
        <f t="shared" si="335"/>
        <v>0.30023631444079968</v>
      </c>
      <c r="BZ225" s="15">
        <f t="shared" si="320"/>
        <v>0.45341775499753711</v>
      </c>
      <c r="CA225" s="15">
        <f t="shared" si="321"/>
        <v>0.45341775499753717</v>
      </c>
      <c r="CB225" s="8">
        <f t="shared" si="336"/>
        <v>5.3665028419359269</v>
      </c>
      <c r="CC225" s="8">
        <f t="shared" si="322"/>
        <v>7.4906617737341943</v>
      </c>
      <c r="CD225" s="8">
        <f t="shared" si="323"/>
        <v>6.5761560116285063</v>
      </c>
      <c r="CE225" s="8">
        <f t="shared" si="337"/>
        <v>-30.382023127890346</v>
      </c>
      <c r="CF225" s="8">
        <f t="shared" si="324"/>
        <v>-25.550222449138296</v>
      </c>
      <c r="CG225" s="8">
        <f t="shared" si="325"/>
        <v>-22.430895164231277</v>
      </c>
      <c r="CH225" s="8">
        <f>CH$3*temperature!$I335+CH$4*temperature!$I335^2</f>
        <v>-30.382023127890349</v>
      </c>
      <c r="CI225" s="8">
        <f>CI$3*temperature!$I335+CI$4*temperature!$I335^2</f>
        <v>-25.550259132293672</v>
      </c>
      <c r="CJ225" s="8">
        <f>CJ$3*temperature!$I335+CJ$4*temperature!$I335^2</f>
        <v>-22.4309138884256</v>
      </c>
      <c r="CK225" s="13"/>
      <c r="CL225" s="13"/>
      <c r="CM225" s="13"/>
    </row>
    <row r="226" spans="1:91" x14ac:dyDescent="0.3">
      <c r="A226">
        <f t="shared" si="265"/>
        <v>2180</v>
      </c>
      <c r="B226" s="4">
        <f t="shared" si="266"/>
        <v>1165.3909453315189</v>
      </c>
      <c r="C226" s="4">
        <f t="shared" si="267"/>
        <v>2964.0961011237509</v>
      </c>
      <c r="D226" s="4">
        <f t="shared" si="268"/>
        <v>4369.7342145918838</v>
      </c>
      <c r="E226" s="11">
        <f t="shared" si="269"/>
        <v>6.7087386134509864E-7</v>
      </c>
      <c r="F226" s="11">
        <f t="shared" si="270"/>
        <v>1.3216664926190767E-6</v>
      </c>
      <c r="G226" s="11">
        <f t="shared" si="271"/>
        <v>2.6981351301785565E-6</v>
      </c>
      <c r="H226" s="4">
        <f t="shared" si="272"/>
        <v>210384.30115455907</v>
      </c>
      <c r="I226" s="4">
        <f t="shared" si="273"/>
        <v>95556.017181899471</v>
      </c>
      <c r="J226" s="4">
        <f t="shared" si="274"/>
        <v>35457.179385344134</v>
      </c>
      <c r="K226" s="4">
        <f t="shared" si="275"/>
        <v>180526.80261275845</v>
      </c>
      <c r="L226" s="4">
        <f t="shared" si="276"/>
        <v>32237.826953610642</v>
      </c>
      <c r="M226" s="4">
        <f t="shared" si="277"/>
        <v>8114.2645396925345</v>
      </c>
      <c r="N226" s="11">
        <f t="shared" si="278"/>
        <v>2.9578392185085622E-3</v>
      </c>
      <c r="O226" s="11">
        <f t="shared" si="279"/>
        <v>4.7903818056984626E-3</v>
      </c>
      <c r="P226" s="11">
        <f t="shared" si="280"/>
        <v>4.4269337504319051E-3</v>
      </c>
      <c r="Q226" s="4">
        <f t="shared" si="281"/>
        <v>4724.8125413548723</v>
      </c>
      <c r="R226" s="4">
        <f t="shared" si="282"/>
        <v>7131.0811811298763</v>
      </c>
      <c r="S226" s="4">
        <f t="shared" si="283"/>
        <v>4411.3245150804787</v>
      </c>
      <c r="T226" s="4">
        <f t="shared" si="284"/>
        <v>22.458009059733897</v>
      </c>
      <c r="U226" s="4">
        <f t="shared" si="285"/>
        <v>74.627233233834161</v>
      </c>
      <c r="V226" s="4">
        <f t="shared" si="286"/>
        <v>124.41273083622256</v>
      </c>
      <c r="W226" s="11">
        <f t="shared" si="287"/>
        <v>-1.0734613539272964E-2</v>
      </c>
      <c r="X226" s="11">
        <f t="shared" si="288"/>
        <v>-1.217998157191269E-2</v>
      </c>
      <c r="Y226" s="11">
        <f t="shared" si="289"/>
        <v>-9.7425357312937999E-3</v>
      </c>
      <c r="Z226" s="4">
        <f t="shared" si="304"/>
        <v>5529.2114578722831</v>
      </c>
      <c r="AA226" s="4">
        <f t="shared" si="305"/>
        <v>21727.563204370588</v>
      </c>
      <c r="AB226" s="4">
        <f t="shared" si="306"/>
        <v>54585.665902879693</v>
      </c>
      <c r="AC226" s="12">
        <f t="shared" si="290"/>
        <v>1.1611127639832761</v>
      </c>
      <c r="AD226" s="12">
        <f t="shared" si="291"/>
        <v>3.0241930263272048</v>
      </c>
      <c r="AE226" s="12">
        <f t="shared" si="292"/>
        <v>12.307709912970351</v>
      </c>
      <c r="AF226" s="11">
        <f t="shared" si="293"/>
        <v>-4.0504037456468023E-3</v>
      </c>
      <c r="AG226" s="11">
        <f t="shared" si="294"/>
        <v>2.9673830763510267E-4</v>
      </c>
      <c r="AH226" s="11">
        <f t="shared" si="295"/>
        <v>9.7937136394747881E-3</v>
      </c>
      <c r="AI226" s="1">
        <f t="shared" si="259"/>
        <v>407209.54196573247</v>
      </c>
      <c r="AJ226" s="1">
        <f t="shared" si="260"/>
        <v>181535.94050501753</v>
      </c>
      <c r="AK226" s="1">
        <f t="shared" si="261"/>
        <v>67617.620933527316</v>
      </c>
      <c r="AL226" s="10">
        <f t="shared" si="296"/>
        <v>80.380560561704883</v>
      </c>
      <c r="AM226" s="10">
        <f t="shared" si="297"/>
        <v>19.014647880084507</v>
      </c>
      <c r="AN226" s="10">
        <f t="shared" si="298"/>
        <v>6.0483847526425238</v>
      </c>
      <c r="AO226" s="7">
        <f t="shared" si="299"/>
        <v>3.7350408084908613E-3</v>
      </c>
      <c r="AP226" s="7">
        <f t="shared" si="300"/>
        <v>4.7051663146339684E-3</v>
      </c>
      <c r="AQ226" s="7">
        <f t="shared" si="301"/>
        <v>4.2681795183730966E-3</v>
      </c>
      <c r="AR226" s="1">
        <f t="shared" si="307"/>
        <v>210384.30115455907</v>
      </c>
      <c r="AS226" s="1">
        <f t="shared" si="302"/>
        <v>95556.017181899471</v>
      </c>
      <c r="AT226" s="1">
        <f t="shared" si="303"/>
        <v>35457.179385344134</v>
      </c>
      <c r="AU226" s="1">
        <f t="shared" si="262"/>
        <v>42076.860230911814</v>
      </c>
      <c r="AV226" s="1">
        <f t="shared" si="263"/>
        <v>19111.203436379896</v>
      </c>
      <c r="AW226" s="1">
        <f t="shared" si="264"/>
        <v>7091.4358770688268</v>
      </c>
      <c r="AX226" s="1">
        <f t="shared" si="326"/>
        <v>144421.44209020675</v>
      </c>
      <c r="AY226" s="1">
        <f t="shared" si="309"/>
        <v>25790.261562888514</v>
      </c>
      <c r="AZ226" s="1">
        <f t="shared" si="310"/>
        <v>6491.4116317540283</v>
      </c>
      <c r="BA226" s="1">
        <f t="shared" si="327"/>
        <v>13845.416620415646</v>
      </c>
      <c r="BB226" s="1">
        <f t="shared" si="328"/>
        <v>30108.553813288778</v>
      </c>
      <c r="BC226" s="1">
        <f t="shared" si="329"/>
        <v>38358.55511138797</v>
      </c>
      <c r="BD226" s="1">
        <f t="shared" si="311"/>
        <v>627.08130105015039</v>
      </c>
      <c r="BE226">
        <f t="shared" si="338"/>
        <v>0</v>
      </c>
      <c r="BF226">
        <f t="shared" si="339"/>
        <v>0</v>
      </c>
      <c r="BG226">
        <f t="shared" si="340"/>
        <v>0</v>
      </c>
      <c r="BH226">
        <f t="shared" si="312"/>
        <v>0</v>
      </c>
      <c r="BI226">
        <f t="shared" si="330"/>
        <v>0</v>
      </c>
      <c r="BJ226">
        <f t="shared" si="313"/>
        <v>0</v>
      </c>
      <c r="BK226">
        <f t="shared" si="314"/>
        <v>0</v>
      </c>
      <c r="BL226">
        <f t="shared" si="315"/>
        <v>0</v>
      </c>
      <c r="BM226">
        <f t="shared" si="316"/>
        <v>0</v>
      </c>
      <c r="BN226">
        <f t="shared" si="317"/>
        <v>0</v>
      </c>
      <c r="BO226">
        <f t="shared" si="331"/>
        <v>0</v>
      </c>
      <c r="BP226">
        <f t="shared" si="332"/>
        <v>0</v>
      </c>
      <c r="BQ226">
        <f t="shared" si="333"/>
        <v>0</v>
      </c>
      <c r="BR226" s="13">
        <f t="shared" si="308"/>
        <v>7.6182974206838441E-3</v>
      </c>
      <c r="BS226" s="8">
        <f>BS$3*temperature!$I336</f>
        <v>-35.891814919164737</v>
      </c>
      <c r="BT226" s="8">
        <f>BT$3*temperature!$I336</f>
        <v>-33.173320273228953</v>
      </c>
      <c r="BU226" s="8">
        <f>BU$3*temperature!$I336</f>
        <v>-29.123318623919154</v>
      </c>
      <c r="BV226" s="8">
        <f t="shared" si="334"/>
        <v>-25.072595706186359</v>
      </c>
      <c r="BW226" s="8">
        <f t="shared" si="318"/>
        <v>-18.071658321798406</v>
      </c>
      <c r="BX226" s="8">
        <f t="shared" si="319"/>
        <v>-15.865359844400846</v>
      </c>
      <c r="BY226" s="15">
        <f t="shared" si="335"/>
        <v>0.30143973597727891</v>
      </c>
      <c r="BZ226" s="15">
        <f t="shared" si="320"/>
        <v>0.45523516570084388</v>
      </c>
      <c r="CA226" s="15">
        <f t="shared" si="321"/>
        <v>0.45523516570084388</v>
      </c>
      <c r="CB226" s="8">
        <f t="shared" si="336"/>
        <v>5.4096096064891892</v>
      </c>
      <c r="CC226" s="8">
        <f t="shared" si="322"/>
        <v>7.5508309757152734</v>
      </c>
      <c r="CD226" s="8">
        <f t="shared" si="323"/>
        <v>6.628979389759154</v>
      </c>
      <c r="CE226" s="8">
        <f t="shared" si="337"/>
        <v>-30.482205312675546</v>
      </c>
      <c r="CF226" s="8">
        <f t="shared" si="324"/>
        <v>-25.622489297513681</v>
      </c>
      <c r="CG226" s="8">
        <f t="shared" si="325"/>
        <v>-22.494339234160002</v>
      </c>
      <c r="CH226" s="8">
        <f>CH$3*temperature!$I336+CH$4*temperature!$I336^2</f>
        <v>-30.48220531267555</v>
      </c>
      <c r="CI226" s="8">
        <f>CI$3*temperature!$I336+CI$4*temperature!$I336^2</f>
        <v>-25.622526005241951</v>
      </c>
      <c r="CJ226" s="8">
        <f>CJ$3*temperature!$I336+CJ$4*temperature!$I336^2</f>
        <v>-22.494357970897127</v>
      </c>
      <c r="CK226" s="13"/>
      <c r="CL226" s="13"/>
      <c r="CM226" s="13"/>
    </row>
    <row r="227" spans="1:91" x14ac:dyDescent="0.3">
      <c r="A227">
        <f t="shared" si="265"/>
        <v>2181</v>
      </c>
      <c r="B227" s="4">
        <f t="shared" si="266"/>
        <v>1165.3916880703262</v>
      </c>
      <c r="C227" s="4">
        <f t="shared" si="267"/>
        <v>2964.0998227929235</v>
      </c>
      <c r="D227" s="4">
        <f t="shared" si="268"/>
        <v>4369.7454152186083</v>
      </c>
      <c r="E227" s="11">
        <f t="shared" si="269"/>
        <v>6.3733016827784372E-7</v>
      </c>
      <c r="F227" s="11">
        <f t="shared" si="270"/>
        <v>1.2555831679881227E-6</v>
      </c>
      <c r="G227" s="11">
        <f t="shared" si="271"/>
        <v>2.5632283736696284E-6</v>
      </c>
      <c r="H227" s="4">
        <f t="shared" si="272"/>
        <v>210998.71095798333</v>
      </c>
      <c r="I227" s="4">
        <f t="shared" si="273"/>
        <v>96009.009031858208</v>
      </c>
      <c r="J227" s="4">
        <f t="shared" si="274"/>
        <v>35612.57849606785</v>
      </c>
      <c r="K227" s="4">
        <f t="shared" si="275"/>
        <v>181053.90069098424</v>
      </c>
      <c r="L227" s="4">
        <f t="shared" si="276"/>
        <v>32390.612587869498</v>
      </c>
      <c r="M227" s="4">
        <f t="shared" si="277"/>
        <v>8149.8062500481474</v>
      </c>
      <c r="N227" s="11">
        <f t="shared" si="278"/>
        <v>2.9197773992399867E-3</v>
      </c>
      <c r="O227" s="11">
        <f t="shared" si="279"/>
        <v>4.7393279478393779E-3</v>
      </c>
      <c r="P227" s="11">
        <f t="shared" si="280"/>
        <v>4.3801517909298759E-3</v>
      </c>
      <c r="Q227" s="4">
        <f t="shared" si="281"/>
        <v>4687.7438048934546</v>
      </c>
      <c r="R227" s="4">
        <f t="shared" si="282"/>
        <v>7077.6185214823718</v>
      </c>
      <c r="S227" s="4">
        <f t="shared" si="283"/>
        <v>4387.4922975456129</v>
      </c>
      <c r="T227" s="4">
        <f t="shared" si="284"/>
        <v>22.216931011616161</v>
      </c>
      <c r="U227" s="4">
        <f t="shared" si="285"/>
        <v>73.718274908283234</v>
      </c>
      <c r="V227" s="4">
        <f t="shared" si="286"/>
        <v>123.20063536062283</v>
      </c>
      <c r="W227" s="11">
        <f t="shared" si="287"/>
        <v>-1.0734613539272964E-2</v>
      </c>
      <c r="X227" s="11">
        <f t="shared" si="288"/>
        <v>-1.217998157191269E-2</v>
      </c>
      <c r="Y227" s="11">
        <f t="shared" si="289"/>
        <v>-9.7425357312937999E-3</v>
      </c>
      <c r="Z227" s="4">
        <f t="shared" si="304"/>
        <v>5463.8194716263333</v>
      </c>
      <c r="AA227" s="4">
        <f t="shared" si="305"/>
        <v>21572.165367045349</v>
      </c>
      <c r="AB227" s="4">
        <f t="shared" si="306"/>
        <v>54825.035520454876</v>
      </c>
      <c r="AC227" s="12">
        <f t="shared" si="290"/>
        <v>1.15640978849492</v>
      </c>
      <c r="AD227" s="12">
        <f t="shared" si="291"/>
        <v>3.0250904202477988</v>
      </c>
      <c r="AE227" s="12">
        <f t="shared" si="292"/>
        <v>12.428248099415708</v>
      </c>
      <c r="AF227" s="11">
        <f t="shared" si="293"/>
        <v>-4.0504037456468023E-3</v>
      </c>
      <c r="AG227" s="11">
        <f t="shared" si="294"/>
        <v>2.9673830763510267E-4</v>
      </c>
      <c r="AH227" s="11">
        <f t="shared" si="295"/>
        <v>9.7937136394747881E-3</v>
      </c>
      <c r="AI227" s="1">
        <f t="shared" si="259"/>
        <v>408565.44800007105</v>
      </c>
      <c r="AJ227" s="1">
        <f t="shared" si="260"/>
        <v>182493.54989089569</v>
      </c>
      <c r="AK227" s="1">
        <f t="shared" si="261"/>
        <v>67947.294717243407</v>
      </c>
      <c r="AL227" s="10">
        <f t="shared" si="296"/>
        <v>80.677782988873147</v>
      </c>
      <c r="AM227" s="10">
        <f t="shared" si="297"/>
        <v>19.103220289967609</v>
      </c>
      <c r="AN227" s="10">
        <f t="shared" si="298"/>
        <v>6.0739421886437892</v>
      </c>
      <c r="AO227" s="7">
        <f t="shared" si="299"/>
        <v>3.6976904004059528E-3</v>
      </c>
      <c r="AP227" s="7">
        <f t="shared" si="300"/>
        <v>4.6581146514876283E-3</v>
      </c>
      <c r="AQ227" s="7">
        <f t="shared" si="301"/>
        <v>4.225497723189366E-3</v>
      </c>
      <c r="AR227" s="1">
        <f t="shared" si="307"/>
        <v>210998.71095798333</v>
      </c>
      <c r="AS227" s="1">
        <f t="shared" si="302"/>
        <v>96009.009031858208</v>
      </c>
      <c r="AT227" s="1">
        <f t="shared" si="303"/>
        <v>35612.57849606785</v>
      </c>
      <c r="AU227" s="1">
        <f t="shared" si="262"/>
        <v>42199.74219159667</v>
      </c>
      <c r="AV227" s="1">
        <f t="shared" si="263"/>
        <v>19201.801806371641</v>
      </c>
      <c r="AW227" s="1">
        <f t="shared" si="264"/>
        <v>7122.5156992135708</v>
      </c>
      <c r="AX227" s="1">
        <f t="shared" si="326"/>
        <v>144843.12055278741</v>
      </c>
      <c r="AY227" s="1">
        <f t="shared" si="309"/>
        <v>25912.490070295593</v>
      </c>
      <c r="AZ227" s="1">
        <f t="shared" si="310"/>
        <v>6519.8450000385174</v>
      </c>
      <c r="BA227" s="1">
        <f t="shared" si="327"/>
        <v>13848.823170937347</v>
      </c>
      <c r="BB227" s="1">
        <f t="shared" si="328"/>
        <v>30122.606274354283</v>
      </c>
      <c r="BC227" s="1">
        <f t="shared" si="329"/>
        <v>38377.751784959146</v>
      </c>
      <c r="BD227" s="1">
        <f t="shared" si="311"/>
        <v>609.08791743868539</v>
      </c>
      <c r="BE227">
        <f t="shared" si="338"/>
        <v>0</v>
      </c>
      <c r="BF227">
        <f t="shared" si="339"/>
        <v>0</v>
      </c>
      <c r="BG227">
        <f t="shared" si="340"/>
        <v>0</v>
      </c>
      <c r="BH227">
        <f t="shared" si="312"/>
        <v>0</v>
      </c>
      <c r="BI227">
        <f t="shared" si="330"/>
        <v>0</v>
      </c>
      <c r="BJ227">
        <f t="shared" si="313"/>
        <v>0</v>
      </c>
      <c r="BK227">
        <f t="shared" si="314"/>
        <v>0</v>
      </c>
      <c r="BL227">
        <f t="shared" si="315"/>
        <v>0</v>
      </c>
      <c r="BM227">
        <f t="shared" si="316"/>
        <v>0</v>
      </c>
      <c r="BN227">
        <f t="shared" si="317"/>
        <v>0</v>
      </c>
      <c r="BO227">
        <f t="shared" si="331"/>
        <v>0</v>
      </c>
      <c r="BP227">
        <f t="shared" si="332"/>
        <v>0</v>
      </c>
      <c r="BQ227">
        <f t="shared" si="333"/>
        <v>0</v>
      </c>
      <c r="BR227" s="13">
        <f t="shared" si="308"/>
        <v>7.3964052627998487E-3</v>
      </c>
      <c r="BS227" s="8">
        <f>BS$3*temperature!$I337</f>
        <v>-36.034376941942028</v>
      </c>
      <c r="BT227" s="8">
        <f>BT$3*temperature!$I337</f>
        <v>-33.305084455425977</v>
      </c>
      <c r="BU227" s="8">
        <f>BU$3*temperature!$I337</f>
        <v>-29.238996229589539</v>
      </c>
      <c r="BV227" s="8">
        <f t="shared" si="334"/>
        <v>-25.129039320103498</v>
      </c>
      <c r="BW227" s="8">
        <f t="shared" si="318"/>
        <v>-18.083216870594359</v>
      </c>
      <c r="BX227" s="8">
        <f t="shared" si="319"/>
        <v>-15.875507254929609</v>
      </c>
      <c r="BY227" s="15">
        <f t="shared" si="335"/>
        <v>0.30263705237387678</v>
      </c>
      <c r="BZ227" s="15">
        <f t="shared" si="320"/>
        <v>0.45704335640415145</v>
      </c>
      <c r="CA227" s="15">
        <f t="shared" si="321"/>
        <v>0.45704335640415145</v>
      </c>
      <c r="CB227" s="8">
        <f t="shared" si="336"/>
        <v>5.4526688109192634</v>
      </c>
      <c r="CC227" s="8">
        <f t="shared" si="322"/>
        <v>7.6109337924158087</v>
      </c>
      <c r="CD227" s="8">
        <f t="shared" si="323"/>
        <v>6.6817444873299658</v>
      </c>
      <c r="CE227" s="8">
        <f t="shared" si="337"/>
        <v>-30.581708131022761</v>
      </c>
      <c r="CF227" s="8">
        <f t="shared" si="324"/>
        <v>-25.69415066301017</v>
      </c>
      <c r="CG227" s="8">
        <f t="shared" si="325"/>
        <v>-22.557251742259574</v>
      </c>
      <c r="CH227" s="8">
        <f>CH$3*temperature!$I337+CH$4*temperature!$I337^2</f>
        <v>-30.581708131022765</v>
      </c>
      <c r="CI227" s="8">
        <f>CI$3*temperature!$I337+CI$4*temperature!$I337^2</f>
        <v>-25.694187394216307</v>
      </c>
      <c r="CJ227" s="8">
        <f>CJ$3*temperature!$I337+CJ$4*temperature!$I337^2</f>
        <v>-22.557270490980564</v>
      </c>
      <c r="CK227" s="13"/>
      <c r="CL227" s="13"/>
      <c r="CM227" s="13"/>
    </row>
    <row r="228" spans="1:91" x14ac:dyDescent="0.3">
      <c r="A228">
        <f t="shared" si="265"/>
        <v>2182</v>
      </c>
      <c r="B228" s="4">
        <f t="shared" si="266"/>
        <v>1165.3923936726428</v>
      </c>
      <c r="C228" s="4">
        <f t="shared" si="267"/>
        <v>2964.1033583830767</v>
      </c>
      <c r="D228" s="4">
        <f t="shared" si="268"/>
        <v>4369.7560558412706</v>
      </c>
      <c r="E228" s="11">
        <f t="shared" si="269"/>
        <v>6.0546365986395154E-7</v>
      </c>
      <c r="F228" s="11">
        <f t="shared" si="270"/>
        <v>1.1928040095887166E-6</v>
      </c>
      <c r="G228" s="11">
        <f t="shared" si="271"/>
        <v>2.4350669549861471E-6</v>
      </c>
      <c r="H228" s="4">
        <f t="shared" si="272"/>
        <v>211606.96690145868</v>
      </c>
      <c r="I228" s="4">
        <f t="shared" si="273"/>
        <v>96459.291737880936</v>
      </c>
      <c r="J228" s="4">
        <f t="shared" si="274"/>
        <v>35767.005341163102</v>
      </c>
      <c r="K228" s="4">
        <f t="shared" si="275"/>
        <v>181575.7233789693</v>
      </c>
      <c r="L228" s="4">
        <f t="shared" si="276"/>
        <v>32542.485897151586</v>
      </c>
      <c r="M228" s="4">
        <f t="shared" si="277"/>
        <v>8185.1263283568333</v>
      </c>
      <c r="N228" s="11">
        <f t="shared" si="278"/>
        <v>2.8821399925300639E-3</v>
      </c>
      <c r="O228" s="11">
        <f t="shared" si="279"/>
        <v>4.6888063283794246E-3</v>
      </c>
      <c r="P228" s="11">
        <f t="shared" si="280"/>
        <v>4.3338549684512895E-3</v>
      </c>
      <c r="Q228" s="4">
        <f t="shared" si="281"/>
        <v>4650.791204047986</v>
      </c>
      <c r="R228" s="4">
        <f t="shared" si="282"/>
        <v>7024.2030195351363</v>
      </c>
      <c r="S228" s="4">
        <f t="shared" si="283"/>
        <v>4363.5871260268386</v>
      </c>
      <c r="T228" s="4">
        <f t="shared" si="284"/>
        <v>21.978440843177772</v>
      </c>
      <c r="U228" s="4">
        <f t="shared" si="285"/>
        <v>72.820387678387149</v>
      </c>
      <c r="V228" s="4">
        <f t="shared" si="286"/>
        <v>122.00034876850386</v>
      </c>
      <c r="W228" s="11">
        <f t="shared" si="287"/>
        <v>-1.0734613539272964E-2</v>
      </c>
      <c r="X228" s="11">
        <f t="shared" si="288"/>
        <v>-1.217998157191269E-2</v>
      </c>
      <c r="Y228" s="11">
        <f t="shared" si="289"/>
        <v>-9.7425357312937999E-3</v>
      </c>
      <c r="Z228" s="4">
        <f t="shared" si="304"/>
        <v>5398.9957743202704</v>
      </c>
      <c r="AA228" s="4">
        <f t="shared" si="305"/>
        <v>21416.789284045375</v>
      </c>
      <c r="AB228" s="4">
        <f t="shared" si="306"/>
        <v>55062.882679727496</v>
      </c>
      <c r="AC228" s="12">
        <f t="shared" si="290"/>
        <v>1.1517258619560975</v>
      </c>
      <c r="AD228" s="12">
        <f t="shared" si="291"/>
        <v>3.0259880804595465</v>
      </c>
      <c r="AE228" s="12">
        <f t="shared" si="292"/>
        <v>12.549966802341732</v>
      </c>
      <c r="AF228" s="11">
        <f t="shared" si="293"/>
        <v>-4.0504037456468023E-3</v>
      </c>
      <c r="AG228" s="11">
        <f t="shared" si="294"/>
        <v>2.9673830763510267E-4</v>
      </c>
      <c r="AH228" s="11">
        <f t="shared" si="295"/>
        <v>9.7937136394747881E-3</v>
      </c>
      <c r="AI228" s="1">
        <f t="shared" si="259"/>
        <v>409908.64539166063</v>
      </c>
      <c r="AJ228" s="1">
        <f t="shared" si="260"/>
        <v>183445.99670817776</v>
      </c>
      <c r="AK228" s="1">
        <f t="shared" si="261"/>
        <v>68275.080944732632</v>
      </c>
      <c r="AL228" s="10">
        <f t="shared" si="296"/>
        <v>80.97312123792031</v>
      </c>
      <c r="AM228" s="10">
        <f t="shared" si="297"/>
        <v>19.191315430387672</v>
      </c>
      <c r="AN228" s="10">
        <f t="shared" si="298"/>
        <v>6.0993509632437979</v>
      </c>
      <c r="AO228" s="7">
        <f t="shared" si="299"/>
        <v>3.660713496401893E-3</v>
      </c>
      <c r="AP228" s="7">
        <f t="shared" si="300"/>
        <v>4.6115335049727521E-3</v>
      </c>
      <c r="AQ228" s="7">
        <f t="shared" si="301"/>
        <v>4.1832427459574722E-3</v>
      </c>
      <c r="AR228" s="1">
        <f t="shared" si="307"/>
        <v>211606.96690145868</v>
      </c>
      <c r="AS228" s="1">
        <f t="shared" si="302"/>
        <v>96459.291737880936</v>
      </c>
      <c r="AT228" s="1">
        <f t="shared" si="303"/>
        <v>35767.005341163102</v>
      </c>
      <c r="AU228" s="1">
        <f t="shared" si="262"/>
        <v>42321.393380291738</v>
      </c>
      <c r="AV228" s="1">
        <f t="shared" si="263"/>
        <v>19291.858347576188</v>
      </c>
      <c r="AW228" s="1">
        <f t="shared" si="264"/>
        <v>7153.4010682326207</v>
      </c>
      <c r="AX228" s="1">
        <f t="shared" si="326"/>
        <v>145260.57870317544</v>
      </c>
      <c r="AY228" s="1">
        <f t="shared" si="309"/>
        <v>26033.988717721273</v>
      </c>
      <c r="AZ228" s="1">
        <f t="shared" si="310"/>
        <v>6548.1010626854677</v>
      </c>
      <c r="BA228" s="1">
        <f t="shared" si="327"/>
        <v>13852.185548901005</v>
      </c>
      <c r="BB228" s="1">
        <f t="shared" si="328"/>
        <v>30136.50783003222</v>
      </c>
      <c r="BC228" s="1">
        <f t="shared" si="329"/>
        <v>38396.742207497344</v>
      </c>
      <c r="BD228" s="1">
        <f t="shared" si="311"/>
        <v>591.60783431993491</v>
      </c>
      <c r="BE228">
        <f t="shared" si="338"/>
        <v>0</v>
      </c>
      <c r="BF228">
        <f t="shared" si="339"/>
        <v>0</v>
      </c>
      <c r="BG228">
        <f t="shared" si="340"/>
        <v>0</v>
      </c>
      <c r="BH228">
        <f t="shared" si="312"/>
        <v>0</v>
      </c>
      <c r="BI228">
        <f t="shared" si="330"/>
        <v>0</v>
      </c>
      <c r="BJ228">
        <f t="shared" si="313"/>
        <v>0</v>
      </c>
      <c r="BK228">
        <f t="shared" si="314"/>
        <v>0</v>
      </c>
      <c r="BL228">
        <f t="shared" si="315"/>
        <v>0</v>
      </c>
      <c r="BM228">
        <f t="shared" si="316"/>
        <v>0</v>
      </c>
      <c r="BN228">
        <f t="shared" si="317"/>
        <v>0</v>
      </c>
      <c r="BO228">
        <f t="shared" si="331"/>
        <v>0</v>
      </c>
      <c r="BP228">
        <f t="shared" si="332"/>
        <v>0</v>
      </c>
      <c r="BQ228">
        <f t="shared" si="333"/>
        <v>0</v>
      </c>
      <c r="BR228" s="13">
        <f t="shared" si="308"/>
        <v>7.1809759833008236E-3</v>
      </c>
      <c r="BS228" s="8">
        <f>BS$3*temperature!$I338</f>
        <v>-36.176216384562913</v>
      </c>
      <c r="BT228" s="8">
        <f>BT$3*temperature!$I338</f>
        <v>-33.43618078666573</v>
      </c>
      <c r="BU228" s="8">
        <f>BU$3*temperature!$I338</f>
        <v>-29.354087519628521</v>
      </c>
      <c r="BV228" s="8">
        <f t="shared" si="334"/>
        <v>-25.184858055155772</v>
      </c>
      <c r="BW228" s="8">
        <f t="shared" si="318"/>
        <v>-18.094243941663677</v>
      </c>
      <c r="BX228" s="8">
        <f t="shared" si="319"/>
        <v>-15.885188073780274</v>
      </c>
      <c r="BY228" s="15">
        <f t="shared" si="335"/>
        <v>0.30382830013415579</v>
      </c>
      <c r="BZ228" s="15">
        <f t="shared" si="320"/>
        <v>0.4588423822352457</v>
      </c>
      <c r="CA228" s="15">
        <f t="shared" si="321"/>
        <v>0.45884238223524576</v>
      </c>
      <c r="CB228" s="8">
        <f t="shared" si="336"/>
        <v>5.4956791647035725</v>
      </c>
      <c r="CC228" s="8">
        <f t="shared" si="322"/>
        <v>7.6709684225010273</v>
      </c>
      <c r="CD228" s="8">
        <f t="shared" si="323"/>
        <v>6.7344497229241238</v>
      </c>
      <c r="CE228" s="8">
        <f t="shared" si="337"/>
        <v>-30.680537219859346</v>
      </c>
      <c r="CF228" s="8">
        <f t="shared" si="324"/>
        <v>-25.765212364164704</v>
      </c>
      <c r="CG228" s="8">
        <f t="shared" si="325"/>
        <v>-22.619637796704396</v>
      </c>
      <c r="CH228" s="8">
        <f>CH$3*temperature!$I338+CH$4*temperature!$I338^2</f>
        <v>-30.680537219859342</v>
      </c>
      <c r="CI228" s="8">
        <f>CI$3*temperature!$I338+CI$4*temperature!$I338^2</f>
        <v>-25.765249117769145</v>
      </c>
      <c r="CJ228" s="8">
        <f>CJ$3*temperature!$I338+CJ$4*temperature!$I338^2</f>
        <v>-22.61965655685821</v>
      </c>
      <c r="CK228" s="13"/>
      <c r="CL228" s="13"/>
      <c r="CM228" s="13"/>
    </row>
    <row r="229" spans="1:91" x14ac:dyDescent="0.3">
      <c r="A229">
        <f t="shared" si="265"/>
        <v>2183</v>
      </c>
      <c r="B229" s="4">
        <f t="shared" si="266"/>
        <v>1165.3930639952493</v>
      </c>
      <c r="C229" s="4">
        <f t="shared" si="267"/>
        <v>2964.1067171977288</v>
      </c>
      <c r="D229" s="4">
        <f t="shared" si="268"/>
        <v>4369.7661644574155</v>
      </c>
      <c r="E229" s="11">
        <f t="shared" si="269"/>
        <v>5.7519047687075398E-7</v>
      </c>
      <c r="F229" s="11">
        <f t="shared" si="270"/>
        <v>1.1331638091092807E-6</v>
      </c>
      <c r="G229" s="11">
        <f t="shared" si="271"/>
        <v>2.3133136072368396E-6</v>
      </c>
      <c r="H229" s="4">
        <f t="shared" si="272"/>
        <v>212209.09418649762</v>
      </c>
      <c r="I229" s="4">
        <f t="shared" si="273"/>
        <v>96906.857951915255</v>
      </c>
      <c r="J229" s="4">
        <f t="shared" si="274"/>
        <v>35920.458703768221</v>
      </c>
      <c r="K229" s="4">
        <f t="shared" si="275"/>
        <v>182092.29207096316</v>
      </c>
      <c r="L229" s="4">
        <f t="shared" si="276"/>
        <v>32693.444331697734</v>
      </c>
      <c r="M229" s="4">
        <f t="shared" si="277"/>
        <v>8220.2244586761281</v>
      </c>
      <c r="N229" s="11">
        <f t="shared" si="278"/>
        <v>2.8449215698054253E-3</v>
      </c>
      <c r="O229" s="11">
        <f t="shared" si="279"/>
        <v>4.6388107848687188E-3</v>
      </c>
      <c r="P229" s="11">
        <f t="shared" si="280"/>
        <v>4.288037705380221E-3</v>
      </c>
      <c r="Q229" s="4">
        <f t="shared" si="281"/>
        <v>4613.95851680328</v>
      </c>
      <c r="R229" s="4">
        <f t="shared" si="282"/>
        <v>6970.8433321254079</v>
      </c>
      <c r="S229" s="4">
        <f t="shared" si="283"/>
        <v>4339.6136927370862</v>
      </c>
      <c r="T229" s="4">
        <f t="shared" si="284"/>
        <v>21.742510774530487</v>
      </c>
      <c r="U229" s="4">
        <f t="shared" si="285"/>
        <v>71.933436698404861</v>
      </c>
      <c r="V229" s="4">
        <f t="shared" si="286"/>
        <v>120.8117560113964</v>
      </c>
      <c r="W229" s="11">
        <f t="shared" si="287"/>
        <v>-1.0734613539272964E-2</v>
      </c>
      <c r="X229" s="11">
        <f t="shared" si="288"/>
        <v>-1.217998157191269E-2</v>
      </c>
      <c r="Y229" s="11">
        <f t="shared" si="289"/>
        <v>-9.7425357312937999E-3</v>
      </c>
      <c r="Z229" s="4">
        <f t="shared" si="304"/>
        <v>5334.7407777636272</v>
      </c>
      <c r="AA229" s="4">
        <f t="shared" si="305"/>
        <v>21261.461830449316</v>
      </c>
      <c r="AB229" s="4">
        <f t="shared" si="306"/>
        <v>55299.205472589405</v>
      </c>
      <c r="AC229" s="12">
        <f t="shared" si="290"/>
        <v>1.1470609072108722</v>
      </c>
      <c r="AD229" s="12">
        <f t="shared" si="291"/>
        <v>3.0268860070414658</v>
      </c>
      <c r="AE229" s="12">
        <f t="shared" si="292"/>
        <v>12.672877583388782</v>
      </c>
      <c r="AF229" s="11">
        <f t="shared" si="293"/>
        <v>-4.0504037456468023E-3</v>
      </c>
      <c r="AG229" s="11">
        <f t="shared" si="294"/>
        <v>2.9673830763510267E-4</v>
      </c>
      <c r="AH229" s="11">
        <f t="shared" si="295"/>
        <v>9.7937136394747881E-3</v>
      </c>
      <c r="AI229" s="1">
        <f t="shared" si="259"/>
        <v>411239.17423278635</v>
      </c>
      <c r="AJ229" s="1">
        <f t="shared" si="260"/>
        <v>184393.25538493617</v>
      </c>
      <c r="AK229" s="1">
        <f t="shared" si="261"/>
        <v>68600.973918491989</v>
      </c>
      <c r="AL229" s="10">
        <f t="shared" si="296"/>
        <v>81.266576441704146</v>
      </c>
      <c r="AM229" s="10">
        <f t="shared" si="297"/>
        <v>19.278931810558287</v>
      </c>
      <c r="AN229" s="10">
        <f t="shared" si="298"/>
        <v>6.1246108782591149</v>
      </c>
      <c r="AO229" s="7">
        <f t="shared" si="299"/>
        <v>3.6241063614378742E-3</v>
      </c>
      <c r="AP229" s="7">
        <f t="shared" si="300"/>
        <v>4.5654181699230243E-3</v>
      </c>
      <c r="AQ229" s="7">
        <f t="shared" si="301"/>
        <v>4.1414103184978972E-3</v>
      </c>
      <c r="AR229" s="1">
        <f t="shared" si="307"/>
        <v>212209.09418649762</v>
      </c>
      <c r="AS229" s="1">
        <f t="shared" si="302"/>
        <v>96906.857951915255</v>
      </c>
      <c r="AT229" s="1">
        <f t="shared" si="303"/>
        <v>35920.458703768221</v>
      </c>
      <c r="AU229" s="1">
        <f t="shared" si="262"/>
        <v>42441.818837299528</v>
      </c>
      <c r="AV229" s="1">
        <f t="shared" si="263"/>
        <v>19381.371590383053</v>
      </c>
      <c r="AW229" s="1">
        <f t="shared" si="264"/>
        <v>7184.0917407536444</v>
      </c>
      <c r="AX229" s="1">
        <f t="shared" si="326"/>
        <v>145673.83365677053</v>
      </c>
      <c r="AY229" s="1">
        <f t="shared" si="309"/>
        <v>26154.755465358186</v>
      </c>
      <c r="AZ229" s="1">
        <f t="shared" si="310"/>
        <v>6576.179566940903</v>
      </c>
      <c r="BA229" s="1">
        <f t="shared" si="327"/>
        <v>13855.504261236596</v>
      </c>
      <c r="BB229" s="1">
        <f t="shared" si="328"/>
        <v>30150.260116461592</v>
      </c>
      <c r="BC229" s="1">
        <f t="shared" si="329"/>
        <v>38415.528693728156</v>
      </c>
      <c r="BD229" s="1">
        <f t="shared" si="311"/>
        <v>574.62653015389424</v>
      </c>
      <c r="BE229">
        <f t="shared" si="338"/>
        <v>0</v>
      </c>
      <c r="BF229">
        <f t="shared" si="339"/>
        <v>0</v>
      </c>
      <c r="BG229">
        <f t="shared" si="340"/>
        <v>0</v>
      </c>
      <c r="BH229">
        <f t="shared" si="312"/>
        <v>0</v>
      </c>
      <c r="BI229">
        <f t="shared" si="330"/>
        <v>0</v>
      </c>
      <c r="BJ229">
        <f t="shared" si="313"/>
        <v>0</v>
      </c>
      <c r="BK229">
        <f t="shared" si="314"/>
        <v>0</v>
      </c>
      <c r="BL229">
        <f t="shared" si="315"/>
        <v>0</v>
      </c>
      <c r="BM229">
        <f t="shared" si="316"/>
        <v>0</v>
      </c>
      <c r="BN229">
        <f t="shared" si="317"/>
        <v>0</v>
      </c>
      <c r="BO229">
        <f t="shared" si="331"/>
        <v>0</v>
      </c>
      <c r="BP229">
        <f t="shared" si="332"/>
        <v>0</v>
      </c>
      <c r="BQ229">
        <f t="shared" si="333"/>
        <v>0</v>
      </c>
      <c r="BR229" s="13">
        <f t="shared" si="308"/>
        <v>6.9718213430105085E-3</v>
      </c>
      <c r="BS229" s="8">
        <f>BS$3*temperature!$I339</f>
        <v>-36.317337628478199</v>
      </c>
      <c r="BT229" s="8">
        <f>BT$3*temperature!$I339</f>
        <v>-33.566613316542018</v>
      </c>
      <c r="BU229" s="8">
        <f>BU$3*temperature!$I339</f>
        <v>-29.468596049230747</v>
      </c>
      <c r="BV229" s="8">
        <f t="shared" si="334"/>
        <v>-25.240058784622654</v>
      </c>
      <c r="BW229" s="8">
        <f t="shared" si="318"/>
        <v>-18.104747062739722</v>
      </c>
      <c r="BX229" s="8">
        <f t="shared" si="319"/>
        <v>-15.894408909654523</v>
      </c>
      <c r="BY229" s="15">
        <f t="shared" si="335"/>
        <v>0.30501351605601479</v>
      </c>
      <c r="BZ229" s="15">
        <f t="shared" si="320"/>
        <v>0.46063229876642064</v>
      </c>
      <c r="CA229" s="15">
        <f t="shared" si="321"/>
        <v>0.46063229876642076</v>
      </c>
      <c r="CB229" s="8">
        <f t="shared" si="336"/>
        <v>5.5386394219277735</v>
      </c>
      <c r="CC229" s="8">
        <f t="shared" si="322"/>
        <v>7.7309331269011485</v>
      </c>
      <c r="CD229" s="8">
        <f t="shared" si="323"/>
        <v>6.7870935697881123</v>
      </c>
      <c r="CE229" s="8">
        <f t="shared" si="337"/>
        <v>-30.778698206550427</v>
      </c>
      <c r="CF229" s="8">
        <f t="shared" si="324"/>
        <v>-25.835680189640872</v>
      </c>
      <c r="CG229" s="8">
        <f t="shared" si="325"/>
        <v>-22.681502479442635</v>
      </c>
      <c r="CH229" s="8">
        <f>CH$3*temperature!$I339+CH$4*temperature!$I339^2</f>
        <v>-30.778698206550427</v>
      </c>
      <c r="CI229" s="8">
        <f>CI$3*temperature!$I339+CI$4*temperature!$I339^2</f>
        <v>-25.835716964579365</v>
      </c>
      <c r="CJ229" s="8">
        <f>CJ$3*temperature!$I339+CJ$4*temperature!$I339^2</f>
        <v>-22.681521250486043</v>
      </c>
      <c r="CK229" s="13"/>
      <c r="CL229" s="13"/>
      <c r="CM229" s="13"/>
    </row>
    <row r="230" spans="1:91" x14ac:dyDescent="0.3">
      <c r="A230">
        <f t="shared" si="265"/>
        <v>2184</v>
      </c>
      <c r="B230" s="4">
        <f t="shared" si="266"/>
        <v>1165.3937008020919</v>
      </c>
      <c r="C230" s="4">
        <f t="shared" si="267"/>
        <v>2964.1099080752642</v>
      </c>
      <c r="D230" s="4">
        <f t="shared" si="268"/>
        <v>4369.775767664968</v>
      </c>
      <c r="E230" s="11">
        <f t="shared" si="269"/>
        <v>5.4643095302721625E-7</v>
      </c>
      <c r="F230" s="11">
        <f t="shared" si="270"/>
        <v>1.0765056186538167E-6</v>
      </c>
      <c r="G230" s="11">
        <f t="shared" si="271"/>
        <v>2.1976479268749977E-6</v>
      </c>
      <c r="H230" s="4">
        <f t="shared" si="272"/>
        <v>212805.11839059176</v>
      </c>
      <c r="I230" s="4">
        <f t="shared" si="273"/>
        <v>97351.700810508846</v>
      </c>
      <c r="J230" s="4">
        <f t="shared" si="274"/>
        <v>36072.937512120632</v>
      </c>
      <c r="K230" s="4">
        <f t="shared" si="275"/>
        <v>182603.62849406761</v>
      </c>
      <c r="L230" s="4">
        <f t="shared" si="276"/>
        <v>32843.485508175327</v>
      </c>
      <c r="M230" s="4">
        <f t="shared" si="277"/>
        <v>8255.1003598513144</v>
      </c>
      <c r="N230" s="11">
        <f t="shared" si="278"/>
        <v>2.8081167922537897E-3</v>
      </c>
      <c r="O230" s="11">
        <f t="shared" si="279"/>
        <v>4.5893352488444172E-3</v>
      </c>
      <c r="P230" s="11">
        <f t="shared" si="280"/>
        <v>4.242694509196232E-3</v>
      </c>
      <c r="Q230" s="4">
        <f t="shared" si="281"/>
        <v>4577.249407388862</v>
      </c>
      <c r="R230" s="4">
        <f t="shared" si="282"/>
        <v>6917.5479162575684</v>
      </c>
      <c r="S230" s="4">
        <f t="shared" si="283"/>
        <v>4315.5766143504252</v>
      </c>
      <c r="T230" s="4">
        <f t="shared" si="284"/>
        <v>21.509113323992423</v>
      </c>
      <c r="U230" s="4">
        <f t="shared" si="285"/>
        <v>71.057288765013936</v>
      </c>
      <c r="V230" s="4">
        <f t="shared" si="286"/>
        <v>119.63474316169501</v>
      </c>
      <c r="W230" s="11">
        <f t="shared" si="287"/>
        <v>-1.0734613539272964E-2</v>
      </c>
      <c r="X230" s="11">
        <f t="shared" si="288"/>
        <v>-1.217998157191269E-2</v>
      </c>
      <c r="Y230" s="11">
        <f t="shared" si="289"/>
        <v>-9.7425357312937999E-3</v>
      </c>
      <c r="Z230" s="4">
        <f t="shared" si="304"/>
        <v>5271.0547149567428</v>
      </c>
      <c r="AA230" s="4">
        <f t="shared" si="305"/>
        <v>21106.209302190746</v>
      </c>
      <c r="AB230" s="4">
        <f t="shared" si="306"/>
        <v>55534.002218641763</v>
      </c>
      <c r="AC230" s="12">
        <f t="shared" si="290"/>
        <v>1.1424148474158202</v>
      </c>
      <c r="AD230" s="12">
        <f t="shared" si="291"/>
        <v>3.0277842000725999</v>
      </c>
      <c r="AE230" s="12">
        <f t="shared" si="292"/>
        <v>12.796992117428612</v>
      </c>
      <c r="AF230" s="11">
        <f t="shared" si="293"/>
        <v>-4.0504037456468023E-3</v>
      </c>
      <c r="AG230" s="11">
        <f t="shared" si="294"/>
        <v>2.9673830763510267E-4</v>
      </c>
      <c r="AH230" s="11">
        <f t="shared" si="295"/>
        <v>9.7937136394747881E-3</v>
      </c>
      <c r="AI230" s="1">
        <f t="shared" si="259"/>
        <v>412557.07564680727</v>
      </c>
      <c r="AJ230" s="1">
        <f t="shared" si="260"/>
        <v>185335.30143682563</v>
      </c>
      <c r="AK230" s="1">
        <f t="shared" si="261"/>
        <v>68924.968267396442</v>
      </c>
      <c r="AL230" s="10">
        <f t="shared" si="296"/>
        <v>81.55814997119225</v>
      </c>
      <c r="AM230" s="10">
        <f t="shared" si="297"/>
        <v>19.366068032287071</v>
      </c>
      <c r="AN230" s="10">
        <f t="shared" si="298"/>
        <v>6.1497217596802418</v>
      </c>
      <c r="AO230" s="7">
        <f t="shared" si="299"/>
        <v>3.5878652978234954E-3</v>
      </c>
      <c r="AP230" s="7">
        <f t="shared" si="300"/>
        <v>4.519763988223794E-3</v>
      </c>
      <c r="AQ230" s="7">
        <f t="shared" si="301"/>
        <v>4.0999962153129184E-3</v>
      </c>
      <c r="AR230" s="1">
        <f t="shared" si="307"/>
        <v>212805.11839059176</v>
      </c>
      <c r="AS230" s="1">
        <f t="shared" si="302"/>
        <v>97351.700810508846</v>
      </c>
      <c r="AT230" s="1">
        <f t="shared" si="303"/>
        <v>36072.937512120632</v>
      </c>
      <c r="AU230" s="1">
        <f t="shared" si="262"/>
        <v>42561.023678118356</v>
      </c>
      <c r="AV230" s="1">
        <f t="shared" si="263"/>
        <v>19470.340162101769</v>
      </c>
      <c r="AW230" s="1">
        <f t="shared" si="264"/>
        <v>7214.5875024241268</v>
      </c>
      <c r="AX230" s="1">
        <f t="shared" si="326"/>
        <v>146082.90279525408</v>
      </c>
      <c r="AY230" s="1">
        <f t="shared" si="309"/>
        <v>26274.788406540265</v>
      </c>
      <c r="AZ230" s="1">
        <f t="shared" si="310"/>
        <v>6604.0802878810518</v>
      </c>
      <c r="BA230" s="1">
        <f t="shared" si="327"/>
        <v>13858.779807650057</v>
      </c>
      <c r="BB230" s="1">
        <f t="shared" si="328"/>
        <v>30163.864747606731</v>
      </c>
      <c r="BC230" s="1">
        <f t="shared" si="329"/>
        <v>38434.113523099091</v>
      </c>
      <c r="BD230" s="1">
        <f t="shared" si="311"/>
        <v>558.12988917100552</v>
      </c>
      <c r="BE230">
        <f t="shared" si="338"/>
        <v>0</v>
      </c>
      <c r="BF230">
        <f t="shared" si="339"/>
        <v>0</v>
      </c>
      <c r="BG230">
        <f t="shared" si="340"/>
        <v>0</v>
      </c>
      <c r="BH230">
        <f t="shared" si="312"/>
        <v>0</v>
      </c>
      <c r="BI230">
        <f t="shared" si="330"/>
        <v>0</v>
      </c>
      <c r="BJ230">
        <f t="shared" si="313"/>
        <v>0</v>
      </c>
      <c r="BK230">
        <f t="shared" si="314"/>
        <v>0</v>
      </c>
      <c r="BL230">
        <f t="shared" si="315"/>
        <v>0</v>
      </c>
      <c r="BM230">
        <f t="shared" si="316"/>
        <v>0</v>
      </c>
      <c r="BN230">
        <f t="shared" si="317"/>
        <v>0</v>
      </c>
      <c r="BO230">
        <f t="shared" si="331"/>
        <v>0</v>
      </c>
      <c r="BP230">
        <f t="shared" si="332"/>
        <v>0</v>
      </c>
      <c r="BQ230">
        <f t="shared" si="333"/>
        <v>0</v>
      </c>
      <c r="BR230" s="13">
        <f t="shared" si="308"/>
        <v>6.768758585447095E-3</v>
      </c>
      <c r="BS230" s="8">
        <f>BS$3*temperature!$I340</f>
        <v>-36.457745087435391</v>
      </c>
      <c r="BT230" s="8">
        <f>BT$3*temperature!$I340</f>
        <v>-33.696386124499135</v>
      </c>
      <c r="BU230" s="8">
        <f>BU$3*temperature!$I340</f>
        <v>-29.582525399797014</v>
      </c>
      <c r="BV230" s="8">
        <f t="shared" si="334"/>
        <v>-25.294648326660216</v>
      </c>
      <c r="BW230" s="8">
        <f t="shared" si="318"/>
        <v>-18.114733669383757</v>
      </c>
      <c r="BX230" s="8">
        <f t="shared" si="319"/>
        <v>-15.903176290334855</v>
      </c>
      <c r="BY230" s="15">
        <f t="shared" si="335"/>
        <v>0.30619273720859841</v>
      </c>
      <c r="BZ230" s="15">
        <f t="shared" si="320"/>
        <v>0.46241316197960636</v>
      </c>
      <c r="CA230" s="15">
        <f t="shared" si="321"/>
        <v>0.46241316197960647</v>
      </c>
      <c r="CB230" s="8">
        <f t="shared" si="336"/>
        <v>5.5815483803875869</v>
      </c>
      <c r="CC230" s="8">
        <f t="shared" si="322"/>
        <v>7.7908262275576892</v>
      </c>
      <c r="CD230" s="8">
        <f t="shared" si="323"/>
        <v>6.8396745547310802</v>
      </c>
      <c r="CE230" s="8">
        <f t="shared" si="337"/>
        <v>-30.876196707047804</v>
      </c>
      <c r="CF230" s="8">
        <f t="shared" si="324"/>
        <v>-25.905559896941448</v>
      </c>
      <c r="CG230" s="8">
        <f t="shared" si="325"/>
        <v>-22.742850845065934</v>
      </c>
      <c r="CH230" s="8">
        <f>CH$3*temperature!$I340+CH$4*temperature!$I340^2</f>
        <v>-30.876196707047804</v>
      </c>
      <c r="CI230" s="8">
        <f>CI$3*temperature!$I340+CI$4*temperature!$I340^2</f>
        <v>-25.905596692164824</v>
      </c>
      <c r="CJ230" s="8">
        <f>CJ$3*temperature!$I340+CJ$4*temperature!$I340^2</f>
        <v>-22.742869626463406</v>
      </c>
      <c r="CK230" s="13"/>
      <c r="CL230" s="13"/>
      <c r="CM230" s="13"/>
    </row>
    <row r="231" spans="1:91" x14ac:dyDescent="0.3">
      <c r="A231">
        <f t="shared" si="265"/>
        <v>2185</v>
      </c>
      <c r="B231" s="4">
        <f t="shared" si="266"/>
        <v>1165.394305768923</v>
      </c>
      <c r="C231" s="4">
        <f t="shared" si="267"/>
        <v>2964.1129394121863</v>
      </c>
      <c r="D231" s="4">
        <f t="shared" si="268"/>
        <v>4369.7848907321913</v>
      </c>
      <c r="E231" s="11">
        <f t="shared" si="269"/>
        <v>5.1910940537585537E-7</v>
      </c>
      <c r="F231" s="11">
        <f t="shared" si="270"/>
        <v>1.0226803377211258E-6</v>
      </c>
      <c r="G231" s="11">
        <f t="shared" si="271"/>
        <v>2.0877655305312479E-6</v>
      </c>
      <c r="H231" s="4">
        <f t="shared" si="272"/>
        <v>213395.06545572003</v>
      </c>
      <c r="I231" s="4">
        <f t="shared" si="273"/>
        <v>97793.81392850203</v>
      </c>
      <c r="J231" s="4">
        <f t="shared" si="274"/>
        <v>36224.440837591421</v>
      </c>
      <c r="K231" s="4">
        <f t="shared" si="275"/>
        <v>183109.75469793694</v>
      </c>
      <c r="L231" s="4">
        <f t="shared" si="276"/>
        <v>32992.607207435067</v>
      </c>
      <c r="M231" s="4">
        <f t="shared" si="277"/>
        <v>8289.7537850019271</v>
      </c>
      <c r="N231" s="11">
        <f t="shared" si="278"/>
        <v>2.7717204090813574E-3</v>
      </c>
      <c r="O231" s="11">
        <f t="shared" si="279"/>
        <v>4.5403737439080327E-3</v>
      </c>
      <c r="P231" s="11">
        <f t="shared" si="280"/>
        <v>4.1978199706873554E-3</v>
      </c>
      <c r="Q231" s="4">
        <f t="shared" si="281"/>
        <v>4540.6674281376445</v>
      </c>
      <c r="R231" s="4">
        <f t="shared" si="282"/>
        <v>6864.3250311070824</v>
      </c>
      <c r="S231" s="4">
        <f t="shared" si="283"/>
        <v>4291.4804323561993</v>
      </c>
      <c r="T231" s="4">
        <f t="shared" si="284"/>
        <v>21.278221304886937</v>
      </c>
      <c r="U231" s="4">
        <f t="shared" si="285"/>
        <v>70.191812297305987</v>
      </c>
      <c r="V231" s="4">
        <f t="shared" si="286"/>
        <v>118.46919740173804</v>
      </c>
      <c r="W231" s="11">
        <f t="shared" si="287"/>
        <v>-1.0734613539272964E-2</v>
      </c>
      <c r="X231" s="11">
        <f t="shared" si="288"/>
        <v>-1.217998157191269E-2</v>
      </c>
      <c r="Y231" s="11">
        <f t="shared" si="289"/>
        <v>-9.7425357312937999E-3</v>
      </c>
      <c r="Z231" s="4">
        <f t="shared" si="304"/>
        <v>5207.9376454753274</v>
      </c>
      <c r="AA231" s="4">
        <f t="shared" si="305"/>
        <v>20951.057421142868</v>
      </c>
      <c r="AB231" s="4">
        <f t="shared" si="306"/>
        <v>55767.271462118086</v>
      </c>
      <c r="AC231" s="12">
        <f t="shared" si="290"/>
        <v>1.1377876060387646</v>
      </c>
      <c r="AD231" s="12">
        <f t="shared" si="291"/>
        <v>3.0286826596320138</v>
      </c>
      <c r="AE231" s="12">
        <f t="shared" si="292"/>
        <v>12.922322193673324</v>
      </c>
      <c r="AF231" s="11">
        <f t="shared" si="293"/>
        <v>-4.0504037456468023E-3</v>
      </c>
      <c r="AG231" s="11">
        <f t="shared" si="294"/>
        <v>2.9673830763510267E-4</v>
      </c>
      <c r="AH231" s="11">
        <f t="shared" si="295"/>
        <v>9.7937136394747881E-3</v>
      </c>
      <c r="AI231" s="1">
        <f t="shared" si="259"/>
        <v>413862.39176024491</v>
      </c>
      <c r="AJ231" s="1">
        <f t="shared" si="260"/>
        <v>186272.11145524483</v>
      </c>
      <c r="AK231" s="1">
        <f t="shared" si="261"/>
        <v>69247.058943080934</v>
      </c>
      <c r="AL231" s="10">
        <f t="shared" si="296"/>
        <v>81.847843430668206</v>
      </c>
      <c r="AM231" s="10">
        <f t="shared" si="297"/>
        <v>19.452722788604039</v>
      </c>
      <c r="AN231" s="10">
        <f t="shared" si="298"/>
        <v>6.1746834572607598</v>
      </c>
      <c r="AO231" s="7">
        <f t="shared" si="299"/>
        <v>3.5519866448452606E-3</v>
      </c>
      <c r="AP231" s="7">
        <f t="shared" si="300"/>
        <v>4.4745663483415563E-3</v>
      </c>
      <c r="AQ231" s="7">
        <f t="shared" si="301"/>
        <v>4.0589962531597888E-3</v>
      </c>
      <c r="AR231" s="1">
        <f t="shared" si="307"/>
        <v>213395.06545572003</v>
      </c>
      <c r="AS231" s="1">
        <f t="shared" si="302"/>
        <v>97793.81392850203</v>
      </c>
      <c r="AT231" s="1">
        <f t="shared" si="303"/>
        <v>36224.440837591421</v>
      </c>
      <c r="AU231" s="1">
        <f t="shared" si="262"/>
        <v>42679.013091144006</v>
      </c>
      <c r="AV231" s="1">
        <f t="shared" si="263"/>
        <v>19558.762785700408</v>
      </c>
      <c r="AW231" s="1">
        <f t="shared" si="264"/>
        <v>7244.8881675182847</v>
      </c>
      <c r="AX231" s="1">
        <f t="shared" si="326"/>
        <v>146487.80375834956</v>
      </c>
      <c r="AY231" s="1">
        <f t="shared" si="309"/>
        <v>26394.08576594805</v>
      </c>
      <c r="AZ231" s="1">
        <f t="shared" si="310"/>
        <v>6631.8030280015419</v>
      </c>
      <c r="BA231" s="1">
        <f t="shared" si="327"/>
        <v>13862.012680777134</v>
      </c>
      <c r="BB231" s="1">
        <f t="shared" si="328"/>
        <v>30177.323315743692</v>
      </c>
      <c r="BC231" s="1">
        <f t="shared" si="329"/>
        <v>38452.498940705744</v>
      </c>
      <c r="BD231" s="1">
        <f t="shared" si="311"/>
        <v>542.10419025304554</v>
      </c>
      <c r="BE231">
        <f t="shared" si="338"/>
        <v>0</v>
      </c>
      <c r="BF231">
        <f t="shared" si="339"/>
        <v>0</v>
      </c>
      <c r="BG231">
        <f t="shared" si="340"/>
        <v>0</v>
      </c>
      <c r="BH231">
        <f t="shared" si="312"/>
        <v>0</v>
      </c>
      <c r="BI231">
        <f t="shared" si="330"/>
        <v>0</v>
      </c>
      <c r="BJ231">
        <f t="shared" si="313"/>
        <v>0</v>
      </c>
      <c r="BK231">
        <f t="shared" si="314"/>
        <v>0</v>
      </c>
      <c r="BL231">
        <f t="shared" si="315"/>
        <v>0</v>
      </c>
      <c r="BM231">
        <f t="shared" si="316"/>
        <v>0</v>
      </c>
      <c r="BN231">
        <f t="shared" si="317"/>
        <v>0</v>
      </c>
      <c r="BO231">
        <f t="shared" si="331"/>
        <v>0</v>
      </c>
      <c r="BP231">
        <f t="shared" si="332"/>
        <v>0</v>
      </c>
      <c r="BQ231">
        <f t="shared" si="333"/>
        <v>0</v>
      </c>
      <c r="BR231" s="13">
        <f t="shared" si="308"/>
        <v>6.5716102771331015E-3</v>
      </c>
      <c r="BS231" s="8">
        <f>BS$3*temperature!$I341</f>
        <v>-36.597443204816081</v>
      </c>
      <c r="BT231" s="8">
        <f>BT$3*temperature!$I341</f>
        <v>-33.825503317370938</v>
      </c>
      <c r="BU231" s="8">
        <f>BU$3*temperature!$I341</f>
        <v>-29.695879176773811</v>
      </c>
      <c r="BV231" s="8">
        <f t="shared" si="334"/>
        <v>-25.348633443423278</v>
      </c>
      <c r="BW231" s="8">
        <f t="shared" si="318"/>
        <v>-18.124211105015267</v>
      </c>
      <c r="BX231" s="8">
        <f t="shared" si="319"/>
        <v>-15.911496662711235</v>
      </c>
      <c r="BY231" s="15">
        <f t="shared" si="335"/>
        <v>0.30736600090993532</v>
      </c>
      <c r="BZ231" s="15">
        <f t="shared" si="320"/>
        <v>0.46418502823259816</v>
      </c>
      <c r="CA231" s="15">
        <f t="shared" si="321"/>
        <v>0.46418502823259822</v>
      </c>
      <c r="CB231" s="8">
        <f t="shared" si="336"/>
        <v>5.6244048806964022</v>
      </c>
      <c r="CC231" s="8">
        <f t="shared" si="322"/>
        <v>7.8506461061778356</v>
      </c>
      <c r="CD231" s="8">
        <f t="shared" si="323"/>
        <v>6.8921912570312891</v>
      </c>
      <c r="CE231" s="8">
        <f t="shared" si="337"/>
        <v>-30.973038324119681</v>
      </c>
      <c r="CF231" s="8">
        <f t="shared" si="324"/>
        <v>-25.974857211193104</v>
      </c>
      <c r="CG231" s="8">
        <f t="shared" si="325"/>
        <v>-22.803687919742522</v>
      </c>
      <c r="CH231" s="8">
        <f>CH$3*temperature!$I341+CH$4*temperature!$I341^2</f>
        <v>-30.973038324119678</v>
      </c>
      <c r="CI231" s="8">
        <f>CI$3*temperature!$I341+CI$4*temperature!$I341^2</f>
        <v>-25.974894025667119</v>
      </c>
      <c r="CJ231" s="8">
        <f>CJ$3*temperature!$I341+CJ$4*temperature!$I341^2</f>
        <v>-22.803706710966157</v>
      </c>
      <c r="CK231" s="13"/>
      <c r="CL231" s="13"/>
      <c r="CM231" s="13"/>
    </row>
    <row r="232" spans="1:91" x14ac:dyDescent="0.3">
      <c r="A232">
        <f t="shared" si="265"/>
        <v>2186</v>
      </c>
      <c r="B232" s="4">
        <f t="shared" si="266"/>
        <v>1165.3948804877107</v>
      </c>
      <c r="C232" s="4">
        <f t="shared" si="267"/>
        <v>2964.1158191852069</v>
      </c>
      <c r="D232" s="4">
        <f t="shared" si="268"/>
        <v>4369.7935576641485</v>
      </c>
      <c r="E232" s="11">
        <f t="shared" si="269"/>
        <v>4.9315393510706261E-7</v>
      </c>
      <c r="F232" s="11">
        <f t="shared" si="270"/>
        <v>9.7154632083506949E-7</v>
      </c>
      <c r="G232" s="11">
        <f t="shared" si="271"/>
        <v>1.9833772540046856E-6</v>
      </c>
      <c r="H232" s="4">
        <f t="shared" si="272"/>
        <v>213978.96167705514</v>
      </c>
      <c r="I232" s="4">
        <f t="shared" si="273"/>
        <v>98233.191392705863</v>
      </c>
      <c r="J232" s="4">
        <f t="shared" si="274"/>
        <v>36374.967892713124</v>
      </c>
      <c r="K232" s="4">
        <f t="shared" si="275"/>
        <v>183610.69304466675</v>
      </c>
      <c r="L232" s="4">
        <f t="shared" si="276"/>
        <v>33140.807372266841</v>
      </c>
      <c r="M232" s="4">
        <f t="shared" si="277"/>
        <v>8324.1845210090851</v>
      </c>
      <c r="N232" s="11">
        <f t="shared" si="278"/>
        <v>2.7357272557990697E-3</v>
      </c>
      <c r="O232" s="11">
        <f t="shared" si="279"/>
        <v>4.4919203838602595E-3</v>
      </c>
      <c r="P232" s="11">
        <f t="shared" si="280"/>
        <v>4.1534087622061566E-3</v>
      </c>
      <c r="Q232" s="4">
        <f t="shared" si="281"/>
        <v>4504.2160213335383</v>
      </c>
      <c r="R232" s="4">
        <f t="shared" si="282"/>
        <v>6811.1827400559459</v>
      </c>
      <c r="S232" s="4">
        <f t="shared" si="283"/>
        <v>4267.3296134310694</v>
      </c>
      <c r="T232" s="4">
        <f t="shared" si="284"/>
        <v>21.04980782237585</v>
      </c>
      <c r="U232" s="4">
        <f t="shared" si="285"/>
        <v>69.336877317025639</v>
      </c>
      <c r="V232" s="4">
        <f t="shared" si="286"/>
        <v>117.31500701299392</v>
      </c>
      <c r="W232" s="11">
        <f t="shared" si="287"/>
        <v>-1.0734613539272964E-2</v>
      </c>
      <c r="X232" s="11">
        <f t="shared" si="288"/>
        <v>-1.217998157191269E-2</v>
      </c>
      <c r="Y232" s="11">
        <f t="shared" si="289"/>
        <v>-9.7425357312937999E-3</v>
      </c>
      <c r="Z232" s="4">
        <f t="shared" si="304"/>
        <v>5145.3894607540242</v>
      </c>
      <c r="AA232" s="4">
        <f t="shared" si="305"/>
        <v>20796.031340314763</v>
      </c>
      <c r="AB232" s="4">
        <f t="shared" si="306"/>
        <v>55999.011968796258</v>
      </c>
      <c r="AC232" s="12">
        <f t="shared" si="290"/>
        <v>1.1331791068575148</v>
      </c>
      <c r="AD232" s="12">
        <f t="shared" si="291"/>
        <v>3.0295813857987968</v>
      </c>
      <c r="AE232" s="12">
        <f t="shared" si="292"/>
        <v>13.04887971679519</v>
      </c>
      <c r="AF232" s="11">
        <f t="shared" si="293"/>
        <v>-4.0504037456468023E-3</v>
      </c>
      <c r="AG232" s="11">
        <f t="shared" si="294"/>
        <v>2.9673830763510267E-4</v>
      </c>
      <c r="AH232" s="11">
        <f t="shared" si="295"/>
        <v>9.7937136394747881E-3</v>
      </c>
      <c r="AI232" s="1">
        <f t="shared" si="259"/>
        <v>415155.16567536443</v>
      </c>
      <c r="AJ232" s="1">
        <f t="shared" si="260"/>
        <v>187203.66309542075</v>
      </c>
      <c r="AK232" s="1">
        <f t="shared" si="261"/>
        <v>69567.241216291121</v>
      </c>
      <c r="AL232" s="10">
        <f t="shared" si="296"/>
        <v>82.135658652975579</v>
      </c>
      <c r="AM232" s="10">
        <f t="shared" si="297"/>
        <v>19.538894862389807</v>
      </c>
      <c r="AN232" s="10">
        <f t="shared" si="298"/>
        <v>6.1994958441080534</v>
      </c>
      <c r="AO232" s="7">
        <f t="shared" si="299"/>
        <v>3.5164667783968077E-3</v>
      </c>
      <c r="AP232" s="7">
        <f t="shared" si="300"/>
        <v>4.4298206848581408E-3</v>
      </c>
      <c r="AQ232" s="7">
        <f t="shared" si="301"/>
        <v>4.0184062906281912E-3</v>
      </c>
      <c r="AR232" s="1">
        <f t="shared" si="307"/>
        <v>213978.96167705514</v>
      </c>
      <c r="AS232" s="1">
        <f t="shared" si="302"/>
        <v>98233.191392705863</v>
      </c>
      <c r="AT232" s="1">
        <f t="shared" si="303"/>
        <v>36374.967892713124</v>
      </c>
      <c r="AU232" s="1">
        <f t="shared" si="262"/>
        <v>42795.792335411032</v>
      </c>
      <c r="AV232" s="1">
        <f t="shared" si="263"/>
        <v>19646.638278541173</v>
      </c>
      <c r="AW232" s="1">
        <f t="shared" si="264"/>
        <v>7274.9935785426251</v>
      </c>
      <c r="AX232" s="1">
        <f t="shared" si="326"/>
        <v>146888.55443573339</v>
      </c>
      <c r="AY232" s="1">
        <f t="shared" si="309"/>
        <v>26512.645897813472</v>
      </c>
      <c r="AZ232" s="1">
        <f t="shared" si="310"/>
        <v>6659.3476168072675</v>
      </c>
      <c r="BA232" s="1">
        <f t="shared" si="327"/>
        <v>13865.203366332697</v>
      </c>
      <c r="BB232" s="1">
        <f t="shared" si="328"/>
        <v>30190.637391930475</v>
      </c>
      <c r="BC232" s="1">
        <f t="shared" si="329"/>
        <v>38470.68715818278</v>
      </c>
      <c r="BD232" s="1">
        <f t="shared" si="311"/>
        <v>526.53609610857086</v>
      </c>
      <c r="BE232">
        <f t="shared" si="338"/>
        <v>0</v>
      </c>
      <c r="BF232">
        <f t="shared" si="339"/>
        <v>0</v>
      </c>
      <c r="BG232">
        <f t="shared" si="340"/>
        <v>0</v>
      </c>
      <c r="BH232">
        <f t="shared" si="312"/>
        <v>0</v>
      </c>
      <c r="BI232">
        <f t="shared" si="330"/>
        <v>0</v>
      </c>
      <c r="BJ232">
        <f t="shared" si="313"/>
        <v>0</v>
      </c>
      <c r="BK232">
        <f t="shared" si="314"/>
        <v>0</v>
      </c>
      <c r="BL232">
        <f t="shared" si="315"/>
        <v>0</v>
      </c>
      <c r="BM232">
        <f t="shared" si="316"/>
        <v>0</v>
      </c>
      <c r="BN232">
        <f t="shared" si="317"/>
        <v>0</v>
      </c>
      <c r="BO232">
        <f t="shared" si="331"/>
        <v>0</v>
      </c>
      <c r="BP232">
        <f t="shared" si="332"/>
        <v>0</v>
      </c>
      <c r="BQ232">
        <f t="shared" si="333"/>
        <v>0</v>
      </c>
      <c r="BR232" s="13">
        <f t="shared" si="308"/>
        <v>6.3802041525564089E-3</v>
      </c>
      <c r="BS232" s="8">
        <f>BS$3*temperature!$I342</f>
        <v>-36.736436451058282</v>
      </c>
      <c r="BT232" s="8">
        <f>BT$3*temperature!$I342</f>
        <v>-33.953969026998408</v>
      </c>
      <c r="BU232" s="8">
        <f>BU$3*temperature!$I342</f>
        <v>-29.808661007561724</v>
      </c>
      <c r="BV232" s="8">
        <f t="shared" si="334"/>
        <v>-25.402020840259969</v>
      </c>
      <c r="BW232" s="8">
        <f t="shared" si="318"/>
        <v>-18.133186621003233</v>
      </c>
      <c r="BX232" s="8">
        <f t="shared" si="319"/>
        <v>-15.919376392861205</v>
      </c>
      <c r="BY232" s="15">
        <f t="shared" si="335"/>
        <v>0.30853334470528915</v>
      </c>
      <c r="BZ232" s="15">
        <f t="shared" si="320"/>
        <v>0.46594795422636232</v>
      </c>
      <c r="CA232" s="15">
        <f t="shared" si="321"/>
        <v>0.46594795422636226</v>
      </c>
      <c r="CB232" s="8">
        <f t="shared" si="336"/>
        <v>5.6672078053991575</v>
      </c>
      <c r="CC232" s="8">
        <f t="shared" si="322"/>
        <v>7.9103912029975891</v>
      </c>
      <c r="CD232" s="8">
        <f t="shared" si="323"/>
        <v>6.9446423073502599</v>
      </c>
      <c r="CE232" s="8">
        <f t="shared" si="337"/>
        <v>-31.069228645659127</v>
      </c>
      <c r="CF232" s="8">
        <f t="shared" si="324"/>
        <v>-26.04357782400082</v>
      </c>
      <c r="CG232" s="8">
        <f t="shared" si="325"/>
        <v>-22.864018700211464</v>
      </c>
      <c r="CH232" s="8">
        <f>CH$3*temperature!$I342+CH$4*temperature!$I342^2</f>
        <v>-31.069228645659127</v>
      </c>
      <c r="CI232" s="8">
        <f>CI$3*temperature!$I342+CI$4*temperature!$I342^2</f>
        <v>-26.043614656705952</v>
      </c>
      <c r="CJ232" s="8">
        <f>CJ$3*temperature!$I342+CJ$4*temperature!$I342^2</f>
        <v>-22.864037500740864</v>
      </c>
      <c r="CK232" s="13"/>
      <c r="CL232" s="13"/>
      <c r="CM232" s="13"/>
    </row>
    <row r="233" spans="1:91" x14ac:dyDescent="0.3">
      <c r="A233">
        <f t="shared" si="265"/>
        <v>2187</v>
      </c>
      <c r="B233" s="4">
        <f t="shared" si="266"/>
        <v>1165.3954264708282</v>
      </c>
      <c r="C233" s="4">
        <f t="shared" si="267"/>
        <v>2964.1185549722345</v>
      </c>
      <c r="D233" s="4">
        <f t="shared" si="268"/>
        <v>4369.8017912658379</v>
      </c>
      <c r="E233" s="11">
        <f t="shared" si="269"/>
        <v>4.6849623835170947E-7</v>
      </c>
      <c r="F233" s="11">
        <f t="shared" si="270"/>
        <v>9.2296900479331592E-7</v>
      </c>
      <c r="G233" s="11">
        <f t="shared" si="271"/>
        <v>1.8842083913044511E-6</v>
      </c>
      <c r="H233" s="4">
        <f t="shared" si="272"/>
        <v>214556.8336918648</v>
      </c>
      <c r="I233" s="4">
        <f t="shared" si="273"/>
        <v>98669.827755567603</v>
      </c>
      <c r="J233" s="4">
        <f t="shared" si="274"/>
        <v>36524.51802920203</v>
      </c>
      <c r="K233" s="4">
        <f t="shared" si="275"/>
        <v>184106.4661988662</v>
      </c>
      <c r="L233" s="4">
        <f t="shared" si="276"/>
        <v>33288.084105155453</v>
      </c>
      <c r="M233" s="4">
        <f t="shared" si="277"/>
        <v>8358.3923880038637</v>
      </c>
      <c r="N233" s="11">
        <f t="shared" si="278"/>
        <v>2.7001322525308513E-3</v>
      </c>
      <c r="O233" s="11">
        <f t="shared" si="279"/>
        <v>4.4439693708806516E-3</v>
      </c>
      <c r="P233" s="11">
        <f t="shared" si="280"/>
        <v>4.1094556359777545E-3</v>
      </c>
      <c r="Q233" s="4">
        <f t="shared" si="281"/>
        <v>4467.8985210474402</v>
      </c>
      <c r="R233" s="4">
        <f t="shared" si="282"/>
        <v>6758.1289127575074</v>
      </c>
      <c r="S233" s="4">
        <f t="shared" si="283"/>
        <v>4243.1285498283942</v>
      </c>
      <c r="T233" s="4">
        <f t="shared" si="284"/>
        <v>20.82384627032668</v>
      </c>
      <c r="U233" s="4">
        <f t="shared" si="285"/>
        <v>68.492355429050292</v>
      </c>
      <c r="V233" s="4">
        <f t="shared" si="286"/>
        <v>116.17206136535285</v>
      </c>
      <c r="W233" s="11">
        <f t="shared" si="287"/>
        <v>-1.0734613539272964E-2</v>
      </c>
      <c r="X233" s="11">
        <f t="shared" si="288"/>
        <v>-1.217998157191269E-2</v>
      </c>
      <c r="Y233" s="11">
        <f t="shared" si="289"/>
        <v>-9.7425357312937999E-3</v>
      </c>
      <c r="Z233" s="4">
        <f t="shared" si="304"/>
        <v>5083.4098892695583</v>
      </c>
      <c r="AA233" s="4">
        <f t="shared" si="305"/>
        <v>20641.15564915313</v>
      </c>
      <c r="AB233" s="4">
        <f t="shared" si="306"/>
        <v>56229.2227229009</v>
      </c>
      <c r="AC233" s="12">
        <f t="shared" si="290"/>
        <v>1.1285892739586103</v>
      </c>
      <c r="AD233" s="12">
        <f t="shared" si="291"/>
        <v>3.0304803786520615</v>
      </c>
      <c r="AE233" s="12">
        <f t="shared" si="292"/>
        <v>13.176676708057432</v>
      </c>
      <c r="AF233" s="11">
        <f t="shared" si="293"/>
        <v>-4.0504037456468023E-3</v>
      </c>
      <c r="AG233" s="11">
        <f t="shared" si="294"/>
        <v>2.9673830763510267E-4</v>
      </c>
      <c r="AH233" s="11">
        <f t="shared" si="295"/>
        <v>9.7937136394747881E-3</v>
      </c>
      <c r="AI233" s="1">
        <f t="shared" si="259"/>
        <v>416435.44144323899</v>
      </c>
      <c r="AJ233" s="1">
        <f t="shared" si="260"/>
        <v>188129.93506441987</v>
      </c>
      <c r="AK233" s="1">
        <f t="shared" si="261"/>
        <v>69885.510673204641</v>
      </c>
      <c r="AL233" s="10">
        <f t="shared" si="296"/>
        <v>82.421597694800752</v>
      </c>
      <c r="AM233" s="10">
        <f t="shared" si="297"/>
        <v>19.624583125004282</v>
      </c>
      <c r="AN233" s="10">
        <f t="shared" si="298"/>
        <v>6.2241588162757528</v>
      </c>
      <c r="AO233" s="7">
        <f t="shared" si="299"/>
        <v>3.4813021106128396E-3</v>
      </c>
      <c r="AP233" s="7">
        <f t="shared" si="300"/>
        <v>4.3855224780095592E-3</v>
      </c>
      <c r="AQ233" s="7">
        <f t="shared" si="301"/>
        <v>3.978222227721909E-3</v>
      </c>
      <c r="AR233" s="1">
        <f t="shared" si="307"/>
        <v>214556.8336918648</v>
      </c>
      <c r="AS233" s="1">
        <f t="shared" si="302"/>
        <v>98669.827755567603</v>
      </c>
      <c r="AT233" s="1">
        <f t="shared" si="303"/>
        <v>36524.51802920203</v>
      </c>
      <c r="AU233" s="1">
        <f t="shared" si="262"/>
        <v>42911.366738372963</v>
      </c>
      <c r="AV233" s="1">
        <f t="shared" si="263"/>
        <v>19733.965551113521</v>
      </c>
      <c r="AW233" s="1">
        <f t="shared" si="264"/>
        <v>7304.9036058404063</v>
      </c>
      <c r="AX233" s="1">
        <f t="shared" si="326"/>
        <v>147285.17295909298</v>
      </c>
      <c r="AY233" s="1">
        <f t="shared" si="309"/>
        <v>26630.467284124363</v>
      </c>
      <c r="AZ233" s="1">
        <f t="shared" si="310"/>
        <v>6686.7139104030921</v>
      </c>
      <c r="BA233" s="1">
        <f t="shared" si="327"/>
        <v>13868.35234325563</v>
      </c>
      <c r="BB233" s="1">
        <f t="shared" si="328"/>
        <v>30203.808526461868</v>
      </c>
      <c r="BC233" s="1">
        <f t="shared" si="329"/>
        <v>38488.68035456122</v>
      </c>
      <c r="BD233" s="1">
        <f t="shared" si="311"/>
        <v>511.41264273562467</v>
      </c>
      <c r="BE233">
        <f t="shared" si="338"/>
        <v>0</v>
      </c>
      <c r="BF233">
        <f t="shared" si="339"/>
        <v>0</v>
      </c>
      <c r="BG233">
        <f t="shared" si="340"/>
        <v>0</v>
      </c>
      <c r="BH233">
        <f t="shared" si="312"/>
        <v>0</v>
      </c>
      <c r="BI233">
        <f t="shared" si="330"/>
        <v>0</v>
      </c>
      <c r="BJ233">
        <f t="shared" si="313"/>
        <v>0</v>
      </c>
      <c r="BK233">
        <f t="shared" si="314"/>
        <v>0</v>
      </c>
      <c r="BL233">
        <f t="shared" si="315"/>
        <v>0</v>
      </c>
      <c r="BM233">
        <f t="shared" si="316"/>
        <v>0</v>
      </c>
      <c r="BN233">
        <f t="shared" si="317"/>
        <v>0</v>
      </c>
      <c r="BO233">
        <f t="shared" si="331"/>
        <v>0</v>
      </c>
      <c r="BP233">
        <f t="shared" si="332"/>
        <v>0</v>
      </c>
      <c r="BQ233">
        <f t="shared" si="333"/>
        <v>0</v>
      </c>
      <c r="BR233" s="13">
        <f t="shared" si="308"/>
        <v>6.1943729636469991E-3</v>
      </c>
      <c r="BS233" s="8">
        <f>BS$3*temperature!$I343</f>
        <v>-36.874729321161681</v>
      </c>
      <c r="BT233" s="8">
        <f>BT$3*temperature!$I343</f>
        <v>-34.081787407923869</v>
      </c>
      <c r="BU233" s="8">
        <f>BU$3*temperature!$I343</f>
        <v>-29.920874539491173</v>
      </c>
      <c r="BV233" s="8">
        <f t="shared" si="334"/>
        <v>-25.45481716497574</v>
      </c>
      <c r="BW233" s="8">
        <f t="shared" si="318"/>
        <v>-18.141667376815203</v>
      </c>
      <c r="BX233" s="8">
        <f t="shared" si="319"/>
        <v>-15.926821766180771</v>
      </c>
      <c r="BY233" s="15">
        <f t="shared" si="335"/>
        <v>0.30969480634620628</v>
      </c>
      <c r="BZ233" s="15">
        <f t="shared" si="320"/>
        <v>0.46770199697339399</v>
      </c>
      <c r="CA233" s="15">
        <f t="shared" si="321"/>
        <v>0.46770199697339404</v>
      </c>
      <c r="CB233" s="8">
        <f t="shared" si="336"/>
        <v>5.7099560780929703</v>
      </c>
      <c r="CC233" s="8">
        <f t="shared" si="322"/>
        <v>7.970060015554334</v>
      </c>
      <c r="CD233" s="8">
        <f t="shared" si="323"/>
        <v>6.997026386655202</v>
      </c>
      <c r="CE233" s="8">
        <f t="shared" si="337"/>
        <v>-31.164773243068709</v>
      </c>
      <c r="CF233" s="8">
        <f t="shared" si="324"/>
        <v>-26.111727392369538</v>
      </c>
      <c r="CG233" s="8">
        <f t="shared" si="325"/>
        <v>-22.923848152835973</v>
      </c>
      <c r="CH233" s="8">
        <f>CH$3*temperature!$I343+CH$4*temperature!$I343^2</f>
        <v>-31.164773243068712</v>
      </c>
      <c r="CI233" s="8">
        <f>CI$3*temperature!$I343+CI$4*temperature!$I343^2</f>
        <v>-26.111764242300826</v>
      </c>
      <c r="CJ233" s="8">
        <f>CJ$3*temperature!$I343+CJ$4*temperature!$I343^2</f>
        <v>-22.923866962158172</v>
      </c>
      <c r="CK233" s="13"/>
      <c r="CL233" s="13"/>
      <c r="CM233" s="13"/>
    </row>
    <row r="234" spans="1:91" x14ac:dyDescent="0.3">
      <c r="A234">
        <f t="shared" si="265"/>
        <v>2188</v>
      </c>
      <c r="B234" s="4">
        <f t="shared" si="266"/>
        <v>1165.3959451550329</v>
      </c>
      <c r="C234" s="4">
        <f t="shared" si="267"/>
        <v>2964.1211539723099</v>
      </c>
      <c r="D234" s="4">
        <f t="shared" si="268"/>
        <v>4369.8096132021819</v>
      </c>
      <c r="E234" s="11">
        <f t="shared" si="269"/>
        <v>4.4507142643412396E-7</v>
      </c>
      <c r="F234" s="11">
        <f t="shared" si="270"/>
        <v>8.768205545536501E-7</v>
      </c>
      <c r="G234" s="11">
        <f t="shared" si="271"/>
        <v>1.7899979717392285E-6</v>
      </c>
      <c r="H234" s="4">
        <f t="shared" si="272"/>
        <v>215128.708468606</v>
      </c>
      <c r="I234" s="4">
        <f t="shared" si="273"/>
        <v>99103.718028825519</v>
      </c>
      <c r="J234" s="4">
        <f t="shared" si="274"/>
        <v>36673.090735974882</v>
      </c>
      <c r="K234" s="4">
        <f t="shared" si="275"/>
        <v>184597.09711791333</v>
      </c>
      <c r="L234" s="4">
        <f t="shared" si="276"/>
        <v>33434.435666036654</v>
      </c>
      <c r="M234" s="4">
        <f t="shared" si="277"/>
        <v>8392.3772388566285</v>
      </c>
      <c r="N234" s="11">
        <f t="shared" si="278"/>
        <v>2.6649304023746989E-3</v>
      </c>
      <c r="O234" s="11">
        <f t="shared" si="279"/>
        <v>4.3965149937401637E-3</v>
      </c>
      <c r="P234" s="11">
        <f t="shared" si="280"/>
        <v>4.0659554224256045E-3</v>
      </c>
      <c r="Q234" s="4">
        <f t="shared" si="281"/>
        <v>4431.7181549610532</v>
      </c>
      <c r="R234" s="4">
        <f t="shared" si="282"/>
        <v>6705.171227228564</v>
      </c>
      <c r="S234" s="4">
        <f t="shared" si="283"/>
        <v>4218.8815597842286</v>
      </c>
      <c r="T234" s="4">
        <f t="shared" si="284"/>
        <v>20.600310328213492</v>
      </c>
      <c r="U234" s="4">
        <f t="shared" si="285"/>
        <v>67.658119802107564</v>
      </c>
      <c r="V234" s="4">
        <f t="shared" si="286"/>
        <v>115.04025090652284</v>
      </c>
      <c r="W234" s="11">
        <f t="shared" si="287"/>
        <v>-1.0734613539272964E-2</v>
      </c>
      <c r="X234" s="11">
        <f t="shared" si="288"/>
        <v>-1.217998157191269E-2</v>
      </c>
      <c r="Y234" s="11">
        <f t="shared" si="289"/>
        <v>-9.7425357312937999E-3</v>
      </c>
      <c r="Z234" s="4">
        <f t="shared" si="304"/>
        <v>5021.998501624249</v>
      </c>
      <c r="AA234" s="4">
        <f t="shared" si="305"/>
        <v>20486.454378943265</v>
      </c>
      <c r="AB234" s="4">
        <f t="shared" si="306"/>
        <v>56457.902923997972</v>
      </c>
      <c r="AC234" s="12">
        <f t="shared" si="290"/>
        <v>1.1240180317360715</v>
      </c>
      <c r="AD234" s="12">
        <f t="shared" si="291"/>
        <v>3.0313796382709444</v>
      </c>
      <c r="AE234" s="12">
        <f t="shared" si="292"/>
        <v>13.305725306456084</v>
      </c>
      <c r="AF234" s="11">
        <f t="shared" si="293"/>
        <v>-4.0504037456468023E-3</v>
      </c>
      <c r="AG234" s="11">
        <f t="shared" si="294"/>
        <v>2.9673830763510267E-4</v>
      </c>
      <c r="AH234" s="11">
        <f t="shared" si="295"/>
        <v>9.7937136394747881E-3</v>
      </c>
      <c r="AI234" s="1">
        <f t="shared" si="259"/>
        <v>417703.26403728803</v>
      </c>
      <c r="AJ234" s="1">
        <f t="shared" si="260"/>
        <v>189050.90710909141</v>
      </c>
      <c r="AK234" s="1">
        <f t="shared" si="261"/>
        <v>70201.863211724587</v>
      </c>
      <c r="AL234" s="10">
        <f t="shared" si="296"/>
        <v>82.705662831995596</v>
      </c>
      <c r="AM234" s="10">
        <f t="shared" si="297"/>
        <v>19.709786534916393</v>
      </c>
      <c r="AN234" s="10">
        <f t="shared" si="298"/>
        <v>6.2486722923580151</v>
      </c>
      <c r="AO234" s="7">
        <f t="shared" si="299"/>
        <v>3.4464890895067111E-3</v>
      </c>
      <c r="AP234" s="7">
        <f t="shared" si="300"/>
        <v>4.3416672532294639E-3</v>
      </c>
      <c r="AQ234" s="7">
        <f t="shared" si="301"/>
        <v>3.9384400054446895E-3</v>
      </c>
      <c r="AR234" s="1">
        <f t="shared" si="307"/>
        <v>215128.708468606</v>
      </c>
      <c r="AS234" s="1">
        <f t="shared" si="302"/>
        <v>99103.718028825519</v>
      </c>
      <c r="AT234" s="1">
        <f t="shared" si="303"/>
        <v>36673.090735974882</v>
      </c>
      <c r="AU234" s="1">
        <f t="shared" si="262"/>
        <v>43025.741693721204</v>
      </c>
      <c r="AV234" s="1">
        <f t="shared" si="263"/>
        <v>19820.743605765107</v>
      </c>
      <c r="AW234" s="1">
        <f t="shared" si="264"/>
        <v>7334.6181471949767</v>
      </c>
      <c r="AX234" s="1">
        <f t="shared" si="326"/>
        <v>147677.67769433063</v>
      </c>
      <c r="AY234" s="1">
        <f t="shared" si="309"/>
        <v>26747.548532829322</v>
      </c>
      <c r="AZ234" s="1">
        <f t="shared" si="310"/>
        <v>6713.9017910853036</v>
      </c>
      <c r="BA234" s="1">
        <f t="shared" si="327"/>
        <v>13871.460083849492</v>
      </c>
      <c r="BB234" s="1">
        <f t="shared" si="328"/>
        <v>30216.83824930937</v>
      </c>
      <c r="BC234" s="1">
        <f t="shared" si="329"/>
        <v>38506.480677093561</v>
      </c>
      <c r="BD234" s="1">
        <f t="shared" si="311"/>
        <v>496.72122916456914</v>
      </c>
      <c r="BE234">
        <f t="shared" si="338"/>
        <v>0</v>
      </c>
      <c r="BF234">
        <f t="shared" si="339"/>
        <v>0</v>
      </c>
      <c r="BG234">
        <f t="shared" si="340"/>
        <v>0</v>
      </c>
      <c r="BH234">
        <f t="shared" si="312"/>
        <v>0</v>
      </c>
      <c r="BI234">
        <f t="shared" si="330"/>
        <v>0</v>
      </c>
      <c r="BJ234">
        <f t="shared" si="313"/>
        <v>0</v>
      </c>
      <c r="BK234">
        <f t="shared" si="314"/>
        <v>0</v>
      </c>
      <c r="BL234">
        <f t="shared" si="315"/>
        <v>0</v>
      </c>
      <c r="BM234">
        <f t="shared" si="316"/>
        <v>0</v>
      </c>
      <c r="BN234">
        <f t="shared" si="317"/>
        <v>0</v>
      </c>
      <c r="BO234">
        <f t="shared" si="331"/>
        <v>0</v>
      </c>
      <c r="BP234">
        <f t="shared" si="332"/>
        <v>0</v>
      </c>
      <c r="BQ234">
        <f t="shared" si="333"/>
        <v>0</v>
      </c>
      <c r="BR234" s="13">
        <f t="shared" si="308"/>
        <v>6.0139543336378632E-3</v>
      </c>
      <c r="BS234" s="8">
        <f>BS$3*temperature!$I344</f>
        <v>-37.012326332273915</v>
      </c>
      <c r="BT234" s="8">
        <f>BT$3*temperature!$I344</f>
        <v>-34.208962635160098</v>
      </c>
      <c r="BU234" s="8">
        <f>BU$3*temperature!$I344</f>
        <v>-30.032523437863851</v>
      </c>
      <c r="BV234" s="8">
        <f t="shared" si="334"/>
        <v>-25.507029007163997</v>
      </c>
      <c r="BW234" s="8">
        <f t="shared" si="318"/>
        <v>-18.149660440221258</v>
      </c>
      <c r="BX234" s="8">
        <f t="shared" si="319"/>
        <v>-15.933838987563446</v>
      </c>
      <c r="BY234" s="15">
        <f t="shared" si="335"/>
        <v>0.3108504237702443</v>
      </c>
      <c r="BZ234" s="15">
        <f t="shared" si="320"/>
        <v>0.46944721376710297</v>
      </c>
      <c r="CA234" s="15">
        <f t="shared" si="321"/>
        <v>0.46944721376710308</v>
      </c>
      <c r="CB234" s="8">
        <f t="shared" si="336"/>
        <v>5.7526486625549582</v>
      </c>
      <c r="CC234" s="8">
        <f t="shared" si="322"/>
        <v>8.0296510974694204</v>
      </c>
      <c r="CD234" s="8">
        <f t="shared" si="323"/>
        <v>7.0493422251502027</v>
      </c>
      <c r="CE234" s="8">
        <f t="shared" si="337"/>
        <v>-31.259677669718954</v>
      </c>
      <c r="CF234" s="8">
        <f t="shared" si="324"/>
        <v>-26.17931153769068</v>
      </c>
      <c r="CG234" s="8">
        <f t="shared" si="325"/>
        <v>-22.983181212713649</v>
      </c>
      <c r="CH234" s="8">
        <f>CH$3*temperature!$I344+CH$4*temperature!$I344^2</f>
        <v>-31.259677669718954</v>
      </c>
      <c r="CI234" s="8">
        <f>CI$3*temperature!$I344+CI$4*temperature!$I344^2</f>
        <v>-26.179348403857496</v>
      </c>
      <c r="CJ234" s="8">
        <f>CJ$3*temperature!$I344+CJ$4*temperature!$I344^2</f>
        <v>-22.983200030323005</v>
      </c>
      <c r="CK234" s="13"/>
      <c r="CL234" s="13"/>
      <c r="CM234" s="13"/>
    </row>
    <row r="235" spans="1:91" x14ac:dyDescent="0.3">
      <c r="A235">
        <f t="shared" si="265"/>
        <v>2189</v>
      </c>
      <c r="B235" s="4">
        <f t="shared" si="266"/>
        <v>1165.3964379052468</v>
      </c>
      <c r="C235" s="4">
        <f t="shared" si="267"/>
        <v>2964.1236230245463</v>
      </c>
      <c r="D235" s="4">
        <f t="shared" si="268"/>
        <v>4369.8170440550093</v>
      </c>
      <c r="E235" s="11">
        <f t="shared" si="269"/>
        <v>4.2281785511241776E-7</v>
      </c>
      <c r="F235" s="11">
        <f t="shared" si="270"/>
        <v>8.3297952682596752E-7</v>
      </c>
      <c r="G235" s="11">
        <f t="shared" si="271"/>
        <v>1.700498073152267E-6</v>
      </c>
      <c r="H235" s="4">
        <f t="shared" si="272"/>
        <v>215694.61329620556</v>
      </c>
      <c r="I235" s="4">
        <f t="shared" si="273"/>
        <v>99534.857677154127</v>
      </c>
      <c r="J235" s="4">
        <f t="shared" si="274"/>
        <v>36820.685637161805</v>
      </c>
      <c r="K235" s="4">
        <f t="shared" si="275"/>
        <v>185082.60904238556</v>
      </c>
      <c r="L235" s="4">
        <f t="shared" si="276"/>
        <v>33579.860470053638</v>
      </c>
      <c r="M235" s="4">
        <f t="shared" si="277"/>
        <v>8426.1389586676451</v>
      </c>
      <c r="N235" s="11">
        <f t="shared" si="278"/>
        <v>2.6301167897677669E-3</v>
      </c>
      <c r="O235" s="11">
        <f t="shared" si="279"/>
        <v>4.3495516260412259E-3</v>
      </c>
      <c r="P235" s="11">
        <f t="shared" si="280"/>
        <v>4.0229030285603429E-3</v>
      </c>
      <c r="Q235" s="4">
        <f t="shared" si="281"/>
        <v>4395.678046177919</v>
      </c>
      <c r="R235" s="4">
        <f t="shared" si="282"/>
        <v>6652.3171719666325</v>
      </c>
      <c r="S235" s="4">
        <f t="shared" si="283"/>
        <v>4194.5928879394305</v>
      </c>
      <c r="T235" s="4">
        <f t="shared" si="284"/>
        <v>20.379173958051027</v>
      </c>
      <c r="U235" s="4">
        <f t="shared" si="285"/>
        <v>66.834045149727629</v>
      </c>
      <c r="V235" s="4">
        <f t="shared" si="286"/>
        <v>113.91946715152903</v>
      </c>
      <c r="W235" s="11">
        <f t="shared" si="287"/>
        <v>-1.0734613539272964E-2</v>
      </c>
      <c r="X235" s="11">
        <f t="shared" si="288"/>
        <v>-1.217998157191269E-2</v>
      </c>
      <c r="Y235" s="11">
        <f t="shared" si="289"/>
        <v>-9.7425357312937999E-3</v>
      </c>
      <c r="Z235" s="4">
        <f t="shared" si="304"/>
        <v>4961.1547155307026</v>
      </c>
      <c r="AA235" s="4">
        <f t="shared" si="305"/>
        <v>20331.951008303135</v>
      </c>
      <c r="AB235" s="4">
        <f t="shared" si="306"/>
        <v>56685.051983881727</v>
      </c>
      <c r="AC235" s="12">
        <f t="shared" si="290"/>
        <v>1.1194653048901533</v>
      </c>
      <c r="AD235" s="12">
        <f t="shared" si="291"/>
        <v>3.0322791647346046</v>
      </c>
      <c r="AE235" s="12">
        <f t="shared" si="292"/>
        <v>13.436037769873028</v>
      </c>
      <c r="AF235" s="11">
        <f t="shared" si="293"/>
        <v>-4.0504037456468023E-3</v>
      </c>
      <c r="AG235" s="11">
        <f t="shared" si="294"/>
        <v>2.9673830763510267E-4</v>
      </c>
      <c r="AH235" s="11">
        <f t="shared" si="295"/>
        <v>9.7937136394747881E-3</v>
      </c>
      <c r="AI235" s="1">
        <f t="shared" si="259"/>
        <v>418958.67932728044</v>
      </c>
      <c r="AJ235" s="1">
        <f t="shared" si="260"/>
        <v>189966.56000394738</v>
      </c>
      <c r="AK235" s="1">
        <f t="shared" si="261"/>
        <v>70516.295037747113</v>
      </c>
      <c r="AL235" s="10">
        <f t="shared" si="296"/>
        <v>82.987856554940592</v>
      </c>
      <c r="AM235" s="10">
        <f t="shared" si="297"/>
        <v>19.794504136335515</v>
      </c>
      <c r="AN235" s="10">
        <f t="shared" si="298"/>
        <v>6.2730362130857795</v>
      </c>
      <c r="AO235" s="7">
        <f t="shared" si="299"/>
        <v>3.4120241986116441E-3</v>
      </c>
      <c r="AP235" s="7">
        <f t="shared" si="300"/>
        <v>4.2982505806971692E-3</v>
      </c>
      <c r="AQ235" s="7">
        <f t="shared" si="301"/>
        <v>3.8990556053902425E-3</v>
      </c>
      <c r="AR235" s="1">
        <f t="shared" si="307"/>
        <v>215694.61329620556</v>
      </c>
      <c r="AS235" s="1">
        <f t="shared" si="302"/>
        <v>99534.857677154127</v>
      </c>
      <c r="AT235" s="1">
        <f t="shared" si="303"/>
        <v>36820.685637161805</v>
      </c>
      <c r="AU235" s="1">
        <f t="shared" si="262"/>
        <v>43138.922659241114</v>
      </c>
      <c r="AV235" s="1">
        <f t="shared" si="263"/>
        <v>19906.971535430828</v>
      </c>
      <c r="AW235" s="1">
        <f t="shared" si="264"/>
        <v>7364.137127432361</v>
      </c>
      <c r="AX235" s="1">
        <f t="shared" si="326"/>
        <v>148066.08723390847</v>
      </c>
      <c r="AY235" s="1">
        <f t="shared" si="309"/>
        <v>26863.888376042909</v>
      </c>
      <c r="AZ235" s="1">
        <f t="shared" si="310"/>
        <v>6740.9111669341164</v>
      </c>
      <c r="BA235" s="1">
        <f t="shared" si="327"/>
        <v>13874.527053919062</v>
      </c>
      <c r="BB235" s="1">
        <f t="shared" si="328"/>
        <v>30229.728070546749</v>
      </c>
      <c r="BC235" s="1">
        <f t="shared" si="329"/>
        <v>38524.090242047976</v>
      </c>
      <c r="BD235" s="1">
        <f t="shared" si="311"/>
        <v>482.44960747405014</v>
      </c>
      <c r="BE235">
        <f t="shared" si="338"/>
        <v>0</v>
      </c>
      <c r="BF235">
        <f t="shared" si="339"/>
        <v>0</v>
      </c>
      <c r="BG235">
        <f t="shared" si="340"/>
        <v>0</v>
      </c>
      <c r="BH235">
        <f t="shared" si="312"/>
        <v>0</v>
      </c>
      <c r="BI235">
        <f t="shared" si="330"/>
        <v>0</v>
      </c>
      <c r="BJ235">
        <f t="shared" si="313"/>
        <v>0</v>
      </c>
      <c r="BK235">
        <f t="shared" si="314"/>
        <v>0</v>
      </c>
      <c r="BL235">
        <f t="shared" si="315"/>
        <v>0</v>
      </c>
      <c r="BM235">
        <f t="shared" si="316"/>
        <v>0</v>
      </c>
      <c r="BN235">
        <f t="shared" si="317"/>
        <v>0</v>
      </c>
      <c r="BO235">
        <f t="shared" si="331"/>
        <v>0</v>
      </c>
      <c r="BP235">
        <f t="shared" si="332"/>
        <v>0</v>
      </c>
      <c r="BQ235">
        <f t="shared" si="333"/>
        <v>0</v>
      </c>
      <c r="BR235" s="13">
        <f t="shared" si="308"/>
        <v>5.8387906151823911E-3</v>
      </c>
      <c r="BS235" s="8">
        <f>BS$3*temperature!$I345</f>
        <v>-37.149232021356006</v>
      </c>
      <c r="BT235" s="8">
        <f>BT$3*temperature!$I345</f>
        <v>-34.335498902032526</v>
      </c>
      <c r="BU235" s="8">
        <f>BU$3*temperature!$I345</f>
        <v>-30.143611384058396</v>
      </c>
      <c r="BV235" s="8">
        <f t="shared" si="334"/>
        <v>-25.558662897600772</v>
      </c>
      <c r="BW235" s="8">
        <f t="shared" si="318"/>
        <v>-18.157172787549911</v>
      </c>
      <c r="BX235" s="8">
        <f t="shared" si="319"/>
        <v>-15.940434181624939</v>
      </c>
      <c r="BY235" s="15">
        <f t="shared" si="335"/>
        <v>0.31200023508136465</v>
      </c>
      <c r="BZ235" s="15">
        <f t="shared" si="320"/>
        <v>0.47118366215220248</v>
      </c>
      <c r="CA235" s="15">
        <f t="shared" si="321"/>
        <v>0.47118366215220248</v>
      </c>
      <c r="CB235" s="8">
        <f t="shared" si="336"/>
        <v>5.795284561877617</v>
      </c>
      <c r="CC235" s="8">
        <f t="shared" si="322"/>
        <v>8.089163057241306</v>
      </c>
      <c r="CD235" s="8">
        <f t="shared" si="323"/>
        <v>7.1015886012167275</v>
      </c>
      <c r="CE235" s="8">
        <f t="shared" si="337"/>
        <v>-31.353947459478391</v>
      </c>
      <c r="CF235" s="8">
        <f t="shared" si="324"/>
        <v>-26.246335844791219</v>
      </c>
      <c r="CG235" s="8">
        <f t="shared" si="325"/>
        <v>-23.042022782841666</v>
      </c>
      <c r="CH235" s="8">
        <f>CH$3*temperature!$I345+CH$4*temperature!$I345^2</f>
        <v>-31.353947459478391</v>
      </c>
      <c r="CI235" s="8">
        <f>CI$3*temperature!$I345+CI$4*temperature!$I345^2</f>
        <v>-26.246372726217125</v>
      </c>
      <c r="CJ235" s="8">
        <f>CJ$3*temperature!$I345+CJ$4*temperature!$I345^2</f>
        <v>-23.042041608239774</v>
      </c>
      <c r="CK235" s="13"/>
      <c r="CL235" s="13"/>
      <c r="CM235" s="13"/>
    </row>
    <row r="236" spans="1:91" x14ac:dyDescent="0.3">
      <c r="A236">
        <f t="shared" si="265"/>
        <v>2190</v>
      </c>
      <c r="B236" s="4">
        <f t="shared" si="266"/>
        <v>1165.396906018148</v>
      </c>
      <c r="C236" s="4">
        <f t="shared" si="267"/>
        <v>2964.1259686261246</v>
      </c>
      <c r="D236" s="4">
        <f t="shared" si="268"/>
        <v>4369.8241033771992</v>
      </c>
      <c r="E236" s="11">
        <f t="shared" si="269"/>
        <v>4.0167696235679688E-7</v>
      </c>
      <c r="F236" s="11">
        <f t="shared" si="270"/>
        <v>7.9133055048466909E-7</v>
      </c>
      <c r="G236" s="11">
        <f t="shared" si="271"/>
        <v>1.6154731694946537E-6</v>
      </c>
      <c r="H236" s="4">
        <f t="shared" si="272"/>
        <v>216254.57577352703</v>
      </c>
      <c r="I236" s="4">
        <f t="shared" si="273"/>
        <v>99963.242611804599</v>
      </c>
      <c r="J236" s="4">
        <f t="shared" si="274"/>
        <v>36967.302490115922</v>
      </c>
      <c r="K236" s="4">
        <f t="shared" si="275"/>
        <v>185563.02548666578</v>
      </c>
      <c r="L236" s="4">
        <f t="shared" si="276"/>
        <v>33724.357085315656</v>
      </c>
      <c r="M236" s="4">
        <f t="shared" si="277"/>
        <v>8459.6774642590099</v>
      </c>
      <c r="N236" s="11">
        <f t="shared" si="278"/>
        <v>2.5956865789058536E-3</v>
      </c>
      <c r="O236" s="11">
        <f t="shared" si="279"/>
        <v>4.3030737245284278E-3</v>
      </c>
      <c r="P236" s="11">
        <f t="shared" si="280"/>
        <v>3.9802934363983855E-3</v>
      </c>
      <c r="Q236" s="4">
        <f t="shared" si="281"/>
        <v>4359.7812150212594</v>
      </c>
      <c r="R236" s="4">
        <f t="shared" si="282"/>
        <v>6599.5740480906443</v>
      </c>
      <c r="S236" s="4">
        <f t="shared" si="283"/>
        <v>4170.2667057772696</v>
      </c>
      <c r="T236" s="4">
        <f t="shared" si="284"/>
        <v>20.160411401361735</v>
      </c>
      <c r="U236" s="4">
        <f t="shared" si="285"/>
        <v>66.020007711427567</v>
      </c>
      <c r="V236" s="4">
        <f t="shared" si="286"/>
        <v>112.80960267231531</v>
      </c>
      <c r="W236" s="11">
        <f t="shared" si="287"/>
        <v>-1.0734613539272964E-2</v>
      </c>
      <c r="X236" s="11">
        <f t="shared" si="288"/>
        <v>-1.217998157191269E-2</v>
      </c>
      <c r="Y236" s="11">
        <f t="shared" si="289"/>
        <v>-9.7425357312937999E-3</v>
      </c>
      <c r="Z236" s="4">
        <f t="shared" si="304"/>
        <v>4900.8778006984166</v>
      </c>
      <c r="AA236" s="4">
        <f t="shared" si="305"/>
        <v>20177.668468764336</v>
      </c>
      <c r="AB236" s="4">
        <f t="shared" si="306"/>
        <v>56910.66952345641</v>
      </c>
      <c r="AC236" s="12">
        <f t="shared" si="290"/>
        <v>1.1149310184261045</v>
      </c>
      <c r="AD236" s="12">
        <f t="shared" si="291"/>
        <v>3.033178958122225</v>
      </c>
      <c r="AE236" s="12">
        <f t="shared" si="292"/>
        <v>13.567626476240331</v>
      </c>
      <c r="AF236" s="11">
        <f t="shared" si="293"/>
        <v>-4.0504037456468023E-3</v>
      </c>
      <c r="AG236" s="11">
        <f t="shared" si="294"/>
        <v>2.9673830763510267E-4</v>
      </c>
      <c r="AH236" s="11">
        <f t="shared" si="295"/>
        <v>9.7937136394747881E-3</v>
      </c>
      <c r="AI236" s="1">
        <f t="shared" si="259"/>
        <v>420201.73405379354</v>
      </c>
      <c r="AJ236" s="1">
        <f t="shared" si="260"/>
        <v>190876.8755389835</v>
      </c>
      <c r="AK236" s="1">
        <f t="shared" si="261"/>
        <v>70828.80266140477</v>
      </c>
      <c r="AL236" s="10">
        <f t="shared" si="296"/>
        <v>83.268181563949398</v>
      </c>
      <c r="AM236" s="10">
        <f t="shared" si="297"/>
        <v>19.878735057845144</v>
      </c>
      <c r="AN236" s="10">
        <f t="shared" si="298"/>
        <v>6.2972505409251331</v>
      </c>
      <c r="AO236" s="7">
        <f t="shared" si="299"/>
        <v>3.3779039566255277E-3</v>
      </c>
      <c r="AP236" s="7">
        <f t="shared" si="300"/>
        <v>4.2552680748901978E-3</v>
      </c>
      <c r="AQ236" s="7">
        <f t="shared" si="301"/>
        <v>3.8600650493363399E-3</v>
      </c>
      <c r="AR236" s="1">
        <f t="shared" si="307"/>
        <v>216254.57577352703</v>
      </c>
      <c r="AS236" s="1">
        <f t="shared" si="302"/>
        <v>99963.242611804599</v>
      </c>
      <c r="AT236" s="1">
        <f t="shared" si="303"/>
        <v>36967.302490115922</v>
      </c>
      <c r="AU236" s="1">
        <f t="shared" si="262"/>
        <v>43250.915154705406</v>
      </c>
      <c r="AV236" s="1">
        <f t="shared" si="263"/>
        <v>19992.64852236092</v>
      </c>
      <c r="AW236" s="1">
        <f t="shared" si="264"/>
        <v>7393.4604980231852</v>
      </c>
      <c r="AX236" s="1">
        <f t="shared" si="326"/>
        <v>148450.4203893326</v>
      </c>
      <c r="AY236" s="1">
        <f t="shared" si="309"/>
        <v>26979.485668252528</v>
      </c>
      <c r="AZ236" s="1">
        <f t="shared" si="310"/>
        <v>6767.7419714072075</v>
      </c>
      <c r="BA236" s="1">
        <f t="shared" si="327"/>
        <v>13877.553712902964</v>
      </c>
      <c r="BB236" s="1">
        <f t="shared" si="328"/>
        <v>30242.479480762049</v>
      </c>
      <c r="BC236" s="1">
        <f t="shared" si="329"/>
        <v>38541.511135473098</v>
      </c>
      <c r="BD236" s="1">
        <f t="shared" si="311"/>
        <v>468.58587307325706</v>
      </c>
      <c r="BE236">
        <f t="shared" si="338"/>
        <v>0</v>
      </c>
      <c r="BF236">
        <f t="shared" si="339"/>
        <v>0</v>
      </c>
      <c r="BG236">
        <f t="shared" si="340"/>
        <v>0</v>
      </c>
      <c r="BH236">
        <f t="shared" si="312"/>
        <v>0</v>
      </c>
      <c r="BI236">
        <f t="shared" si="330"/>
        <v>0</v>
      </c>
      <c r="BJ236">
        <f t="shared" si="313"/>
        <v>0</v>
      </c>
      <c r="BK236">
        <f t="shared" si="314"/>
        <v>0</v>
      </c>
      <c r="BL236">
        <f t="shared" si="315"/>
        <v>0</v>
      </c>
      <c r="BM236">
        <f t="shared" si="316"/>
        <v>0</v>
      </c>
      <c r="BN236">
        <f t="shared" si="317"/>
        <v>0</v>
      </c>
      <c r="BO236">
        <f t="shared" si="331"/>
        <v>0</v>
      </c>
      <c r="BP236">
        <f t="shared" si="332"/>
        <v>0</v>
      </c>
      <c r="BQ236">
        <f t="shared" si="333"/>
        <v>0</v>
      </c>
      <c r="BR236" s="13">
        <f t="shared" si="308"/>
        <v>5.6687287526042632E-3</v>
      </c>
      <c r="BS236" s="8">
        <f>BS$3*temperature!$I346</f>
        <v>-37.285450942925024</v>
      </c>
      <c r="BT236" s="8">
        <f>BT$3*temperature!$I346</f>
        <v>-34.461400418092943</v>
      </c>
      <c r="BU236" s="8">
        <f>BU$3*temperature!$I346</f>
        <v>-30.254142073698805</v>
      </c>
      <c r="BV236" s="8">
        <f t="shared" si="334"/>
        <v>-25.609725307700728</v>
      </c>
      <c r="BW236" s="8">
        <f t="shared" si="318"/>
        <v>-18.164211303993298</v>
      </c>
      <c r="BX236" s="8">
        <f t="shared" si="319"/>
        <v>-15.946613392971047</v>
      </c>
      <c r="BY236" s="15">
        <f t="shared" si="335"/>
        <v>0.31314427853097437</v>
      </c>
      <c r="BZ236" s="15">
        <f t="shared" si="320"/>
        <v>0.47291139989607867</v>
      </c>
      <c r="CA236" s="15">
        <f t="shared" si="321"/>
        <v>0.47291139989607872</v>
      </c>
      <c r="CB236" s="8">
        <f t="shared" si="336"/>
        <v>5.8378628176121472</v>
      </c>
      <c r="CC236" s="8">
        <f t="shared" si="322"/>
        <v>8.1485945570498224</v>
      </c>
      <c r="CD236" s="8">
        <f t="shared" si="323"/>
        <v>7.1537643403638782</v>
      </c>
      <c r="CE236" s="8">
        <f t="shared" si="337"/>
        <v>-31.447588125312876</v>
      </c>
      <c r="CF236" s="8">
        <f t="shared" si="324"/>
        <v>-26.31280586104312</v>
      </c>
      <c r="CG236" s="8">
        <f t="shared" si="325"/>
        <v>-23.100377733334923</v>
      </c>
      <c r="CH236" s="8">
        <f>CH$3*temperature!$I346+CH$4*temperature!$I346^2</f>
        <v>-31.447588125312876</v>
      </c>
      <c r="CI236" s="8">
        <f>CI$3*temperature!$I346+CI$4*temperature!$I346^2</f>
        <v>-26.312842756765654</v>
      </c>
      <c r="CJ236" s="8">
        <f>CJ$3*temperature!$I346+CJ$4*temperature!$I346^2</f>
        <v>-23.100396566030515</v>
      </c>
      <c r="CK236" s="13"/>
      <c r="CL236" s="13"/>
      <c r="CM236" s="13"/>
    </row>
    <row r="237" spans="1:91" x14ac:dyDescent="0.3">
      <c r="A237">
        <f t="shared" si="265"/>
        <v>2191</v>
      </c>
      <c r="B237" s="4">
        <f t="shared" si="266"/>
        <v>1165.3973507255828</v>
      </c>
      <c r="C237" s="4">
        <f t="shared" si="267"/>
        <v>2964.1281969493875</v>
      </c>
      <c r="D237" s="4">
        <f t="shared" si="268"/>
        <v>4369.830809744114</v>
      </c>
      <c r="E237" s="11">
        <f t="shared" si="269"/>
        <v>3.8159311423895703E-7</v>
      </c>
      <c r="F237" s="11">
        <f t="shared" si="270"/>
        <v>7.5176402296043561E-7</v>
      </c>
      <c r="G237" s="11">
        <f t="shared" si="271"/>
        <v>1.5346995110199209E-6</v>
      </c>
      <c r="H237" s="4">
        <f t="shared" si="272"/>
        <v>216808.62379901778</v>
      </c>
      <c r="I237" s="4">
        <f t="shared" si="273"/>
        <v>100388.8691842392</v>
      </c>
      <c r="J237" s="4">
        <f t="shared" si="274"/>
        <v>37112.941183420095</v>
      </c>
      <c r="K237" s="4">
        <f t="shared" si="275"/>
        <v>186038.3702297174</v>
      </c>
      <c r="L237" s="4">
        <f t="shared" si="276"/>
        <v>33867.924230658144</v>
      </c>
      <c r="M237" s="4">
        <f t="shared" si="277"/>
        <v>8492.9927036679328</v>
      </c>
      <c r="N237" s="11">
        <f t="shared" si="278"/>
        <v>2.5616350121742126E-3</v>
      </c>
      <c r="O237" s="11">
        <f t="shared" si="279"/>
        <v>4.2570758273994258E-3</v>
      </c>
      <c r="P237" s="11">
        <f t="shared" si="280"/>
        <v>3.9381217014093917E-3</v>
      </c>
      <c r="Q237" s="4">
        <f t="shared" si="281"/>
        <v>4324.0305808180774</v>
      </c>
      <c r="R237" s="4">
        <f t="shared" si="282"/>
        <v>6546.9489715029149</v>
      </c>
      <c r="S237" s="4">
        <f t="shared" si="283"/>
        <v>4145.9071120758745</v>
      </c>
      <c r="T237" s="4">
        <f t="shared" si="284"/>
        <v>19.943997176175365</v>
      </c>
      <c r="U237" s="4">
        <f t="shared" si="285"/>
        <v>65.215885234124841</v>
      </c>
      <c r="V237" s="4">
        <f t="shared" si="286"/>
        <v>111.71055108744721</v>
      </c>
      <c r="W237" s="11">
        <f t="shared" si="287"/>
        <v>-1.0734613539272964E-2</v>
      </c>
      <c r="X237" s="11">
        <f t="shared" si="288"/>
        <v>-1.217998157191269E-2</v>
      </c>
      <c r="Y237" s="11">
        <f t="shared" si="289"/>
        <v>-9.7425357312937999E-3</v>
      </c>
      <c r="Z237" s="4">
        <f t="shared" si="304"/>
        <v>4841.1668836232575</v>
      </c>
      <c r="AA237" s="4">
        <f t="shared" si="305"/>
        <v>20023.629150434812</v>
      </c>
      <c r="AB237" s="4">
        <f t="shared" si="306"/>
        <v>57134.755369613886</v>
      </c>
      <c r="AC237" s="12">
        <f t="shared" si="290"/>
        <v>1.1104150976529337</v>
      </c>
      <c r="AD237" s="12">
        <f t="shared" si="291"/>
        <v>3.0340790185130126</v>
      </c>
      <c r="AE237" s="12">
        <f t="shared" si="292"/>
        <v>13.700503924715985</v>
      </c>
      <c r="AF237" s="11">
        <f t="shared" si="293"/>
        <v>-4.0504037456468023E-3</v>
      </c>
      <c r="AG237" s="11">
        <f t="shared" si="294"/>
        <v>2.9673830763510267E-4</v>
      </c>
      <c r="AH237" s="11">
        <f t="shared" si="295"/>
        <v>9.7937136394747881E-3</v>
      </c>
      <c r="AI237" s="1">
        <f t="shared" si="259"/>
        <v>421432.4758031196</v>
      </c>
      <c r="AJ237" s="1">
        <f t="shared" si="260"/>
        <v>191781.83650744607</v>
      </c>
      <c r="AK237" s="1">
        <f t="shared" si="261"/>
        <v>71139.382893287475</v>
      </c>
      <c r="AL237" s="10">
        <f t="shared" si="296"/>
        <v>83.546640764715619</v>
      </c>
      <c r="AM237" s="10">
        <f t="shared" si="297"/>
        <v>19.962478511039386</v>
      </c>
      <c r="AN237" s="10">
        <f t="shared" si="298"/>
        <v>6.3213152596778732</v>
      </c>
      <c r="AO237" s="7">
        <f t="shared" si="299"/>
        <v>3.3441249170592722E-3</v>
      </c>
      <c r="AP237" s="7">
        <f t="shared" si="300"/>
        <v>4.2127153941412957E-3</v>
      </c>
      <c r="AQ237" s="7">
        <f t="shared" si="301"/>
        <v>3.8214643988429766E-3</v>
      </c>
      <c r="AR237" s="1">
        <f t="shared" si="307"/>
        <v>216808.62379901778</v>
      </c>
      <c r="AS237" s="1">
        <f t="shared" si="302"/>
        <v>100388.8691842392</v>
      </c>
      <c r="AT237" s="1">
        <f t="shared" si="303"/>
        <v>37112.941183420095</v>
      </c>
      <c r="AU237" s="1">
        <f t="shared" si="262"/>
        <v>43361.724759803561</v>
      </c>
      <c r="AV237" s="1">
        <f t="shared" si="263"/>
        <v>20077.773836847842</v>
      </c>
      <c r="AW237" s="1">
        <f t="shared" si="264"/>
        <v>7422.5882366840196</v>
      </c>
      <c r="AX237" s="1">
        <f t="shared" si="326"/>
        <v>148830.69618377392</v>
      </c>
      <c r="AY237" s="1">
        <f t="shared" si="309"/>
        <v>27094.339384526513</v>
      </c>
      <c r="AZ237" s="1">
        <f t="shared" si="310"/>
        <v>6794.3941629343453</v>
      </c>
      <c r="BA237" s="1">
        <f t="shared" si="327"/>
        <v>13880.540514002447</v>
      </c>
      <c r="BB237" s="1">
        <f t="shared" si="328"/>
        <v>30255.093951456234</v>
      </c>
      <c r="BC237" s="1">
        <f t="shared" si="329"/>
        <v>38558.745413934499</v>
      </c>
      <c r="BD237" s="1">
        <f t="shared" si="311"/>
        <v>455.11845524378208</v>
      </c>
      <c r="BE237">
        <f t="shared" si="338"/>
        <v>0</v>
      </c>
      <c r="BF237">
        <f t="shared" si="339"/>
        <v>0</v>
      </c>
      <c r="BG237">
        <f t="shared" si="340"/>
        <v>0</v>
      </c>
      <c r="BH237">
        <f t="shared" si="312"/>
        <v>0</v>
      </c>
      <c r="BI237">
        <f t="shared" si="330"/>
        <v>0</v>
      </c>
      <c r="BJ237">
        <f t="shared" si="313"/>
        <v>0</v>
      </c>
      <c r="BK237">
        <f t="shared" si="314"/>
        <v>0</v>
      </c>
      <c r="BL237">
        <f t="shared" si="315"/>
        <v>0</v>
      </c>
      <c r="BM237">
        <f t="shared" si="316"/>
        <v>0</v>
      </c>
      <c r="BN237">
        <f t="shared" si="317"/>
        <v>0</v>
      </c>
      <c r="BO237">
        <f t="shared" si="331"/>
        <v>0</v>
      </c>
      <c r="BP237">
        <f t="shared" si="332"/>
        <v>0</v>
      </c>
      <c r="BQ237">
        <f t="shared" si="333"/>
        <v>0</v>
      </c>
      <c r="BR237" s="13">
        <f t="shared" si="308"/>
        <v>5.5036201481594785E-3</v>
      </c>
      <c r="BS237" s="8">
        <f>BS$3*temperature!$I347</f>
        <v>-37.42098766687225</v>
      </c>
      <c r="BT237" s="8">
        <f>BT$3*temperature!$I347</f>
        <v>-34.586671407102891</v>
      </c>
      <c r="BU237" s="8">
        <f>BU$3*temperature!$I347</f>
        <v>-30.364119214883985</v>
      </c>
      <c r="BV237" s="8">
        <f t="shared" si="334"/>
        <v>-25.660222649032015</v>
      </c>
      <c r="BW237" s="8">
        <f t="shared" si="318"/>
        <v>-18.170782783958835</v>
      </c>
      <c r="BX237" s="8">
        <f t="shared" si="319"/>
        <v>-15.952382586506417</v>
      </c>
      <c r="BY237" s="15">
        <f t="shared" si="335"/>
        <v>0.31428259249960183</v>
      </c>
      <c r="BZ237" s="15">
        <f t="shared" si="320"/>
        <v>0.47463048496111732</v>
      </c>
      <c r="CA237" s="15">
        <f t="shared" si="321"/>
        <v>0.47463048496111737</v>
      </c>
      <c r="CB237" s="8">
        <f t="shared" si="336"/>
        <v>5.8803825089201185</v>
      </c>
      <c r="CC237" s="8">
        <f t="shared" si="322"/>
        <v>8.2079443115720263</v>
      </c>
      <c r="CD237" s="8">
        <f t="shared" si="323"/>
        <v>7.205868314188784</v>
      </c>
      <c r="CE237" s="8">
        <f t="shared" si="337"/>
        <v>-31.540605157952132</v>
      </c>
      <c r="CF237" s="8">
        <f t="shared" si="324"/>
        <v>-26.378727095530863</v>
      </c>
      <c r="CG237" s="8">
        <f t="shared" si="325"/>
        <v>-23.158250900695201</v>
      </c>
      <c r="CH237" s="8">
        <f>CH$3*temperature!$I347+CH$4*temperature!$I347^2</f>
        <v>-31.540605157952132</v>
      </c>
      <c r="CI237" s="8">
        <f>CI$3*temperature!$I347+CI$4*temperature!$I347^2</f>
        <v>-26.378764004601365</v>
      </c>
      <c r="CJ237" s="8">
        <f>CJ$3*temperature!$I347+CJ$4*temperature!$I347^2</f>
        <v>-23.158269740204048</v>
      </c>
      <c r="CK237" s="13"/>
      <c r="CL237" s="13"/>
      <c r="CM237" s="13"/>
    </row>
    <row r="238" spans="1:91" x14ac:dyDescent="0.3">
      <c r="A238">
        <f t="shared" si="265"/>
        <v>2192</v>
      </c>
      <c r="B238" s="4">
        <f t="shared" si="266"/>
        <v>1165.3977731978071</v>
      </c>
      <c r="C238" s="4">
        <f t="shared" si="267"/>
        <v>2964.1303138580784</v>
      </c>
      <c r="D238" s="4">
        <f t="shared" si="268"/>
        <v>4369.8371808024613</v>
      </c>
      <c r="E238" s="11">
        <f t="shared" si="269"/>
        <v>3.6251345852700916E-7</v>
      </c>
      <c r="F238" s="11">
        <f t="shared" si="270"/>
        <v>7.141758218124138E-7</v>
      </c>
      <c r="G238" s="11">
        <f t="shared" si="271"/>
        <v>1.4579645354689247E-6</v>
      </c>
      <c r="H238" s="4">
        <f t="shared" si="272"/>
        <v>217356.78556053457</v>
      </c>
      <c r="I238" s="4">
        <f t="shared" si="273"/>
        <v>100811.734179765</v>
      </c>
      <c r="J238" s="4">
        <f t="shared" si="274"/>
        <v>37257.601734891861</v>
      </c>
      <c r="K238" s="4">
        <f t="shared" si="275"/>
        <v>186508.66730602706</v>
      </c>
      <c r="L238" s="4">
        <f t="shared" si="276"/>
        <v>34010.560773405945</v>
      </c>
      <c r="M238" s="4">
        <f t="shared" si="277"/>
        <v>8526.0846556415654</v>
      </c>
      <c r="N238" s="11">
        <f t="shared" si="278"/>
        <v>2.5279574086192191E-3</v>
      </c>
      <c r="O238" s="11">
        <f t="shared" si="279"/>
        <v>4.2115525526860154E-3</v>
      </c>
      <c r="P238" s="11">
        <f t="shared" si="280"/>
        <v>3.8963829510110237E-3</v>
      </c>
      <c r="Q238" s="4">
        <f t="shared" si="281"/>
        <v>4288.4289636691155</v>
      </c>
      <c r="R238" s="4">
        <f t="shared" si="282"/>
        <v>6494.4488750707815</v>
      </c>
      <c r="S238" s="4">
        <f t="shared" si="283"/>
        <v>4121.5181333750043</v>
      </c>
      <c r="T238" s="4">
        <f t="shared" si="284"/>
        <v>19.729906074060771</v>
      </c>
      <c r="U238" s="4">
        <f t="shared" si="285"/>
        <v>64.421556953777227</v>
      </c>
      <c r="V238" s="4">
        <f t="shared" si="286"/>
        <v>110.62220705191524</v>
      </c>
      <c r="W238" s="11">
        <f t="shared" si="287"/>
        <v>-1.0734613539272964E-2</v>
      </c>
      <c r="X238" s="11">
        <f t="shared" si="288"/>
        <v>-1.217998157191269E-2</v>
      </c>
      <c r="Y238" s="11">
        <f t="shared" si="289"/>
        <v>-9.7425357312937999E-3</v>
      </c>
      <c r="Z238" s="4">
        <f t="shared" si="304"/>
        <v>4782.020952280639</v>
      </c>
      <c r="AA238" s="4">
        <f t="shared" si="305"/>
        <v>19869.854907736924</v>
      </c>
      <c r="AB238" s="4">
        <f t="shared" si="306"/>
        <v>57357.309552107436</v>
      </c>
      <c r="AC238" s="12">
        <f t="shared" si="290"/>
        <v>1.1059174681821775</v>
      </c>
      <c r="AD238" s="12">
        <f t="shared" si="291"/>
        <v>3.0349793459861973</v>
      </c>
      <c r="AE238" s="12">
        <f t="shared" si="292"/>
        <v>13.834682736871153</v>
      </c>
      <c r="AF238" s="11">
        <f t="shared" si="293"/>
        <v>-4.0504037456468023E-3</v>
      </c>
      <c r="AG238" s="11">
        <f t="shared" si="294"/>
        <v>2.9673830763510267E-4</v>
      </c>
      <c r="AH238" s="11">
        <f t="shared" si="295"/>
        <v>9.7937136394747881E-3</v>
      </c>
      <c r="AI238" s="1">
        <f t="shared" si="259"/>
        <v>422650.9529826112</v>
      </c>
      <c r="AJ238" s="1">
        <f t="shared" si="260"/>
        <v>192681.42669354929</v>
      </c>
      <c r="AK238" s="1">
        <f t="shared" si="261"/>
        <v>71448.032840642743</v>
      </c>
      <c r="AL238" s="10">
        <f t="shared" si="296"/>
        <v>83.823237263802326</v>
      </c>
      <c r="AM238" s="10">
        <f t="shared" si="297"/>
        <v>20.045733789162771</v>
      </c>
      <c r="AN238" s="10">
        <f t="shared" si="298"/>
        <v>6.3452303740844069</v>
      </c>
      <c r="AO238" s="7">
        <f t="shared" si="299"/>
        <v>3.3106836678886793E-3</v>
      </c>
      <c r="AP238" s="7">
        <f t="shared" si="300"/>
        <v>4.1705882401998828E-3</v>
      </c>
      <c r="AQ238" s="7">
        <f t="shared" si="301"/>
        <v>3.7832497548545467E-3</v>
      </c>
      <c r="AR238" s="1">
        <f t="shared" si="307"/>
        <v>217356.78556053457</v>
      </c>
      <c r="AS238" s="1">
        <f t="shared" si="302"/>
        <v>100811.734179765</v>
      </c>
      <c r="AT238" s="1">
        <f t="shared" si="303"/>
        <v>37257.601734891861</v>
      </c>
      <c r="AU238" s="1">
        <f t="shared" si="262"/>
        <v>43471.357112106918</v>
      </c>
      <c r="AV238" s="1">
        <f t="shared" si="263"/>
        <v>20162.346835953002</v>
      </c>
      <c r="AW238" s="1">
        <f t="shared" si="264"/>
        <v>7451.5203469783728</v>
      </c>
      <c r="AX238" s="1">
        <f t="shared" si="326"/>
        <v>149206.93384482164</v>
      </c>
      <c r="AY238" s="1">
        <f t="shared" si="309"/>
        <v>27208.448618724757</v>
      </c>
      <c r="AZ238" s="1">
        <f t="shared" si="310"/>
        <v>6820.8677245132521</v>
      </c>
      <c r="BA238" s="1">
        <f t="shared" si="327"/>
        <v>13883.487904306523</v>
      </c>
      <c r="BB238" s="1">
        <f t="shared" si="328"/>
        <v>30267.572935429263</v>
      </c>
      <c r="BC238" s="1">
        <f t="shared" si="329"/>
        <v>38575.795105224141</v>
      </c>
      <c r="BD238" s="1">
        <f t="shared" si="311"/>
        <v>442.0361079345322</v>
      </c>
      <c r="BE238">
        <f t="shared" si="338"/>
        <v>0</v>
      </c>
      <c r="BF238">
        <f t="shared" si="339"/>
        <v>0</v>
      </c>
      <c r="BG238">
        <f t="shared" si="340"/>
        <v>0</v>
      </c>
      <c r="BH238">
        <f t="shared" si="312"/>
        <v>0</v>
      </c>
      <c r="BI238">
        <f t="shared" si="330"/>
        <v>0</v>
      </c>
      <c r="BJ238">
        <f t="shared" si="313"/>
        <v>0</v>
      </c>
      <c r="BK238">
        <f t="shared" si="314"/>
        <v>0</v>
      </c>
      <c r="BL238">
        <f t="shared" si="315"/>
        <v>0</v>
      </c>
      <c r="BM238">
        <f t="shared" si="316"/>
        <v>0</v>
      </c>
      <c r="BN238">
        <f t="shared" si="317"/>
        <v>0</v>
      </c>
      <c r="BO238">
        <f t="shared" si="331"/>
        <v>0</v>
      </c>
      <c r="BP238">
        <f t="shared" si="332"/>
        <v>0</v>
      </c>
      <c r="BQ238">
        <f t="shared" si="333"/>
        <v>0</v>
      </c>
      <c r="BR238" s="13">
        <f t="shared" si="308"/>
        <v>5.343320532193668E-3</v>
      </c>
      <c r="BS238" s="8">
        <f>BS$3*temperature!$I348</f>
        <v>-37.555846776354926</v>
      </c>
      <c r="BT238" s="8">
        <f>BT$3*temperature!$I348</f>
        <v>-34.711316105085054</v>
      </c>
      <c r="BU238" s="8">
        <f>BU$3*temperature!$I348</f>
        <v>-30.473546526477101</v>
      </c>
      <c r="BV238" s="8">
        <f t="shared" si="334"/>
        <v>-25.710161272887476</v>
      </c>
      <c r="BW238" s="8">
        <f t="shared" si="318"/>
        <v>-18.176893931464914</v>
      </c>
      <c r="BX238" s="8">
        <f t="shared" si="319"/>
        <v>-15.957747647781906</v>
      </c>
      <c r="BY238" s="15">
        <f t="shared" si="335"/>
        <v>0.31541521547919049</v>
      </c>
      <c r="BZ238" s="15">
        <f t="shared" si="320"/>
        <v>0.47634097547796295</v>
      </c>
      <c r="CA238" s="15">
        <f t="shared" si="321"/>
        <v>0.47634097547796306</v>
      </c>
      <c r="CB238" s="8">
        <f t="shared" si="336"/>
        <v>5.9228427517337252</v>
      </c>
      <c r="CC238" s="8">
        <f t="shared" si="322"/>
        <v>8.2672110868100699</v>
      </c>
      <c r="CD238" s="8">
        <f t="shared" si="323"/>
        <v>7.2578994393475975</v>
      </c>
      <c r="CE238" s="8">
        <f t="shared" si="337"/>
        <v>-31.633004024621201</v>
      </c>
      <c r="CF238" s="8">
        <f t="shared" si="324"/>
        <v>-26.444105018274982</v>
      </c>
      <c r="CG238" s="8">
        <f t="shared" si="325"/>
        <v>-23.215647087129504</v>
      </c>
      <c r="CH238" s="8">
        <f>CH$3*temperature!$I348+CH$4*temperature!$I348^2</f>
        <v>-31.633004024621201</v>
      </c>
      <c r="CI238" s="8">
        <f>CI$3*temperature!$I348+CI$4*temperature!$I348^2</f>
        <v>-26.444141939758406</v>
      </c>
      <c r="CJ238" s="8">
        <f>CJ$3*temperature!$I348+CJ$4*temperature!$I348^2</f>
        <v>-23.215665932974332</v>
      </c>
      <c r="CK238" s="13"/>
      <c r="CL238" s="13"/>
      <c r="CM238" s="13"/>
    </row>
    <row r="239" spans="1:91" x14ac:dyDescent="0.3">
      <c r="A239">
        <f t="shared" si="265"/>
        <v>2193</v>
      </c>
      <c r="B239" s="4">
        <f t="shared" si="266"/>
        <v>1165.3981745465655</v>
      </c>
      <c r="C239" s="4">
        <f t="shared" si="267"/>
        <v>2964.1323249227712</v>
      </c>
      <c r="D239" s="4">
        <f t="shared" si="268"/>
        <v>4369.8432333167148</v>
      </c>
      <c r="E239" s="11">
        <f t="shared" si="269"/>
        <v>3.4438778560065868E-7</v>
      </c>
      <c r="F239" s="11">
        <f t="shared" si="270"/>
        <v>6.7846703072179308E-7</v>
      </c>
      <c r="G239" s="11">
        <f t="shared" si="271"/>
        <v>1.3850663086954785E-6</v>
      </c>
      <c r="H239" s="4">
        <f t="shared" si="272"/>
        <v>217899.08952534429</v>
      </c>
      <c r="I239" s="4">
        <f t="shared" si="273"/>
        <v>101231.83481116645</v>
      </c>
      <c r="J239" s="4">
        <f t="shared" si="274"/>
        <v>37401.28428958798</v>
      </c>
      <c r="K239" s="4">
        <f t="shared" si="275"/>
        <v>186973.94099671103</v>
      </c>
      <c r="L239" s="4">
        <f t="shared" si="276"/>
        <v>34152.265727139558</v>
      </c>
      <c r="M239" s="4">
        <f t="shared" si="277"/>
        <v>8558.9533291335883</v>
      </c>
      <c r="N239" s="11">
        <f t="shared" si="278"/>
        <v>2.4946491624464606E-3</v>
      </c>
      <c r="O239" s="11">
        <f t="shared" si="279"/>
        <v>4.1664985966480828E-3</v>
      </c>
      <c r="P239" s="11">
        <f t="shared" si="280"/>
        <v>3.8550723831101141E-3</v>
      </c>
      <c r="Q239" s="4">
        <f t="shared" si="281"/>
        <v>4252.979086204251</v>
      </c>
      <c r="R239" s="4">
        <f t="shared" si="282"/>
        <v>6442.0805108259246</v>
      </c>
      <c r="S239" s="4">
        <f t="shared" si="283"/>
        <v>4097.1037244566196</v>
      </c>
      <c r="T239" s="4">
        <f t="shared" si="284"/>
        <v>19.518113157189575</v>
      </c>
      <c r="U239" s="4">
        <f t="shared" si="285"/>
        <v>63.636903577246294</v>
      </c>
      <c r="V239" s="4">
        <f t="shared" si="286"/>
        <v>109.54446624703738</v>
      </c>
      <c r="W239" s="11">
        <f t="shared" si="287"/>
        <v>-1.0734613539272964E-2</v>
      </c>
      <c r="X239" s="11">
        <f t="shared" si="288"/>
        <v>-1.217998157191269E-2</v>
      </c>
      <c r="Y239" s="11">
        <f t="shared" si="289"/>
        <v>-9.7425357312937999E-3</v>
      </c>
      <c r="Z239" s="4">
        <f t="shared" si="304"/>
        <v>4723.4388607233604</v>
      </c>
      <c r="AA239" s="4">
        <f t="shared" si="305"/>
        <v>19716.367065216215</v>
      </c>
      <c r="AB239" s="4">
        <f t="shared" si="306"/>
        <v>57578.332300423819</v>
      </c>
      <c r="AC239" s="12">
        <f t="shared" si="290"/>
        <v>1.1014380559266761</v>
      </c>
      <c r="AD239" s="12">
        <f t="shared" si="291"/>
        <v>3.0358799406210326</v>
      </c>
      <c r="AE239" s="12">
        <f t="shared" si="292"/>
        <v>13.970175657889055</v>
      </c>
      <c r="AF239" s="11">
        <f t="shared" si="293"/>
        <v>-4.0504037456468023E-3</v>
      </c>
      <c r="AG239" s="11">
        <f t="shared" si="294"/>
        <v>2.9673830763510267E-4</v>
      </c>
      <c r="AH239" s="11">
        <f t="shared" si="295"/>
        <v>9.7937136394747881E-3</v>
      </c>
      <c r="AI239" s="1">
        <f t="shared" si="259"/>
        <v>423857.21479645703</v>
      </c>
      <c r="AJ239" s="1">
        <f t="shared" si="260"/>
        <v>193575.63086014739</v>
      </c>
      <c r="AK239" s="1">
        <f t="shared" si="261"/>
        <v>71754.749903556847</v>
      </c>
      <c r="AL239" s="10">
        <f t="shared" si="296"/>
        <v>84.097974364175172</v>
      </c>
      <c r="AM239" s="10">
        <f t="shared" si="297"/>
        <v>20.128500265753956</v>
      </c>
      <c r="AN239" s="10">
        <f t="shared" si="298"/>
        <v>6.368995909429084</v>
      </c>
      <c r="AO239" s="7">
        <f t="shared" si="299"/>
        <v>3.2775768312097923E-3</v>
      </c>
      <c r="AP239" s="7">
        <f t="shared" si="300"/>
        <v>4.1288823577978837E-3</v>
      </c>
      <c r="AQ239" s="7">
        <f t="shared" si="301"/>
        <v>3.7454172573060012E-3</v>
      </c>
      <c r="AR239" s="1">
        <f t="shared" si="307"/>
        <v>217899.08952534429</v>
      </c>
      <c r="AS239" s="1">
        <f t="shared" si="302"/>
        <v>101231.83481116645</v>
      </c>
      <c r="AT239" s="1">
        <f t="shared" si="303"/>
        <v>37401.28428958798</v>
      </c>
      <c r="AU239" s="1">
        <f t="shared" si="262"/>
        <v>43579.817905068863</v>
      </c>
      <c r="AV239" s="1">
        <f t="shared" si="263"/>
        <v>20246.366962233293</v>
      </c>
      <c r="AW239" s="1">
        <f t="shared" si="264"/>
        <v>7480.2568579175968</v>
      </c>
      <c r="AX239" s="1">
        <f t="shared" si="326"/>
        <v>149579.15279736882</v>
      </c>
      <c r="AY239" s="1">
        <f t="shared" si="309"/>
        <v>27321.812581711645</v>
      </c>
      <c r="AZ239" s="1">
        <f t="shared" si="310"/>
        <v>6847.1626633068709</v>
      </c>
      <c r="BA239" s="1">
        <f t="shared" si="327"/>
        <v>13886.396324913519</v>
      </c>
      <c r="BB239" s="1">
        <f t="shared" si="328"/>
        <v>30279.917867153941</v>
      </c>
      <c r="BC239" s="1">
        <f t="shared" si="329"/>
        <v>38592.66220904392</v>
      </c>
      <c r="BD239" s="1">
        <f t="shared" si="311"/>
        <v>429.3279008032909</v>
      </c>
      <c r="BE239">
        <f t="shared" si="338"/>
        <v>0</v>
      </c>
      <c r="BF239">
        <f t="shared" si="339"/>
        <v>0</v>
      </c>
      <c r="BG239">
        <f t="shared" si="340"/>
        <v>0</v>
      </c>
      <c r="BH239">
        <f t="shared" si="312"/>
        <v>0</v>
      </c>
      <c r="BI239">
        <f t="shared" si="330"/>
        <v>0</v>
      </c>
      <c r="BJ239">
        <f t="shared" si="313"/>
        <v>0</v>
      </c>
      <c r="BK239">
        <f t="shared" si="314"/>
        <v>0</v>
      </c>
      <c r="BL239">
        <f t="shared" si="315"/>
        <v>0</v>
      </c>
      <c r="BM239">
        <f t="shared" si="316"/>
        <v>0</v>
      </c>
      <c r="BN239">
        <f t="shared" si="317"/>
        <v>0</v>
      </c>
      <c r="BO239">
        <f t="shared" si="331"/>
        <v>0</v>
      </c>
      <c r="BP239">
        <f t="shared" si="332"/>
        <v>0</v>
      </c>
      <c r="BQ239">
        <f t="shared" si="333"/>
        <v>0</v>
      </c>
      <c r="BR239" s="13">
        <f t="shared" si="308"/>
        <v>5.1876898370812313E-3</v>
      </c>
      <c r="BS239" s="8">
        <f>BS$3*temperature!$I349</f>
        <v>-37.690032865759832</v>
      </c>
      <c r="BT239" s="8">
        <f>BT$3*temperature!$I349</f>
        <v>-34.835338758441168</v>
      </c>
      <c r="BU239" s="8">
        <f>BU$3*temperature!$I349</f>
        <v>-30.582427736453198</v>
      </c>
      <c r="BV239" s="8">
        <f t="shared" si="334"/>
        <v>-25.75954746990989</v>
      </c>
      <c r="BW239" s="8">
        <f t="shared" si="318"/>
        <v>-18.182551360578046</v>
      </c>
      <c r="BX239" s="8">
        <f t="shared" si="319"/>
        <v>-15.962714383378371</v>
      </c>
      <c r="BY239" s="15">
        <f t="shared" si="335"/>
        <v>0.31654218605599571</v>
      </c>
      <c r="BZ239" s="15">
        <f t="shared" si="320"/>
        <v>0.47804292971969115</v>
      </c>
      <c r="CA239" s="15">
        <f t="shared" si="321"/>
        <v>0.47804292971969115</v>
      </c>
      <c r="CB239" s="8">
        <f t="shared" si="336"/>
        <v>5.9652426979249702</v>
      </c>
      <c r="CC239" s="8">
        <f t="shared" si="322"/>
        <v>8.3263936989315628</v>
      </c>
      <c r="CD239" s="8">
        <f t="shared" si="323"/>
        <v>7.3098566765374153</v>
      </c>
      <c r="CE239" s="8">
        <f t="shared" si="337"/>
        <v>-31.724790167834861</v>
      </c>
      <c r="CF239" s="8">
        <f t="shared" si="324"/>
        <v>-26.508945059509607</v>
      </c>
      <c r="CG239" s="8">
        <f t="shared" si="325"/>
        <v>-23.272571059915787</v>
      </c>
      <c r="CH239" s="8">
        <f>CH$3*temperature!$I349+CH$4*temperature!$I349^2</f>
        <v>-31.724790167834861</v>
      </c>
      <c r="CI239" s="8">
        <f>CI$3*temperature!$I349+CI$4*temperature!$I349^2</f>
        <v>-26.508981992484344</v>
      </c>
      <c r="CJ239" s="8">
        <f>CJ$3*temperature!$I349+CJ$4*temperature!$I349^2</f>
        <v>-23.272589911626174</v>
      </c>
      <c r="CK239" s="13"/>
      <c r="CL239" s="13"/>
      <c r="CM239" s="13"/>
    </row>
    <row r="240" spans="1:91" x14ac:dyDescent="0.3">
      <c r="A240">
        <f t="shared" si="265"/>
        <v>2194</v>
      </c>
      <c r="B240" s="4">
        <f t="shared" si="266"/>
        <v>1165.3985558280174</v>
      </c>
      <c r="C240" s="4">
        <f t="shared" si="267"/>
        <v>2964.1342354355252</v>
      </c>
      <c r="D240" s="4">
        <f t="shared" si="268"/>
        <v>4369.84898321322</v>
      </c>
      <c r="E240" s="11">
        <f t="shared" si="269"/>
        <v>3.2716839632062573E-7</v>
      </c>
      <c r="F240" s="11">
        <f t="shared" si="270"/>
        <v>6.4454367918570338E-7</v>
      </c>
      <c r="G240" s="11">
        <f t="shared" si="271"/>
        <v>1.3158129932607044E-6</v>
      </c>
      <c r="H240" s="4">
        <f t="shared" si="272"/>
        <v>218435.56443029598</v>
      </c>
      <c r="I240" s="4">
        <f t="shared" si="273"/>
        <v>101649.16871233964</v>
      </c>
      <c r="J240" s="4">
        <f t="shared" si="274"/>
        <v>37543.989117807861</v>
      </c>
      <c r="K240" s="4">
        <f t="shared" si="275"/>
        <v>187434.21582078177</v>
      </c>
      <c r="L240" s="4">
        <f t="shared" si="276"/>
        <v>34293.038249465164</v>
      </c>
      <c r="M240" s="4">
        <f t="shared" si="277"/>
        <v>8591.5987628023631</v>
      </c>
      <c r="N240" s="11">
        <f t="shared" si="278"/>
        <v>2.4617057415441401E-3</v>
      </c>
      <c r="O240" s="11">
        <f t="shared" si="279"/>
        <v>4.1219087322144077E-3</v>
      </c>
      <c r="P240" s="11">
        <f t="shared" si="280"/>
        <v>3.8141852646460528E-3</v>
      </c>
      <c r="Q240" s="4">
        <f t="shared" si="281"/>
        <v>4217.6835753229343</v>
      </c>
      <c r="R240" s="4">
        <f t="shared" si="282"/>
        <v>6389.8504521797277</v>
      </c>
      <c r="S240" s="4">
        <f t="shared" si="283"/>
        <v>4072.6677688385448</v>
      </c>
      <c r="T240" s="4">
        <f t="shared" si="284"/>
        <v>19.308593755431346</v>
      </c>
      <c r="U240" s="4">
        <f t="shared" si="285"/>
        <v>62.861807264381852</v>
      </c>
      <c r="V240" s="4">
        <f t="shared" si="286"/>
        <v>108.4772253704601</v>
      </c>
      <c r="W240" s="11">
        <f t="shared" si="287"/>
        <v>-1.0734613539272964E-2</v>
      </c>
      <c r="X240" s="11">
        <f t="shared" si="288"/>
        <v>-1.217998157191269E-2</v>
      </c>
      <c r="Y240" s="11">
        <f t="shared" si="289"/>
        <v>-9.7425357312937999E-3</v>
      </c>
      <c r="Z240" s="4">
        <f t="shared" si="304"/>
        <v>4665.4193335850805</v>
      </c>
      <c r="AA240" s="4">
        <f t="shared" si="305"/>
        <v>19563.186423414922</v>
      </c>
      <c r="AB240" s="4">
        <f t="shared" si="306"/>
        <v>57797.824040655323</v>
      </c>
      <c r="AC240" s="12">
        <f t="shared" si="290"/>
        <v>1.0969767870993528</v>
      </c>
      <c r="AD240" s="12">
        <f t="shared" si="291"/>
        <v>3.0367808024967959</v>
      </c>
      <c r="AE240" s="12">
        <f t="shared" si="292"/>
        <v>14.106995557775582</v>
      </c>
      <c r="AF240" s="11">
        <f t="shared" si="293"/>
        <v>-4.0504037456468023E-3</v>
      </c>
      <c r="AG240" s="11">
        <f t="shared" si="294"/>
        <v>2.9673830763510267E-4</v>
      </c>
      <c r="AH240" s="11">
        <f t="shared" si="295"/>
        <v>9.7937136394747881E-3</v>
      </c>
      <c r="AI240" s="1">
        <f t="shared" si="259"/>
        <v>425051.3112218802</v>
      </c>
      <c r="AJ240" s="1">
        <f t="shared" si="260"/>
        <v>194464.43473636595</v>
      </c>
      <c r="AK240" s="1">
        <f t="shared" si="261"/>
        <v>72059.531771118767</v>
      </c>
      <c r="AL240" s="10">
        <f t="shared" si="296"/>
        <v>84.370855560779589</v>
      </c>
      <c r="AM240" s="10">
        <f t="shared" si="297"/>
        <v>20.210777393293796</v>
      </c>
      <c r="AN240" s="10">
        <f t="shared" si="298"/>
        <v>6.3926119111480624</v>
      </c>
      <c r="AO240" s="7">
        <f t="shared" si="299"/>
        <v>3.2448010628976943E-3</v>
      </c>
      <c r="AP240" s="7">
        <f t="shared" si="300"/>
        <v>4.0875935342199049E-3</v>
      </c>
      <c r="AQ240" s="7">
        <f t="shared" si="301"/>
        <v>3.707963084732941E-3</v>
      </c>
      <c r="AR240" s="1">
        <f t="shared" si="307"/>
        <v>218435.56443029598</v>
      </c>
      <c r="AS240" s="1">
        <f t="shared" si="302"/>
        <v>101649.16871233964</v>
      </c>
      <c r="AT240" s="1">
        <f t="shared" si="303"/>
        <v>37543.989117807861</v>
      </c>
      <c r="AU240" s="1">
        <f t="shared" si="262"/>
        <v>43687.1128860592</v>
      </c>
      <c r="AV240" s="1">
        <f t="shared" si="263"/>
        <v>20329.83374246793</v>
      </c>
      <c r="AW240" s="1">
        <f t="shared" si="264"/>
        <v>7508.7978235615728</v>
      </c>
      <c r="AX240" s="1">
        <f t="shared" si="326"/>
        <v>149947.3726566254</v>
      </c>
      <c r="AY240" s="1">
        <f t="shared" si="309"/>
        <v>27434.430599572126</v>
      </c>
      <c r="AZ240" s="1">
        <f t="shared" si="310"/>
        <v>6873.2790102418894</v>
      </c>
      <c r="BA240" s="1">
        <f t="shared" si="327"/>
        <v>13889.266211049235</v>
      </c>
      <c r="BB240" s="1">
        <f t="shared" si="328"/>
        <v>30292.130163138052</v>
      </c>
      <c r="BC240" s="1">
        <f t="shared" si="329"/>
        <v>38609.348697664514</v>
      </c>
      <c r="BD240" s="1">
        <f t="shared" si="311"/>
        <v>416.98321049866854</v>
      </c>
      <c r="BE240">
        <f t="shared" si="338"/>
        <v>0</v>
      </c>
      <c r="BF240">
        <f t="shared" si="339"/>
        <v>0</v>
      </c>
      <c r="BG240">
        <f t="shared" si="340"/>
        <v>0</v>
      </c>
      <c r="BH240">
        <f t="shared" si="312"/>
        <v>0</v>
      </c>
      <c r="BI240">
        <f t="shared" si="330"/>
        <v>0</v>
      </c>
      <c r="BJ240">
        <f t="shared" si="313"/>
        <v>0</v>
      </c>
      <c r="BK240">
        <f t="shared" si="314"/>
        <v>0</v>
      </c>
      <c r="BL240">
        <f t="shared" si="315"/>
        <v>0</v>
      </c>
      <c r="BM240">
        <f t="shared" si="316"/>
        <v>0</v>
      </c>
      <c r="BN240">
        <f t="shared" si="317"/>
        <v>0</v>
      </c>
      <c r="BO240">
        <f t="shared" si="331"/>
        <v>0</v>
      </c>
      <c r="BP240">
        <f t="shared" si="332"/>
        <v>0</v>
      </c>
      <c r="BQ240">
        <f t="shared" si="333"/>
        <v>0</v>
      </c>
      <c r="BR240" s="13">
        <f t="shared" si="308"/>
        <v>5.0365920748361472E-3</v>
      </c>
      <c r="BS240" s="8">
        <f>BS$3*temperature!$I350</f>
        <v>-37.823550538737031</v>
      </c>
      <c r="BT240" s="8">
        <f>BT$3*temperature!$I350</f>
        <v>-34.958743622134584</v>
      </c>
      <c r="BU240" s="8">
        <f>BU$3*temperature!$I350</f>
        <v>-30.69076658030372</v>
      </c>
      <c r="BV240" s="8">
        <f t="shared" si="334"/>
        <v>-25.808387469768867</v>
      </c>
      <c r="BW240" s="8">
        <f t="shared" si="318"/>
        <v>-18.187761595889114</v>
      </c>
      <c r="BX240" s="8">
        <f t="shared" si="319"/>
        <v>-15.96728852132477</v>
      </c>
      <c r="BY240" s="15">
        <f t="shared" si="335"/>
        <v>0.31766354289407128</v>
      </c>
      <c r="BZ240" s="15">
        <f t="shared" si="320"/>
        <v>0.47973640607686779</v>
      </c>
      <c r="CA240" s="15">
        <f t="shared" si="321"/>
        <v>0.47973640607686779</v>
      </c>
      <c r="CB240" s="8">
        <f t="shared" si="336"/>
        <v>6.0075815344840819</v>
      </c>
      <c r="CC240" s="8">
        <f t="shared" si="322"/>
        <v>8.3854910131227349</v>
      </c>
      <c r="CD240" s="8">
        <f t="shared" si="323"/>
        <v>7.361739029489474</v>
      </c>
      <c r="CE240" s="8">
        <f t="shared" si="337"/>
        <v>-31.815969004252949</v>
      </c>
      <c r="CF240" s="8">
        <f t="shared" si="324"/>
        <v>-26.573252609011849</v>
      </c>
      <c r="CG240" s="8">
        <f t="shared" si="325"/>
        <v>-23.329027550814246</v>
      </c>
      <c r="CH240" s="8">
        <f>CH$3*temperature!$I350+CH$4*temperature!$I350^2</f>
        <v>-31.815969004252949</v>
      </c>
      <c r="CI240" s="8">
        <f>CI$3*temperature!$I350+CI$4*temperature!$I350^2</f>
        <v>-26.573289552569548</v>
      </c>
      <c r="CJ240" s="8">
        <f>CJ$3*temperature!$I350+CJ$4*temperature!$I350^2</f>
        <v>-23.329046407926555</v>
      </c>
      <c r="CK240" s="13"/>
      <c r="CL240" s="13"/>
      <c r="CM240" s="13"/>
    </row>
    <row r="241" spans="1:91" x14ac:dyDescent="0.3">
      <c r="A241">
        <f t="shared" si="265"/>
        <v>2195</v>
      </c>
      <c r="B241" s="4">
        <f t="shared" si="266"/>
        <v>1165.3989180455151</v>
      </c>
      <c r="C241" s="4">
        <f t="shared" si="267"/>
        <v>2964.1360504238119</v>
      </c>
      <c r="D241" s="4">
        <f t="shared" si="268"/>
        <v>4369.854445622087</v>
      </c>
      <c r="E241" s="11">
        <f t="shared" si="269"/>
        <v>3.1080997650459445E-7</v>
      </c>
      <c r="F241" s="11">
        <f t="shared" si="270"/>
        <v>6.1231649522641822E-7</v>
      </c>
      <c r="G241" s="11">
        <f t="shared" si="271"/>
        <v>1.2500223435976691E-6</v>
      </c>
      <c r="H241" s="4">
        <f t="shared" si="272"/>
        <v>218966.23927216162</v>
      </c>
      <c r="I241" s="4">
        <f t="shared" si="273"/>
        <v>102063.73393193141</v>
      </c>
      <c r="J241" s="4">
        <f t="shared" si="274"/>
        <v>37685.716613098106</v>
      </c>
      <c r="K241" s="4">
        <f t="shared" si="275"/>
        <v>187889.51652657174</v>
      </c>
      <c r="L241" s="4">
        <f t="shared" si="276"/>
        <v>34432.877639789287</v>
      </c>
      <c r="M241" s="4">
        <f t="shared" si="277"/>
        <v>8624.0210245110829</v>
      </c>
      <c r="N241" s="11">
        <f t="shared" si="278"/>
        <v>2.4291226860377879E-3</v>
      </c>
      <c r="O241" s="11">
        <f t="shared" si="279"/>
        <v>4.0777778074623239E-3</v>
      </c>
      <c r="P241" s="11">
        <f t="shared" si="280"/>
        <v>3.7737169302054507E-3</v>
      </c>
      <c r="Q241" s="4">
        <f t="shared" si="281"/>
        <v>4182.5449639193102</v>
      </c>
      <c r="R241" s="4">
        <f t="shared" si="282"/>
        <v>6337.7650961530398</v>
      </c>
      <c r="S241" s="4">
        <f t="shared" si="283"/>
        <v>4048.2140792808223</v>
      </c>
      <c r="T241" s="4">
        <f t="shared" si="284"/>
        <v>19.101323463479972</v>
      </c>
      <c r="U241" s="4">
        <f t="shared" si="285"/>
        <v>62.096151610324554</v>
      </c>
      <c r="V241" s="4">
        <f t="shared" si="286"/>
        <v>107.42038212625678</v>
      </c>
      <c r="W241" s="11">
        <f t="shared" si="287"/>
        <v>-1.0734613539272964E-2</v>
      </c>
      <c r="X241" s="11">
        <f t="shared" si="288"/>
        <v>-1.217998157191269E-2</v>
      </c>
      <c r="Y241" s="11">
        <f t="shared" si="289"/>
        <v>-9.7425357312937999E-3</v>
      </c>
      <c r="Z241" s="4">
        <f t="shared" si="304"/>
        <v>4607.9609704903742</v>
      </c>
      <c r="AA241" s="4">
        <f t="shared" si="305"/>
        <v>19410.333264805347</v>
      </c>
      <c r="AB241" s="4">
        <f t="shared" si="306"/>
        <v>58015.785392371108</v>
      </c>
      <c r="AC241" s="12">
        <f t="shared" si="290"/>
        <v>1.092533588211998</v>
      </c>
      <c r="AD241" s="12">
        <f t="shared" si="291"/>
        <v>3.0376819316927874</v>
      </c>
      <c r="AE241" s="12">
        <f t="shared" si="292"/>
        <v>14.245155432581779</v>
      </c>
      <c r="AF241" s="11">
        <f t="shared" si="293"/>
        <v>-4.0504037456468023E-3</v>
      </c>
      <c r="AG241" s="11">
        <f t="shared" si="294"/>
        <v>2.9673830763510267E-4</v>
      </c>
      <c r="AH241" s="11">
        <f t="shared" si="295"/>
        <v>9.7937136394747881E-3</v>
      </c>
      <c r="AI241" s="1">
        <f t="shared" si="259"/>
        <v>426233.29298575141</v>
      </c>
      <c r="AJ241" s="1">
        <f t="shared" si="260"/>
        <v>195347.82500519729</v>
      </c>
      <c r="AK241" s="1">
        <f t="shared" si="261"/>
        <v>72362.376417568463</v>
      </c>
      <c r="AL241" s="10">
        <f t="shared" si="296"/>
        <v>84.641884536162792</v>
      </c>
      <c r="AM241" s="10">
        <f t="shared" si="297"/>
        <v>20.292564701858236</v>
      </c>
      <c r="AN241" s="10">
        <f t="shared" si="298"/>
        <v>6.4160784444398082</v>
      </c>
      <c r="AO241" s="7">
        <f t="shared" si="299"/>
        <v>3.2123530522687174E-3</v>
      </c>
      <c r="AP241" s="7">
        <f t="shared" si="300"/>
        <v>4.0467175988777061E-3</v>
      </c>
      <c r="AQ241" s="7">
        <f t="shared" si="301"/>
        <v>3.6708834538856116E-3</v>
      </c>
      <c r="AR241" s="1">
        <f t="shared" si="307"/>
        <v>218966.23927216162</v>
      </c>
      <c r="AS241" s="1">
        <f t="shared" si="302"/>
        <v>102063.73393193141</v>
      </c>
      <c r="AT241" s="1">
        <f t="shared" si="303"/>
        <v>37685.716613098106</v>
      </c>
      <c r="AU241" s="1">
        <f t="shared" si="262"/>
        <v>43793.247854432324</v>
      </c>
      <c r="AV241" s="1">
        <f t="shared" si="263"/>
        <v>20412.746786386284</v>
      </c>
      <c r="AW241" s="1">
        <f t="shared" si="264"/>
        <v>7537.1433226196214</v>
      </c>
      <c r="AX241" s="1">
        <f t="shared" si="326"/>
        <v>150311.61322125737</v>
      </c>
      <c r="AY241" s="1">
        <f t="shared" si="309"/>
        <v>27546.302111831432</v>
      </c>
      <c r="AZ241" s="1">
        <f t="shared" si="310"/>
        <v>6899.2168196088669</v>
      </c>
      <c r="BA241" s="1">
        <f t="shared" si="327"/>
        <v>13892.097992181752</v>
      </c>
      <c r="BB241" s="1">
        <f t="shared" si="328"/>
        <v>30304.211222275291</v>
      </c>
      <c r="BC241" s="1">
        <f t="shared" si="329"/>
        <v>38625.856516560336</v>
      </c>
      <c r="BD241" s="1">
        <f t="shared" si="311"/>
        <v>404.99171217631852</v>
      </c>
      <c r="BE241">
        <f t="shared" si="338"/>
        <v>0</v>
      </c>
      <c r="BF241">
        <f t="shared" si="339"/>
        <v>0</v>
      </c>
      <c r="BG241">
        <f t="shared" si="340"/>
        <v>0</v>
      </c>
      <c r="BH241">
        <f t="shared" si="312"/>
        <v>0</v>
      </c>
      <c r="BI241">
        <f t="shared" si="330"/>
        <v>0</v>
      </c>
      <c r="BJ241">
        <f t="shared" si="313"/>
        <v>0</v>
      </c>
      <c r="BK241">
        <f t="shared" si="314"/>
        <v>0</v>
      </c>
      <c r="BL241">
        <f t="shared" si="315"/>
        <v>0</v>
      </c>
      <c r="BM241">
        <f t="shared" si="316"/>
        <v>0</v>
      </c>
      <c r="BN241">
        <f t="shared" si="317"/>
        <v>0</v>
      </c>
      <c r="BO241">
        <f t="shared" si="331"/>
        <v>0</v>
      </c>
      <c r="BP241">
        <f t="shared" si="332"/>
        <v>0</v>
      </c>
      <c r="BQ241">
        <f t="shared" si="333"/>
        <v>0</v>
      </c>
      <c r="BR241" s="13">
        <f t="shared" si="308"/>
        <v>4.8898952182875217E-3</v>
      </c>
      <c r="BS241" s="8">
        <f>BS$3*temperature!$I351</f>
        <v>-37.956404406301878</v>
      </c>
      <c r="BT241" s="8">
        <f>BT$3*temperature!$I351</f>
        <v>-35.081534957936121</v>
      </c>
      <c r="BU241" s="8">
        <f>BU$3*temperature!$I351</f>
        <v>-30.798566799496456</v>
      </c>
      <c r="BV241" s="8">
        <f t="shared" si="334"/>
        <v>-25.856687440887214</v>
      </c>
      <c r="BW241" s="8">
        <f t="shared" si="318"/>
        <v>-18.192531073026434</v>
      </c>
      <c r="BX241" s="8">
        <f t="shared" si="319"/>
        <v>-15.971475711548587</v>
      </c>
      <c r="BY241" s="15">
        <f t="shared" si="335"/>
        <v>0.31877932471932874</v>
      </c>
      <c r="BZ241" s="15">
        <f t="shared" si="320"/>
        <v>0.48142146303347733</v>
      </c>
      <c r="CA241" s="15">
        <f t="shared" si="321"/>
        <v>0.48142146303347738</v>
      </c>
      <c r="CB241" s="8">
        <f t="shared" si="336"/>
        <v>6.0498584827073341</v>
      </c>
      <c r="CC241" s="8">
        <f t="shared" si="322"/>
        <v>8.4445019424548438</v>
      </c>
      <c r="CD241" s="8">
        <f t="shared" si="323"/>
        <v>7.4135455439739326</v>
      </c>
      <c r="CE241" s="8">
        <f t="shared" si="337"/>
        <v>-31.90654592359455</v>
      </c>
      <c r="CF241" s="8">
        <f t="shared" si="324"/>
        <v>-26.637033015481279</v>
      </c>
      <c r="CG241" s="8">
        <f t="shared" si="325"/>
        <v>-23.385021255522521</v>
      </c>
      <c r="CH241" s="8">
        <f>CH$3*temperature!$I351+CH$4*temperature!$I351^2</f>
        <v>-31.906545923594543</v>
      </c>
      <c r="CI241" s="8">
        <f>CI$3*temperature!$I351+CI$4*temperature!$I351^2</f>
        <v>-26.63706996872666</v>
      </c>
      <c r="CJ241" s="8">
        <f>CJ$3*temperature!$I351+CJ$4*temperature!$I351^2</f>
        <v>-23.385040117579766</v>
      </c>
      <c r="CK241" s="13"/>
      <c r="CL241" s="13"/>
      <c r="CM241" s="13"/>
    </row>
    <row r="242" spans="1:91" x14ac:dyDescent="0.3">
      <c r="A242">
        <f t="shared" si="265"/>
        <v>2196</v>
      </c>
      <c r="B242" s="4">
        <f t="shared" si="266"/>
        <v>1165.399262152245</v>
      </c>
      <c r="C242" s="4">
        <f t="shared" si="267"/>
        <v>2964.1377746637399</v>
      </c>
      <c r="D242" s="4">
        <f t="shared" si="268"/>
        <v>4369.8596349169975</v>
      </c>
      <c r="E242" s="11">
        <f t="shared" si="269"/>
        <v>2.9526947767936471E-7</v>
      </c>
      <c r="F242" s="11">
        <f t="shared" si="270"/>
        <v>5.8170067046509729E-7</v>
      </c>
      <c r="G242" s="11">
        <f t="shared" si="271"/>
        <v>1.1875212264177856E-6</v>
      </c>
      <c r="H242" s="4">
        <f t="shared" si="272"/>
        <v>219491.1432981439</v>
      </c>
      <c r="I242" s="4">
        <f t="shared" si="273"/>
        <v>102475.52892698316</v>
      </c>
      <c r="J242" s="4">
        <f t="shared" si="274"/>
        <v>37826.467290258079</v>
      </c>
      <c r="K242" s="4">
        <f t="shared" si="275"/>
        <v>188339.86808331282</v>
      </c>
      <c r="L242" s="4">
        <f t="shared" si="276"/>
        <v>34571.783337098175</v>
      </c>
      <c r="M242" s="4">
        <f t="shared" si="277"/>
        <v>8656.2202108298534</v>
      </c>
      <c r="N242" s="11">
        <f t="shared" si="278"/>
        <v>2.3968956068785019E-3</v>
      </c>
      <c r="O242" s="11">
        <f t="shared" si="279"/>
        <v>4.0341007441206944E-3</v>
      </c>
      <c r="P242" s="11">
        <f t="shared" si="280"/>
        <v>3.7336627806512368E-3</v>
      </c>
      <c r="Q242" s="4">
        <f t="shared" si="281"/>
        <v>4147.5656925917274</v>
      </c>
      <c r="R242" s="4">
        <f t="shared" si="282"/>
        <v>6285.8306656185714</v>
      </c>
      <c r="S242" s="4">
        <f t="shared" si="283"/>
        <v>4023.7463983041343</v>
      </c>
      <c r="T242" s="4">
        <f t="shared" si="284"/>
        <v>18.896278138010867</v>
      </c>
      <c r="U242" s="4">
        <f t="shared" si="285"/>
        <v>61.339821628024104</v>
      </c>
      <c r="V242" s="4">
        <f t="shared" si="286"/>
        <v>106.3738352151225</v>
      </c>
      <c r="W242" s="11">
        <f t="shared" si="287"/>
        <v>-1.0734613539272964E-2</v>
      </c>
      <c r="X242" s="11">
        <f t="shared" si="288"/>
        <v>-1.217998157191269E-2</v>
      </c>
      <c r="Y242" s="11">
        <f t="shared" si="289"/>
        <v>-9.7425357312937999E-3</v>
      </c>
      <c r="Z242" s="4">
        <f t="shared" si="304"/>
        <v>4551.0622503724253</v>
      </c>
      <c r="AA242" s="4">
        <f t="shared" si="305"/>
        <v>19257.827359778323</v>
      </c>
      <c r="AB242" s="4">
        <f t="shared" si="306"/>
        <v>58232.217165490962</v>
      </c>
      <c r="AC242" s="12">
        <f t="shared" si="290"/>
        <v>1.0881083860740592</v>
      </c>
      <c r="AD242" s="12">
        <f t="shared" si="291"/>
        <v>3.0385833282883317</v>
      </c>
      <c r="AE242" s="12">
        <f t="shared" si="292"/>
        <v>14.384668405638294</v>
      </c>
      <c r="AF242" s="11">
        <f t="shared" si="293"/>
        <v>-4.0504037456468023E-3</v>
      </c>
      <c r="AG242" s="11">
        <f t="shared" si="294"/>
        <v>2.9673830763510267E-4</v>
      </c>
      <c r="AH242" s="11">
        <f t="shared" si="295"/>
        <v>9.7937136394747881E-3</v>
      </c>
      <c r="AI242" s="1">
        <f t="shared" si="259"/>
        <v>427403.21154160862</v>
      </c>
      <c r="AJ242" s="1">
        <f t="shared" si="260"/>
        <v>196225.78929106385</v>
      </c>
      <c r="AK242" s="1">
        <f t="shared" si="261"/>
        <v>72663.282098431242</v>
      </c>
      <c r="AL242" s="10">
        <f t="shared" si="296"/>
        <v>84.911065156140907</v>
      </c>
      <c r="AM242" s="10">
        <f t="shared" si="297"/>
        <v>20.373861797776556</v>
      </c>
      <c r="AN242" s="10">
        <f t="shared" si="298"/>
        <v>6.4393955938783289</v>
      </c>
      <c r="AO242" s="7">
        <f t="shared" si="299"/>
        <v>3.1802295217460302E-3</v>
      </c>
      <c r="AP242" s="7">
        <f t="shared" si="300"/>
        <v>4.006250422888929E-3</v>
      </c>
      <c r="AQ242" s="7">
        <f t="shared" si="301"/>
        <v>3.6341746193467553E-3</v>
      </c>
      <c r="AR242" s="1">
        <f t="shared" si="307"/>
        <v>219491.1432981439</v>
      </c>
      <c r="AS242" s="1">
        <f t="shared" si="302"/>
        <v>102475.52892698316</v>
      </c>
      <c r="AT242" s="1">
        <f t="shared" si="303"/>
        <v>37826.467290258079</v>
      </c>
      <c r="AU242" s="1">
        <f t="shared" si="262"/>
        <v>43898.228659628781</v>
      </c>
      <c r="AV242" s="1">
        <f t="shared" si="263"/>
        <v>20495.105785396634</v>
      </c>
      <c r="AW242" s="1">
        <f t="shared" si="264"/>
        <v>7565.2934580516157</v>
      </c>
      <c r="AX242" s="1">
        <f t="shared" si="326"/>
        <v>150671.89446665026</v>
      </c>
      <c r="AY242" s="1">
        <f t="shared" si="309"/>
        <v>27657.426669678538</v>
      </c>
      <c r="AZ242" s="1">
        <f t="shared" si="310"/>
        <v>6924.9761686638831</v>
      </c>
      <c r="BA242" s="1">
        <f t="shared" si="327"/>
        <v>13894.892092133099</v>
      </c>
      <c r="BB242" s="1">
        <f t="shared" si="328"/>
        <v>30316.162426185285</v>
      </c>
      <c r="BC242" s="1">
        <f t="shared" si="329"/>
        <v>38642.187585021951</v>
      </c>
      <c r="BD242" s="1">
        <f t="shared" si="311"/>
        <v>393.34337124343915</v>
      </c>
      <c r="BE242">
        <f t="shared" si="338"/>
        <v>0</v>
      </c>
      <c r="BF242">
        <f t="shared" si="339"/>
        <v>0</v>
      </c>
      <c r="BG242">
        <f t="shared" si="340"/>
        <v>0</v>
      </c>
      <c r="BH242">
        <f t="shared" si="312"/>
        <v>0</v>
      </c>
      <c r="BI242">
        <f t="shared" si="330"/>
        <v>0</v>
      </c>
      <c r="BJ242">
        <f t="shared" si="313"/>
        <v>0</v>
      </c>
      <c r="BK242">
        <f t="shared" si="314"/>
        <v>0</v>
      </c>
      <c r="BL242">
        <f t="shared" si="315"/>
        <v>0</v>
      </c>
      <c r="BM242">
        <f t="shared" si="316"/>
        <v>0</v>
      </c>
      <c r="BN242">
        <f t="shared" si="317"/>
        <v>0</v>
      </c>
      <c r="BO242">
        <f t="shared" si="331"/>
        <v>0</v>
      </c>
      <c r="BP242">
        <f t="shared" si="332"/>
        <v>0</v>
      </c>
      <c r="BQ242">
        <f t="shared" si="333"/>
        <v>0</v>
      </c>
      <c r="BR242" s="13">
        <f t="shared" si="308"/>
        <v>4.7474710857160407E-3</v>
      </c>
      <c r="BS242" s="8">
        <f>BS$3*temperature!$I352</f>
        <v>-38.088599085003814</v>
      </c>
      <c r="BT242" s="8">
        <f>BT$3*temperature!$I352</f>
        <v>-35.203717032731518</v>
      </c>
      <c r="BU242" s="8">
        <f>BU$3*temperature!$I352</f>
        <v>-30.905832139989656</v>
      </c>
      <c r="BV242" s="8">
        <f t="shared" si="334"/>
        <v>-25.9044534902146</v>
      </c>
      <c r="BW242" s="8">
        <f t="shared" si="318"/>
        <v>-18.196866139203351</v>
      </c>
      <c r="BX242" s="8">
        <f t="shared" si="319"/>
        <v>-15.97528152635658</v>
      </c>
      <c r="BY242" s="15">
        <f t="shared" si="335"/>
        <v>0.31988957030415804</v>
      </c>
      <c r="BZ242" s="15">
        <f t="shared" si="320"/>
        <v>0.4830981591436958</v>
      </c>
      <c r="CA242" s="15">
        <f t="shared" si="321"/>
        <v>0.48309815914369592</v>
      </c>
      <c r="CB242" s="8">
        <f t="shared" si="336"/>
        <v>6.0920727973946089</v>
      </c>
      <c r="CC242" s="8">
        <f t="shared" si="322"/>
        <v>8.5034254467640835</v>
      </c>
      <c r="CD242" s="8">
        <f t="shared" si="323"/>
        <v>7.4652753068165376</v>
      </c>
      <c r="CE242" s="8">
        <f t="shared" si="337"/>
        <v>-31.996526287609207</v>
      </c>
      <c r="CF242" s="8">
        <f t="shared" si="324"/>
        <v>-26.700291585967435</v>
      </c>
      <c r="CG242" s="8">
        <f t="shared" si="325"/>
        <v>-23.440556833173119</v>
      </c>
      <c r="CH242" s="8">
        <f>CH$3*temperature!$I352+CH$4*temperature!$I352^2</f>
        <v>-31.996526287609207</v>
      </c>
      <c r="CI242" s="8">
        <f>CI$3*temperature!$I352+CI$4*temperature!$I352^2</f>
        <v>-26.700328548018099</v>
      </c>
      <c r="CJ242" s="8">
        <f>CJ$3*temperature!$I352+CJ$4*temperature!$I352^2</f>
        <v>-23.440575699724896</v>
      </c>
      <c r="CK242" s="13"/>
      <c r="CL242" s="13"/>
      <c r="CM242" s="13"/>
    </row>
    <row r="243" spans="1:91" x14ac:dyDescent="0.3">
      <c r="A243">
        <f t="shared" si="265"/>
        <v>2197</v>
      </c>
      <c r="B243" s="4">
        <f t="shared" si="266"/>
        <v>1165.3995890537349</v>
      </c>
      <c r="C243" s="4">
        <f t="shared" si="267"/>
        <v>2964.1394126926243</v>
      </c>
      <c r="D243" s="4">
        <f t="shared" si="268"/>
        <v>4369.8645647530166</v>
      </c>
      <c r="E243" s="11">
        <f t="shared" si="269"/>
        <v>2.8050600379539646E-7</v>
      </c>
      <c r="F243" s="11">
        <f t="shared" si="270"/>
        <v>5.5261563694184238E-7</v>
      </c>
      <c r="G243" s="11">
        <f t="shared" si="271"/>
        <v>1.1281451650968962E-6</v>
      </c>
      <c r="H243" s="4">
        <f t="shared" si="272"/>
        <v>220010.30599654632</v>
      </c>
      <c r="I243" s="4">
        <f t="shared" si="273"/>
        <v>102884.55255658294</v>
      </c>
      <c r="J243" s="4">
        <f t="shared" si="274"/>
        <v>37966.241783347192</v>
      </c>
      <c r="K243" s="4">
        <f t="shared" si="275"/>
        <v>188785.2956728664</v>
      </c>
      <c r="L243" s="4">
        <f t="shared" si="276"/>
        <v>34709.754917742757</v>
      </c>
      <c r="M243" s="4">
        <f t="shared" si="277"/>
        <v>8688.196446539765</v>
      </c>
      <c r="N243" s="11">
        <f t="shared" si="278"/>
        <v>2.3650201844493957E-3</v>
      </c>
      <c r="O243" s="11">
        <f t="shared" si="279"/>
        <v>3.9908725361161856E-3</v>
      </c>
      <c r="P243" s="11">
        <f t="shared" si="280"/>
        <v>3.6940182817790657E-3</v>
      </c>
      <c r="Q243" s="4">
        <f t="shared" si="281"/>
        <v>4112.7481113362746</v>
      </c>
      <c r="R243" s="4">
        <f t="shared" si="282"/>
        <v>6234.0532115544793</v>
      </c>
      <c r="S243" s="4">
        <f t="shared" si="283"/>
        <v>3999.2683987197538</v>
      </c>
      <c r="T243" s="4">
        <f t="shared" si="284"/>
        <v>18.693433894868708</v>
      </c>
      <c r="U243" s="4">
        <f t="shared" si="285"/>
        <v>60.592703730970356</v>
      </c>
      <c r="V243" s="4">
        <f t="shared" si="286"/>
        <v>105.3374843246644</v>
      </c>
      <c r="W243" s="11">
        <f t="shared" si="287"/>
        <v>-1.0734613539272964E-2</v>
      </c>
      <c r="X243" s="11">
        <f t="shared" si="288"/>
        <v>-1.217998157191269E-2</v>
      </c>
      <c r="Y243" s="11">
        <f t="shared" si="289"/>
        <v>-9.7425357312937999E-3</v>
      </c>
      <c r="Z243" s="4">
        <f t="shared" si="304"/>
        <v>4494.7215356994056</v>
      </c>
      <c r="AA243" s="4">
        <f t="shared" si="305"/>
        <v>19105.687972681368</v>
      </c>
      <c r="AB243" s="4">
        <f t="shared" si="306"/>
        <v>58447.120357161511</v>
      </c>
      <c r="AC243" s="12">
        <f t="shared" si="290"/>
        <v>1.0837011077914351</v>
      </c>
      <c r="AD243" s="12">
        <f t="shared" si="291"/>
        <v>3.0394849923627763</v>
      </c>
      <c r="AE243" s="12">
        <f t="shared" si="292"/>
        <v>14.525547728801916</v>
      </c>
      <c r="AF243" s="11">
        <f t="shared" si="293"/>
        <v>-4.0504037456468023E-3</v>
      </c>
      <c r="AG243" s="11">
        <f t="shared" si="294"/>
        <v>2.9673830763510267E-4</v>
      </c>
      <c r="AH243" s="11">
        <f t="shared" si="295"/>
        <v>9.7937136394747881E-3</v>
      </c>
      <c r="AI243" s="1">
        <f t="shared" si="259"/>
        <v>428561.11904707656</v>
      </c>
      <c r="AJ243" s="1">
        <f t="shared" si="260"/>
        <v>197098.31614735408</v>
      </c>
      <c r="AK243" s="1">
        <f t="shared" si="261"/>
        <v>72962.247346639735</v>
      </c>
      <c r="AL243" s="10">
        <f t="shared" si="296"/>
        <v>85.178401465512039</v>
      </c>
      <c r="AM243" s="10">
        <f t="shared" si="297"/>
        <v>20.454668362295347</v>
      </c>
      <c r="AN243" s="10">
        <f t="shared" si="298"/>
        <v>6.4625634630292224</v>
      </c>
      <c r="AO243" s="7">
        <f t="shared" si="299"/>
        <v>3.1484272265285699E-3</v>
      </c>
      <c r="AP243" s="7">
        <f t="shared" si="300"/>
        <v>3.9661879186600399E-3</v>
      </c>
      <c r="AQ243" s="7">
        <f t="shared" si="301"/>
        <v>3.5978328731532875E-3</v>
      </c>
      <c r="AR243" s="1">
        <f t="shared" si="307"/>
        <v>220010.30599654632</v>
      </c>
      <c r="AS243" s="1">
        <f t="shared" si="302"/>
        <v>102884.55255658294</v>
      </c>
      <c r="AT243" s="1">
        <f t="shared" si="303"/>
        <v>37966.241783347192</v>
      </c>
      <c r="AU243" s="1">
        <f t="shared" si="262"/>
        <v>44002.061199309268</v>
      </c>
      <c r="AV243" s="1">
        <f t="shared" si="263"/>
        <v>20576.91051131659</v>
      </c>
      <c r="AW243" s="1">
        <f t="shared" si="264"/>
        <v>7593.2483566694391</v>
      </c>
      <c r="AX243" s="1">
        <f t="shared" si="326"/>
        <v>151028.2365382931</v>
      </c>
      <c r="AY243" s="1">
        <f t="shared" si="309"/>
        <v>27767.803934194206</v>
      </c>
      <c r="AZ243" s="1">
        <f t="shared" si="310"/>
        <v>6950.5571572318113</v>
      </c>
      <c r="BA243" s="1">
        <f t="shared" si="327"/>
        <v>13897.648929187784</v>
      </c>
      <c r="BB243" s="1">
        <f t="shared" si="328"/>
        <v>30327.985139543252</v>
      </c>
      <c r="BC243" s="1">
        <f t="shared" si="329"/>
        <v>38658.343796746572</v>
      </c>
      <c r="BD243" s="1">
        <f t="shared" si="311"/>
        <v>382.02843532571188</v>
      </c>
      <c r="BE243">
        <f t="shared" si="338"/>
        <v>0</v>
      </c>
      <c r="BF243">
        <f t="shared" si="339"/>
        <v>0</v>
      </c>
      <c r="BG243">
        <f t="shared" si="340"/>
        <v>0</v>
      </c>
      <c r="BH243">
        <f t="shared" si="312"/>
        <v>0</v>
      </c>
      <c r="BI243">
        <f t="shared" si="330"/>
        <v>0</v>
      </c>
      <c r="BJ243">
        <f t="shared" si="313"/>
        <v>0</v>
      </c>
      <c r="BK243">
        <f t="shared" si="314"/>
        <v>0</v>
      </c>
      <c r="BL243">
        <f t="shared" si="315"/>
        <v>0</v>
      </c>
      <c r="BM243">
        <f t="shared" si="316"/>
        <v>0</v>
      </c>
      <c r="BN243">
        <f t="shared" si="317"/>
        <v>0</v>
      </c>
      <c r="BO243">
        <f t="shared" si="331"/>
        <v>0</v>
      </c>
      <c r="BP243">
        <f t="shared" si="332"/>
        <v>0</v>
      </c>
      <c r="BQ243">
        <f t="shared" si="333"/>
        <v>0</v>
      </c>
      <c r="BR243" s="13">
        <f t="shared" si="308"/>
        <v>4.6091952288505244E-3</v>
      </c>
      <c r="BS243" s="8">
        <f>BS$3*temperature!$I353</f>
        <v>-38.220139195160023</v>
      </c>
      <c r="BT243" s="8">
        <f>BT$3*temperature!$I353</f>
        <v>-35.325294116888877</v>
      </c>
      <c r="BU243" s="8">
        <f>BU$3*temperature!$I353</f>
        <v>-31.012566350798792</v>
      </c>
      <c r="BV243" s="8">
        <f t="shared" si="334"/>
        <v>-25.951691663046404</v>
      </c>
      <c r="BW243" s="8">
        <f t="shared" si="318"/>
        <v>-18.200773053798326</v>
      </c>
      <c r="BX243" s="8">
        <f t="shared" si="319"/>
        <v>-15.978711460944035</v>
      </c>
      <c r="BY243" s="15">
        <f t="shared" si="335"/>
        <v>0.32099431845259274</v>
      </c>
      <c r="BZ243" s="15">
        <f t="shared" si="320"/>
        <v>0.48476655300948757</v>
      </c>
      <c r="CA243" s="15">
        <f t="shared" si="321"/>
        <v>0.48476655300948768</v>
      </c>
      <c r="CB243" s="8">
        <f t="shared" si="336"/>
        <v>6.1342237660568086</v>
      </c>
      <c r="CC243" s="8">
        <f t="shared" si="322"/>
        <v>8.5622605315452756</v>
      </c>
      <c r="CD243" s="8">
        <f t="shared" si="323"/>
        <v>7.5169274449273784</v>
      </c>
      <c r="CE243" s="8">
        <f t="shared" si="337"/>
        <v>-32.08591542910321</v>
      </c>
      <c r="CF243" s="8">
        <f t="shared" si="324"/>
        <v>-26.763033585343599</v>
      </c>
      <c r="CG243" s="8">
        <f t="shared" si="325"/>
        <v>-23.495638905871413</v>
      </c>
      <c r="CH243" s="8">
        <f>CH$3*temperature!$I353+CH$4*temperature!$I353^2</f>
        <v>-32.08591542910321</v>
      </c>
      <c r="CI243" s="8">
        <f>CI$3*temperature!$I353+CI$4*temperature!$I353^2</f>
        <v>-26.763070555329886</v>
      </c>
      <c r="CJ243" s="8">
        <f>CJ$3*temperature!$I353+CJ$4*temperature!$I353^2</f>
        <v>-23.49565777647382</v>
      </c>
      <c r="CK243" s="13"/>
      <c r="CL243" s="13"/>
      <c r="CM243" s="13"/>
    </row>
    <row r="244" spans="1:91" x14ac:dyDescent="0.3">
      <c r="A244">
        <f t="shared" si="265"/>
        <v>2198</v>
      </c>
      <c r="B244" s="4">
        <f t="shared" si="266"/>
        <v>1165.3998996102373</v>
      </c>
      <c r="C244" s="4">
        <f t="shared" si="267"/>
        <v>2964.1409688209246</v>
      </c>
      <c r="D244" s="4">
        <f t="shared" si="268"/>
        <v>4369.8692481025182</v>
      </c>
      <c r="E244" s="11">
        <f t="shared" si="269"/>
        <v>2.6648070360562665E-7</v>
      </c>
      <c r="F244" s="11">
        <f t="shared" si="270"/>
        <v>5.2498485509475023E-7</v>
      </c>
      <c r="G244" s="11">
        <f t="shared" si="271"/>
        <v>1.0717379068420515E-6</v>
      </c>
      <c r="H244" s="4">
        <f t="shared" si="272"/>
        <v>220523.75708760263</v>
      </c>
      <c r="I244" s="4">
        <f t="shared" si="273"/>
        <v>103290.80407552648</v>
      </c>
      <c r="J244" s="4">
        <f t="shared" si="274"/>
        <v>38105.040843695213</v>
      </c>
      <c r="K244" s="4">
        <f t="shared" si="275"/>
        <v>189225.8246816014</v>
      </c>
      <c r="L244" s="4">
        <f t="shared" si="276"/>
        <v>34846.792093229451</v>
      </c>
      <c r="M244" s="4">
        <f t="shared" si="277"/>
        <v>8719.9498841392469</v>
      </c>
      <c r="N244" s="11">
        <f t="shared" si="278"/>
        <v>2.333492167199136E-3</v>
      </c>
      <c r="O244" s="11">
        <f t="shared" si="279"/>
        <v>3.9480882481439661E-3</v>
      </c>
      <c r="P244" s="11">
        <f t="shared" si="280"/>
        <v>3.6547789630296812E-3</v>
      </c>
      <c r="Q244" s="4">
        <f t="shared" si="281"/>
        <v>4078.0944812240778</v>
      </c>
      <c r="R244" s="4">
        <f t="shared" si="282"/>
        <v>6182.4386153074902</v>
      </c>
      <c r="S244" s="4">
        <f t="shared" si="283"/>
        <v>3974.7836841705648</v>
      </c>
      <c r="T244" s="4">
        <f t="shared" si="284"/>
        <v>18.492767106285346</v>
      </c>
      <c r="U244" s="4">
        <f t="shared" si="285"/>
        <v>59.854685716134775</v>
      </c>
      <c r="V244" s="4">
        <f t="shared" si="286"/>
        <v>104.31123011978676</v>
      </c>
      <c r="W244" s="11">
        <f t="shared" si="287"/>
        <v>-1.0734613539272964E-2</v>
      </c>
      <c r="X244" s="11">
        <f t="shared" si="288"/>
        <v>-1.217998157191269E-2</v>
      </c>
      <c r="Y244" s="11">
        <f t="shared" si="289"/>
        <v>-9.7425357312937999E-3</v>
      </c>
      <c r="Z244" s="4">
        <f t="shared" si="304"/>
        <v>4438.9370766105658</v>
      </c>
      <c r="AA244" s="4">
        <f t="shared" si="305"/>
        <v>18953.933867902342</v>
      </c>
      <c r="AB244" s="4">
        <f t="shared" si="306"/>
        <v>58660.496148635932</v>
      </c>
      <c r="AC244" s="12">
        <f t="shared" si="290"/>
        <v>1.0793116807652752</v>
      </c>
      <c r="AD244" s="12">
        <f t="shared" si="291"/>
        <v>3.0403869239954924</v>
      </c>
      <c r="AE244" s="12">
        <f t="shared" si="292"/>
        <v>14.667806783714326</v>
      </c>
      <c r="AF244" s="11">
        <f t="shared" si="293"/>
        <v>-4.0504037456468023E-3</v>
      </c>
      <c r="AG244" s="11">
        <f t="shared" si="294"/>
        <v>2.9673830763510267E-4</v>
      </c>
      <c r="AH244" s="11">
        <f t="shared" si="295"/>
        <v>9.7937136394747881E-3</v>
      </c>
      <c r="AI244" s="1">
        <f t="shared" si="259"/>
        <v>429707.06834167818</v>
      </c>
      <c r="AJ244" s="1">
        <f t="shared" si="260"/>
        <v>197965.39504393528</v>
      </c>
      <c r="AK244" s="1">
        <f t="shared" si="261"/>
        <v>73259.2709686452</v>
      </c>
      <c r="AL244" s="10">
        <f t="shared" si="296"/>
        <v>85.443897683815365</v>
      </c>
      <c r="AM244" s="10">
        <f t="shared" si="297"/>
        <v>20.534984150248693</v>
      </c>
      <c r="AN244" s="10">
        <f t="shared" si="298"/>
        <v>6.485582174068627</v>
      </c>
      <c r="AO244" s="7">
        <f t="shared" si="299"/>
        <v>3.116942954263284E-3</v>
      </c>
      <c r="AP244" s="7">
        <f t="shared" si="300"/>
        <v>3.9265260394734398E-3</v>
      </c>
      <c r="AQ244" s="7">
        <f t="shared" si="301"/>
        <v>3.5618545444217548E-3</v>
      </c>
      <c r="AR244" s="1">
        <f t="shared" si="307"/>
        <v>220523.75708760263</v>
      </c>
      <c r="AS244" s="1">
        <f t="shared" si="302"/>
        <v>103290.80407552648</v>
      </c>
      <c r="AT244" s="1">
        <f t="shared" si="303"/>
        <v>38105.040843695213</v>
      </c>
      <c r="AU244" s="1">
        <f t="shared" si="262"/>
        <v>44104.751417520529</v>
      </c>
      <c r="AV244" s="1">
        <f t="shared" si="263"/>
        <v>20658.160815105297</v>
      </c>
      <c r="AW244" s="1">
        <f t="shared" si="264"/>
        <v>7621.008168739043</v>
      </c>
      <c r="AX244" s="1">
        <f t="shared" si="326"/>
        <v>151380.65974528113</v>
      </c>
      <c r="AY244" s="1">
        <f t="shared" si="309"/>
        <v>27877.433674583561</v>
      </c>
      <c r="AZ244" s="1">
        <f t="shared" si="310"/>
        <v>6975.9599073113977</v>
      </c>
      <c r="BA244" s="1">
        <f t="shared" si="327"/>
        <v>13900.368916198364</v>
      </c>
      <c r="BB244" s="1">
        <f t="shared" si="328"/>
        <v>30339.680710399669</v>
      </c>
      <c r="BC244" s="1">
        <f t="shared" si="329"/>
        <v>38674.327020407814</v>
      </c>
      <c r="BD244" s="1">
        <f t="shared" si="311"/>
        <v>371.03742645096565</v>
      </c>
      <c r="BE244">
        <f t="shared" si="338"/>
        <v>0</v>
      </c>
      <c r="BF244">
        <f t="shared" si="339"/>
        <v>0</v>
      </c>
      <c r="BG244">
        <f t="shared" si="340"/>
        <v>0</v>
      </c>
      <c r="BH244">
        <f t="shared" si="312"/>
        <v>0</v>
      </c>
      <c r="BI244">
        <f t="shared" si="330"/>
        <v>0</v>
      </c>
      <c r="BJ244">
        <f t="shared" si="313"/>
        <v>0</v>
      </c>
      <c r="BK244">
        <f t="shared" si="314"/>
        <v>0</v>
      </c>
      <c r="BL244">
        <f t="shared" si="315"/>
        <v>0</v>
      </c>
      <c r="BM244">
        <f t="shared" si="316"/>
        <v>0</v>
      </c>
      <c r="BN244">
        <f t="shared" si="317"/>
        <v>0</v>
      </c>
      <c r="BO244">
        <f t="shared" si="331"/>
        <v>0</v>
      </c>
      <c r="BP244">
        <f t="shared" si="332"/>
        <v>0</v>
      </c>
      <c r="BQ244">
        <f t="shared" si="333"/>
        <v>0</v>
      </c>
      <c r="BR244" s="13">
        <f t="shared" si="308"/>
        <v>4.4749468241267222E-3</v>
      </c>
      <c r="BS244" s="8">
        <f>BS$3*temperature!$I354</f>
        <v>-38.351029359152569</v>
      </c>
      <c r="BT244" s="8">
        <f>BT$3*temperature!$I354</f>
        <v>-35.446270482684795</v>
      </c>
      <c r="BU244" s="8">
        <f>BU$3*temperature!$I354</f>
        <v>-31.118773182614827</v>
      </c>
      <c r="BV244" s="8">
        <f t="shared" si="334"/>
        <v>-25.998407942885773</v>
      </c>
      <c r="BW244" s="8">
        <f t="shared" si="318"/>
        <v>-18.204257988965377</v>
      </c>
      <c r="BX244" s="8">
        <f t="shared" si="319"/>
        <v>-15.981770933930695</v>
      </c>
      <c r="BY244" s="15">
        <f t="shared" si="335"/>
        <v>0.32209360798600861</v>
      </c>
      <c r="BZ244" s="15">
        <f t="shared" si="320"/>
        <v>0.48642670325900705</v>
      </c>
      <c r="CA244" s="15">
        <f t="shared" si="321"/>
        <v>0.48642670325900716</v>
      </c>
      <c r="CB244" s="8">
        <f t="shared" si="336"/>
        <v>6.1763107081333972</v>
      </c>
      <c r="CC244" s="8">
        <f t="shared" si="322"/>
        <v>8.6210062468597091</v>
      </c>
      <c r="CD244" s="8">
        <f t="shared" si="323"/>
        <v>7.5685011243420668</v>
      </c>
      <c r="CE244" s="8">
        <f t="shared" si="337"/>
        <v>-32.17471865101917</v>
      </c>
      <c r="CF244" s="8">
        <f t="shared" si="324"/>
        <v>-26.825264235825088</v>
      </c>
      <c r="CG244" s="8">
        <f t="shared" si="325"/>
        <v>-23.55027205827276</v>
      </c>
      <c r="CH244" s="8">
        <f>CH$3*temperature!$I354+CH$4*temperature!$I354^2</f>
        <v>-32.174718651019177</v>
      </c>
      <c r="CI244" s="8">
        <f>CI$3*temperature!$I354+CI$4*temperature!$I354^2</f>
        <v>-26.82530121288984</v>
      </c>
      <c r="CJ244" s="8">
        <f>CJ$3*temperature!$I354+CJ$4*temperature!$I354^2</f>
        <v>-23.550290932488284</v>
      </c>
      <c r="CK244" s="13"/>
      <c r="CL244" s="13"/>
      <c r="CM244" s="13"/>
    </row>
    <row r="245" spans="1:91" x14ac:dyDescent="0.3">
      <c r="A245">
        <f t="shared" si="265"/>
        <v>2199</v>
      </c>
      <c r="B245" s="4">
        <f t="shared" si="266"/>
        <v>1165.4001946389933</v>
      </c>
      <c r="C245" s="4">
        <f t="shared" si="267"/>
        <v>2964.1424471435857</v>
      </c>
      <c r="D245" s="4">
        <f t="shared" si="268"/>
        <v>4369.873697289313</v>
      </c>
      <c r="E245" s="11">
        <f t="shared" si="269"/>
        <v>2.5315666842534528E-7</v>
      </c>
      <c r="F245" s="11">
        <f t="shared" si="270"/>
        <v>4.9873561234001268E-7</v>
      </c>
      <c r="G245" s="11">
        <f t="shared" si="271"/>
        <v>1.0181510114999488E-6</v>
      </c>
      <c r="H245" s="4">
        <f t="shared" si="272"/>
        <v>221031.52651446682</v>
      </c>
      <c r="I245" s="4">
        <f t="shared" si="273"/>
        <v>103694.28312799065</v>
      </c>
      <c r="J245" s="4">
        <f t="shared" si="274"/>
        <v>38242.865337915791</v>
      </c>
      <c r="K245" s="4">
        <f t="shared" si="275"/>
        <v>189661.48069242077</v>
      </c>
      <c r="L245" s="4">
        <f t="shared" si="276"/>
        <v>34982.89470801792</v>
      </c>
      <c r="M245" s="4">
        <f t="shared" si="277"/>
        <v>8751.4807033526649</v>
      </c>
      <c r="N245" s="11">
        <f t="shared" si="278"/>
        <v>2.3023073703201113E-3</v>
      </c>
      <c r="O245" s="11">
        <f t="shared" si="279"/>
        <v>3.9057430142876992E-3</v>
      </c>
      <c r="P245" s="11">
        <f t="shared" si="280"/>
        <v>3.6159404162137143E-3</v>
      </c>
      <c r="Q245" s="4">
        <f t="shared" si="281"/>
        <v>4043.6069760621399</v>
      </c>
      <c r="R245" s="4">
        <f t="shared" si="282"/>
        <v>6130.9925908642135</v>
      </c>
      <c r="S245" s="4">
        <f t="shared" si="283"/>
        <v>3950.2957896825837</v>
      </c>
      <c r="T245" s="4">
        <f t="shared" si="284"/>
        <v>18.294254398127592</v>
      </c>
      <c r="U245" s="4">
        <f t="shared" si="285"/>
        <v>59.125656747119628</v>
      </c>
      <c r="V245" s="4">
        <f t="shared" si="286"/>
        <v>103.29497423316953</v>
      </c>
      <c r="W245" s="11">
        <f t="shared" si="287"/>
        <v>-1.0734613539272964E-2</v>
      </c>
      <c r="X245" s="11">
        <f t="shared" si="288"/>
        <v>-1.217998157191269E-2</v>
      </c>
      <c r="Y245" s="11">
        <f t="shared" si="289"/>
        <v>-9.7425357312937999E-3</v>
      </c>
      <c r="Z245" s="4">
        <f t="shared" si="304"/>
        <v>4383.7070149631127</v>
      </c>
      <c r="AA245" s="4">
        <f t="shared" si="305"/>
        <v>18802.583315993605</v>
      </c>
      <c r="AB245" s="4">
        <f t="shared" si="306"/>
        <v>58872.345902159148</v>
      </c>
      <c r="AC245" s="12">
        <f t="shared" si="290"/>
        <v>1.0749400326907832</v>
      </c>
      <c r="AD245" s="12">
        <f t="shared" si="291"/>
        <v>3.0412891232658747</v>
      </c>
      <c r="AE245" s="12">
        <f t="shared" si="292"/>
        <v>14.811459083073169</v>
      </c>
      <c r="AF245" s="11">
        <f t="shared" si="293"/>
        <v>-4.0504037456468023E-3</v>
      </c>
      <c r="AG245" s="11">
        <f t="shared" si="294"/>
        <v>2.9673830763510267E-4</v>
      </c>
      <c r="AH245" s="11">
        <f t="shared" si="295"/>
        <v>9.7937136394747881E-3</v>
      </c>
      <c r="AI245" s="1">
        <f t="shared" si="259"/>
        <v>430841.11292503087</v>
      </c>
      <c r="AJ245" s="1">
        <f t="shared" si="260"/>
        <v>198827.01635464706</v>
      </c>
      <c r="AK245" s="1">
        <f t="shared" si="261"/>
        <v>73554.352040519734</v>
      </c>
      <c r="AL245" s="10">
        <f t="shared" si="296"/>
        <v>85.707558201137033</v>
      </c>
      <c r="AM245" s="10">
        <f t="shared" si="297"/>
        <v>20.614808988734957</v>
      </c>
      <c r="AN245" s="10">
        <f t="shared" si="298"/>
        <v>6.5084518674051557</v>
      </c>
      <c r="AO245" s="7">
        <f t="shared" si="299"/>
        <v>3.085773524720651E-3</v>
      </c>
      <c r="AP245" s="7">
        <f t="shared" si="300"/>
        <v>3.8872607790787052E-3</v>
      </c>
      <c r="AQ245" s="7">
        <f t="shared" si="301"/>
        <v>3.5262359989775374E-3</v>
      </c>
      <c r="AR245" s="1">
        <f t="shared" si="307"/>
        <v>221031.52651446682</v>
      </c>
      <c r="AS245" s="1">
        <f t="shared" si="302"/>
        <v>103694.28312799065</v>
      </c>
      <c r="AT245" s="1">
        <f t="shared" si="303"/>
        <v>38242.865337915791</v>
      </c>
      <c r="AU245" s="1">
        <f t="shared" si="262"/>
        <v>44206.305302893365</v>
      </c>
      <c r="AV245" s="1">
        <f t="shared" si="263"/>
        <v>20738.856625598131</v>
      </c>
      <c r="AW245" s="1">
        <f t="shared" si="264"/>
        <v>7648.5730675831583</v>
      </c>
      <c r="AX245" s="1">
        <f t="shared" si="326"/>
        <v>151729.18455393662</v>
      </c>
      <c r="AY245" s="1">
        <f t="shared" si="309"/>
        <v>27986.315766414344</v>
      </c>
      <c r="AZ245" s="1">
        <f t="shared" si="310"/>
        <v>7001.1845626821323</v>
      </c>
      <c r="BA245" s="1">
        <f t="shared" si="327"/>
        <v>13903.052460688143</v>
      </c>
      <c r="BB245" s="1">
        <f t="shared" si="328"/>
        <v>30351.250470490246</v>
      </c>
      <c r="BC245" s="1">
        <f t="shared" si="329"/>
        <v>38690.139100205459</v>
      </c>
      <c r="BD245" s="1">
        <f t="shared" si="311"/>
        <v>360.36113344398461</v>
      </c>
      <c r="BE245">
        <f t="shared" si="338"/>
        <v>0</v>
      </c>
      <c r="BF245">
        <f t="shared" si="339"/>
        <v>0</v>
      </c>
      <c r="BG245">
        <f t="shared" si="340"/>
        <v>0</v>
      </c>
      <c r="BH245">
        <f t="shared" si="312"/>
        <v>0</v>
      </c>
      <c r="BI245">
        <f t="shared" si="330"/>
        <v>0</v>
      </c>
      <c r="BJ245">
        <f t="shared" si="313"/>
        <v>0</v>
      </c>
      <c r="BK245">
        <f t="shared" si="314"/>
        <v>0</v>
      </c>
      <c r="BL245">
        <f t="shared" si="315"/>
        <v>0</v>
      </c>
      <c r="BM245">
        <f t="shared" si="316"/>
        <v>0</v>
      </c>
      <c r="BN245">
        <f t="shared" si="317"/>
        <v>0</v>
      </c>
      <c r="BO245">
        <f t="shared" si="331"/>
        <v>0</v>
      </c>
      <c r="BP245">
        <f t="shared" si="332"/>
        <v>0</v>
      </c>
      <c r="BQ245">
        <f t="shared" si="333"/>
        <v>0</v>
      </c>
      <c r="BR245" s="13">
        <f t="shared" si="308"/>
        <v>4.3446085671133223E-3</v>
      </c>
      <c r="BS245" s="8">
        <f>BS$3*temperature!$I355</f>
        <v>-38.481274199787194</v>
      </c>
      <c r="BT245" s="8">
        <f>BT$3*temperature!$I355</f>
        <v>-35.566650402787445</v>
      </c>
      <c r="BU245" s="8">
        <f>BU$3*temperature!$I355</f>
        <v>-31.224456386472493</v>
      </c>
      <c r="BV245" s="8">
        <f t="shared" si="334"/>
        <v>-26.044608251346865</v>
      </c>
      <c r="BW245" s="8">
        <f t="shared" si="318"/>
        <v>-18.207327030272971</v>
      </c>
      <c r="BX245" s="8">
        <f t="shared" si="319"/>
        <v>-15.984465287921639</v>
      </c>
      <c r="BY245" s="15">
        <f t="shared" si="335"/>
        <v>0.32318747772933942</v>
      </c>
      <c r="BZ245" s="15">
        <f t="shared" si="320"/>
        <v>0.4880786685257823</v>
      </c>
      <c r="CA245" s="15">
        <f t="shared" si="321"/>
        <v>0.4880786685257823</v>
      </c>
      <c r="CB245" s="8">
        <f t="shared" si="336"/>
        <v>6.2183329742201643</v>
      </c>
      <c r="CC245" s="8">
        <f t="shared" si="322"/>
        <v>8.6796616862572389</v>
      </c>
      <c r="CD245" s="8">
        <f t="shared" si="323"/>
        <v>7.6199955492754272</v>
      </c>
      <c r="CE245" s="8">
        <f t="shared" si="337"/>
        <v>-32.262941225567033</v>
      </c>
      <c r="CF245" s="8">
        <f t="shared" si="324"/>
        <v>-26.886988716530212</v>
      </c>
      <c r="CG245" s="8">
        <f t="shared" si="325"/>
        <v>-23.604460837197067</v>
      </c>
      <c r="CH245" s="8">
        <f>CH$3*temperature!$I355+CH$4*temperature!$I355^2</f>
        <v>-32.262941225567033</v>
      </c>
      <c r="CI245" s="8">
        <f>CI$3*temperature!$I355+CI$4*temperature!$I355^2</f>
        <v>-26.887025699828662</v>
      </c>
      <c r="CJ245" s="8">
        <f>CJ$3*temperature!$I355+CJ$4*temperature!$I355^2</f>
        <v>-23.604479714594511</v>
      </c>
      <c r="CK245" s="13"/>
      <c r="CL245" s="13"/>
      <c r="CM245" s="13"/>
    </row>
    <row r="246" spans="1:91" x14ac:dyDescent="0.3">
      <c r="A246">
        <f t="shared" si="265"/>
        <v>2200</v>
      </c>
      <c r="B246" s="4">
        <f t="shared" si="266"/>
        <v>1165.4004749163826</v>
      </c>
      <c r="C246" s="4">
        <f t="shared" si="267"/>
        <v>2964.1438515508144</v>
      </c>
      <c r="D246" s="4">
        <f t="shared" si="268"/>
        <v>4369.8779240210715</v>
      </c>
      <c r="E246" s="11">
        <f t="shared" si="269"/>
        <v>2.4049883500407801E-7</v>
      </c>
      <c r="F246" s="11">
        <f t="shared" si="270"/>
        <v>4.7379883172301204E-7</v>
      </c>
      <c r="G246" s="11">
        <f t="shared" si="271"/>
        <v>9.6724346092495143E-7</v>
      </c>
      <c r="H246" s="4">
        <f t="shared" si="272"/>
        <v>221533.64443435549</v>
      </c>
      <c r="I246" s="4">
        <f t="shared" si="273"/>
        <v>104094.98974121932</v>
      </c>
      <c r="J246" s="4">
        <f t="shared" si="274"/>
        <v>38379.716245923504</v>
      </c>
      <c r="K246" s="4">
        <f t="shared" si="275"/>
        <v>190092.28947692894</v>
      </c>
      <c r="L246" s="4">
        <f t="shared" si="276"/>
        <v>35118.062737325556</v>
      </c>
      <c r="M246" s="4">
        <f t="shared" si="277"/>
        <v>8782.789110641168</v>
      </c>
      <c r="N246" s="11">
        <f t="shared" si="278"/>
        <v>2.2714616744283767E-3</v>
      </c>
      <c r="O246" s="11">
        <f t="shared" si="279"/>
        <v>3.8638320366513046E-3</v>
      </c>
      <c r="P246" s="11">
        <f t="shared" si="280"/>
        <v>3.5774982942611278E-3</v>
      </c>
      <c r="Q246" s="4">
        <f t="shared" si="281"/>
        <v>4009.2876840374142</v>
      </c>
      <c r="R246" s="4">
        <f t="shared" si="282"/>
        <v>6079.7206871290709</v>
      </c>
      <c r="S246" s="4">
        <f t="shared" si="283"/>
        <v>3925.8081822264385</v>
      </c>
      <c r="T246" s="4">
        <f t="shared" si="284"/>
        <v>18.097872647174547</v>
      </c>
      <c r="U246" s="4">
        <f t="shared" si="285"/>
        <v>58.405507337512475</v>
      </c>
      <c r="V246" s="4">
        <f t="shared" si="286"/>
        <v>102.28861925583981</v>
      </c>
      <c r="W246" s="11">
        <f t="shared" si="287"/>
        <v>-1.0734613539272964E-2</v>
      </c>
      <c r="X246" s="11">
        <f t="shared" si="288"/>
        <v>-1.217998157191269E-2</v>
      </c>
      <c r="Y246" s="11">
        <f t="shared" si="289"/>
        <v>-9.7425357312937999E-3</v>
      </c>
      <c r="Z246" s="4">
        <f t="shared" si="304"/>
        <v>4329.029388291051</v>
      </c>
      <c r="AA246" s="4">
        <f t="shared" si="305"/>
        <v>18651.654099832656</v>
      </c>
      <c r="AB246" s="4">
        <f t="shared" si="306"/>
        <v>59082.671157858771</v>
      </c>
      <c r="AC246" s="12">
        <f t="shared" si="290"/>
        <v>1.0705860915560268</v>
      </c>
      <c r="AD246" s="12">
        <f t="shared" si="291"/>
        <v>3.0421915902533416</v>
      </c>
      <c r="AE246" s="12">
        <f t="shared" si="292"/>
        <v>14.956518271915586</v>
      </c>
      <c r="AF246" s="11">
        <f t="shared" si="293"/>
        <v>-4.0504037456468023E-3</v>
      </c>
      <c r="AG246" s="11">
        <f t="shared" si="294"/>
        <v>2.9673830763510267E-4</v>
      </c>
      <c r="AH246" s="11">
        <f t="shared" si="295"/>
        <v>9.7937136394747881E-3</v>
      </c>
      <c r="AI246" s="1">
        <f t="shared" si="259"/>
        <v>431963.30693542119</v>
      </c>
      <c r="AJ246" s="1">
        <f t="shared" si="260"/>
        <v>199683.17134478048</v>
      </c>
      <c r="AK246" s="1">
        <f t="shared" si="261"/>
        <v>73847.489904050919</v>
      </c>
      <c r="AL246" s="10">
        <f t="shared" si="296"/>
        <v>85.969387573962905</v>
      </c>
      <c r="AM246" s="10">
        <f t="shared" si="297"/>
        <v>20.694142775800564</v>
      </c>
      <c r="AN246" s="10">
        <f t="shared" si="298"/>
        <v>6.5311727013048886</v>
      </c>
      <c r="AO246" s="7">
        <f t="shared" si="299"/>
        <v>3.0549157894734446E-3</v>
      </c>
      <c r="AP246" s="7">
        <f t="shared" si="300"/>
        <v>3.8483881712879182E-3</v>
      </c>
      <c r="AQ246" s="7">
        <f t="shared" si="301"/>
        <v>3.4909736389877621E-3</v>
      </c>
      <c r="AR246" s="1">
        <f t="shared" si="307"/>
        <v>221533.64443435549</v>
      </c>
      <c r="AS246" s="1">
        <f t="shared" si="302"/>
        <v>104094.98974121932</v>
      </c>
      <c r="AT246" s="1">
        <f t="shared" si="303"/>
        <v>38379.716245923504</v>
      </c>
      <c r="AU246" s="1">
        <f t="shared" si="262"/>
        <v>44306.728886871104</v>
      </c>
      <c r="AV246" s="1">
        <f t="shared" si="263"/>
        <v>20818.997948243865</v>
      </c>
      <c r="AW246" s="1">
        <f t="shared" si="264"/>
        <v>7675.943249184701</v>
      </c>
      <c r="AX246" s="1">
        <f t="shared" si="326"/>
        <v>152073.83158154317</v>
      </c>
      <c r="AY246" s="1">
        <f t="shared" si="309"/>
        <v>28094.45018986045</v>
      </c>
      <c r="AZ246" s="1">
        <f t="shared" si="310"/>
        <v>7026.2312885129359</v>
      </c>
      <c r="BA246" s="1">
        <f t="shared" si="327"/>
        <v>13905.699964951069</v>
      </c>
      <c r="BB246" s="1">
        <f t="shared" si="328"/>
        <v>30362.695735536701</v>
      </c>
      <c r="BC246" s="1">
        <f t="shared" si="329"/>
        <v>38705.781856396032</v>
      </c>
      <c r="BD246" s="1">
        <f t="shared" si="311"/>
        <v>349.99060452700905</v>
      </c>
      <c r="BE246">
        <f t="shared" si="338"/>
        <v>0</v>
      </c>
      <c r="BF246">
        <f t="shared" si="339"/>
        <v>0</v>
      </c>
      <c r="BG246">
        <f t="shared" si="340"/>
        <v>0</v>
      </c>
      <c r="BH246">
        <f t="shared" si="312"/>
        <v>0</v>
      </c>
      <c r="BI246">
        <f t="shared" si="330"/>
        <v>0</v>
      </c>
      <c r="BJ246">
        <f t="shared" si="313"/>
        <v>0</v>
      </c>
      <c r="BK246">
        <f t="shared" si="314"/>
        <v>0</v>
      </c>
      <c r="BL246">
        <f t="shared" si="315"/>
        <v>0</v>
      </c>
      <c r="BM246">
        <f t="shared" si="316"/>
        <v>0</v>
      </c>
      <c r="BN246">
        <f t="shared" si="317"/>
        <v>0</v>
      </c>
      <c r="BO246">
        <f t="shared" si="331"/>
        <v>0</v>
      </c>
      <c r="BP246">
        <f t="shared" si="332"/>
        <v>0</v>
      </c>
      <c r="BQ246">
        <f t="shared" si="333"/>
        <v>0</v>
      </c>
      <c r="BR246" s="13">
        <f t="shared" si="308"/>
        <v>4.2180665700129339E-3</v>
      </c>
      <c r="BS246" s="8">
        <f>BS$3*temperature!$I356</f>
        <v>-38.61087833871234</v>
      </c>
      <c r="BT246" s="8">
        <f>BT$3*temperature!$I356</f>
        <v>-35.686438148795354</v>
      </c>
      <c r="BU246" s="8">
        <f>BU$3*temperature!$I356</f>
        <v>-31.329619712467476</v>
      </c>
      <c r="BV246" s="8">
        <f t="shared" si="334"/>
        <v>-26.090298448097446</v>
      </c>
      <c r="BW246" s="8">
        <f t="shared" si="318"/>
        <v>-18.209986177369412</v>
      </c>
      <c r="BX246" s="8">
        <f t="shared" si="319"/>
        <v>-15.986799790091448</v>
      </c>
      <c r="BY246" s="15">
        <f t="shared" si="335"/>
        <v>0.32427596649779949</v>
      </c>
      <c r="BZ246" s="15">
        <f t="shared" si="320"/>
        <v>0.48972250742866258</v>
      </c>
      <c r="CA246" s="15">
        <f t="shared" si="321"/>
        <v>0.48972250742866263</v>
      </c>
      <c r="CB246" s="8">
        <f t="shared" si="336"/>
        <v>6.2602899453074476</v>
      </c>
      <c r="CC246" s="8">
        <f t="shared" si="322"/>
        <v>8.7382259857129707</v>
      </c>
      <c r="CD246" s="8">
        <f t="shared" si="323"/>
        <v>7.6714099611880142</v>
      </c>
      <c r="CE246" s="8">
        <f t="shared" si="337"/>
        <v>-32.350588393404891</v>
      </c>
      <c r="CF246" s="8">
        <f t="shared" si="324"/>
        <v>-26.948212163082381</v>
      </c>
      <c r="CG246" s="8">
        <f t="shared" si="325"/>
        <v>-23.658209751279461</v>
      </c>
      <c r="CH246" s="8">
        <f>CH$3*temperature!$I356+CH$4*temperature!$I356^2</f>
        <v>-32.350588393404891</v>
      </c>
      <c r="CI246" s="8">
        <f>CI$3*temperature!$I356+CI$4*temperature!$I356^2</f>
        <v>-26.948249151781944</v>
      </c>
      <c r="CJ246" s="8">
        <f>CJ$3*temperature!$I356+CJ$4*temperature!$I356^2</f>
        <v>-23.658228631433843</v>
      </c>
      <c r="CK246" s="13"/>
      <c r="CL246" s="13"/>
      <c r="CM246" s="13"/>
    </row>
    <row r="247" spans="1:91" x14ac:dyDescent="0.3">
      <c r="A247">
        <f t="shared" si="265"/>
        <v>2201</v>
      </c>
      <c r="B247" s="4">
        <f t="shared" si="266"/>
        <v>1165.4007411799664</v>
      </c>
      <c r="C247" s="4">
        <f t="shared" si="267"/>
        <v>2964.1451857383136</v>
      </c>
      <c r="D247" s="4">
        <f t="shared" si="268"/>
        <v>4369.8819394201264</v>
      </c>
      <c r="E247" s="11">
        <f t="shared" si="269"/>
        <v>2.2847389325387411E-7</v>
      </c>
      <c r="F247" s="11">
        <f t="shared" si="270"/>
        <v>4.5010889013686141E-7</v>
      </c>
      <c r="G247" s="11">
        <f t="shared" si="271"/>
        <v>9.1888128787870382E-7</v>
      </c>
      <c r="H247" s="4">
        <f t="shared" si="272"/>
        <v>222030.14120984331</v>
      </c>
      <c r="I247" s="4">
        <f t="shared" si="273"/>
        <v>104492.9243192241</v>
      </c>
      <c r="J247" s="4">
        <f t="shared" si="274"/>
        <v>38515.594658956164</v>
      </c>
      <c r="K247" s="4">
        <f t="shared" si="275"/>
        <v>190518.27698774083</v>
      </c>
      <c r="L247" s="4">
        <f t="shared" si="276"/>
        <v>35252.296284939512</v>
      </c>
      <c r="M247" s="4">
        <f t="shared" si="277"/>
        <v>8813.8753387161541</v>
      </c>
      <c r="N247" s="11">
        <f t="shared" si="278"/>
        <v>2.2409510242844544E-3</v>
      </c>
      <c r="O247" s="11">
        <f t="shared" si="279"/>
        <v>3.8223505840282446E-3</v>
      </c>
      <c r="P247" s="11">
        <f t="shared" si="280"/>
        <v>3.5394483100275043E-3</v>
      </c>
      <c r="Q247" s="4">
        <f t="shared" si="281"/>
        <v>3975.1386093439205</v>
      </c>
      <c r="R247" s="4">
        <f t="shared" si="282"/>
        <v>6028.6282902075172</v>
      </c>
      <c r="S247" s="4">
        <f t="shared" si="283"/>
        <v>3901.3242612884255</v>
      </c>
      <c r="T247" s="4">
        <f t="shared" si="284"/>
        <v>17.903598978424149</v>
      </c>
      <c r="U247" s="4">
        <f t="shared" si="285"/>
        <v>57.69412933444336</v>
      </c>
      <c r="V247" s="4">
        <f t="shared" si="286"/>
        <v>101.29206872783507</v>
      </c>
      <c r="W247" s="11">
        <f t="shared" si="287"/>
        <v>-1.0734613539272964E-2</v>
      </c>
      <c r="X247" s="11">
        <f t="shared" si="288"/>
        <v>-1.217998157191269E-2</v>
      </c>
      <c r="Y247" s="11">
        <f t="shared" si="289"/>
        <v>-9.7425357312937999E-3</v>
      </c>
      <c r="Z247" s="4">
        <f t="shared" si="304"/>
        <v>4274.9021336769956</v>
      </c>
      <c r="AA247" s="4">
        <f t="shared" si="305"/>
        <v>18501.163520814564</v>
      </c>
      <c r="AB247" s="4">
        <f t="shared" si="306"/>
        <v>59291.473630642344</v>
      </c>
      <c r="AC247" s="12">
        <f t="shared" si="290"/>
        <v>1.0662497856407509</v>
      </c>
      <c r="AD247" s="12">
        <f t="shared" si="291"/>
        <v>3.0430943250373352</v>
      </c>
      <c r="AE247" s="12">
        <f t="shared" si="292"/>
        <v>15.102998128914299</v>
      </c>
      <c r="AF247" s="11">
        <f t="shared" si="293"/>
        <v>-4.0504037456468023E-3</v>
      </c>
      <c r="AG247" s="11">
        <f t="shared" si="294"/>
        <v>2.9673830763510267E-4</v>
      </c>
      <c r="AH247" s="11">
        <f t="shared" si="295"/>
        <v>9.7937136394747881E-3</v>
      </c>
      <c r="AI247" s="1">
        <f t="shared" si="259"/>
        <v>433073.70512875018</v>
      </c>
      <c r="AJ247" s="1">
        <f t="shared" si="260"/>
        <v>200533.8521585463</v>
      </c>
      <c r="AK247" s="1">
        <f t="shared" si="261"/>
        <v>74138.684162830526</v>
      </c>
      <c r="AL247" s="10">
        <f t="shared" si="296"/>
        <v>86.229390521078869</v>
      </c>
      <c r="AM247" s="10">
        <f t="shared" si="297"/>
        <v>20.772985479131165</v>
      </c>
      <c r="AN247" s="10">
        <f t="shared" si="298"/>
        <v>6.5537448515195003</v>
      </c>
      <c r="AO247" s="7">
        <f t="shared" si="299"/>
        <v>3.02436663157871E-3</v>
      </c>
      <c r="AP247" s="7">
        <f t="shared" si="300"/>
        <v>3.8099042895750391E-3</v>
      </c>
      <c r="AQ247" s="7">
        <f t="shared" si="301"/>
        <v>3.4560639025978846E-3</v>
      </c>
      <c r="AR247" s="1">
        <f t="shared" si="307"/>
        <v>222030.14120984331</v>
      </c>
      <c r="AS247" s="1">
        <f t="shared" si="302"/>
        <v>104492.9243192241</v>
      </c>
      <c r="AT247" s="1">
        <f t="shared" si="303"/>
        <v>38515.594658956164</v>
      </c>
      <c r="AU247" s="1">
        <f t="shared" si="262"/>
        <v>44406.028241968663</v>
      </c>
      <c r="AV247" s="1">
        <f t="shared" si="263"/>
        <v>20898.584863844822</v>
      </c>
      <c r="AW247" s="1">
        <f t="shared" si="264"/>
        <v>7703.1189317912331</v>
      </c>
      <c r="AX247" s="1">
        <f t="shared" si="326"/>
        <v>152414.62159019266</v>
      </c>
      <c r="AY247" s="1">
        <f t="shared" si="309"/>
        <v>28201.837027951613</v>
      </c>
      <c r="AZ247" s="1">
        <f t="shared" si="310"/>
        <v>7051.1002709729219</v>
      </c>
      <c r="BA247" s="1">
        <f t="shared" si="327"/>
        <v>13908.311826148949</v>
      </c>
      <c r="BB247" s="1">
        <f t="shared" si="328"/>
        <v>30374.017805538573</v>
      </c>
      <c r="BC247" s="1">
        <f t="shared" si="329"/>
        <v>38721.257085805111</v>
      </c>
      <c r="BD247" s="1">
        <f t="shared" si="311"/>
        <v>339.91714012060709</v>
      </c>
      <c r="BE247">
        <f t="shared" si="338"/>
        <v>0</v>
      </c>
      <c r="BF247">
        <f t="shared" si="339"/>
        <v>0</v>
      </c>
      <c r="BG247">
        <f t="shared" si="340"/>
        <v>0</v>
      </c>
      <c r="BH247">
        <f t="shared" si="312"/>
        <v>0</v>
      </c>
      <c r="BI247">
        <f t="shared" si="330"/>
        <v>0</v>
      </c>
      <c r="BJ247">
        <f t="shared" si="313"/>
        <v>0</v>
      </c>
      <c r="BK247">
        <f t="shared" si="314"/>
        <v>0</v>
      </c>
      <c r="BL247">
        <f t="shared" si="315"/>
        <v>0</v>
      </c>
      <c r="BM247">
        <f t="shared" si="316"/>
        <v>0</v>
      </c>
      <c r="BN247">
        <f t="shared" si="317"/>
        <v>0</v>
      </c>
      <c r="BO247">
        <f t="shared" si="331"/>
        <v>0</v>
      </c>
      <c r="BP247">
        <f t="shared" si="332"/>
        <v>0</v>
      </c>
      <c r="BQ247">
        <f t="shared" si="333"/>
        <v>0</v>
      </c>
      <c r="BR247" s="13">
        <f t="shared" si="308"/>
        <v>4.0952102621484793E-3</v>
      </c>
      <c r="BS247" s="8">
        <f>BS$3*temperature!$I357</f>
        <v>-38.739846394896716</v>
      </c>
      <c r="BT247" s="8">
        <f>BT$3*temperature!$I357</f>
        <v>-35.805637989830302</v>
      </c>
      <c r="BU247" s="8">
        <f>BU$3*temperature!$I357</f>
        <v>-31.434266908521067</v>
      </c>
      <c r="BV247" s="8">
        <f t="shared" si="334"/>
        <v>-26.135484330838963</v>
      </c>
      <c r="BW247" s="8">
        <f t="shared" si="318"/>
        <v>-18.212241344672965</v>
      </c>
      <c r="BX247" s="8">
        <f t="shared" si="319"/>
        <v>-15.988779632790056</v>
      </c>
      <c r="BY247" s="15">
        <f t="shared" si="335"/>
        <v>0.32535911308409715</v>
      </c>
      <c r="BZ247" s="15">
        <f t="shared" si="320"/>
        <v>0.49135827855250908</v>
      </c>
      <c r="CA247" s="15">
        <f t="shared" si="321"/>
        <v>0.49135827855250908</v>
      </c>
      <c r="CB247" s="8">
        <f t="shared" si="336"/>
        <v>6.3021810320288765</v>
      </c>
      <c r="CC247" s="8">
        <f t="shared" si="322"/>
        <v>8.7966983225786706</v>
      </c>
      <c r="CD247" s="8">
        <f t="shared" si="323"/>
        <v>7.7227436378655065</v>
      </c>
      <c r="CE247" s="8">
        <f t="shared" si="337"/>
        <v>-32.43766536286784</v>
      </c>
      <c r="CF247" s="8">
        <f t="shared" si="324"/>
        <v>-27.008939667251635</v>
      </c>
      <c r="CG247" s="8">
        <f t="shared" si="325"/>
        <v>-23.711523270655562</v>
      </c>
      <c r="CH247" s="8">
        <f>CH$3*temperature!$I357+CH$4*temperature!$I357^2</f>
        <v>-32.43766536286784</v>
      </c>
      <c r="CI247" s="8">
        <f>CI$3*temperature!$I357+CI$4*temperature!$I357^2</f>
        <v>-27.008976660531726</v>
      </c>
      <c r="CJ247" s="8">
        <f>CJ$3*temperature!$I357+CJ$4*temperature!$I357^2</f>
        <v>-23.711542153148038</v>
      </c>
      <c r="CK247" s="13"/>
      <c r="CL247" s="13"/>
      <c r="CM247" s="13"/>
    </row>
    <row r="248" spans="1:91" x14ac:dyDescent="0.3">
      <c r="A248">
        <f t="shared" si="265"/>
        <v>2202</v>
      </c>
      <c r="B248" s="4">
        <f t="shared" si="266"/>
        <v>1165.4009941304287</v>
      </c>
      <c r="C248" s="4">
        <f t="shared" si="267"/>
        <v>2964.146453217008</v>
      </c>
      <c r="D248" s="4">
        <f t="shared" si="268"/>
        <v>4369.8857540527333</v>
      </c>
      <c r="E248" s="11">
        <f t="shared" si="269"/>
        <v>2.170501985911804E-7</v>
      </c>
      <c r="F248" s="11">
        <f t="shared" si="270"/>
        <v>4.2760344563001834E-7</v>
      </c>
      <c r="G248" s="11">
        <f t="shared" si="271"/>
        <v>8.7293722348476857E-7</v>
      </c>
      <c r="H248" s="4">
        <f t="shared" si="272"/>
        <v>222521.04740031029</v>
      </c>
      <c r="I248" s="4">
        <f t="shared" si="273"/>
        <v>104888.08763650269</v>
      </c>
      <c r="J248" s="4">
        <f t="shared" si="274"/>
        <v>38650.501777602069</v>
      </c>
      <c r="K248" s="4">
        <f t="shared" si="275"/>
        <v>190939.46935092995</v>
      </c>
      <c r="L248" s="4">
        <f t="shared" si="276"/>
        <v>35385.595581037145</v>
      </c>
      <c r="M248" s="4">
        <f t="shared" si="277"/>
        <v>8844.7396460552081</v>
      </c>
      <c r="N248" s="11">
        <f t="shared" si="278"/>
        <v>2.2107714275425572E-3</v>
      </c>
      <c r="O248" s="11">
        <f t="shared" si="279"/>
        <v>3.7812939906154419E-3</v>
      </c>
      <c r="P248" s="11">
        <f t="shared" si="280"/>
        <v>3.5017862351056639E-3</v>
      </c>
      <c r="Q248" s="4">
        <f t="shared" si="281"/>
        <v>3941.1616737927507</v>
      </c>
      <c r="R248" s="4">
        <f t="shared" si="282"/>
        <v>5977.7206256932513</v>
      </c>
      <c r="S248" s="4">
        <f t="shared" si="283"/>
        <v>3876.8473594505499</v>
      </c>
      <c r="T248" s="4">
        <f t="shared" si="284"/>
        <v>17.711410762428645</v>
      </c>
      <c r="U248" s="4">
        <f t="shared" si="285"/>
        <v>56.99141590234229</v>
      </c>
      <c r="V248" s="4">
        <f t="shared" si="286"/>
        <v>100.30522712895747</v>
      </c>
      <c r="W248" s="11">
        <f t="shared" si="287"/>
        <v>-1.0734613539272964E-2</v>
      </c>
      <c r="X248" s="11">
        <f t="shared" si="288"/>
        <v>-1.217998157191269E-2</v>
      </c>
      <c r="Y248" s="11">
        <f t="shared" si="289"/>
        <v>-9.7425357312937999E-3</v>
      </c>
      <c r="Z248" s="4">
        <f t="shared" si="304"/>
        <v>4221.3230915381364</v>
      </c>
      <c r="AA248" s="4">
        <f t="shared" si="305"/>
        <v>18351.128405072152</v>
      </c>
      <c r="AB248" s="4">
        <f t="shared" si="306"/>
        <v>59498.755207103546</v>
      </c>
      <c r="AC248" s="12">
        <f t="shared" si="290"/>
        <v>1.0619310435151965</v>
      </c>
      <c r="AD248" s="12">
        <f t="shared" si="291"/>
        <v>3.0439973276973209</v>
      </c>
      <c r="AE248" s="12">
        <f t="shared" si="292"/>
        <v>15.250912567686409</v>
      </c>
      <c r="AF248" s="11">
        <f t="shared" si="293"/>
        <v>-4.0504037456468023E-3</v>
      </c>
      <c r="AG248" s="11">
        <f t="shared" si="294"/>
        <v>2.9673830763510267E-4</v>
      </c>
      <c r="AH248" s="11">
        <f t="shared" si="295"/>
        <v>9.7937136394747881E-3</v>
      </c>
      <c r="AI248" s="1">
        <f t="shared" si="259"/>
        <v>434172.36285784381</v>
      </c>
      <c r="AJ248" s="1">
        <f t="shared" si="260"/>
        <v>201379.0518065365</v>
      </c>
      <c r="AK248" s="1">
        <f t="shared" si="261"/>
        <v>74427.934678338715</v>
      </c>
      <c r="AL248" s="10">
        <f t="shared" si="296"/>
        <v>86.487571919518672</v>
      </c>
      <c r="AM248" s="10">
        <f t="shared" si="297"/>
        <v>20.851337134750544</v>
      </c>
      <c r="AN248" s="10">
        <f t="shared" si="298"/>
        <v>6.5761685109175909</v>
      </c>
      <c r="AO248" s="7">
        <f t="shared" si="299"/>
        <v>2.9941229652629231E-3</v>
      </c>
      <c r="AP248" s="7">
        <f t="shared" si="300"/>
        <v>3.7718052466792886E-3</v>
      </c>
      <c r="AQ248" s="7">
        <f t="shared" si="301"/>
        <v>3.4215032635719058E-3</v>
      </c>
      <c r="AR248" s="1">
        <f t="shared" si="307"/>
        <v>222521.04740031029</v>
      </c>
      <c r="AS248" s="1">
        <f t="shared" si="302"/>
        <v>104888.08763650269</v>
      </c>
      <c r="AT248" s="1">
        <f t="shared" si="303"/>
        <v>38650.501777602069</v>
      </c>
      <c r="AU248" s="1">
        <f t="shared" si="262"/>
        <v>44504.209480062062</v>
      </c>
      <c r="AV248" s="1">
        <f t="shared" si="263"/>
        <v>20977.617527300539</v>
      </c>
      <c r="AW248" s="1">
        <f t="shared" si="264"/>
        <v>7730.1003555204143</v>
      </c>
      <c r="AX248" s="1">
        <f t="shared" si="326"/>
        <v>152751.57548074395</v>
      </c>
      <c r="AY248" s="1">
        <f t="shared" si="309"/>
        <v>28308.47646482972</v>
      </c>
      <c r="AZ248" s="1">
        <f t="shared" si="310"/>
        <v>7075.7917168441663</v>
      </c>
      <c r="BA248" s="1">
        <f t="shared" si="327"/>
        <v>13910.888436406067</v>
      </c>
      <c r="BB248" s="1">
        <f t="shared" si="328"/>
        <v>30385.217965056494</v>
      </c>
      <c r="BC248" s="1">
        <f t="shared" si="329"/>
        <v>38736.566562322121</v>
      </c>
      <c r="BD248" s="1">
        <f t="shared" si="311"/>
        <v>330.13228583971812</v>
      </c>
      <c r="BE248">
        <f t="shared" si="338"/>
        <v>0</v>
      </c>
      <c r="BF248">
        <f t="shared" si="339"/>
        <v>0</v>
      </c>
      <c r="BG248">
        <f t="shared" si="340"/>
        <v>0</v>
      </c>
      <c r="BH248">
        <f t="shared" si="312"/>
        <v>0</v>
      </c>
      <c r="BI248">
        <f t="shared" si="330"/>
        <v>0</v>
      </c>
      <c r="BJ248">
        <f t="shared" si="313"/>
        <v>0</v>
      </c>
      <c r="BK248">
        <f t="shared" si="314"/>
        <v>0</v>
      </c>
      <c r="BL248">
        <f t="shared" si="315"/>
        <v>0</v>
      </c>
      <c r="BM248">
        <f t="shared" si="316"/>
        <v>0</v>
      </c>
      <c r="BN248">
        <f t="shared" si="317"/>
        <v>0</v>
      </c>
      <c r="BO248">
        <f t="shared" si="331"/>
        <v>0</v>
      </c>
      <c r="BP248">
        <f t="shared" si="332"/>
        <v>0</v>
      </c>
      <c r="BQ248">
        <f t="shared" si="333"/>
        <v>0</v>
      </c>
      <c r="BR248" s="13">
        <f t="shared" si="308"/>
        <v>3.9759322933480383E-3</v>
      </c>
      <c r="BS248" s="8">
        <f>BS$3*temperature!$I358</f>
        <v>-38.868182983164012</v>
      </c>
      <c r="BT248" s="8">
        <f>BT$3*temperature!$I358</f>
        <v>-35.924254191182975</v>
      </c>
      <c r="BU248" s="8">
        <f>BU$3*temperature!$I358</f>
        <v>-31.538401719191217</v>
      </c>
      <c r="BV248" s="8">
        <f t="shared" si="334"/>
        <v>-26.180171635322381</v>
      </c>
      <c r="BW248" s="8">
        <f t="shared" si="318"/>
        <v>-18.214098362084897</v>
      </c>
      <c r="BX248" s="8">
        <f t="shared" si="319"/>
        <v>-15.990409934168765</v>
      </c>
      <c r="BY248" s="15">
        <f t="shared" si="335"/>
        <v>0.32643695624612856</v>
      </c>
      <c r="BZ248" s="15">
        <f t="shared" si="320"/>
        <v>0.49298604042960897</v>
      </c>
      <c r="CA248" s="15">
        <f t="shared" si="321"/>
        <v>0.49298604042960903</v>
      </c>
      <c r="CB248" s="8">
        <f t="shared" si="336"/>
        <v>6.3440056739208153</v>
      </c>
      <c r="CC248" s="8">
        <f t="shared" si="322"/>
        <v>8.8550779145490388</v>
      </c>
      <c r="CD248" s="8">
        <f t="shared" si="323"/>
        <v>7.773995892511226</v>
      </c>
      <c r="CE248" s="8">
        <f t="shared" si="337"/>
        <v>-32.5241773092432</v>
      </c>
      <c r="CF248" s="8">
        <f t="shared" si="324"/>
        <v>-27.069176276633936</v>
      </c>
      <c r="CG248" s="8">
        <f t="shared" si="325"/>
        <v>-23.76440582667999</v>
      </c>
      <c r="CH248" s="8">
        <f>CH$3*temperature!$I358+CH$4*temperature!$I358^2</f>
        <v>-32.5241773092432</v>
      </c>
      <c r="CI248" s="8">
        <f>CI$3*temperature!$I358+CI$4*temperature!$I358^2</f>
        <v>-27.069213273685818</v>
      </c>
      <c r="CJ248" s="8">
        <f>CJ$3*temperature!$I358+CJ$4*temperature!$I358^2</f>
        <v>-23.764424711097753</v>
      </c>
      <c r="CK248" s="13"/>
      <c r="CL248" s="13"/>
      <c r="CM248" s="13"/>
    </row>
    <row r="249" spans="1:91" x14ac:dyDescent="0.3">
      <c r="A249">
        <f t="shared" si="265"/>
        <v>2203</v>
      </c>
      <c r="B249" s="4">
        <f t="shared" si="266"/>
        <v>1165.4012344334201</v>
      </c>
      <c r="C249" s="4">
        <f t="shared" si="267"/>
        <v>2964.1476573222826</v>
      </c>
      <c r="D249" s="4">
        <f t="shared" si="268"/>
        <v>4369.8893779568734</v>
      </c>
      <c r="E249" s="11">
        <f t="shared" si="269"/>
        <v>2.0619768866162136E-7</v>
      </c>
      <c r="F249" s="11">
        <f t="shared" si="270"/>
        <v>4.0622327334851738E-7</v>
      </c>
      <c r="G249" s="11">
        <f t="shared" si="271"/>
        <v>8.2929036231053014E-7</v>
      </c>
      <c r="H249" s="4">
        <f t="shared" si="272"/>
        <v>223006.39375353401</v>
      </c>
      <c r="I249" s="4">
        <f t="shared" si="273"/>
        <v>105280.48083177513</v>
      </c>
      <c r="J249" s="4">
        <f t="shared" si="274"/>
        <v>38784.438909833094</v>
      </c>
      <c r="K249" s="4">
        <f t="shared" si="275"/>
        <v>191355.89285861055</v>
      </c>
      <c r="L249" s="4">
        <f t="shared" si="276"/>
        <v>35517.960980014803</v>
      </c>
      <c r="M249" s="4">
        <f t="shared" si="277"/>
        <v>8875.3823164207006</v>
      </c>
      <c r="N249" s="11">
        <f t="shared" si="278"/>
        <v>2.1809189535100248E-3</v>
      </c>
      <c r="O249" s="11">
        <f t="shared" si="279"/>
        <v>3.7406576547376336E-3</v>
      </c>
      <c r="P249" s="11">
        <f t="shared" si="280"/>
        <v>3.4645078986761391E-3</v>
      </c>
      <c r="Q249" s="4">
        <f t="shared" si="281"/>
        <v>3907.3587184046864</v>
      </c>
      <c r="R249" s="4">
        <f t="shared" si="282"/>
        <v>5927.0027609580438</v>
      </c>
      <c r="S249" s="4">
        <f t="shared" si="283"/>
        <v>3852.3807429791113</v>
      </c>
      <c r="T249" s="4">
        <f t="shared" si="284"/>
        <v>17.521285612658655</v>
      </c>
      <c r="U249" s="4">
        <f t="shared" si="285"/>
        <v>56.29726150689455</v>
      </c>
      <c r="V249" s="4">
        <f t="shared" si="286"/>
        <v>99.327999869618054</v>
      </c>
      <c r="W249" s="11">
        <f t="shared" si="287"/>
        <v>-1.0734613539272964E-2</v>
      </c>
      <c r="X249" s="11">
        <f t="shared" si="288"/>
        <v>-1.217998157191269E-2</v>
      </c>
      <c r="Y249" s="11">
        <f t="shared" si="289"/>
        <v>-9.7425357312937999E-3</v>
      </c>
      <c r="Z249" s="4">
        <f t="shared" si="304"/>
        <v>4168.2900093275275</v>
      </c>
      <c r="AA249" s="4">
        <f t="shared" si="305"/>
        <v>18201.565109720072</v>
      </c>
      <c r="AB249" s="4">
        <f t="shared" si="306"/>
        <v>59704.51794243676</v>
      </c>
      <c r="AC249" s="12">
        <f t="shared" si="290"/>
        <v>1.0576297940389239</v>
      </c>
      <c r="AD249" s="12">
        <f t="shared" si="291"/>
        <v>3.0449005983127875</v>
      </c>
      <c r="AE249" s="12">
        <f t="shared" si="292"/>
        <v>15.400275638114998</v>
      </c>
      <c r="AF249" s="11">
        <f t="shared" si="293"/>
        <v>-4.0504037456468023E-3</v>
      </c>
      <c r="AG249" s="11">
        <f t="shared" si="294"/>
        <v>2.9673830763510267E-4</v>
      </c>
      <c r="AH249" s="11">
        <f t="shared" si="295"/>
        <v>9.7937136394747881E-3</v>
      </c>
      <c r="AI249" s="1">
        <f t="shared" ref="AI249:AI312" si="341">(1-$AI$5)*AI248+AU248</f>
        <v>435259.33605212148</v>
      </c>
      <c r="AJ249" s="1">
        <f t="shared" ref="AJ249:AJ312" si="342">(1-$AI$5)*AJ248+AV248</f>
        <v>202218.76415318341</v>
      </c>
      <c r="AK249" s="1">
        <f t="shared" ref="AK249:AK312" si="343">(1-$AI$5)*AK248+AW248</f>
        <v>74715.241566025259</v>
      </c>
      <c r="AL249" s="10">
        <f t="shared" si="296"/>
        <v>86.743936800559794</v>
      </c>
      <c r="AM249" s="10">
        <f t="shared" si="297"/>
        <v>20.929197845727622</v>
      </c>
      <c r="AN249" s="10">
        <f t="shared" si="298"/>
        <v>6.5984438891192756</v>
      </c>
      <c r="AO249" s="7">
        <f t="shared" si="299"/>
        <v>2.9641817356102938E-3</v>
      </c>
      <c r="AP249" s="7">
        <f t="shared" si="300"/>
        <v>3.7340871942124956E-3</v>
      </c>
      <c r="AQ249" s="7">
        <f t="shared" si="301"/>
        <v>3.3872882309361869E-3</v>
      </c>
      <c r="AR249" s="1">
        <f t="shared" si="307"/>
        <v>223006.39375353401</v>
      </c>
      <c r="AS249" s="1">
        <f t="shared" si="302"/>
        <v>105280.48083177513</v>
      </c>
      <c r="AT249" s="1">
        <f t="shared" si="303"/>
        <v>38784.438909833094</v>
      </c>
      <c r="AU249" s="1">
        <f t="shared" ref="AU249:AU312" si="344">$AU$5*AR249</f>
        <v>44601.278750706806</v>
      </c>
      <c r="AV249" s="1">
        <f t="shared" ref="AV249:AV312" si="345">$AU$5*AS249</f>
        <v>21056.096166355026</v>
      </c>
      <c r="AW249" s="1">
        <f t="shared" ref="AW249:AW312" si="346">$AU$5*AT249</f>
        <v>7756.8877819666195</v>
      </c>
      <c r="AX249" s="1">
        <f t="shared" si="326"/>
        <v>153084.71428688845</v>
      </c>
      <c r="AY249" s="1">
        <f t="shared" si="309"/>
        <v>28414.368784011844</v>
      </c>
      <c r="AZ249" s="1">
        <f t="shared" si="310"/>
        <v>7100.3058531365614</v>
      </c>
      <c r="BA249" s="1">
        <f t="shared" si="327"/>
        <v>13913.430182901275</v>
      </c>
      <c r="BB249" s="1">
        <f t="shared" si="328"/>
        <v>30396.297483487153</v>
      </c>
      <c r="BC249" s="1">
        <f t="shared" si="329"/>
        <v>38751.712037378195</v>
      </c>
      <c r="BD249" s="1">
        <f t="shared" si="311"/>
        <v>320.62782567979286</v>
      </c>
      <c r="BE249">
        <f t="shared" si="338"/>
        <v>0</v>
      </c>
      <c r="BF249">
        <f t="shared" si="339"/>
        <v>0</v>
      </c>
      <c r="BG249">
        <f t="shared" si="340"/>
        <v>0</v>
      </c>
      <c r="BH249">
        <f t="shared" si="312"/>
        <v>0</v>
      </c>
      <c r="BI249">
        <f t="shared" si="330"/>
        <v>0</v>
      </c>
      <c r="BJ249">
        <f t="shared" si="313"/>
        <v>0</v>
      </c>
      <c r="BK249">
        <f t="shared" si="314"/>
        <v>0</v>
      </c>
      <c r="BL249">
        <f t="shared" si="315"/>
        <v>0</v>
      </c>
      <c r="BM249">
        <f t="shared" si="316"/>
        <v>0</v>
      </c>
      <c r="BN249">
        <f t="shared" si="317"/>
        <v>0</v>
      </c>
      <c r="BO249">
        <f t="shared" si="331"/>
        <v>0</v>
      </c>
      <c r="BP249">
        <f t="shared" si="332"/>
        <v>0</v>
      </c>
      <c r="BQ249">
        <f t="shared" si="333"/>
        <v>0</v>
      </c>
      <c r="BR249" s="13">
        <f t="shared" si="308"/>
        <v>3.8601284401437266E-3</v>
      </c>
      <c r="BS249" s="8">
        <f>BS$3*temperature!$I359</f>
        <v>-38.995892712783139</v>
      </c>
      <c r="BT249" s="8">
        <f>BT$3*temperature!$I359</f>
        <v>-36.042291013010022</v>
      </c>
      <c r="BU249" s="8">
        <f>BU$3*temperature!$I359</f>
        <v>-31.642027884528606</v>
      </c>
      <c r="BV249" s="8">
        <f t="shared" si="334"/>
        <v>-26.224366035398024</v>
      </c>
      <c r="BW249" s="8">
        <f t="shared" si="318"/>
        <v>-18.215562975723834</v>
      </c>
      <c r="BX249" s="8">
        <f t="shared" si="319"/>
        <v>-15.99169573882493</v>
      </c>
      <c r="BY249" s="15">
        <f t="shared" si="335"/>
        <v>0.32750953469513766</v>
      </c>
      <c r="BZ249" s="15">
        <f t="shared" si="320"/>
        <v>0.49460585152179565</v>
      </c>
      <c r="CA249" s="15">
        <f t="shared" si="321"/>
        <v>0.49460585152179565</v>
      </c>
      <c r="CB249" s="8">
        <f t="shared" si="336"/>
        <v>6.3857633386925574</v>
      </c>
      <c r="CC249" s="8">
        <f t="shared" si="322"/>
        <v>8.913364018643092</v>
      </c>
      <c r="CD249" s="8">
        <f t="shared" si="323"/>
        <v>7.8251660728518369</v>
      </c>
      <c r="CE249" s="8">
        <f t="shared" si="337"/>
        <v>-32.610129374090583</v>
      </c>
      <c r="CF249" s="8">
        <f t="shared" si="324"/>
        <v>-27.128926994366928</v>
      </c>
      <c r="CG249" s="8">
        <f t="shared" si="325"/>
        <v>-23.816861811676766</v>
      </c>
      <c r="CH249" s="8">
        <f>CH$3*temperature!$I359+CH$4*temperature!$I359^2</f>
        <v>-32.610129374090583</v>
      </c>
      <c r="CI249" s="8">
        <f>CI$3*temperature!$I359+CI$4*temperature!$I359^2</f>
        <v>-27.128963994393544</v>
      </c>
      <c r="CJ249" s="8">
        <f>CJ$3*temperature!$I359+CJ$4*temperature!$I359^2</f>
        <v>-23.81688069761298</v>
      </c>
      <c r="CK249" s="13"/>
      <c r="CL249" s="13"/>
      <c r="CM249" s="13"/>
    </row>
    <row r="250" spans="1:91" x14ac:dyDescent="0.3">
      <c r="A250">
        <f t="shared" ref="A250:A313" si="347">1+A249</f>
        <v>2204</v>
      </c>
      <c r="B250" s="4">
        <f t="shared" ref="B250:B313" si="348">B249*(1+E250)</f>
        <v>1165.4014627213089</v>
      </c>
      <c r="C250" s="4">
        <f t="shared" ref="C250:C313" si="349">C249*(1+F250)</f>
        <v>2964.1488012227583</v>
      </c>
      <c r="D250" s="4">
        <f t="shared" ref="D250:D313" si="350">D249*(1+G250)</f>
        <v>4369.8928206686614</v>
      </c>
      <c r="E250" s="11">
        <f t="shared" ref="E250:E313" si="351">E249*$E$5</f>
        <v>1.9588780422854028E-7</v>
      </c>
      <c r="F250" s="11">
        <f t="shared" ref="F250:F313" si="352">F249*$E$5</f>
        <v>3.8591210968109148E-7</v>
      </c>
      <c r="G250" s="11">
        <f t="shared" ref="G250:G313" si="353">G249*$E$5</f>
        <v>7.8782584419500355E-7</v>
      </c>
      <c r="H250" s="4">
        <f t="shared" ref="H250:H313" si="354">AR250</f>
        <v>223486.21119743053</v>
      </c>
      <c r="I250" s="4">
        <f t="shared" ref="I250:I313" si="355">AS250</f>
        <v>105670.1054017397</v>
      </c>
      <c r="J250" s="4">
        <f t="shared" ref="J250:J313" si="356">AT250</f>
        <v>38917.407469044403</v>
      </c>
      <c r="K250" s="4">
        <f t="shared" ref="K250:K313" si="357">H250/B250*1000</f>
        <v>191767.57396165587</v>
      </c>
      <c r="L250" s="4">
        <f t="shared" ref="L250:L313" si="358">I250/C250*1000</f>
        <v>35649.392958325545</v>
      </c>
      <c r="M250" s="4">
        <f t="shared" ref="M250:M313" si="359">J250/D250*1000</f>
        <v>8905.8036583811299</v>
      </c>
      <c r="N250" s="11">
        <f t="shared" ref="N250:N313" si="360">K250/K249-1</f>
        <v>2.1513897319562769E-3</v>
      </c>
      <c r="O250" s="11">
        <f t="shared" ref="O250:O313" si="361">L250/L249-1</f>
        <v>3.7004370376074736E-3</v>
      </c>
      <c r="P250" s="11">
        <f t="shared" ref="P250:P313" si="362">M250/M249-1</f>
        <v>3.4276091863834068E-3</v>
      </c>
      <c r="Q250" s="4">
        <f t="shared" ref="Q250:Q313" si="363">T250*H250/1000</f>
        <v>3873.7315049853878</v>
      </c>
      <c r="R250" s="4">
        <f t="shared" ref="R250:R313" si="364">U250*I250/1000</f>
        <v>5876.4796074429296</v>
      </c>
      <c r="S250" s="4">
        <f t="shared" ref="S250:S313" si="365">V250*J250/1000</f>
        <v>3827.9276124213679</v>
      </c>
      <c r="T250" s="4">
        <f t="shared" ref="T250:T313" si="366">T249*(1+W250)</f>
        <v>17.333201382895542</v>
      </c>
      <c r="U250" s="4">
        <f t="shared" ref="U250:U313" si="367">U249*(1+X250)</f>
        <v>55.611561899191422</v>
      </c>
      <c r="V250" s="4">
        <f t="shared" ref="V250:V313" si="368">V249*(1+Y250)</f>
        <v>98.360293281770353</v>
      </c>
      <c r="W250" s="11">
        <f t="shared" ref="W250:W313" si="369">T$5-1</f>
        <v>-1.0734613539272964E-2</v>
      </c>
      <c r="X250" s="11">
        <f t="shared" ref="X250:X313" si="370">U$5-1</f>
        <v>-1.217998157191269E-2</v>
      </c>
      <c r="Y250" s="11">
        <f t="shared" ref="Y250:Y313" si="371">V$5-1</f>
        <v>-9.7425357312937999E-3</v>
      </c>
      <c r="Z250" s="4">
        <f t="shared" si="304"/>
        <v>4115.8005451517529</v>
      </c>
      <c r="AA250" s="4">
        <f t="shared" si="305"/>
        <v>18052.4895291186</v>
      </c>
      <c r="AB250" s="4">
        <f t="shared" si="306"/>
        <v>59908.76405736163</v>
      </c>
      <c r="AC250" s="12">
        <f t="shared" ref="AC250:AC313" si="372">AC249*(1+AF250)</f>
        <v>1.053345966359641</v>
      </c>
      <c r="AD250" s="12">
        <f t="shared" ref="AD250:AD313" si="373">AD249*(1+AG250)</f>
        <v>3.0458041369632478</v>
      </c>
      <c r="AE250" s="12">
        <f t="shared" ref="AE250:AE313" si="374">AE249*(1+AH250)</f>
        <v>15.551101527683675</v>
      </c>
      <c r="AF250" s="11">
        <f t="shared" ref="AF250:AF313" si="375">AC$5-1</f>
        <v>-4.0504037456468023E-3</v>
      </c>
      <c r="AG250" s="11">
        <f t="shared" ref="AG250:AG313" si="376">AD$5-1</f>
        <v>2.9673830763510267E-4</v>
      </c>
      <c r="AH250" s="11">
        <f t="shared" ref="AH250:AH313" si="377">AE$5-1</f>
        <v>9.7937136394747881E-3</v>
      </c>
      <c r="AI250" s="1">
        <f t="shared" si="341"/>
        <v>436334.68119761616</v>
      </c>
      <c r="AJ250" s="1">
        <f t="shared" si="342"/>
        <v>203052.98390422011</v>
      </c>
      <c r="AK250" s="1">
        <f t="shared" si="343"/>
        <v>75000.605191389361</v>
      </c>
      <c r="AL250" s="10">
        <f t="shared" ref="AL250:AL313" si="378">AL249*(1+AO250)</f>
        <v>86.99849034576755</v>
      </c>
      <c r="AM250" s="10">
        <f t="shared" ref="AM250:AM313" si="379">AM249*(1+AP250)</f>
        <v>21.006567780891885</v>
      </c>
      <c r="AN250" s="10">
        <f t="shared" ref="AN250:AN313" si="380">AN249*(1+AQ250)</f>
        <v>6.6205712121341005</v>
      </c>
      <c r="AO250" s="7">
        <f t="shared" ref="AO250:AO313" si="381">AO$5*AO249</f>
        <v>2.9345399182541909E-3</v>
      </c>
      <c r="AP250" s="7">
        <f t="shared" ref="AP250:AP313" si="382">AP$5*AP249</f>
        <v>3.6967463222703704E-3</v>
      </c>
      <c r="AQ250" s="7">
        <f t="shared" ref="AQ250:AQ313" si="383">AQ$5*AQ249</f>
        <v>3.3534153486268251E-3</v>
      </c>
      <c r="AR250" s="1">
        <f t="shared" si="307"/>
        <v>223486.21119743053</v>
      </c>
      <c r="AS250" s="1">
        <f t="shared" si="302"/>
        <v>105670.1054017397</v>
      </c>
      <c r="AT250" s="1">
        <f t="shared" si="303"/>
        <v>38917.407469044403</v>
      </c>
      <c r="AU250" s="1">
        <f t="shared" si="344"/>
        <v>44697.242239486106</v>
      </c>
      <c r="AV250" s="1">
        <f t="shared" si="345"/>
        <v>21134.021080347942</v>
      </c>
      <c r="AW250" s="1">
        <f t="shared" si="346"/>
        <v>7783.4814938088812</v>
      </c>
      <c r="AX250" s="1">
        <f t="shared" si="326"/>
        <v>153414.05916932467</v>
      </c>
      <c r="AY250" s="1">
        <f t="shared" si="309"/>
        <v>28519.514366660434</v>
      </c>
      <c r="AZ250" s="1">
        <f t="shared" si="310"/>
        <v>7124.6429267049043</v>
      </c>
      <c r="BA250" s="1">
        <f t="shared" si="327"/>
        <v>13915.937447957675</v>
      </c>
      <c r="BB250" s="1">
        <f t="shared" si="328"/>
        <v>30407.25761533036</v>
      </c>
      <c r="BC250" s="1">
        <f t="shared" si="329"/>
        <v>38766.695240407927</v>
      </c>
      <c r="BD250" s="1">
        <f t="shared" si="311"/>
        <v>311.39577538807691</v>
      </c>
      <c r="BE250">
        <f t="shared" si="338"/>
        <v>0</v>
      </c>
      <c r="BF250">
        <f t="shared" si="339"/>
        <v>0</v>
      </c>
      <c r="BG250">
        <f t="shared" si="340"/>
        <v>0</v>
      </c>
      <c r="BH250">
        <f t="shared" si="312"/>
        <v>0</v>
      </c>
      <c r="BI250">
        <f t="shared" si="330"/>
        <v>0</v>
      </c>
      <c r="BJ250">
        <f t="shared" si="313"/>
        <v>0</v>
      </c>
      <c r="BK250">
        <f t="shared" si="314"/>
        <v>0</v>
      </c>
      <c r="BL250">
        <f t="shared" si="315"/>
        <v>0</v>
      </c>
      <c r="BM250">
        <f t="shared" si="316"/>
        <v>0</v>
      </c>
      <c r="BN250">
        <f t="shared" si="317"/>
        <v>0</v>
      </c>
      <c r="BO250">
        <f t="shared" si="331"/>
        <v>0</v>
      </c>
      <c r="BP250">
        <f t="shared" si="332"/>
        <v>0</v>
      </c>
      <c r="BQ250">
        <f t="shared" si="333"/>
        <v>0</v>
      </c>
      <c r="BR250" s="13">
        <f t="shared" si="308"/>
        <v>3.7476975147026472E-3</v>
      </c>
      <c r="BS250" s="8">
        <f>BS$3*temperature!$I360</f>
        <v>-39.122980186112621</v>
      </c>
      <c r="BT250" s="8">
        <f>BT$3*temperature!$I360</f>
        <v>-36.159752709081097</v>
      </c>
      <c r="BU250" s="8">
        <f>BU$3*temperature!$I360</f>
        <v>-31.745149138976707</v>
      </c>
      <c r="BV250" s="8">
        <f t="shared" si="334"/>
        <v>-26.268073143097773</v>
      </c>
      <c r="BW250" s="8">
        <f t="shared" si="318"/>
        <v>-18.216640848679802</v>
      </c>
      <c r="BX250" s="8">
        <f t="shared" si="319"/>
        <v>-15.992642018463938</v>
      </c>
      <c r="BY250" s="15">
        <f t="shared" si="335"/>
        <v>0.32857688708433108</v>
      </c>
      <c r="BZ250" s="15">
        <f t="shared" si="320"/>
        <v>0.49621777020325397</v>
      </c>
      <c r="CA250" s="15">
        <f t="shared" si="321"/>
        <v>0.49621777020325403</v>
      </c>
      <c r="CB250" s="8">
        <f t="shared" si="336"/>
        <v>6.4274535215074247</v>
      </c>
      <c r="CC250" s="8">
        <f t="shared" si="322"/>
        <v>8.9715559302006476</v>
      </c>
      <c r="CD250" s="8">
        <f t="shared" si="323"/>
        <v>7.8762535602563855</v>
      </c>
      <c r="CE250" s="8">
        <f t="shared" si="337"/>
        <v>-32.695526664605197</v>
      </c>
      <c r="CF250" s="8">
        <f t="shared" si="324"/>
        <v>-27.18819677888045</v>
      </c>
      <c r="CG250" s="8">
        <f t="shared" si="325"/>
        <v>-23.868895578720323</v>
      </c>
      <c r="CH250" s="8">
        <f>CH$3*temperature!$I360+CH$4*temperature!$I360^2</f>
        <v>-32.695526664605197</v>
      </c>
      <c r="CI250" s="8">
        <f>CI$3*temperature!$I360+CI$4*temperature!$I360^2</f>
        <v>-27.188233781096237</v>
      </c>
      <c r="CJ250" s="8">
        <f>CJ$3*temperature!$I360+CJ$4*temperature!$I360^2</f>
        <v>-23.868914465774001</v>
      </c>
      <c r="CK250" s="13"/>
      <c r="CL250" s="13"/>
      <c r="CM250" s="13"/>
    </row>
    <row r="251" spans="1:91" x14ac:dyDescent="0.3">
      <c r="A251">
        <f t="shared" si="347"/>
        <v>2205</v>
      </c>
      <c r="B251" s="4">
        <f t="shared" si="348"/>
        <v>1165.4016795948457</v>
      </c>
      <c r="C251" s="4">
        <f t="shared" si="349"/>
        <v>2964.1498879286301</v>
      </c>
      <c r="D251" s="4">
        <f t="shared" si="350"/>
        <v>4369.8960912474367</v>
      </c>
      <c r="E251" s="11">
        <f t="shared" si="351"/>
        <v>1.8609341401711326E-7</v>
      </c>
      <c r="F251" s="11">
        <f t="shared" si="352"/>
        <v>3.6661650419703692E-7</v>
      </c>
      <c r="G251" s="11">
        <f t="shared" si="353"/>
        <v>7.4843455198525335E-7</v>
      </c>
      <c r="H251" s="4">
        <f t="shared" si="354"/>
        <v>223960.53083193515</v>
      </c>
      <c r="I251" s="4">
        <f t="shared" si="355"/>
        <v>106056.96319485159</v>
      </c>
      <c r="J251" s="4">
        <f t="shared" si="356"/>
        <v>39049.408972101002</v>
      </c>
      <c r="K251" s="4">
        <f t="shared" si="357"/>
        <v>192174.53926254465</v>
      </c>
      <c r="L251" s="4">
        <f t="shared" si="358"/>
        <v>35779.892112326677</v>
      </c>
      <c r="M251" s="4">
        <f t="shared" si="359"/>
        <v>8936.0040048352512</v>
      </c>
      <c r="N251" s="11">
        <f t="shared" si="360"/>
        <v>2.1221799519148821E-3</v>
      </c>
      <c r="O251" s="11">
        <f t="shared" si="361"/>
        <v>3.6606276621227174E-3</v>
      </c>
      <c r="P251" s="11">
        <f t="shared" si="362"/>
        <v>3.3910860392369901E-3</v>
      </c>
      <c r="Q251" s="4">
        <f t="shared" si="363"/>
        <v>3840.2817176828817</v>
      </c>
      <c r="R251" s="4">
        <f t="shared" si="364"/>
        <v>5826.1559229496434</v>
      </c>
      <c r="S251" s="4">
        <f t="shared" si="365"/>
        <v>3803.4911032097984</v>
      </c>
      <c r="T251" s="4">
        <f t="shared" si="366"/>
        <v>17.147136164651766</v>
      </c>
      <c r="U251" s="4">
        <f t="shared" si="367"/>
        <v>54.934214100073987</v>
      </c>
      <c r="V251" s="4">
        <f t="shared" si="368"/>
        <v>97.402014609932166</v>
      </c>
      <c r="W251" s="11">
        <f t="shared" si="369"/>
        <v>-1.0734613539272964E-2</v>
      </c>
      <c r="X251" s="11">
        <f t="shared" si="370"/>
        <v>-1.217998157191269E-2</v>
      </c>
      <c r="Y251" s="11">
        <f t="shared" si="371"/>
        <v>-9.7425357312937999E-3</v>
      </c>
      <c r="Z251" s="4">
        <f t="shared" si="304"/>
        <v>4063.8522713062539</v>
      </c>
      <c r="AA251" s="4">
        <f t="shared" si="305"/>
        <v>17903.917101153373</v>
      </c>
      <c r="AB251" s="4">
        <f t="shared" si="306"/>
        <v>60111.495935058483</v>
      </c>
      <c r="AC251" s="12">
        <f t="shared" si="372"/>
        <v>1.0490794899120359</v>
      </c>
      <c r="AD251" s="12">
        <f t="shared" si="373"/>
        <v>3.0467079437282383</v>
      </c>
      <c r="AE251" s="12">
        <f t="shared" si="374"/>
        <v>15.703404562824208</v>
      </c>
      <c r="AF251" s="11">
        <f t="shared" si="375"/>
        <v>-4.0504037456468023E-3</v>
      </c>
      <c r="AG251" s="11">
        <f t="shared" si="376"/>
        <v>2.9673830763510267E-4</v>
      </c>
      <c r="AH251" s="11">
        <f t="shared" si="377"/>
        <v>9.7937136394747881E-3</v>
      </c>
      <c r="AI251" s="1">
        <f t="shared" si="341"/>
        <v>437398.45531734067</v>
      </c>
      <c r="AJ251" s="1">
        <f t="shared" si="342"/>
        <v>203881.70659414603</v>
      </c>
      <c r="AK251" s="1">
        <f t="shared" si="343"/>
        <v>75284.02616605931</v>
      </c>
      <c r="AL251" s="10">
        <f t="shared" si="378"/>
        <v>87.251237883087583</v>
      </c>
      <c r="AM251" s="10">
        <f t="shared" si="379"/>
        <v>21.083447173557541</v>
      </c>
      <c r="AN251" s="10">
        <f t="shared" si="380"/>
        <v>6.642550722002353</v>
      </c>
      <c r="AO251" s="7">
        <f t="shared" si="381"/>
        <v>2.9051945190716488E-3</v>
      </c>
      <c r="AP251" s="7">
        <f t="shared" si="382"/>
        <v>3.6597788590476666E-3</v>
      </c>
      <c r="AQ251" s="7">
        <f t="shared" si="383"/>
        <v>3.3198811951405567E-3</v>
      </c>
      <c r="AR251" s="1">
        <f t="shared" si="307"/>
        <v>223960.53083193515</v>
      </c>
      <c r="AS251" s="1">
        <f t="shared" si="302"/>
        <v>106056.96319485159</v>
      </c>
      <c r="AT251" s="1">
        <f t="shared" si="303"/>
        <v>39049.408972101002</v>
      </c>
      <c r="AU251" s="1">
        <f t="shared" si="344"/>
        <v>44792.106166387035</v>
      </c>
      <c r="AV251" s="1">
        <f t="shared" si="345"/>
        <v>21211.392638970319</v>
      </c>
      <c r="AW251" s="1">
        <f t="shared" si="346"/>
        <v>7809.881794420201</v>
      </c>
      <c r="AX251" s="1">
        <f t="shared" si="326"/>
        <v>153739.63141003571</v>
      </c>
      <c r="AY251" s="1">
        <f t="shared" si="309"/>
        <v>28623.913689861343</v>
      </c>
      <c r="AZ251" s="1">
        <f t="shared" si="310"/>
        <v>7148.8032038682004</v>
      </c>
      <c r="BA251" s="1">
        <f t="shared" si="327"/>
        <v>13918.410609129918</v>
      </c>
      <c r="BB251" s="1">
        <f t="shared" si="328"/>
        <v>30418.09960044847</v>
      </c>
      <c r="BC251" s="1">
        <f t="shared" si="329"/>
        <v>38781.517879295789</v>
      </c>
      <c r="BD251" s="1">
        <f t="shared" si="311"/>
        <v>302.4283760152025</v>
      </c>
      <c r="BE251">
        <f t="shared" si="338"/>
        <v>0</v>
      </c>
      <c r="BF251">
        <f t="shared" si="339"/>
        <v>0</v>
      </c>
      <c r="BG251">
        <f t="shared" si="340"/>
        <v>0</v>
      </c>
      <c r="BH251">
        <f t="shared" si="312"/>
        <v>0</v>
      </c>
      <c r="BI251">
        <f t="shared" si="330"/>
        <v>0</v>
      </c>
      <c r="BJ251">
        <f t="shared" si="313"/>
        <v>0</v>
      </c>
      <c r="BK251">
        <f t="shared" si="314"/>
        <v>0</v>
      </c>
      <c r="BL251">
        <f t="shared" si="315"/>
        <v>0</v>
      </c>
      <c r="BM251">
        <f t="shared" si="316"/>
        <v>0</v>
      </c>
      <c r="BN251">
        <f t="shared" si="317"/>
        <v>0</v>
      </c>
      <c r="BO251">
        <f t="shared" si="331"/>
        <v>0</v>
      </c>
      <c r="BP251">
        <f t="shared" si="332"/>
        <v>0</v>
      </c>
      <c r="BQ251">
        <f t="shared" si="333"/>
        <v>0</v>
      </c>
      <c r="BR251" s="13">
        <f t="shared" si="308"/>
        <v>3.6385412764103368E-3</v>
      </c>
      <c r="BS251" s="8">
        <f>BS$3*temperature!$I361</f>
        <v>-39.249449997297653</v>
      </c>
      <c r="BT251" s="8">
        <f>BT$3*temperature!$I361</f>
        <v>-36.276643525574634</v>
      </c>
      <c r="BU251" s="8">
        <f>BU$3*temperature!$I361</f>
        <v>-31.847769210314532</v>
      </c>
      <c r="BV251" s="8">
        <f t="shared" si="334"/>
        <v>-26.311298508748092</v>
      </c>
      <c r="BW251" s="8">
        <f t="shared" si="318"/>
        <v>-18.217337561786323</v>
      </c>
      <c r="BX251" s="8">
        <f t="shared" si="319"/>
        <v>-15.993253672577048</v>
      </c>
      <c r="BY251" s="15">
        <f t="shared" si="335"/>
        <v>0.32963905199793531</v>
      </c>
      <c r="BZ251" s="15">
        <f t="shared" si="320"/>
        <v>0.49782185474399515</v>
      </c>
      <c r="CA251" s="15">
        <f t="shared" si="321"/>
        <v>0.49782185474399515</v>
      </c>
      <c r="CB251" s="8">
        <f t="shared" si="336"/>
        <v>6.4690757442747824</v>
      </c>
      <c r="CC251" s="8">
        <f t="shared" si="322"/>
        <v>9.029652981894154</v>
      </c>
      <c r="CD251" s="8">
        <f t="shared" si="323"/>
        <v>7.9272577688687411</v>
      </c>
      <c r="CE251" s="8">
        <f t="shared" si="337"/>
        <v>-32.78037425302287</v>
      </c>
      <c r="CF251" s="8">
        <f t="shared" si="324"/>
        <v>-27.246990543680475</v>
      </c>
      <c r="CG251" s="8">
        <f t="shared" si="325"/>
        <v>-23.92051144144579</v>
      </c>
      <c r="CH251" s="8">
        <f>CH$3*temperature!$I361+CH$4*temperature!$I361^2</f>
        <v>-32.78037425302287</v>
      </c>
      <c r="CI251" s="8">
        <f>CI$3*temperature!$I361+CI$4*temperature!$I361^2</f>
        <v>-27.247027547311212</v>
      </c>
      <c r="CJ251" s="8">
        <f>CJ$3*temperature!$I361+CJ$4*temperature!$I361^2</f>
        <v>-23.920530329221751</v>
      </c>
      <c r="CK251" s="13"/>
      <c r="CL251" s="13"/>
      <c r="CM251" s="13"/>
    </row>
    <row r="252" spans="1:91" x14ac:dyDescent="0.3">
      <c r="A252">
        <f t="shared" si="347"/>
        <v>2206</v>
      </c>
      <c r="B252" s="4">
        <f t="shared" si="348"/>
        <v>1165.4018856247442</v>
      </c>
      <c r="C252" s="4">
        <f t="shared" si="349"/>
        <v>2964.1509202995862</v>
      </c>
      <c r="D252" s="4">
        <f t="shared" si="350"/>
        <v>4369.8991982995985</v>
      </c>
      <c r="E252" s="11">
        <f t="shared" si="351"/>
        <v>1.7678874331625759E-7</v>
      </c>
      <c r="F252" s="11">
        <f t="shared" si="352"/>
        <v>3.4828567898718508E-7</v>
      </c>
      <c r="G252" s="11">
        <f t="shared" si="353"/>
        <v>7.1101282438599068E-7</v>
      </c>
      <c r="H252" s="4">
        <f t="shared" si="354"/>
        <v>224429.38392102616</v>
      </c>
      <c r="I252" s="4">
        <f t="shared" si="355"/>
        <v>106441.05640512476</v>
      </c>
      <c r="J252" s="4">
        <f t="shared" si="356"/>
        <v>39180.445037392252</v>
      </c>
      <c r="K252" s="4">
        <f t="shared" si="357"/>
        <v>192576.81550833851</v>
      </c>
      <c r="L252" s="4">
        <f t="shared" si="358"/>
        <v>35909.459156137294</v>
      </c>
      <c r="M252" s="4">
        <f t="shared" si="359"/>
        <v>8965.9837125391859</v>
      </c>
      <c r="N252" s="11">
        <f t="shared" si="360"/>
        <v>2.0932858605389182E-3</v>
      </c>
      <c r="O252" s="11">
        <f t="shared" si="361"/>
        <v>3.6212251116871652E-3</v>
      </c>
      <c r="P252" s="11">
        <f t="shared" si="362"/>
        <v>3.3549344525487523E-3</v>
      </c>
      <c r="Q252" s="4">
        <f t="shared" si="363"/>
        <v>3807.010964527326</v>
      </c>
      <c r="R252" s="4">
        <f t="shared" si="364"/>
        <v>5776.0363139310621</v>
      </c>
      <c r="S252" s="4">
        <f t="shared" si="365"/>
        <v>3779.0742862735528</v>
      </c>
      <c r="T252" s="4">
        <f t="shared" si="366"/>
        <v>16.963068284618938</v>
      </c>
      <c r="U252" s="4">
        <f t="shared" si="367"/>
        <v>54.265116384667579</v>
      </c>
      <c r="V252" s="4">
        <f t="shared" si="368"/>
        <v>96.453072002294903</v>
      </c>
      <c r="W252" s="11">
        <f t="shared" si="369"/>
        <v>-1.0734613539272964E-2</v>
      </c>
      <c r="X252" s="11">
        <f t="shared" si="370"/>
        <v>-1.217998157191269E-2</v>
      </c>
      <c r="Y252" s="11">
        <f t="shared" si="371"/>
        <v>-9.7425357312937999E-3</v>
      </c>
      <c r="Z252" s="4">
        <f t="shared" si="304"/>
        <v>4012.4426777293493</v>
      </c>
      <c r="AA252" s="4">
        <f t="shared" si="305"/>
        <v>17755.862813527641</v>
      </c>
      <c r="AB252" s="4">
        <f t="shared" si="306"/>
        <v>60312.716118115262</v>
      </c>
      <c r="AC252" s="12">
        <f t="shared" si="372"/>
        <v>1.044830294416615</v>
      </c>
      <c r="AD252" s="12">
        <f t="shared" si="373"/>
        <v>3.0476120186873188</v>
      </c>
      <c r="AE252" s="12">
        <f t="shared" si="374"/>
        <v>15.857199210277329</v>
      </c>
      <c r="AF252" s="11">
        <f t="shared" si="375"/>
        <v>-4.0504037456468023E-3</v>
      </c>
      <c r="AG252" s="11">
        <f t="shared" si="376"/>
        <v>2.9673830763510267E-4</v>
      </c>
      <c r="AH252" s="11">
        <f t="shared" si="377"/>
        <v>9.7937136394747881E-3</v>
      </c>
      <c r="AI252" s="1">
        <f t="shared" si="341"/>
        <v>438450.71595199365</v>
      </c>
      <c r="AJ252" s="1">
        <f t="shared" si="342"/>
        <v>204704.92857370173</v>
      </c>
      <c r="AK252" s="1">
        <f t="shared" si="343"/>
        <v>75565.505343873578</v>
      </c>
      <c r="AL252" s="10">
        <f t="shared" si="378"/>
        <v>87.502184882986953</v>
      </c>
      <c r="AM252" s="10">
        <f t="shared" si="379"/>
        <v>21.159836320256758</v>
      </c>
      <c r="AN252" s="10">
        <f t="shared" si="380"/>
        <v>6.6643826764397991</v>
      </c>
      <c r="AO252" s="7">
        <f t="shared" si="381"/>
        <v>2.8761425738809323E-3</v>
      </c>
      <c r="AP252" s="7">
        <f t="shared" si="382"/>
        <v>3.6231810704571901E-3</v>
      </c>
      <c r="AQ252" s="7">
        <f t="shared" si="383"/>
        <v>3.286682383189151E-3</v>
      </c>
      <c r="AR252" s="1">
        <f t="shared" si="307"/>
        <v>224429.38392102616</v>
      </c>
      <c r="AS252" s="1">
        <f t="shared" si="302"/>
        <v>106441.05640512476</v>
      </c>
      <c r="AT252" s="1">
        <f t="shared" si="303"/>
        <v>39180.445037392252</v>
      </c>
      <c r="AU252" s="1">
        <f t="shared" si="344"/>
        <v>44885.876784205233</v>
      </c>
      <c r="AV252" s="1">
        <f t="shared" si="345"/>
        <v>21288.211281024953</v>
      </c>
      <c r="AW252" s="1">
        <f t="shared" si="346"/>
        <v>7836.0890074784511</v>
      </c>
      <c r="AX252" s="1">
        <f t="shared" si="326"/>
        <v>154061.45240667081</v>
      </c>
      <c r="AY252" s="1">
        <f t="shared" si="309"/>
        <v>28727.567324909836</v>
      </c>
      <c r="AZ252" s="1">
        <f t="shared" si="310"/>
        <v>7172.7869700313495</v>
      </c>
      <c r="BA252" s="1">
        <f t="shared" si="327"/>
        <v>13920.850039289258</v>
      </c>
      <c r="BB252" s="1">
        <f t="shared" si="328"/>
        <v>30428.824664318356</v>
      </c>
      <c r="BC252" s="1">
        <f t="shared" si="329"/>
        <v>38796.181640807539</v>
      </c>
      <c r="BD252" s="1">
        <f t="shared" si="311"/>
        <v>293.71808764236778</v>
      </c>
      <c r="BE252">
        <f t="shared" si="338"/>
        <v>0</v>
      </c>
      <c r="BF252">
        <f t="shared" si="339"/>
        <v>0</v>
      </c>
      <c r="BG252">
        <f t="shared" si="340"/>
        <v>0</v>
      </c>
      <c r="BH252">
        <f t="shared" si="312"/>
        <v>0</v>
      </c>
      <c r="BI252">
        <f t="shared" si="330"/>
        <v>0</v>
      </c>
      <c r="BJ252">
        <f t="shared" si="313"/>
        <v>0</v>
      </c>
      <c r="BK252">
        <f t="shared" si="314"/>
        <v>0</v>
      </c>
      <c r="BL252">
        <f t="shared" si="315"/>
        <v>0</v>
      </c>
      <c r="BM252">
        <f t="shared" si="316"/>
        <v>0</v>
      </c>
      <c r="BN252">
        <f t="shared" si="317"/>
        <v>0</v>
      </c>
      <c r="BO252">
        <f t="shared" si="331"/>
        <v>0</v>
      </c>
      <c r="BP252">
        <f t="shared" si="332"/>
        <v>0</v>
      </c>
      <c r="BQ252">
        <f t="shared" si="333"/>
        <v>0</v>
      </c>
      <c r="BR252" s="13">
        <f t="shared" si="308"/>
        <v>3.5325643460294531E-3</v>
      </c>
      <c r="BS252" s="8">
        <f>BS$3*temperature!$I362</f>
        <v>-39.375306731018455</v>
      </c>
      <c r="BT252" s="8">
        <f>BT$3*temperature!$I362</f>
        <v>-36.392967699920945</v>
      </c>
      <c r="BU252" s="8">
        <f>BU$3*temperature!$I362</f>
        <v>-31.949891818641021</v>
      </c>
      <c r="BV252" s="8">
        <f t="shared" si="334"/>
        <v>-26.354047621112283</v>
      </c>
      <c r="BW252" s="8">
        <f t="shared" si="318"/>
        <v>-18.21765861440927</v>
      </c>
      <c r="BX252" s="8">
        <f t="shared" si="319"/>
        <v>-15.993535529133945</v>
      </c>
      <c r="BY252" s="15">
        <f t="shared" si="335"/>
        <v>0.33069606794068451</v>
      </c>
      <c r="BZ252" s="15">
        <f t="shared" si="320"/>
        <v>0.49941816329398048</v>
      </c>
      <c r="CA252" s="15">
        <f t="shared" si="321"/>
        <v>0.49941816329398059</v>
      </c>
      <c r="CB252" s="8">
        <f t="shared" si="336"/>
        <v>6.5106295549530859</v>
      </c>
      <c r="CC252" s="8">
        <f t="shared" si="322"/>
        <v>9.0876545427558391</v>
      </c>
      <c r="CD252" s="8">
        <f t="shared" si="323"/>
        <v>7.9781781447535378</v>
      </c>
      <c r="CE252" s="8">
        <f t="shared" si="337"/>
        <v>-32.864677176065371</v>
      </c>
      <c r="CF252" s="8">
        <f t="shared" si="324"/>
        <v>-27.305313157165109</v>
      </c>
      <c r="CG252" s="8">
        <f t="shared" si="325"/>
        <v>-23.971713673887482</v>
      </c>
      <c r="CH252" s="8">
        <f>CH$3*temperature!$I362+CH$4*temperature!$I362^2</f>
        <v>-32.864677176065371</v>
      </c>
      <c r="CI252" s="8">
        <f>CI$3*temperature!$I362+CI$4*temperature!$I362^2</f>
        <v>-27.305350161447741</v>
      </c>
      <c r="CJ252" s="8">
        <f>CJ$3*temperature!$I362+CJ$4*temperature!$I362^2</f>
        <v>-23.971732561996241</v>
      </c>
      <c r="CK252" s="13"/>
      <c r="CL252" s="13"/>
      <c r="CM252" s="13"/>
    </row>
    <row r="253" spans="1:91" x14ac:dyDescent="0.3">
      <c r="A253">
        <f t="shared" si="347"/>
        <v>2207</v>
      </c>
      <c r="B253" s="4">
        <f t="shared" si="348"/>
        <v>1165.4020813531824</v>
      </c>
      <c r="C253" s="4">
        <f t="shared" si="349"/>
        <v>2964.1519010523361</v>
      </c>
      <c r="D253" s="4">
        <f t="shared" si="350"/>
        <v>4369.9021500012504</v>
      </c>
      <c r="E253" s="11">
        <f t="shared" si="351"/>
        <v>1.6794930615044471E-7</v>
      </c>
      <c r="F253" s="11">
        <f t="shared" si="352"/>
        <v>3.3087139503782582E-7</v>
      </c>
      <c r="G253" s="11">
        <f t="shared" si="353"/>
        <v>6.7546218316669107E-7</v>
      </c>
      <c r="H253" s="4">
        <f t="shared" si="354"/>
        <v>224892.80188488739</v>
      </c>
      <c r="I253" s="4">
        <f t="shared" si="355"/>
        <v>106822.38756595747</v>
      </c>
      <c r="J253" s="4">
        <f t="shared" si="356"/>
        <v>39310.517382894272</v>
      </c>
      <c r="K253" s="4">
        <f t="shared" si="357"/>
        <v>192974.42958378606</v>
      </c>
      <c r="L253" s="4">
        <f t="shared" si="358"/>
        <v>36038.09491950574</v>
      </c>
      <c r="M253" s="4">
        <f t="shared" si="359"/>
        <v>8995.7431616364738</v>
      </c>
      <c r="N253" s="11">
        <f t="shared" si="360"/>
        <v>2.0647037619663244E-3</v>
      </c>
      <c r="O253" s="11">
        <f t="shared" si="361"/>
        <v>3.5822250290411528E-3</v>
      </c>
      <c r="P253" s="11">
        <f t="shared" si="362"/>
        <v>3.3191504748852907E-3</v>
      </c>
      <c r="Q253" s="4">
        <f t="shared" si="363"/>
        <v>3773.9207789528932</v>
      </c>
      <c r="R253" s="4">
        <f t="shared" si="364"/>
        <v>5726.1252377794499</v>
      </c>
      <c r="S253" s="4">
        <f t="shared" si="365"/>
        <v>3754.6801686565964</v>
      </c>
      <c r="T253" s="4">
        <f t="shared" si="366"/>
        <v>16.780976302143255</v>
      </c>
      <c r="U253" s="4">
        <f t="shared" si="367"/>
        <v>53.604168267104633</v>
      </c>
      <c r="V253" s="4">
        <f t="shared" si="368"/>
        <v>95.513374501919486</v>
      </c>
      <c r="W253" s="11">
        <f t="shared" si="369"/>
        <v>-1.0734613539272964E-2</v>
      </c>
      <c r="X253" s="11">
        <f t="shared" si="370"/>
        <v>-1.217998157191269E-2</v>
      </c>
      <c r="Y253" s="11">
        <f t="shared" si="371"/>
        <v>-9.7425357312937999E-3</v>
      </c>
      <c r="Z253" s="4">
        <f t="shared" si="304"/>
        <v>3961.5691753762239</v>
      </c>
      <c r="AA253" s="4">
        <f t="shared" si="305"/>
        <v>17608.341210063347</v>
      </c>
      <c r="AB253" s="4">
        <f t="shared" si="306"/>
        <v>60512.427305487479</v>
      </c>
      <c r="AC253" s="12">
        <f t="shared" si="372"/>
        <v>1.0405983098785447</v>
      </c>
      <c r="AD253" s="12">
        <f t="shared" si="373"/>
        <v>3.0485163619200724</v>
      </c>
      <c r="AE253" s="12">
        <f t="shared" si="374"/>
        <v>16.012500078466893</v>
      </c>
      <c r="AF253" s="11">
        <f t="shared" si="375"/>
        <v>-4.0504037456468023E-3</v>
      </c>
      <c r="AG253" s="11">
        <f t="shared" si="376"/>
        <v>2.9673830763510267E-4</v>
      </c>
      <c r="AH253" s="11">
        <f t="shared" si="377"/>
        <v>9.7937136394747881E-3</v>
      </c>
      <c r="AI253" s="1">
        <f t="shared" si="341"/>
        <v>439491.52114099951</v>
      </c>
      <c r="AJ253" s="1">
        <f t="shared" si="342"/>
        <v>205522.6469973565</v>
      </c>
      <c r="AK253" s="1">
        <f t="shared" si="343"/>
        <v>75845.04381696468</v>
      </c>
      <c r="AL253" s="10">
        <f t="shared" si="378"/>
        <v>87.751336954644017</v>
      </c>
      <c r="AM253" s="10">
        <f t="shared" si="379"/>
        <v>21.235735579482192</v>
      </c>
      <c r="AN253" s="10">
        <f t="shared" si="380"/>
        <v>6.6860673484859108</v>
      </c>
      <c r="AO253" s="7">
        <f t="shared" si="381"/>
        <v>2.8473811481421231E-3</v>
      </c>
      <c r="AP253" s="7">
        <f t="shared" si="382"/>
        <v>3.5869492597526182E-3</v>
      </c>
      <c r="AQ253" s="7">
        <f t="shared" si="383"/>
        <v>3.2538155593572595E-3</v>
      </c>
      <c r="AR253" s="1">
        <f t="shared" si="307"/>
        <v>224892.80188488739</v>
      </c>
      <c r="AS253" s="1">
        <f t="shared" ref="AS253:AS316" si="384">MAX(0.3*C253,AM253*AJ253^$AR$5*C253^(1-$AR$5)*(1-BJ252+CF252/100))</f>
        <v>106822.38756595747</v>
      </c>
      <c r="AT253" s="1">
        <f t="shared" ref="AT253:AT316" si="385">MAX(0.3*D253,AN253*AK253^$AR$5*D253^(1-$AR$5)*(1-BK252+CG252/100))</f>
        <v>39310.517382894272</v>
      </c>
      <c r="AU253" s="1">
        <f t="shared" si="344"/>
        <v>44978.560376977483</v>
      </c>
      <c r="AV253" s="1">
        <f t="shared" si="345"/>
        <v>21364.477513191494</v>
      </c>
      <c r="AW253" s="1">
        <f t="shared" si="346"/>
        <v>7862.1034765788545</v>
      </c>
      <c r="AX253" s="1">
        <f t="shared" si="326"/>
        <v>154379.54366702883</v>
      </c>
      <c r="AY253" s="1">
        <f t="shared" si="309"/>
        <v>28830.475935604591</v>
      </c>
      <c r="AZ253" s="1">
        <f t="shared" si="310"/>
        <v>7196.5945293091791</v>
      </c>
      <c r="BA253" s="1">
        <f t="shared" si="327"/>
        <v>13923.256106706396</v>
      </c>
      <c r="BB253" s="1">
        <f t="shared" si="328"/>
        <v>30439.434018276381</v>
      </c>
      <c r="BC253" s="1">
        <f t="shared" si="329"/>
        <v>38810.688191007583</v>
      </c>
      <c r="BD253" s="1">
        <f t="shared" si="311"/>
        <v>285.25758327950172</v>
      </c>
      <c r="BE253">
        <f t="shared" si="338"/>
        <v>0</v>
      </c>
      <c r="BF253">
        <f t="shared" si="339"/>
        <v>0</v>
      </c>
      <c r="BG253">
        <f t="shared" si="340"/>
        <v>0</v>
      </c>
      <c r="BH253">
        <f t="shared" si="312"/>
        <v>0</v>
      </c>
      <c r="BI253">
        <f t="shared" si="330"/>
        <v>0</v>
      </c>
      <c r="BJ253">
        <f t="shared" si="313"/>
        <v>0</v>
      </c>
      <c r="BK253">
        <f t="shared" si="314"/>
        <v>0</v>
      </c>
      <c r="BL253">
        <f t="shared" si="315"/>
        <v>0</v>
      </c>
      <c r="BM253">
        <f t="shared" si="316"/>
        <v>0</v>
      </c>
      <c r="BN253">
        <f t="shared" si="317"/>
        <v>0</v>
      </c>
      <c r="BO253">
        <f t="shared" si="331"/>
        <v>0</v>
      </c>
      <c r="BP253">
        <f t="shared" si="332"/>
        <v>0</v>
      </c>
      <c r="BQ253">
        <f t="shared" si="333"/>
        <v>0</v>
      </c>
      <c r="BR253" s="13">
        <f t="shared" si="308"/>
        <v>3.4296741223586924E-3</v>
      </c>
      <c r="BS253" s="8">
        <f>BS$3*temperature!$I363</f>
        <v>-39.500554961288451</v>
      </c>
      <c r="BT253" s="8">
        <f>BT$3*temperature!$I363</f>
        <v>-36.508729459691502</v>
      </c>
      <c r="BU253" s="8">
        <f>BU$3*temperature!$I363</f>
        <v>-32.051520675399871</v>
      </c>
      <c r="BV253" s="8">
        <f t="shared" si="334"/>
        <v>-26.396325907560506</v>
      </c>
      <c r="BW253" s="8">
        <f t="shared" si="318"/>
        <v>-18.217609425250856</v>
      </c>
      <c r="BX253" s="8">
        <f t="shared" si="319"/>
        <v>-15.993492345288567</v>
      </c>
      <c r="BY253" s="15">
        <f t="shared" si="335"/>
        <v>0.33174797332772721</v>
      </c>
      <c r="BZ253" s="15">
        <f t="shared" si="320"/>
        <v>0.50100675386787907</v>
      </c>
      <c r="CA253" s="15">
        <f t="shared" si="321"/>
        <v>0.50100675386787918</v>
      </c>
      <c r="CB253" s="8">
        <f t="shared" si="336"/>
        <v>6.5521145268639724</v>
      </c>
      <c r="CC253" s="8">
        <f t="shared" si="322"/>
        <v>9.1455600172203226</v>
      </c>
      <c r="CD253" s="8">
        <f t="shared" si="323"/>
        <v>8.029014165055651</v>
      </c>
      <c r="CE253" s="8">
        <f t="shared" si="337"/>
        <v>-32.948440434424477</v>
      </c>
      <c r="CF253" s="8">
        <f t="shared" si="324"/>
        <v>-27.363169442471179</v>
      </c>
      <c r="CG253" s="8">
        <f t="shared" si="325"/>
        <v>-24.022506510344218</v>
      </c>
      <c r="CH253" s="8">
        <f>CH$3*temperature!$I363+CH$4*temperature!$I363^2</f>
        <v>-32.948440434424484</v>
      </c>
      <c r="CI253" s="8">
        <f>CI$3*temperature!$I363+CI$4*temperature!$I363^2</f>
        <v>-27.36320644665366</v>
      </c>
      <c r="CJ253" s="8">
        <f>CJ$3*temperature!$I363+CJ$4*temperature!$I363^2</f>
        <v>-24.02252539840191</v>
      </c>
      <c r="CK253" s="13"/>
      <c r="CL253" s="13"/>
      <c r="CM253" s="13"/>
    </row>
    <row r="254" spans="1:91" x14ac:dyDescent="0.3">
      <c r="A254">
        <f t="shared" si="347"/>
        <v>2208</v>
      </c>
      <c r="B254" s="4">
        <f t="shared" si="348"/>
        <v>1165.4022672952299</v>
      </c>
      <c r="C254" s="4">
        <f t="shared" si="349"/>
        <v>2964.152832767757</v>
      </c>
      <c r="D254" s="4">
        <f t="shared" si="350"/>
        <v>4369.9049541197146</v>
      </c>
      <c r="E254" s="11">
        <f t="shared" si="351"/>
        <v>1.5955184084292248E-7</v>
      </c>
      <c r="F254" s="11">
        <f t="shared" si="352"/>
        <v>3.1432782528593453E-7</v>
      </c>
      <c r="G254" s="11">
        <f t="shared" si="353"/>
        <v>6.4168907400835651E-7</v>
      </c>
      <c r="H254" s="4">
        <f t="shared" si="354"/>
        <v>225350.81629220469</v>
      </c>
      <c r="I254" s="4">
        <f t="shared" si="355"/>
        <v>107200.95954398601</v>
      </c>
      <c r="J254" s="4">
        <f t="shared" si="356"/>
        <v>39439.627824241245</v>
      </c>
      <c r="K254" s="4">
        <f t="shared" si="357"/>
        <v>193367.40850454933</v>
      </c>
      <c r="L254" s="4">
        <f t="shared" si="358"/>
        <v>36165.800345688607</v>
      </c>
      <c r="M254" s="4">
        <f t="shared" si="359"/>
        <v>9025.2827551911978</v>
      </c>
      <c r="N254" s="11">
        <f t="shared" si="360"/>
        <v>2.036430016198798E-3</v>
      </c>
      <c r="O254" s="11">
        <f t="shared" si="361"/>
        <v>3.5436231151537712E-3</v>
      </c>
      <c r="P254" s="11">
        <f t="shared" si="362"/>
        <v>3.2837302070494179E-3</v>
      </c>
      <c r="Q254" s="4">
        <f t="shared" si="363"/>
        <v>3741.0126213016379</v>
      </c>
      <c r="R254" s="4">
        <f t="shared" si="364"/>
        <v>5676.4270051116273</v>
      </c>
      <c r="S254" s="4">
        <f t="shared" si="365"/>
        <v>3730.3116941421545</v>
      </c>
      <c r="T254" s="4">
        <f t="shared" si="366"/>
        <v>16.600839006728048</v>
      </c>
      <c r="U254" s="4">
        <f t="shared" si="367"/>
        <v>52.951270485433589</v>
      </c>
      <c r="V254" s="4">
        <f t="shared" si="368"/>
        <v>94.582832038018083</v>
      </c>
      <c r="W254" s="11">
        <f t="shared" si="369"/>
        <v>-1.0734613539272964E-2</v>
      </c>
      <c r="X254" s="11">
        <f t="shared" si="370"/>
        <v>-1.217998157191269E-2</v>
      </c>
      <c r="Y254" s="11">
        <f t="shared" si="371"/>
        <v>-9.7425357312937999E-3</v>
      </c>
      <c r="Z254" s="4">
        <f t="shared" ref="Z254:Z317" si="386">Q253*AC254*(1-BE253)</f>
        <v>3911.2290995140202</v>
      </c>
      <c r="AA254" s="4">
        <f t="shared" ref="AA254:AA317" si="387">R253*AD254*(1-BF253)</f>
        <v>17461.366397007296</v>
      </c>
      <c r="AB254" s="4">
        <f t="shared" ref="AB254:AB317" si="388">S253*AE254*(1-BG253)</f>
        <v>60710.632349471191</v>
      </c>
      <c r="AC254" s="12">
        <f t="shared" si="372"/>
        <v>1.036383466586499</v>
      </c>
      <c r="AD254" s="12">
        <f t="shared" si="373"/>
        <v>3.0494209735061064</v>
      </c>
      <c r="AE254" s="12">
        <f t="shared" si="374"/>
        <v>16.169321918887466</v>
      </c>
      <c r="AF254" s="11">
        <f t="shared" si="375"/>
        <v>-4.0504037456468023E-3</v>
      </c>
      <c r="AG254" s="11">
        <f t="shared" si="376"/>
        <v>2.9673830763510267E-4</v>
      </c>
      <c r="AH254" s="11">
        <f t="shared" si="377"/>
        <v>9.7937136394747881E-3</v>
      </c>
      <c r="AI254" s="1">
        <f t="shared" si="341"/>
        <v>440520.92940387706</v>
      </c>
      <c r="AJ254" s="1">
        <f t="shared" si="342"/>
        <v>206334.85981081234</v>
      </c>
      <c r="AK254" s="1">
        <f t="shared" si="343"/>
        <v>76122.64291184707</v>
      </c>
      <c r="AL254" s="10">
        <f t="shared" si="378"/>
        <v>87.99869984218725</v>
      </c>
      <c r="AM254" s="10">
        <f t="shared" si="379"/>
        <v>21.311145370439149</v>
      </c>
      <c r="AN254" s="10">
        <f t="shared" si="380"/>
        <v>6.7076050261556306</v>
      </c>
      <c r="AO254" s="7">
        <f t="shared" si="381"/>
        <v>2.8189073366607018E-3</v>
      </c>
      <c r="AP254" s="7">
        <f t="shared" si="382"/>
        <v>3.551079767155092E-3</v>
      </c>
      <c r="AQ254" s="7">
        <f t="shared" si="383"/>
        <v>3.2212774037636868E-3</v>
      </c>
      <c r="AR254" s="1">
        <f t="shared" ref="AR254:AR317" si="389">MAX(0.3*B254,AL254*AI254^$AR$5*B254^(1-$AR$5)*(1-BI253+CE253/100))</f>
        <v>225350.81629220469</v>
      </c>
      <c r="AS254" s="1">
        <f t="shared" si="384"/>
        <v>107200.95954398601</v>
      </c>
      <c r="AT254" s="1">
        <f t="shared" si="385"/>
        <v>39439.627824241245</v>
      </c>
      <c r="AU254" s="1">
        <f t="shared" si="344"/>
        <v>45070.163258440938</v>
      </c>
      <c r="AV254" s="1">
        <f t="shared" si="345"/>
        <v>21440.191908797206</v>
      </c>
      <c r="AW254" s="1">
        <f t="shared" si="346"/>
        <v>7887.9255648482495</v>
      </c>
      <c r="AX254" s="1">
        <f t="shared" si="326"/>
        <v>154693.92680363945</v>
      </c>
      <c r="AY254" s="1">
        <f t="shared" si="309"/>
        <v>28932.640276550883</v>
      </c>
      <c r="AZ254" s="1">
        <f t="shared" si="310"/>
        <v>7220.2262041529575</v>
      </c>
      <c r="BA254" s="1">
        <f t="shared" si="327"/>
        <v>13925.629175132164</v>
      </c>
      <c r="BB254" s="1">
        <f t="shared" si="328"/>
        <v>30449.928859756517</v>
      </c>
      <c r="BC254" s="1">
        <f t="shared" si="329"/>
        <v>38825.039175662627</v>
      </c>
      <c r="BD254" s="1">
        <f t="shared" si="311"/>
        <v>277.03974292991904</v>
      </c>
      <c r="BE254">
        <f t="shared" si="338"/>
        <v>0</v>
      </c>
      <c r="BF254">
        <f t="shared" si="339"/>
        <v>0</v>
      </c>
      <c r="BG254">
        <f t="shared" si="340"/>
        <v>0</v>
      </c>
      <c r="BH254">
        <f t="shared" si="312"/>
        <v>0</v>
      </c>
      <c r="BI254">
        <f t="shared" si="330"/>
        <v>0</v>
      </c>
      <c r="BJ254">
        <f t="shared" si="313"/>
        <v>0</v>
      </c>
      <c r="BK254">
        <f t="shared" si="314"/>
        <v>0</v>
      </c>
      <c r="BL254">
        <f t="shared" si="315"/>
        <v>0</v>
      </c>
      <c r="BM254">
        <f t="shared" si="316"/>
        <v>0</v>
      </c>
      <c r="BN254">
        <f t="shared" si="317"/>
        <v>0</v>
      </c>
      <c r="BO254">
        <f t="shared" si="331"/>
        <v>0</v>
      </c>
      <c r="BP254">
        <f t="shared" si="332"/>
        <v>0</v>
      </c>
      <c r="BQ254">
        <f t="shared" si="333"/>
        <v>0</v>
      </c>
      <c r="BR254" s="13">
        <f t="shared" ref="BR254:BR317" si="390">BR253/(1+BR$5)</f>
        <v>3.3297807013191187E-3</v>
      </c>
      <c r="BS254" s="8">
        <f>BS$3*temperature!$I364</f>
        <v>-39.625199250301002</v>
      </c>
      <c r="BT254" s="8">
        <f>BT$3*temperature!$I364</f>
        <v>-36.62393302153297</v>
      </c>
      <c r="BU254" s="8">
        <f>BU$3*temperature!$I364</f>
        <v>-32.152659482443759</v>
      </c>
      <c r="BV254" s="8">
        <f t="shared" si="334"/>
        <v>-26.438138734266129</v>
      </c>
      <c r="BW254" s="8">
        <f t="shared" si="318"/>
        <v>-18.217195333167592</v>
      </c>
      <c r="BX254" s="8">
        <f t="shared" si="319"/>
        <v>-15.993128808097199</v>
      </c>
      <c r="BY254" s="15">
        <f t="shared" si="335"/>
        <v>0.33279480647494031</v>
      </c>
      <c r="BZ254" s="15">
        <f t="shared" si="320"/>
        <v>0.50258768433043965</v>
      </c>
      <c r="CA254" s="15">
        <f t="shared" si="321"/>
        <v>0.50258768433043965</v>
      </c>
      <c r="CB254" s="8">
        <f t="shared" si="336"/>
        <v>6.5935302580174362</v>
      </c>
      <c r="CC254" s="8">
        <f t="shared" si="322"/>
        <v>9.2033688441826875</v>
      </c>
      <c r="CD254" s="8">
        <f t="shared" si="323"/>
        <v>8.0797653371732796</v>
      </c>
      <c r="CE254" s="8">
        <f t="shared" si="337"/>
        <v>-33.031668992283564</v>
      </c>
      <c r="CF254" s="8">
        <f t="shared" si="324"/>
        <v>-27.420564177350279</v>
      </c>
      <c r="CG254" s="8">
        <f t="shared" si="325"/>
        <v>-24.072894145270478</v>
      </c>
      <c r="CH254" s="8">
        <f>CH$3*temperature!$I364+CH$4*temperature!$I364^2</f>
        <v>-33.031668992283564</v>
      </c>
      <c r="CI254" s="8">
        <f>CI$3*temperature!$I364+CI$4*temperature!$I364^2</f>
        <v>-27.420601180691403</v>
      </c>
      <c r="CJ254" s="8">
        <f>CJ$3*temperature!$I364+CJ$4*temperature!$I364^2</f>
        <v>-24.072913032898764</v>
      </c>
      <c r="CK254" s="13"/>
      <c r="CL254" s="13"/>
      <c r="CM254" s="13"/>
    </row>
    <row r="255" spans="1:91" x14ac:dyDescent="0.3">
      <c r="A255">
        <f t="shared" si="347"/>
        <v>2209</v>
      </c>
      <c r="B255" s="4">
        <f t="shared" si="348"/>
        <v>1165.4024439402031</v>
      </c>
      <c r="C255" s="4">
        <f t="shared" si="349"/>
        <v>2964.1537178976851</v>
      </c>
      <c r="D255" s="4">
        <f t="shared" si="350"/>
        <v>4369.9076180339653</v>
      </c>
      <c r="E255" s="11">
        <f t="shared" si="351"/>
        <v>1.5157424880077635E-7</v>
      </c>
      <c r="F255" s="11">
        <f t="shared" si="352"/>
        <v>2.9861143402163779E-7</v>
      </c>
      <c r="G255" s="11">
        <f t="shared" si="353"/>
        <v>6.0960462030793871E-7</v>
      </c>
      <c r="H255" s="4">
        <f t="shared" si="354"/>
        <v>225803.45885260246</v>
      </c>
      <c r="I255" s="4">
        <f t="shared" si="355"/>
        <v>107576.77553296501</v>
      </c>
      <c r="J255" s="4">
        <f t="shared" si="356"/>
        <v>39567.778272805816</v>
      </c>
      <c r="K255" s="4">
        <f t="shared" si="357"/>
        <v>193755.77941055738</v>
      </c>
      <c r="L255" s="4">
        <f t="shared" si="358"/>
        <v>36292.576489340579</v>
      </c>
      <c r="M255" s="4">
        <f t="shared" si="359"/>
        <v>9054.6029187242821</v>
      </c>
      <c r="N255" s="11">
        <f t="shared" si="360"/>
        <v>2.0084610380395329E-3</v>
      </c>
      <c r="O255" s="11">
        <f t="shared" si="361"/>
        <v>3.5054151281097568E-3</v>
      </c>
      <c r="P255" s="11">
        <f t="shared" si="362"/>
        <v>3.2486698010896209E-3</v>
      </c>
      <c r="Q255" s="4">
        <f t="shared" si="363"/>
        <v>3708.2878803094027</v>
      </c>
      <c r="R255" s="4">
        <f t="shared" si="364"/>
        <v>5626.9457820497973</v>
      </c>
      <c r="S255" s="4">
        <f t="shared" si="365"/>
        <v>3705.9717438830066</v>
      </c>
      <c r="T255" s="4">
        <f t="shared" si="366"/>
        <v>16.422635415563136</v>
      </c>
      <c r="U255" s="4">
        <f t="shared" si="367"/>
        <v>52.306324986711644</v>
      </c>
      <c r="V255" s="4">
        <f t="shared" si="368"/>
        <v>93.661355417320735</v>
      </c>
      <c r="W255" s="11">
        <f t="shared" si="369"/>
        <v>-1.0734613539272964E-2</v>
      </c>
      <c r="X255" s="11">
        <f t="shared" si="370"/>
        <v>-1.217998157191269E-2</v>
      </c>
      <c r="Y255" s="11">
        <f t="shared" si="371"/>
        <v>-9.7425357312937999E-3</v>
      </c>
      <c r="Z255" s="4">
        <f t="shared" si="386"/>
        <v>3861.4197129391659</v>
      </c>
      <c r="AA255" s="4">
        <f t="shared" si="387"/>
        <v>17314.952049339776</v>
      </c>
      <c r="AB255" s="4">
        <f t="shared" si="388"/>
        <v>60907.334252690503</v>
      </c>
      <c r="AC255" s="12">
        <f t="shared" si="372"/>
        <v>1.0321856951115107</v>
      </c>
      <c r="AD255" s="12">
        <f t="shared" si="373"/>
        <v>3.0503258535250515</v>
      </c>
      <c r="AE255" s="12">
        <f t="shared" si="374"/>
        <v>16.327679627505532</v>
      </c>
      <c r="AF255" s="11">
        <f t="shared" si="375"/>
        <v>-4.0504037456468023E-3</v>
      </c>
      <c r="AG255" s="11">
        <f t="shared" si="376"/>
        <v>2.9673830763510267E-4</v>
      </c>
      <c r="AH255" s="11">
        <f t="shared" si="377"/>
        <v>9.7937136394747881E-3</v>
      </c>
      <c r="AI255" s="1">
        <f t="shared" si="341"/>
        <v>441538.99972193025</v>
      </c>
      <c r="AJ255" s="1">
        <f t="shared" si="342"/>
        <v>207141.56573852833</v>
      </c>
      <c r="AK255" s="1">
        <f t="shared" si="343"/>
        <v>76398.304185510613</v>
      </c>
      <c r="AL255" s="10">
        <f t="shared" si="378"/>
        <v>88.244279420982977</v>
      </c>
      <c r="AM255" s="10">
        <f t="shared" si="379"/>
        <v>21.386066171807617</v>
      </c>
      <c r="AN255" s="10">
        <f t="shared" si="380"/>
        <v>6.7289960120947168</v>
      </c>
      <c r="AO255" s="7">
        <f t="shared" si="381"/>
        <v>2.7907182632940946E-3</v>
      </c>
      <c r="AP255" s="7">
        <f t="shared" si="382"/>
        <v>3.5155689694835409E-3</v>
      </c>
      <c r="AQ255" s="7">
        <f t="shared" si="383"/>
        <v>3.1890646297260501E-3</v>
      </c>
      <c r="AR255" s="1">
        <f t="shared" si="389"/>
        <v>225803.45885260246</v>
      </c>
      <c r="AS255" s="1">
        <f t="shared" si="384"/>
        <v>107576.77553296501</v>
      </c>
      <c r="AT255" s="1">
        <f t="shared" si="385"/>
        <v>39567.778272805816</v>
      </c>
      <c r="AU255" s="1">
        <f t="shared" si="344"/>
        <v>45160.691770520498</v>
      </c>
      <c r="AV255" s="1">
        <f t="shared" si="345"/>
        <v>21515.355106593004</v>
      </c>
      <c r="AW255" s="1">
        <f t="shared" si="346"/>
        <v>7913.5556545611635</v>
      </c>
      <c r="AX255" s="1">
        <f t="shared" si="326"/>
        <v>155004.6235284459</v>
      </c>
      <c r="AY255" s="1">
        <f t="shared" si="309"/>
        <v>29034.061191472469</v>
      </c>
      <c r="AZ255" s="1">
        <f t="shared" si="310"/>
        <v>7243.6823349794258</v>
      </c>
      <c r="BA255" s="1">
        <f t="shared" si="327"/>
        <v>13927.969603876221</v>
      </c>
      <c r="BB255" s="1">
        <f t="shared" si="328"/>
        <v>30460.310372521824</v>
      </c>
      <c r="BC255" s="1">
        <f t="shared" si="329"/>
        <v>38839.236220632258</v>
      </c>
      <c r="BD255" s="1">
        <f t="shared" si="311"/>
        <v>269.05764781708336</v>
      </c>
      <c r="BE255">
        <f t="shared" si="338"/>
        <v>0</v>
      </c>
      <c r="BF255">
        <f t="shared" si="339"/>
        <v>0</v>
      </c>
      <c r="BG255">
        <f t="shared" si="340"/>
        <v>0</v>
      </c>
      <c r="BH255">
        <f t="shared" si="312"/>
        <v>0</v>
      </c>
      <c r="BI255">
        <f t="shared" si="330"/>
        <v>0</v>
      </c>
      <c r="BJ255">
        <f t="shared" si="313"/>
        <v>0</v>
      </c>
      <c r="BK255">
        <f t="shared" si="314"/>
        <v>0</v>
      </c>
      <c r="BL255">
        <f t="shared" si="315"/>
        <v>0</v>
      </c>
      <c r="BM255">
        <f t="shared" si="316"/>
        <v>0</v>
      </c>
      <c r="BN255">
        <f t="shared" si="317"/>
        <v>0</v>
      </c>
      <c r="BO255">
        <f t="shared" si="331"/>
        <v>0</v>
      </c>
      <c r="BP255">
        <f t="shared" si="332"/>
        <v>0</v>
      </c>
      <c r="BQ255">
        <f t="shared" si="333"/>
        <v>0</v>
      </c>
      <c r="BR255" s="13">
        <f t="shared" si="390"/>
        <v>3.2327967973972025E-3</v>
      </c>
      <c r="BS255" s="8">
        <f>BS$3*temperature!$I365</f>
        <v>-39.749244147323395</v>
      </c>
      <c r="BT255" s="8">
        <f>BT$3*temperature!$I365</f>
        <v>-36.738582590144951</v>
      </c>
      <c r="BU255" s="8">
        <f>BU$3*temperature!$I365</f>
        <v>-32.253311931136885</v>
      </c>
      <c r="BV255" s="8">
        <f t="shared" si="334"/>
        <v>-26.47949140642708</v>
      </c>
      <c r="BW255" s="8">
        <f t="shared" si="318"/>
        <v>-18.21642159800076</v>
      </c>
      <c r="BX255" s="8">
        <f t="shared" si="319"/>
        <v>-15.992449535247557</v>
      </c>
      <c r="BY255" s="15">
        <f t="shared" si="335"/>
        <v>0.33383660558964018</v>
      </c>
      <c r="BZ255" s="15">
        <f t="shared" si="320"/>
        <v>0.50416101238246247</v>
      </c>
      <c r="CA255" s="15">
        <f t="shared" si="321"/>
        <v>0.50416101238246247</v>
      </c>
      <c r="CB255" s="8">
        <f t="shared" si="336"/>
        <v>6.6348763704481559</v>
      </c>
      <c r="CC255" s="8">
        <f t="shared" si="322"/>
        <v>9.2610804960720969</v>
      </c>
      <c r="CD255" s="8">
        <f t="shared" si="323"/>
        <v>8.1304311979446648</v>
      </c>
      <c r="CE255" s="8">
        <f t="shared" si="337"/>
        <v>-33.114367776875234</v>
      </c>
      <c r="CF255" s="8">
        <f t="shared" si="324"/>
        <v>-27.477502094072857</v>
      </c>
      <c r="CG255" s="8">
        <f t="shared" si="325"/>
        <v>-24.122880733192222</v>
      </c>
      <c r="CH255" s="8">
        <f>CH$3*temperature!$I365+CH$4*temperature!$I365^2</f>
        <v>-33.114367776875241</v>
      </c>
      <c r="CI255" s="8">
        <f>CI$3*temperature!$I365+CI$4*temperature!$I365^2</f>
        <v>-27.477539095842104</v>
      </c>
      <c r="CJ255" s="8">
        <f>CJ$3*temperature!$I365+CJ$4*temperature!$I365^2</f>
        <v>-24.122899620018224</v>
      </c>
      <c r="CK255" s="13"/>
      <c r="CL255" s="13"/>
      <c r="CM255" s="13"/>
    </row>
    <row r="256" spans="1:91" x14ac:dyDescent="0.3">
      <c r="A256">
        <f t="shared" si="347"/>
        <v>2210</v>
      </c>
      <c r="B256" s="4">
        <f t="shared" si="348"/>
        <v>1165.4026117529531</v>
      </c>
      <c r="C256" s="4">
        <f t="shared" si="349"/>
        <v>2964.1545587713681</v>
      </c>
      <c r="D256" s="4">
        <f t="shared" si="350"/>
        <v>4369.9101487540456</v>
      </c>
      <c r="E256" s="11">
        <f t="shared" si="351"/>
        <v>1.4399553636073751E-7</v>
      </c>
      <c r="F256" s="11">
        <f t="shared" si="352"/>
        <v>2.8368086232055587E-7</v>
      </c>
      <c r="G256" s="11">
        <f t="shared" si="353"/>
        <v>5.7912438929254173E-7</v>
      </c>
      <c r="H256" s="4">
        <f t="shared" si="354"/>
        <v>226250.76140920623</v>
      </c>
      <c r="I256" s="4">
        <f t="shared" si="355"/>
        <v>107949.83904767779</v>
      </c>
      <c r="J256" s="4">
        <f t="shared" si="356"/>
        <v>39694.970733789356</v>
      </c>
      <c r="K256" s="4">
        <f t="shared" si="357"/>
        <v>194139.56955947494</v>
      </c>
      <c r="L256" s="4">
        <f t="shared" si="358"/>
        <v>36418.424514416227</v>
      </c>
      <c r="M256" s="4">
        <f t="shared" si="359"/>
        <v>9083.7040997529984</v>
      </c>
      <c r="N256" s="11">
        <f t="shared" si="360"/>
        <v>1.9807932959994279E-3</v>
      </c>
      <c r="O256" s="11">
        <f t="shared" si="361"/>
        <v>3.4675968820403469E-3</v>
      </c>
      <c r="P256" s="11">
        <f t="shared" si="362"/>
        <v>3.213965459328616E-3</v>
      </c>
      <c r="Q256" s="4">
        <f t="shared" si="363"/>
        <v>3675.7478745734811</v>
      </c>
      <c r="R256" s="4">
        <f t="shared" si="364"/>
        <v>5577.6855924971742</v>
      </c>
      <c r="S256" s="4">
        <f t="shared" si="365"/>
        <v>3681.663137037242</v>
      </c>
      <c r="T256" s="4">
        <f t="shared" si="366"/>
        <v>16.246344771080686</v>
      </c>
      <c r="U256" s="4">
        <f t="shared" si="367"/>
        <v>51.669234912279023</v>
      </c>
      <c r="V256" s="4">
        <f t="shared" si="368"/>
        <v>92.748856315526083</v>
      </c>
      <c r="W256" s="11">
        <f t="shared" si="369"/>
        <v>-1.0734613539272964E-2</v>
      </c>
      <c r="X256" s="11">
        <f t="shared" si="370"/>
        <v>-1.217998157191269E-2</v>
      </c>
      <c r="Y256" s="11">
        <f t="shared" si="371"/>
        <v>-9.7425357312937999E-3</v>
      </c>
      <c r="Z256" s="4">
        <f t="shared" si="386"/>
        <v>3812.1382091182627</v>
      </c>
      <c r="AA256" s="4">
        <f t="shared" si="387"/>
        <v>17169.111417081749</v>
      </c>
      <c r="AB256" s="4">
        <f t="shared" si="388"/>
        <v>61102.536165099933</v>
      </c>
      <c r="AC256" s="12">
        <f t="shared" si="372"/>
        <v>1.028004926305828</v>
      </c>
      <c r="AD256" s="12">
        <f t="shared" si="373"/>
        <v>3.0512310020565621</v>
      </c>
      <c r="AE256" s="12">
        <f t="shared" si="374"/>
        <v>16.487588246174408</v>
      </c>
      <c r="AF256" s="11">
        <f t="shared" si="375"/>
        <v>-4.0504037456468023E-3</v>
      </c>
      <c r="AG256" s="11">
        <f t="shared" si="376"/>
        <v>2.9673830763510267E-4</v>
      </c>
      <c r="AH256" s="11">
        <f t="shared" si="377"/>
        <v>9.7937136394747881E-3</v>
      </c>
      <c r="AI256" s="1">
        <f t="shared" si="341"/>
        <v>442545.79152025771</v>
      </c>
      <c r="AJ256" s="1">
        <f t="shared" si="342"/>
        <v>207942.7642712685</v>
      </c>
      <c r="AK256" s="1">
        <f t="shared" si="343"/>
        <v>76672.02942152071</v>
      </c>
      <c r="AL256" s="10">
        <f t="shared" si="378"/>
        <v>88.488081693972234</v>
      </c>
      <c r="AM256" s="10">
        <f t="shared" si="379"/>
        <v>21.460498520514417</v>
      </c>
      <c r="AN256" s="10">
        <f t="shared" si="380"/>
        <v>6.7502406232386987</v>
      </c>
      <c r="AO256" s="7">
        <f t="shared" si="381"/>
        <v>2.7628110806611535E-3</v>
      </c>
      <c r="AP256" s="7">
        <f t="shared" si="382"/>
        <v>3.4804132797887056E-3</v>
      </c>
      <c r="AQ256" s="7">
        <f t="shared" si="383"/>
        <v>3.1571739834287895E-3</v>
      </c>
      <c r="AR256" s="1">
        <f t="shared" si="389"/>
        <v>226250.76140920623</v>
      </c>
      <c r="AS256" s="1">
        <f t="shared" si="384"/>
        <v>107949.83904767779</v>
      </c>
      <c r="AT256" s="1">
        <f t="shared" si="385"/>
        <v>39694.970733789356</v>
      </c>
      <c r="AU256" s="1">
        <f t="shared" si="344"/>
        <v>45250.152281841249</v>
      </c>
      <c r="AV256" s="1">
        <f t="shared" si="345"/>
        <v>21589.967809535559</v>
      </c>
      <c r="AW256" s="1">
        <f t="shared" si="346"/>
        <v>7938.9941467578719</v>
      </c>
      <c r="AX256" s="1">
        <f t="shared" si="326"/>
        <v>155311.65564757999</v>
      </c>
      <c r="AY256" s="1">
        <f t="shared" si="309"/>
        <v>29134.739611532976</v>
      </c>
      <c r="AZ256" s="1">
        <f t="shared" si="310"/>
        <v>7266.9632798023977</v>
      </c>
      <c r="BA256" s="1">
        <f t="shared" si="327"/>
        <v>13930.277747883667</v>
      </c>
      <c r="BB256" s="1">
        <f t="shared" si="328"/>
        <v>30470.579726889635</v>
      </c>
      <c r="BC256" s="1">
        <f t="shared" si="329"/>
        <v>38853.280932247071</v>
      </c>
      <c r="BD256" s="1">
        <f t="shared" si="311"/>
        <v>261.30457476920276</v>
      </c>
      <c r="BE256">
        <f t="shared" si="338"/>
        <v>0</v>
      </c>
      <c r="BF256">
        <f t="shared" si="339"/>
        <v>0</v>
      </c>
      <c r="BG256">
        <f t="shared" si="340"/>
        <v>0</v>
      </c>
      <c r="BH256">
        <f t="shared" si="312"/>
        <v>0</v>
      </c>
      <c r="BI256">
        <f t="shared" si="330"/>
        <v>0</v>
      </c>
      <c r="BJ256">
        <f t="shared" si="313"/>
        <v>0</v>
      </c>
      <c r="BK256">
        <f t="shared" si="314"/>
        <v>0</v>
      </c>
      <c r="BL256">
        <f t="shared" si="315"/>
        <v>0</v>
      </c>
      <c r="BM256">
        <f t="shared" si="316"/>
        <v>0</v>
      </c>
      <c r="BN256">
        <f t="shared" si="317"/>
        <v>0</v>
      </c>
      <c r="BO256">
        <f t="shared" si="331"/>
        <v>0</v>
      </c>
      <c r="BP256">
        <f t="shared" si="332"/>
        <v>0</v>
      </c>
      <c r="BQ256">
        <f t="shared" si="333"/>
        <v>0</v>
      </c>
      <c r="BR256" s="13">
        <f t="shared" si="390"/>
        <v>3.1386376673759246E-3</v>
      </c>
      <c r="BS256" s="8">
        <f>BS$3*temperature!$I366</f>
        <v>-39.872694187636611</v>
      </c>
      <c r="BT256" s="8">
        <f>BT$3*temperature!$I366</f>
        <v>-36.852682357300132</v>
      </c>
      <c r="BU256" s="8">
        <f>BU$3*temperature!$I366</f>
        <v>-32.353481701494694</v>
      </c>
      <c r="BV256" s="8">
        <f t="shared" si="334"/>
        <v>-26.520389168510775</v>
      </c>
      <c r="BW256" s="8">
        <f t="shared" si="318"/>
        <v>-18.215293401418297</v>
      </c>
      <c r="BX256" s="8">
        <f t="shared" si="319"/>
        <v>-15.991459075797886</v>
      </c>
      <c r="BY256" s="15">
        <f t="shared" si="335"/>
        <v>0.33487340876167848</v>
      </c>
      <c r="BZ256" s="15">
        <f t="shared" si="320"/>
        <v>0.50572679554735211</v>
      </c>
      <c r="CA256" s="15">
        <f t="shared" si="321"/>
        <v>0.50572679554735223</v>
      </c>
      <c r="CB256" s="8">
        <f t="shared" si="336"/>
        <v>6.6761525095629191</v>
      </c>
      <c r="CC256" s="8">
        <f t="shared" si="322"/>
        <v>9.318694477940916</v>
      </c>
      <c r="CD256" s="8">
        <f t="shared" si="323"/>
        <v>8.181011312848403</v>
      </c>
      <c r="CE256" s="8">
        <f t="shared" si="337"/>
        <v>-33.196541678073693</v>
      </c>
      <c r="CF256" s="8">
        <f t="shared" si="324"/>
        <v>-27.533987879359213</v>
      </c>
      <c r="CG256" s="8">
        <f t="shared" si="325"/>
        <v>-24.172470388646289</v>
      </c>
      <c r="CH256" s="8">
        <f>CH$3*temperature!$I366+CH$4*temperature!$I366^2</f>
        <v>-33.196541678073693</v>
      </c>
      <c r="CI256" s="8">
        <f>CI$3*temperature!$I366+CI$4*temperature!$I366^2</f>
        <v>-27.534024878836593</v>
      </c>
      <c r="CJ256" s="8">
        <f>CJ$3*temperature!$I366+CJ$4*temperature!$I366^2</f>
        <v>-24.172489274302507</v>
      </c>
      <c r="CK256" s="13"/>
      <c r="CL256" s="13"/>
      <c r="CM256" s="13"/>
    </row>
    <row r="257" spans="1:91" x14ac:dyDescent="0.3">
      <c r="A257">
        <f t="shared" si="347"/>
        <v>2211</v>
      </c>
      <c r="B257" s="4">
        <f t="shared" si="348"/>
        <v>1165.4027711750887</v>
      </c>
      <c r="C257" s="4">
        <f t="shared" si="349"/>
        <v>2964.1553576015936</v>
      </c>
      <c r="D257" s="4">
        <f t="shared" si="350"/>
        <v>4369.9125529395151</v>
      </c>
      <c r="E257" s="11">
        <f t="shared" si="351"/>
        <v>1.3679575954270063E-7</v>
      </c>
      <c r="F257" s="11">
        <f t="shared" si="352"/>
        <v>2.6949681920452804E-7</v>
      </c>
      <c r="G257" s="11">
        <f t="shared" si="353"/>
        <v>5.5016816982791466E-7</v>
      </c>
      <c r="H257" s="4">
        <f t="shared" si="354"/>
        <v>226692.75593134205</v>
      </c>
      <c r="I257" s="4">
        <f t="shared" si="355"/>
        <v>108320.15391787693</v>
      </c>
      <c r="J257" s="4">
        <f t="shared" si="356"/>
        <v>39821.207304322328</v>
      </c>
      <c r="K257" s="4">
        <f t="shared" si="357"/>
        <v>194518.80632029491</v>
      </c>
      <c r="L257" s="4">
        <f t="shared" si="358"/>
        <v>36543.345692083669</v>
      </c>
      <c r="M257" s="4">
        <f t="shared" si="359"/>
        <v>9112.5867673337634</v>
      </c>
      <c r="N257" s="11">
        <f t="shared" si="360"/>
        <v>1.9534233112832311E-3</v>
      </c>
      <c r="O257" s="11">
        <f t="shared" si="361"/>
        <v>3.4301642460670134E-3</v>
      </c>
      <c r="P257" s="11">
        <f t="shared" si="362"/>
        <v>3.1796134334176607E-3</v>
      </c>
      <c r="Q257" s="4">
        <f t="shared" si="363"/>
        <v>3643.3938540022241</v>
      </c>
      <c r="R257" s="4">
        <f t="shared" si="364"/>
        <v>5528.6503204073451</v>
      </c>
      <c r="S257" s="4">
        <f t="shared" si="365"/>
        <v>3657.38863140904</v>
      </c>
      <c r="T257" s="4">
        <f t="shared" si="366"/>
        <v>16.071946538537347</v>
      </c>
      <c r="U257" s="4">
        <f t="shared" si="367"/>
        <v>51.039904583212639</v>
      </c>
      <c r="V257" s="4">
        <f t="shared" si="368"/>
        <v>91.845247268835436</v>
      </c>
      <c r="W257" s="11">
        <f t="shared" si="369"/>
        <v>-1.0734613539272964E-2</v>
      </c>
      <c r="X257" s="11">
        <f t="shared" si="370"/>
        <v>-1.217998157191269E-2</v>
      </c>
      <c r="Y257" s="11">
        <f t="shared" si="371"/>
        <v>-9.7425357312937999E-3</v>
      </c>
      <c r="Z257" s="4">
        <f t="shared" si="386"/>
        <v>3763.3817152534948</v>
      </c>
      <c r="AA257" s="4">
        <f t="shared" si="387"/>
        <v>17023.857331597967</v>
      </c>
      <c r="AB257" s="4">
        <f t="shared" si="388"/>
        <v>61296.241381002779</v>
      </c>
      <c r="AC257" s="12">
        <f t="shared" si="372"/>
        <v>1.0238410913017755</v>
      </c>
      <c r="AD257" s="12">
        <f t="shared" si="373"/>
        <v>3.0521364191803162</v>
      </c>
      <c r="AE257" s="12">
        <f t="shared" si="374"/>
        <v>16.64906296406301</v>
      </c>
      <c r="AF257" s="11">
        <f t="shared" si="375"/>
        <v>-4.0504037456468023E-3</v>
      </c>
      <c r="AG257" s="11">
        <f t="shared" si="376"/>
        <v>2.9673830763510267E-4</v>
      </c>
      <c r="AH257" s="11">
        <f t="shared" si="377"/>
        <v>9.7937136394747881E-3</v>
      </c>
      <c r="AI257" s="1">
        <f t="shared" si="341"/>
        <v>443541.36465007323</v>
      </c>
      <c r="AJ257" s="1">
        <f t="shared" si="342"/>
        <v>208738.45565367723</v>
      </c>
      <c r="AK257" s="1">
        <f t="shared" si="343"/>
        <v>76943.820626126515</v>
      </c>
      <c r="AL257" s="10">
        <f t="shared" si="378"/>
        <v>88.730112788056687</v>
      </c>
      <c r="AM257" s="10">
        <f t="shared" si="379"/>
        <v>21.534443010515684</v>
      </c>
      <c r="AN257" s="10">
        <f t="shared" si="380"/>
        <v>6.7713391904754969</v>
      </c>
      <c r="AO257" s="7">
        <f t="shared" si="381"/>
        <v>2.7351829698545418E-3</v>
      </c>
      <c r="AP257" s="7">
        <f t="shared" si="382"/>
        <v>3.4456091469908185E-3</v>
      </c>
      <c r="AQ257" s="7">
        <f t="shared" si="383"/>
        <v>3.1256022435945017E-3</v>
      </c>
      <c r="AR257" s="1">
        <f t="shared" si="389"/>
        <v>226692.75593134205</v>
      </c>
      <c r="AS257" s="1">
        <f t="shared" si="384"/>
        <v>108320.15391787693</v>
      </c>
      <c r="AT257" s="1">
        <f t="shared" si="385"/>
        <v>39821.207304322328</v>
      </c>
      <c r="AU257" s="1">
        <f t="shared" si="344"/>
        <v>45338.551186268414</v>
      </c>
      <c r="AV257" s="1">
        <f t="shared" si="345"/>
        <v>21664.030783575388</v>
      </c>
      <c r="AW257" s="1">
        <f t="shared" si="346"/>
        <v>7964.2414608644658</v>
      </c>
      <c r="AX257" s="1">
        <f t="shared" si="326"/>
        <v>155615.04505623592</v>
      </c>
      <c r="AY257" s="1">
        <f t="shared" si="309"/>
        <v>29234.676553666937</v>
      </c>
      <c r="AZ257" s="1">
        <f t="shared" si="310"/>
        <v>7290.0694138670106</v>
      </c>
      <c r="BA257" s="1">
        <f t="shared" si="327"/>
        <v>13932.553957809796</v>
      </c>
      <c r="BB257" s="1">
        <f t="shared" si="328"/>
        <v>30480.738079950635</v>
      </c>
      <c r="BC257" s="1">
        <f t="shared" si="329"/>
        <v>38867.174897674668</v>
      </c>
      <c r="BD257" s="1">
        <f t="shared" si="311"/>
        <v>253.77399075748724</v>
      </c>
      <c r="BE257">
        <f t="shared" si="338"/>
        <v>0</v>
      </c>
      <c r="BF257">
        <f t="shared" si="339"/>
        <v>0</v>
      </c>
      <c r="BG257">
        <f t="shared" si="340"/>
        <v>0</v>
      </c>
      <c r="BH257">
        <f t="shared" si="312"/>
        <v>0</v>
      </c>
      <c r="BI257">
        <f t="shared" si="330"/>
        <v>0</v>
      </c>
      <c r="BJ257">
        <f t="shared" si="313"/>
        <v>0</v>
      </c>
      <c r="BK257">
        <f t="shared" si="314"/>
        <v>0</v>
      </c>
      <c r="BL257">
        <f t="shared" si="315"/>
        <v>0</v>
      </c>
      <c r="BM257">
        <f t="shared" si="316"/>
        <v>0</v>
      </c>
      <c r="BN257">
        <f t="shared" si="317"/>
        <v>0</v>
      </c>
      <c r="BO257">
        <f t="shared" si="331"/>
        <v>0</v>
      </c>
      <c r="BP257">
        <f t="shared" si="332"/>
        <v>0</v>
      </c>
      <c r="BQ257">
        <f t="shared" si="333"/>
        <v>0</v>
      </c>
      <c r="BR257" s="13">
        <f t="shared" si="390"/>
        <v>3.0472210362873053E-3</v>
      </c>
      <c r="BS257" s="8">
        <f>BS$3*temperature!$I367</f>
        <v>-39.995553891519869</v>
      </c>
      <c r="BT257" s="8">
        <f>BT$3*temperature!$I367</f>
        <v>-36.966236500905644</v>
      </c>
      <c r="BU257" s="8">
        <f>BU$3*temperature!$I367</f>
        <v>-32.453172461359884</v>
      </c>
      <c r="BV257" s="8">
        <f t="shared" si="334"/>
        <v>-26.560837204521466</v>
      </c>
      <c r="BW257" s="8">
        <f t="shared" si="318"/>
        <v>-18.21381584776675</v>
      </c>
      <c r="BX257" s="8">
        <f t="shared" si="319"/>
        <v>-15.990161910924925</v>
      </c>
      <c r="BY257" s="15">
        <f t="shared" si="335"/>
        <v>0.33590525395491333</v>
      </c>
      <c r="BZ257" s="15">
        <f t="shared" si="320"/>
        <v>0.50728509115823772</v>
      </c>
      <c r="CA257" s="15">
        <f t="shared" si="321"/>
        <v>0.50728509115823772</v>
      </c>
      <c r="CB257" s="8">
        <f t="shared" si="336"/>
        <v>6.7173583434992015</v>
      </c>
      <c r="CC257" s="8">
        <f t="shared" si="322"/>
        <v>9.3762103265694474</v>
      </c>
      <c r="CD257" s="8">
        <f t="shared" si="323"/>
        <v>8.2315052752174793</v>
      </c>
      <c r="CE257" s="8">
        <f t="shared" si="337"/>
        <v>-33.278195548020669</v>
      </c>
      <c r="CF257" s="8">
        <f t="shared" si="324"/>
        <v>-27.590026174336195</v>
      </c>
      <c r="CG257" s="8">
        <f t="shared" si="325"/>
        <v>-24.221667186142405</v>
      </c>
      <c r="CH257" s="8">
        <f>CH$3*temperature!$I367+CH$4*temperature!$I367^2</f>
        <v>-33.278195548020669</v>
      </c>
      <c r="CI257" s="8">
        <f>CI$3*temperature!$I367+CI$4*temperature!$I367^2</f>
        <v>-27.590063170812083</v>
      </c>
      <c r="CJ257" s="8">
        <f>CJ$3*temperature!$I367+CJ$4*temperature!$I367^2</f>
        <v>-24.221686070266617</v>
      </c>
      <c r="CK257" s="13"/>
      <c r="CL257" s="13"/>
      <c r="CM257" s="13"/>
    </row>
    <row r="258" spans="1:91" x14ac:dyDescent="0.3">
      <c r="A258">
        <f t="shared" si="347"/>
        <v>2212</v>
      </c>
      <c r="B258" s="4">
        <f t="shared" si="348"/>
        <v>1165.402922626138</v>
      </c>
      <c r="C258" s="4">
        <f t="shared" si="349"/>
        <v>2964.156116490512</v>
      </c>
      <c r="D258" s="4">
        <f t="shared" si="350"/>
        <v>4369.914836916967</v>
      </c>
      <c r="E258" s="11">
        <f t="shared" si="351"/>
        <v>1.299559715655656E-7</v>
      </c>
      <c r="F258" s="11">
        <f t="shared" si="352"/>
        <v>2.5602197824430163E-7</v>
      </c>
      <c r="G258" s="11">
        <f t="shared" si="353"/>
        <v>5.2265976133651891E-7</v>
      </c>
      <c r="H258" s="4">
        <f t="shared" si="354"/>
        <v>227129.47450735836</v>
      </c>
      <c r="I258" s="4">
        <f t="shared" si="355"/>
        <v>108687.72428225799</v>
      </c>
      <c r="J258" s="4">
        <f t="shared" si="356"/>
        <v>39946.490171575591</v>
      </c>
      <c r="K258" s="4">
        <f t="shared" si="357"/>
        <v>194893.51716704218</v>
      </c>
      <c r="L258" s="4">
        <f t="shared" si="358"/>
        <v>36667.34139865129</v>
      </c>
      <c r="M258" s="4">
        <f t="shared" si="359"/>
        <v>9141.2514116083712</v>
      </c>
      <c r="N258" s="11">
        <f t="shared" si="360"/>
        <v>1.9263476567414894E-3</v>
      </c>
      <c r="O258" s="11">
        <f t="shared" si="361"/>
        <v>3.3931131432904937E-3</v>
      </c>
      <c r="P258" s="11">
        <f t="shared" si="362"/>
        <v>3.1456100234197315E-3</v>
      </c>
      <c r="Q258" s="4">
        <f t="shared" si="363"/>
        <v>3611.2270012463027</v>
      </c>
      <c r="R258" s="4">
        <f t="shared" si="364"/>
        <v>5479.8437120465387</v>
      </c>
      <c r="S258" s="4">
        <f t="shared" si="365"/>
        <v>3633.1509240941227</v>
      </c>
      <c r="T258" s="4">
        <f t="shared" si="366"/>
        <v>15.899420403622292</v>
      </c>
      <c r="U258" s="4">
        <f t="shared" si="367"/>
        <v>50.418239485956924</v>
      </c>
      <c r="V258" s="4">
        <f t="shared" si="368"/>
        <v>90.950441665569286</v>
      </c>
      <c r="W258" s="11">
        <f t="shared" si="369"/>
        <v>-1.0734613539272964E-2</v>
      </c>
      <c r="X258" s="11">
        <f t="shared" si="370"/>
        <v>-1.217998157191269E-2</v>
      </c>
      <c r="Y258" s="11">
        <f t="shared" si="371"/>
        <v>-9.7425357312937999E-3</v>
      </c>
      <c r="Z258" s="4">
        <f t="shared" si="386"/>
        <v>3715.1472952739887</v>
      </c>
      <c r="AA258" s="4">
        <f t="shared" si="387"/>
        <v>16879.20221189276</v>
      </c>
      <c r="AB258" s="4">
        <f t="shared" si="388"/>
        <v>61488.453336085891</v>
      </c>
      <c r="AC258" s="12">
        <f t="shared" si="372"/>
        <v>1.0196941215106197</v>
      </c>
      <c r="AD258" s="12">
        <f t="shared" si="373"/>
        <v>3.053042104976015</v>
      </c>
      <c r="AE258" s="12">
        <f t="shared" si="374"/>
        <v>16.812119119098629</v>
      </c>
      <c r="AF258" s="11">
        <f t="shared" si="375"/>
        <v>-4.0504037456468023E-3</v>
      </c>
      <c r="AG258" s="11">
        <f t="shared" si="376"/>
        <v>2.9673830763510267E-4</v>
      </c>
      <c r="AH258" s="11">
        <f t="shared" si="377"/>
        <v>9.7937136394747881E-3</v>
      </c>
      <c r="AI258" s="1">
        <f t="shared" si="341"/>
        <v>444525.7793713343</v>
      </c>
      <c r="AJ258" s="1">
        <f t="shared" si="342"/>
        <v>209528.64087188488</v>
      </c>
      <c r="AK258" s="1">
        <f t="shared" si="343"/>
        <v>77213.680024378322</v>
      </c>
      <c r="AL258" s="10">
        <f t="shared" si="378"/>
        <v>88.970378950533743</v>
      </c>
      <c r="AM258" s="10">
        <f t="shared" si="379"/>
        <v>21.607900291589946</v>
      </c>
      <c r="AN258" s="10">
        <f t="shared" si="380"/>
        <v>6.7922920583117277</v>
      </c>
      <c r="AO258" s="7">
        <f t="shared" si="381"/>
        <v>2.7078311401559961E-3</v>
      </c>
      <c r="AP258" s="7">
        <f t="shared" si="382"/>
        <v>3.4111530555209105E-3</v>
      </c>
      <c r="AQ258" s="7">
        <f t="shared" si="383"/>
        <v>3.0943462211585567E-3</v>
      </c>
      <c r="AR258" s="1">
        <f t="shared" si="389"/>
        <v>227129.47450735836</v>
      </c>
      <c r="AS258" s="1">
        <f t="shared" si="384"/>
        <v>108687.72428225799</v>
      </c>
      <c r="AT258" s="1">
        <f t="shared" si="385"/>
        <v>39946.490171575591</v>
      </c>
      <c r="AU258" s="1">
        <f t="shared" si="344"/>
        <v>45425.894901471678</v>
      </c>
      <c r="AV258" s="1">
        <f t="shared" si="345"/>
        <v>21737.544856451597</v>
      </c>
      <c r="AW258" s="1">
        <f t="shared" si="346"/>
        <v>7989.2980343151185</v>
      </c>
      <c r="AX258" s="1">
        <f t="shared" si="326"/>
        <v>155914.81373363372</v>
      </c>
      <c r="AY258" s="1">
        <f t="shared" si="309"/>
        <v>29333.873118921034</v>
      </c>
      <c r="AZ258" s="1">
        <f t="shared" si="310"/>
        <v>7313.0011292866975</v>
      </c>
      <c r="BA258" s="1">
        <f t="shared" si="327"/>
        <v>13934.798580092931</v>
      </c>
      <c r="BB258" s="1">
        <f t="shared" si="328"/>
        <v>30490.786575782055</v>
      </c>
      <c r="BC258" s="1">
        <f t="shared" si="329"/>
        <v>38880.919685274195</v>
      </c>
      <c r="BD258" s="1">
        <f t="shared" si="311"/>
        <v>246.45954758400001</v>
      </c>
      <c r="BE258">
        <f t="shared" si="338"/>
        <v>0</v>
      </c>
      <c r="BF258">
        <f t="shared" si="339"/>
        <v>0</v>
      </c>
      <c r="BG258">
        <f t="shared" si="340"/>
        <v>0</v>
      </c>
      <c r="BH258">
        <f t="shared" si="312"/>
        <v>0</v>
      </c>
      <c r="BI258">
        <f t="shared" si="330"/>
        <v>0</v>
      </c>
      <c r="BJ258">
        <f t="shared" si="313"/>
        <v>0</v>
      </c>
      <c r="BK258">
        <f t="shared" si="314"/>
        <v>0</v>
      </c>
      <c r="BL258">
        <f t="shared" si="315"/>
        <v>0</v>
      </c>
      <c r="BM258">
        <f t="shared" si="316"/>
        <v>0</v>
      </c>
      <c r="BN258">
        <f t="shared" si="317"/>
        <v>0</v>
      </c>
      <c r="BO258">
        <f t="shared" si="331"/>
        <v>0</v>
      </c>
      <c r="BP258">
        <f t="shared" si="332"/>
        <v>0</v>
      </c>
      <c r="BQ258">
        <f t="shared" si="333"/>
        <v>0</v>
      </c>
      <c r="BR258" s="13">
        <f t="shared" si="390"/>
        <v>2.9584670255216558E-3</v>
      </c>
      <c r="BS258" s="8">
        <f>BS$3*temperature!$I368</f>
        <v>-40.11782776327842</v>
      </c>
      <c r="BT258" s="8">
        <f>BT$3*temperature!$I368</f>
        <v>-37.079249184104569</v>
      </c>
      <c r="BU258" s="8">
        <f>BU$3*temperature!$I368</f>
        <v>-32.552387865613596</v>
      </c>
      <c r="BV258" s="8">
        <f t="shared" si="334"/>
        <v>-26.600840638288648</v>
      </c>
      <c r="BW258" s="8">
        <f t="shared" si="318"/>
        <v>-18.211993964932361</v>
      </c>
      <c r="BX258" s="8">
        <f t="shared" si="319"/>
        <v>-15.988562454679832</v>
      </c>
      <c r="BY258" s="15">
        <f t="shared" si="335"/>
        <v>0.33693217899904471</v>
      </c>
      <c r="BZ258" s="15">
        <f t="shared" si="320"/>
        <v>0.50883595634564183</v>
      </c>
      <c r="CA258" s="15">
        <f t="shared" si="321"/>
        <v>0.50883595634564194</v>
      </c>
      <c r="CB258" s="8">
        <f t="shared" si="336"/>
        <v>6.758493562494885</v>
      </c>
      <c r="CC258" s="8">
        <f t="shared" si="322"/>
        <v>9.4336276095861038</v>
      </c>
      <c r="CD258" s="8">
        <f t="shared" si="323"/>
        <v>8.2819127054668833</v>
      </c>
      <c r="CE258" s="8">
        <f t="shared" si="337"/>
        <v>-33.359334200783536</v>
      </c>
      <c r="CF258" s="8">
        <f t="shared" si="324"/>
        <v>-27.645621574518465</v>
      </c>
      <c r="CG258" s="8">
        <f t="shared" si="325"/>
        <v>-24.270475160146717</v>
      </c>
      <c r="CH258" s="8">
        <f>CH$3*temperature!$I368+CH$4*temperature!$I368^2</f>
        <v>-33.359334200783536</v>
      </c>
      <c r="CI258" s="8">
        <f>CI$3*temperature!$I368+CI$4*temperature!$I368^2</f>
        <v>-27.645658567293438</v>
      </c>
      <c r="CJ258" s="8">
        <f>CJ$3*temperature!$I368+CJ$4*temperature!$I368^2</f>
        <v>-24.270494042381927</v>
      </c>
      <c r="CK258" s="13"/>
      <c r="CL258" s="13"/>
      <c r="CM258" s="13"/>
    </row>
    <row r="259" spans="1:91" x14ac:dyDescent="0.3">
      <c r="A259">
        <f t="shared" si="347"/>
        <v>2213</v>
      </c>
      <c r="B259" s="4">
        <f t="shared" si="348"/>
        <v>1165.4030665046537</v>
      </c>
      <c r="C259" s="4">
        <f t="shared" si="349"/>
        <v>2964.1568374351696</v>
      </c>
      <c r="D259" s="4">
        <f t="shared" si="350"/>
        <v>4369.9170066966808</v>
      </c>
      <c r="E259" s="11">
        <f t="shared" si="351"/>
        <v>1.2345817298728732E-7</v>
      </c>
      <c r="F259" s="11">
        <f t="shared" si="352"/>
        <v>2.4322087933208651E-7</v>
      </c>
      <c r="G259" s="11">
        <f t="shared" si="353"/>
        <v>4.9652677326969291E-7</v>
      </c>
      <c r="H259" s="4">
        <f t="shared" si="354"/>
        <v>227560.94933758321</v>
      </c>
      <c r="I259" s="4">
        <f t="shared" si="355"/>
        <v>109052.55458246524</v>
      </c>
      <c r="J259" s="4">
        <f t="shared" si="356"/>
        <v>40070.821610882624</v>
      </c>
      <c r="K259" s="4">
        <f t="shared" si="357"/>
        <v>195263.7296725995</v>
      </c>
      <c r="L259" s="4">
        <f t="shared" si="358"/>
        <v>36790.413113506635</v>
      </c>
      <c r="M259" s="4">
        <f t="shared" si="359"/>
        <v>9169.6985433535883</v>
      </c>
      <c r="N259" s="11">
        <f t="shared" si="360"/>
        <v>1.8995629559088734E-3</v>
      </c>
      <c r="O259" s="11">
        <f t="shared" si="361"/>
        <v>3.3564395497698296E-3</v>
      </c>
      <c r="P259" s="11">
        <f t="shared" si="362"/>
        <v>3.1119515769024719E-3</v>
      </c>
      <c r="Q259" s="4">
        <f t="shared" si="363"/>
        <v>3579.2484331118731</v>
      </c>
      <c r="R259" s="4">
        <f t="shared" si="364"/>
        <v>5431.26937824777</v>
      </c>
      <c r="S259" s="4">
        <f t="shared" si="365"/>
        <v>3608.9526521294392</v>
      </c>
      <c r="T259" s="4">
        <f t="shared" si="366"/>
        <v>15.728746270090975</v>
      </c>
      <c r="U259" s="4">
        <f t="shared" si="367"/>
        <v>49.804146258129691</v>
      </c>
      <c r="V259" s="4">
        <f t="shared" si="368"/>
        <v>90.064353737865531</v>
      </c>
      <c r="W259" s="11">
        <f t="shared" si="369"/>
        <v>-1.0734613539272964E-2</v>
      </c>
      <c r="X259" s="11">
        <f t="shared" si="370"/>
        <v>-1.217998157191269E-2</v>
      </c>
      <c r="Y259" s="11">
        <f t="shared" si="371"/>
        <v>-9.7425357312937999E-3</v>
      </c>
      <c r="Z259" s="4">
        <f t="shared" si="386"/>
        <v>3667.4319527540533</v>
      </c>
      <c r="AA259" s="4">
        <f t="shared" si="387"/>
        <v>16735.158070895945</v>
      </c>
      <c r="AB259" s="4">
        <f t="shared" si="388"/>
        <v>61679.175604472068</v>
      </c>
      <c r="AC259" s="12">
        <f t="shared" si="372"/>
        <v>1.0155639486214389</v>
      </c>
      <c r="AD259" s="12">
        <f t="shared" si="373"/>
        <v>3.0539480595233841</v>
      </c>
      <c r="AE259" s="12">
        <f t="shared" si="374"/>
        <v>16.97677219942382</v>
      </c>
      <c r="AF259" s="11">
        <f t="shared" si="375"/>
        <v>-4.0504037456468023E-3</v>
      </c>
      <c r="AG259" s="11">
        <f t="shared" si="376"/>
        <v>2.9673830763510267E-4</v>
      </c>
      <c r="AH259" s="11">
        <f t="shared" si="377"/>
        <v>9.7937136394747881E-3</v>
      </c>
      <c r="AI259" s="1">
        <f t="shared" si="341"/>
        <v>445499.09633567254</v>
      </c>
      <c r="AJ259" s="1">
        <f t="shared" si="342"/>
        <v>210313.32164114801</v>
      </c>
      <c r="AK259" s="1">
        <f t="shared" si="343"/>
        <v>77481.610056255609</v>
      </c>
      <c r="AL259" s="10">
        <f t="shared" si="378"/>
        <v>89.208886545580739</v>
      </c>
      <c r="AM259" s="10">
        <f t="shared" si="379"/>
        <v>21.680871068141961</v>
      </c>
      <c r="AN259" s="10">
        <f t="shared" si="380"/>
        <v>6.8130995845427327</v>
      </c>
      <c r="AO259" s="7">
        <f t="shared" si="381"/>
        <v>2.680752828754436E-3</v>
      </c>
      <c r="AP259" s="7">
        <f t="shared" si="382"/>
        <v>3.3770415249657014E-3</v>
      </c>
      <c r="AQ259" s="7">
        <f t="shared" si="383"/>
        <v>3.063402758946971E-3</v>
      </c>
      <c r="AR259" s="1">
        <f t="shared" si="389"/>
        <v>227560.94933758321</v>
      </c>
      <c r="AS259" s="1">
        <f t="shared" si="384"/>
        <v>109052.55458246524</v>
      </c>
      <c r="AT259" s="1">
        <f t="shared" si="385"/>
        <v>40070.821610882624</v>
      </c>
      <c r="AU259" s="1">
        <f t="shared" si="344"/>
        <v>45512.189867516645</v>
      </c>
      <c r="AV259" s="1">
        <f t="shared" si="345"/>
        <v>21810.510916493047</v>
      </c>
      <c r="AW259" s="1">
        <f t="shared" si="346"/>
        <v>8014.1643221765253</v>
      </c>
      <c r="AX259" s="1">
        <f t="shared" si="326"/>
        <v>156210.98373807961</v>
      </c>
      <c r="AY259" s="1">
        <f t="shared" si="309"/>
        <v>29432.330490805314</v>
      </c>
      <c r="AZ259" s="1">
        <f t="shared" si="310"/>
        <v>7335.7588346828697</v>
      </c>
      <c r="BA259" s="1">
        <f t="shared" si="327"/>
        <v>13937.011957025501</v>
      </c>
      <c r="BB259" s="1">
        <f t="shared" si="328"/>
        <v>30500.726345655126</v>
      </c>
      <c r="BC259" s="1">
        <f t="shared" si="329"/>
        <v>38894.516844939826</v>
      </c>
      <c r="BD259" s="1">
        <f t="shared" si="311"/>
        <v>239.35507671513821</v>
      </c>
      <c r="BE259">
        <f t="shared" si="338"/>
        <v>0</v>
      </c>
      <c r="BF259">
        <f t="shared" si="339"/>
        <v>0</v>
      </c>
      <c r="BG259">
        <f t="shared" si="340"/>
        <v>0</v>
      </c>
      <c r="BH259">
        <f t="shared" si="312"/>
        <v>0</v>
      </c>
      <c r="BI259">
        <f t="shared" si="330"/>
        <v>0</v>
      </c>
      <c r="BJ259">
        <f t="shared" si="313"/>
        <v>0</v>
      </c>
      <c r="BK259">
        <f t="shared" si="314"/>
        <v>0</v>
      </c>
      <c r="BL259">
        <f t="shared" si="315"/>
        <v>0</v>
      </c>
      <c r="BM259">
        <f t="shared" si="316"/>
        <v>0</v>
      </c>
      <c r="BN259">
        <f t="shared" si="317"/>
        <v>0</v>
      </c>
      <c r="BO259">
        <f t="shared" si="331"/>
        <v>0</v>
      </c>
      <c r="BP259">
        <f t="shared" si="332"/>
        <v>0</v>
      </c>
      <c r="BQ259">
        <f t="shared" si="333"/>
        <v>0</v>
      </c>
      <c r="BR259" s="13">
        <f t="shared" si="390"/>
        <v>2.8722980830307335E-3</v>
      </c>
      <c r="BS259" s="8">
        <f>BS$3*temperature!$I369</f>
        <v>-40.239520290313578</v>
      </c>
      <c r="BT259" s="8">
        <f>BT$3*temperature!$I369</f>
        <v>-37.191724554416375</v>
      </c>
      <c r="BU259" s="8">
        <f>BU$3*temperature!$I369</f>
        <v>-32.651131555420783</v>
      </c>
      <c r="BV259" s="8">
        <f t="shared" si="334"/>
        <v>-26.640404533775463</v>
      </c>
      <c r="BW259" s="8">
        <f t="shared" si="318"/>
        <v>-18.209832705210005</v>
      </c>
      <c r="BX259" s="8">
        <f t="shared" si="319"/>
        <v>-15.986665054751072</v>
      </c>
      <c r="BY259" s="15">
        <f t="shared" si="335"/>
        <v>0.33795422158180355</v>
      </c>
      <c r="BZ259" s="15">
        <f t="shared" si="320"/>
        <v>0.51037944802568569</v>
      </c>
      <c r="CA259" s="15">
        <f t="shared" si="321"/>
        <v>0.5103794480256858</v>
      </c>
      <c r="CB259" s="8">
        <f t="shared" si="336"/>
        <v>6.7995578782690576</v>
      </c>
      <c r="CC259" s="8">
        <f t="shared" si="322"/>
        <v>9.4909459246031851</v>
      </c>
      <c r="CD259" s="8">
        <f t="shared" si="323"/>
        <v>8.3322332503348555</v>
      </c>
      <c r="CE259" s="8">
        <f t="shared" si="337"/>
        <v>-33.439962412044522</v>
      </c>
      <c r="CF259" s="8">
        <f t="shared" si="324"/>
        <v>-27.70077862981319</v>
      </c>
      <c r="CG259" s="8">
        <f t="shared" si="325"/>
        <v>-24.318898305085927</v>
      </c>
      <c r="CH259" s="8">
        <f>CH$3*temperature!$I369+CH$4*temperature!$I369^2</f>
        <v>-33.439962412044522</v>
      </c>
      <c r="CI259" s="8">
        <f>CI$3*temperature!$I369+CI$4*temperature!$I369^2</f>
        <v>-27.700815618197907</v>
      </c>
      <c r="CJ259" s="8">
        <f>CJ$3*temperature!$I369+CJ$4*temperature!$I369^2</f>
        <v>-24.318917185080267</v>
      </c>
      <c r="CK259" s="13"/>
      <c r="CL259" s="13"/>
      <c r="CM259" s="13"/>
    </row>
    <row r="260" spans="1:91" x14ac:dyDescent="0.3">
      <c r="A260">
        <f t="shared" si="347"/>
        <v>2214</v>
      </c>
      <c r="B260" s="4">
        <f t="shared" si="348"/>
        <v>1165.4032031892605</v>
      </c>
      <c r="C260" s="4">
        <f t="shared" si="349"/>
        <v>2964.15752233276</v>
      </c>
      <c r="D260" s="4">
        <f t="shared" si="350"/>
        <v>4369.9190679884323</v>
      </c>
      <c r="E260" s="11">
        <f t="shared" si="351"/>
        <v>1.1728526433792295E-7</v>
      </c>
      <c r="F260" s="11">
        <f t="shared" si="352"/>
        <v>2.3105983536548216E-7</v>
      </c>
      <c r="G260" s="11">
        <f t="shared" si="353"/>
        <v>4.7170043460620825E-7</v>
      </c>
      <c r="H260" s="4">
        <f t="shared" si="354"/>
        <v>227987.21272739672</v>
      </c>
      <c r="I260" s="4">
        <f t="shared" si="355"/>
        <v>109414.64955713306</v>
      </c>
      <c r="J260" s="4">
        <f t="shared" si="356"/>
        <v>40194.203983873318</v>
      </c>
      <c r="K260" s="4">
        <f t="shared" si="357"/>
        <v>195629.47150263822</v>
      </c>
      <c r="L260" s="4">
        <f t="shared" si="358"/>
        <v>36912.562417069152</v>
      </c>
      <c r="M260" s="4">
        <f t="shared" si="359"/>
        <v>9197.9286935342661</v>
      </c>
      <c r="N260" s="11">
        <f t="shared" si="360"/>
        <v>1.873065881984104E-3</v>
      </c>
      <c r="O260" s="11">
        <f t="shared" si="361"/>
        <v>3.3201394935593598E-3</v>
      </c>
      <c r="P260" s="11">
        <f t="shared" si="362"/>
        <v>3.0786344880595617E-3</v>
      </c>
      <c r="Q260" s="4">
        <f t="shared" si="363"/>
        <v>3547.459201955312</v>
      </c>
      <c r="R260" s="4">
        <f t="shared" si="364"/>
        <v>5382.9307966561109</v>
      </c>
      <c r="S260" s="4">
        <f t="shared" si="365"/>
        <v>3584.7963931467266</v>
      </c>
      <c r="T260" s="4">
        <f t="shared" si="366"/>
        <v>15.559904257424266</v>
      </c>
      <c r="U260" s="4">
        <f t="shared" si="367"/>
        <v>49.197532674500827</v>
      </c>
      <c r="V260" s="4">
        <f t="shared" si="368"/>
        <v>89.186898553458491</v>
      </c>
      <c r="W260" s="11">
        <f t="shared" si="369"/>
        <v>-1.0734613539272964E-2</v>
      </c>
      <c r="X260" s="11">
        <f t="shared" si="370"/>
        <v>-1.217998157191269E-2</v>
      </c>
      <c r="Y260" s="11">
        <f t="shared" si="371"/>
        <v>-9.7425357312937999E-3</v>
      </c>
      <c r="Z260" s="4">
        <f t="shared" si="386"/>
        <v>3620.2326337597592</v>
      </c>
      <c r="AA260" s="4">
        <f t="shared" si="387"/>
        <v>16591.73652173562</v>
      </c>
      <c r="AB260" s="4">
        <f t="shared" si="388"/>
        <v>61868.411895790181</v>
      </c>
      <c r="AC260" s="12">
        <f t="shared" si="372"/>
        <v>1.0114505045999989</v>
      </c>
      <c r="AD260" s="12">
        <f t="shared" si="373"/>
        <v>3.0548542829021725</v>
      </c>
      <c r="AE260" s="12">
        <f t="shared" si="374"/>
        <v>17.143037844867575</v>
      </c>
      <c r="AF260" s="11">
        <f t="shared" si="375"/>
        <v>-4.0504037456468023E-3</v>
      </c>
      <c r="AG260" s="11">
        <f t="shared" si="376"/>
        <v>2.9673830763510267E-4</v>
      </c>
      <c r="AH260" s="11">
        <f t="shared" si="377"/>
        <v>9.7937136394747881E-3</v>
      </c>
      <c r="AI260" s="1">
        <f t="shared" si="341"/>
        <v>446461.37656962191</v>
      </c>
      <c r="AJ260" s="1">
        <f t="shared" si="342"/>
        <v>211092.50039352625</v>
      </c>
      <c r="AK260" s="1">
        <f t="shared" si="343"/>
        <v>77747.613372806576</v>
      </c>
      <c r="AL260" s="10">
        <f t="shared" si="378"/>
        <v>89.445642050788265</v>
      </c>
      <c r="AM260" s="10">
        <f t="shared" si="379"/>
        <v>21.753356098017559</v>
      </c>
      <c r="AN260" s="10">
        <f t="shared" si="380"/>
        <v>6.8337621399263595</v>
      </c>
      <c r="AO260" s="7">
        <f t="shared" si="381"/>
        <v>2.6539453004668914E-3</v>
      </c>
      <c r="AP260" s="7">
        <f t="shared" si="382"/>
        <v>3.3432711097160445E-3</v>
      </c>
      <c r="AQ260" s="7">
        <f t="shared" si="383"/>
        <v>3.0327687313575014E-3</v>
      </c>
      <c r="AR260" s="1">
        <f t="shared" si="389"/>
        <v>227987.21272739672</v>
      </c>
      <c r="AS260" s="1">
        <f t="shared" si="384"/>
        <v>109414.64955713306</v>
      </c>
      <c r="AT260" s="1">
        <f t="shared" si="385"/>
        <v>40194.203983873318</v>
      </c>
      <c r="AU260" s="1">
        <f t="shared" si="344"/>
        <v>45597.442545479345</v>
      </c>
      <c r="AV260" s="1">
        <f t="shared" si="345"/>
        <v>21882.929911426614</v>
      </c>
      <c r="AW260" s="1">
        <f t="shared" si="346"/>
        <v>8038.8407967746643</v>
      </c>
      <c r="AX260" s="1">
        <f t="shared" si="326"/>
        <v>156503.57720211055</v>
      </c>
      <c r="AY260" s="1">
        <f t="shared" si="309"/>
        <v>29530.049933655318</v>
      </c>
      <c r="AZ260" s="1">
        <f t="shared" si="310"/>
        <v>7358.3429548274125</v>
      </c>
      <c r="BA260" s="1">
        <f t="shared" si="327"/>
        <v>13939.194426823289</v>
      </c>
      <c r="BB260" s="1">
        <f t="shared" si="328"/>
        <v>30510.558508237144</v>
      </c>
      <c r="BC260" s="1">
        <f t="shared" si="329"/>
        <v>38907.967908433551</v>
      </c>
      <c r="BD260" s="1">
        <f t="shared" si="311"/>
        <v>232.45458425687258</v>
      </c>
      <c r="BE260">
        <f t="shared" si="338"/>
        <v>0</v>
      </c>
      <c r="BF260">
        <f t="shared" si="339"/>
        <v>0</v>
      </c>
      <c r="BG260">
        <f t="shared" si="340"/>
        <v>0</v>
      </c>
      <c r="BH260">
        <f t="shared" si="312"/>
        <v>0</v>
      </c>
      <c r="BI260">
        <f t="shared" si="330"/>
        <v>0</v>
      </c>
      <c r="BJ260">
        <f t="shared" si="313"/>
        <v>0</v>
      </c>
      <c r="BK260">
        <f t="shared" si="314"/>
        <v>0</v>
      </c>
      <c r="BL260">
        <f t="shared" si="315"/>
        <v>0</v>
      </c>
      <c r="BM260">
        <f t="shared" si="316"/>
        <v>0</v>
      </c>
      <c r="BN260">
        <f t="shared" si="317"/>
        <v>0</v>
      </c>
      <c r="BO260">
        <f t="shared" si="331"/>
        <v>0</v>
      </c>
      <c r="BP260">
        <f t="shared" si="332"/>
        <v>0</v>
      </c>
      <c r="BQ260">
        <f t="shared" si="333"/>
        <v>0</v>
      </c>
      <c r="BR260" s="13">
        <f t="shared" si="390"/>
        <v>2.7886389155638187E-3</v>
      </c>
      <c r="BS260" s="8">
        <f>BS$3*temperature!$I370</f>
        <v>-40.360635942233742</v>
      </c>
      <c r="BT260" s="8">
        <f>BT$3*temperature!$I370</f>
        <v>-37.303666742915269</v>
      </c>
      <c r="BU260" s="8">
        <f>BU$3*temperature!$I370</f>
        <v>-32.749407157508855</v>
      </c>
      <c r="BV260" s="8">
        <f t="shared" si="334"/>
        <v>-26.679533895405839</v>
      </c>
      <c r="BW260" s="8">
        <f t="shared" si="318"/>
        <v>-18.207336946179097</v>
      </c>
      <c r="BX260" s="8">
        <f t="shared" si="319"/>
        <v>-15.984473993233353</v>
      </c>
      <c r="BY260" s="15">
        <f t="shared" si="335"/>
        <v>0.33897141924148599</v>
      </c>
      <c r="BZ260" s="15">
        <f t="shared" si="320"/>
        <v>0.51191562288881309</v>
      </c>
      <c r="CA260" s="15">
        <f t="shared" si="321"/>
        <v>0.5119156228888132</v>
      </c>
      <c r="CB260" s="8">
        <f t="shared" si="336"/>
        <v>6.8405510234139513</v>
      </c>
      <c r="CC260" s="8">
        <f t="shared" si="322"/>
        <v>9.5481648983680873</v>
      </c>
      <c r="CD260" s="8">
        <f t="shared" si="323"/>
        <v>8.3824665821377522</v>
      </c>
      <c r="CE260" s="8">
        <f t="shared" si="337"/>
        <v>-33.520084918819791</v>
      </c>
      <c r="CF260" s="8">
        <f t="shared" si="324"/>
        <v>-27.755501844547183</v>
      </c>
      <c r="CG260" s="8">
        <f t="shared" si="325"/>
        <v>-24.366940575371103</v>
      </c>
      <c r="CH260" s="8">
        <f>CH$3*temperature!$I370+CH$4*temperature!$I370^2</f>
        <v>-33.520084918819791</v>
      </c>
      <c r="CI260" s="8">
        <f>CI$3*temperature!$I370+CI$4*temperature!$I370^2</f>
        <v>-27.755538827862196</v>
      </c>
      <c r="CJ260" s="8">
        <f>CJ$3*temperature!$I370+CJ$4*temperature!$I370^2</f>
        <v>-24.366959452777763</v>
      </c>
      <c r="CK260" s="13"/>
      <c r="CL260" s="13"/>
      <c r="CM260" s="13"/>
    </row>
    <row r="261" spans="1:91" x14ac:dyDescent="0.3">
      <c r="A261">
        <f t="shared" si="347"/>
        <v>2215</v>
      </c>
      <c r="B261" s="4">
        <f t="shared" si="348"/>
        <v>1165.4033330396521</v>
      </c>
      <c r="C261" s="4">
        <f t="shared" si="349"/>
        <v>2964.1581729856216</v>
      </c>
      <c r="D261" s="4">
        <f t="shared" si="350"/>
        <v>4369.9210262165188</v>
      </c>
      <c r="E261" s="11">
        <f t="shared" si="351"/>
        <v>1.114210011210268E-7</v>
      </c>
      <c r="F261" s="11">
        <f t="shared" si="352"/>
        <v>2.1950684359720804E-7</v>
      </c>
      <c r="G261" s="11">
        <f t="shared" si="353"/>
        <v>4.4811541287589782E-7</v>
      </c>
      <c r="H261" s="4">
        <f t="shared" si="354"/>
        <v>228408.2970804348</v>
      </c>
      <c r="I261" s="4">
        <f t="shared" si="355"/>
        <v>109774.01423596304</v>
      </c>
      <c r="J261" s="4">
        <f t="shared" si="356"/>
        <v>40316.639736620098</v>
      </c>
      <c r="K261" s="4">
        <f t="shared" si="357"/>
        <v>195990.7704096667</v>
      </c>
      <c r="L261" s="4">
        <f t="shared" si="358"/>
        <v>37033.790988756227</v>
      </c>
      <c r="M261" s="4">
        <f t="shared" si="359"/>
        <v>9225.9424128600967</v>
      </c>
      <c r="N261" s="11">
        <f t="shared" si="360"/>
        <v>1.8468531569058033E-3</v>
      </c>
      <c r="O261" s="11">
        <f t="shared" si="361"/>
        <v>3.2842090537452684E-3</v>
      </c>
      <c r="P261" s="11">
        <f t="shared" si="362"/>
        <v>3.0456551968622847E-3</v>
      </c>
      <c r="Q261" s="4">
        <f t="shared" si="363"/>
        <v>3515.8602970598035</v>
      </c>
      <c r="R261" s="4">
        <f t="shared" si="364"/>
        <v>5334.8313139642232</v>
      </c>
      <c r="S261" s="4">
        <f t="shared" si="365"/>
        <v>3560.6846660296087</v>
      </c>
      <c r="T261" s="4">
        <f t="shared" si="366"/>
        <v>15.392874698512729</v>
      </c>
      <c r="U261" s="4">
        <f t="shared" si="367"/>
        <v>48.598307633141836</v>
      </c>
      <c r="V261" s="4">
        <f t="shared" si="368"/>
        <v>88.317992007538152</v>
      </c>
      <c r="W261" s="11">
        <f t="shared" si="369"/>
        <v>-1.0734613539272964E-2</v>
      </c>
      <c r="X261" s="11">
        <f t="shared" si="370"/>
        <v>-1.217998157191269E-2</v>
      </c>
      <c r="Y261" s="11">
        <f t="shared" si="371"/>
        <v>-9.7425357312937999E-3</v>
      </c>
      <c r="Z261" s="4">
        <f t="shared" si="386"/>
        <v>3573.546229624716</v>
      </c>
      <c r="AA261" s="4">
        <f t="shared" si="387"/>
        <v>16448.948783995591</v>
      </c>
      <c r="AB261" s="4">
        <f t="shared" si="388"/>
        <v>62056.166052263841</v>
      </c>
      <c r="AC261" s="12">
        <f t="shared" si="372"/>
        <v>1.0073537216876307</v>
      </c>
      <c r="AD261" s="12">
        <f t="shared" si="373"/>
        <v>3.0557607751921529</v>
      </c>
      <c r="AE261" s="12">
        <f t="shared" si="374"/>
        <v>17.310931848430887</v>
      </c>
      <c r="AF261" s="11">
        <f t="shared" si="375"/>
        <v>-4.0504037456468023E-3</v>
      </c>
      <c r="AG261" s="11">
        <f t="shared" si="376"/>
        <v>2.9673830763510267E-4</v>
      </c>
      <c r="AH261" s="11">
        <f t="shared" si="377"/>
        <v>9.7937136394747881E-3</v>
      </c>
      <c r="AI261" s="1">
        <f t="shared" si="341"/>
        <v>447412.68145813904</v>
      </c>
      <c r="AJ261" s="1">
        <f t="shared" si="342"/>
        <v>211866.18026560024</v>
      </c>
      <c r="AK261" s="1">
        <f t="shared" si="343"/>
        <v>78011.692832300585</v>
      </c>
      <c r="AL261" s="10">
        <f t="shared" si="378"/>
        <v>89.68065205374252</v>
      </c>
      <c r="AM261" s="10">
        <f t="shared" si="379"/>
        <v>21.825356191329611</v>
      </c>
      <c r="AN261" s="10">
        <f t="shared" si="380"/>
        <v>6.8542801078605073</v>
      </c>
      <c r="AO261" s="7">
        <f t="shared" si="381"/>
        <v>2.6274058474622226E-3</v>
      </c>
      <c r="AP261" s="7">
        <f t="shared" si="382"/>
        <v>3.3098383986188838E-3</v>
      </c>
      <c r="AQ261" s="7">
        <f t="shared" si="383"/>
        <v>3.0024410440439263E-3</v>
      </c>
      <c r="AR261" s="1">
        <f t="shared" si="389"/>
        <v>228408.2970804348</v>
      </c>
      <c r="AS261" s="1">
        <f t="shared" si="384"/>
        <v>109774.01423596304</v>
      </c>
      <c r="AT261" s="1">
        <f t="shared" si="385"/>
        <v>40316.639736620098</v>
      </c>
      <c r="AU261" s="1">
        <f t="shared" si="344"/>
        <v>45681.659416086964</v>
      </c>
      <c r="AV261" s="1">
        <f t="shared" si="345"/>
        <v>21954.802847192608</v>
      </c>
      <c r="AW261" s="1">
        <f t="shared" si="346"/>
        <v>8063.32794732402</v>
      </c>
      <c r="AX261" s="1">
        <f t="shared" si="326"/>
        <v>156792.61632773335</v>
      </c>
      <c r="AY261" s="1">
        <f t="shared" si="309"/>
        <v>29627.032791004982</v>
      </c>
      <c r="AZ261" s="1">
        <f t="shared" si="310"/>
        <v>7380.7539302880768</v>
      </c>
      <c r="BA261" s="1">
        <f t="shared" si="327"/>
        <v>13941.346323693055</v>
      </c>
      <c r="BB261" s="1">
        <f t="shared" si="328"/>
        <v>30520.284169788196</v>
      </c>
      <c r="BC261" s="1">
        <f t="shared" si="329"/>
        <v>38921.274389707833</v>
      </c>
      <c r="BD261" s="1">
        <f t="shared" si="311"/>
        <v>225.75224606797809</v>
      </c>
      <c r="BE261">
        <f t="shared" si="338"/>
        <v>0</v>
      </c>
      <c r="BF261">
        <f t="shared" si="339"/>
        <v>0</v>
      </c>
      <c r="BG261">
        <f t="shared" si="340"/>
        <v>0</v>
      </c>
      <c r="BH261">
        <f t="shared" si="312"/>
        <v>0</v>
      </c>
      <c r="BI261">
        <f t="shared" si="330"/>
        <v>0</v>
      </c>
      <c r="BJ261">
        <f t="shared" si="313"/>
        <v>0</v>
      </c>
      <c r="BK261">
        <f t="shared" si="314"/>
        <v>0</v>
      </c>
      <c r="BL261">
        <f t="shared" si="315"/>
        <v>0</v>
      </c>
      <c r="BM261">
        <f t="shared" si="316"/>
        <v>0</v>
      </c>
      <c r="BN261">
        <f t="shared" si="317"/>
        <v>0</v>
      </c>
      <c r="BO261">
        <f t="shared" si="331"/>
        <v>0</v>
      </c>
      <c r="BP261">
        <f t="shared" si="332"/>
        <v>0</v>
      </c>
      <c r="BQ261">
        <f t="shared" si="333"/>
        <v>0</v>
      </c>
      <c r="BR261" s="13">
        <f t="shared" si="390"/>
        <v>2.7074164228774937E-3</v>
      </c>
      <c r="BS261" s="8">
        <f>BS$3*temperature!$I371</f>
        <v>-40.481179170005134</v>
      </c>
      <c r="BT261" s="8">
        <f>BT$3*temperature!$I371</f>
        <v>-37.415079863445264</v>
      </c>
      <c r="BU261" s="8">
        <f>BU$3*temperature!$I371</f>
        <v>-32.847218283478618</v>
      </c>
      <c r="BV261" s="8">
        <f t="shared" si="334"/>
        <v>-26.718233668409365</v>
      </c>
      <c r="BW261" s="8">
        <f t="shared" si="318"/>
        <v>-18.204511491585404</v>
      </c>
      <c r="BX261" s="8">
        <f t="shared" si="319"/>
        <v>-15.981993487401807</v>
      </c>
      <c r="BY261" s="15">
        <f t="shared" si="335"/>
        <v>0.33998380935982064</v>
      </c>
      <c r="BZ261" s="15">
        <f t="shared" si="320"/>
        <v>0.51344453738901918</v>
      </c>
      <c r="CA261" s="15">
        <f t="shared" si="321"/>
        <v>0.51344453738901918</v>
      </c>
      <c r="CB261" s="8">
        <f t="shared" si="336"/>
        <v>6.8814727507978848</v>
      </c>
      <c r="CC261" s="8">
        <f t="shared" si="322"/>
        <v>9.6052841859299285</v>
      </c>
      <c r="CD261" s="8">
        <f t="shared" si="323"/>
        <v>8.4326123980384047</v>
      </c>
      <c r="CE261" s="8">
        <f t="shared" si="337"/>
        <v>-33.599706419207251</v>
      </c>
      <c r="CF261" s="8">
        <f t="shared" si="324"/>
        <v>-27.809795677515332</v>
      </c>
      <c r="CG261" s="8">
        <f t="shared" si="325"/>
        <v>-24.41460588544021</v>
      </c>
      <c r="CH261" s="8">
        <f>CH$3*temperature!$I371+CH$4*temperature!$I371^2</f>
        <v>-33.599706419207251</v>
      </c>
      <c r="CI261" s="8">
        <f>CI$3*temperature!$I371+CI$4*temperature!$I371^2</f>
        <v>-27.80983265509095</v>
      </c>
      <c r="CJ261" s="8">
        <f>CJ$3*temperature!$I371+CJ$4*temperature!$I371^2</f>
        <v>-24.414624759917366</v>
      </c>
      <c r="CK261" s="13"/>
      <c r="CL261" s="13"/>
      <c r="CM261" s="13"/>
    </row>
    <row r="262" spans="1:91" x14ac:dyDescent="0.3">
      <c r="A262">
        <f t="shared" si="347"/>
        <v>2216</v>
      </c>
      <c r="B262" s="4">
        <f t="shared" si="348"/>
        <v>1165.4034563975379</v>
      </c>
      <c r="C262" s="4">
        <f t="shared" si="349"/>
        <v>2964.158791105976</v>
      </c>
      <c r="D262" s="4">
        <f t="shared" si="350"/>
        <v>4369.9228865340356</v>
      </c>
      <c r="E262" s="11">
        <f t="shared" si="351"/>
        <v>1.0584995106497545E-7</v>
      </c>
      <c r="F262" s="11">
        <f t="shared" si="352"/>
        <v>2.0853150141734763E-7</v>
      </c>
      <c r="G262" s="11">
        <f t="shared" si="353"/>
        <v>4.257096422321029E-7</v>
      </c>
      <c r="H262" s="4">
        <f t="shared" si="354"/>
        <v>228824.23489191159</v>
      </c>
      <c r="I262" s="4">
        <f t="shared" si="355"/>
        <v>110130.6539338383</v>
      </c>
      <c r="J262" s="4">
        <f t="shared" si="356"/>
        <v>40438.131397796315</v>
      </c>
      <c r="K262" s="4">
        <f t="shared" si="357"/>
        <v>196347.65422718631</v>
      </c>
      <c r="L262" s="4">
        <f t="shared" si="358"/>
        <v>37154.10060496346</v>
      </c>
      <c r="M262" s="4">
        <f t="shared" si="359"/>
        <v>9253.7402713459433</v>
      </c>
      <c r="N262" s="11">
        <f t="shared" si="360"/>
        <v>1.8209215504059184E-3</v>
      </c>
      <c r="O262" s="11">
        <f t="shared" si="361"/>
        <v>3.2486443595192149E-3</v>
      </c>
      <c r="P262" s="11">
        <f t="shared" si="362"/>
        <v>3.0130101882164251E-3</v>
      </c>
      <c r="Q262" s="4">
        <f t="shared" si="363"/>
        <v>3484.4526459936101</v>
      </c>
      <c r="R262" s="4">
        <f t="shared" si="364"/>
        <v>5286.9741481373521</v>
      </c>
      <c r="S262" s="4">
        <f t="shared" si="365"/>
        <v>3536.6199315738254</v>
      </c>
      <c r="T262" s="4">
        <f t="shared" si="366"/>
        <v>15.227638137365743</v>
      </c>
      <c r="U262" s="4">
        <f t="shared" si="367"/>
        <v>48.006381141744022</v>
      </c>
      <c r="V262" s="4">
        <f t="shared" si="368"/>
        <v>87.457550814688588</v>
      </c>
      <c r="W262" s="11">
        <f t="shared" si="369"/>
        <v>-1.0734613539272964E-2</v>
      </c>
      <c r="X262" s="11">
        <f t="shared" si="370"/>
        <v>-1.217998157191269E-2</v>
      </c>
      <c r="Y262" s="11">
        <f t="shared" si="371"/>
        <v>-9.7425357312937999E-3</v>
      </c>
      <c r="Z262" s="4">
        <f t="shared" si="386"/>
        <v>3527.3695796565098</v>
      </c>
      <c r="AA262" s="4">
        <f t="shared" si="387"/>
        <v>16306.805689954686</v>
      </c>
      <c r="AB262" s="4">
        <f t="shared" si="388"/>
        <v>62242.442045819931</v>
      </c>
      <c r="AC262" s="12">
        <f t="shared" si="372"/>
        <v>1.0032735324001159</v>
      </c>
      <c r="AD262" s="12">
        <f t="shared" si="373"/>
        <v>3.0566675364731211</v>
      </c>
      <c r="AE262" s="12">
        <f t="shared" si="374"/>
        <v>17.480470157786883</v>
      </c>
      <c r="AF262" s="11">
        <f t="shared" si="375"/>
        <v>-4.0504037456468023E-3</v>
      </c>
      <c r="AG262" s="11">
        <f t="shared" si="376"/>
        <v>2.9673830763510267E-4</v>
      </c>
      <c r="AH262" s="11">
        <f t="shared" si="377"/>
        <v>9.7937136394747881E-3</v>
      </c>
      <c r="AI262" s="1">
        <f t="shared" si="341"/>
        <v>448353.07272841211</v>
      </c>
      <c r="AJ262" s="1">
        <f t="shared" si="342"/>
        <v>212634.36508623284</v>
      </c>
      <c r="AK262" s="1">
        <f t="shared" si="343"/>
        <v>78273.851496394549</v>
      </c>
      <c r="AL262" s="10">
        <f t="shared" si="378"/>
        <v>89.913923248656644</v>
      </c>
      <c r="AM262" s="10">
        <f t="shared" si="379"/>
        <v>21.896872209295353</v>
      </c>
      <c r="AN262" s="10">
        <f t="shared" si="380"/>
        <v>6.8746538840644904</v>
      </c>
      <c r="AO262" s="7">
        <f t="shared" si="381"/>
        <v>2.6011317889876001E-3</v>
      </c>
      <c r="AP262" s="7">
        <f t="shared" si="382"/>
        <v>3.276740014632695E-3</v>
      </c>
      <c r="AQ262" s="7">
        <f t="shared" si="383"/>
        <v>2.9724166336034868E-3</v>
      </c>
      <c r="AR262" s="1">
        <f t="shared" si="389"/>
        <v>228824.23489191159</v>
      </c>
      <c r="AS262" s="1">
        <f t="shared" si="384"/>
        <v>110130.6539338383</v>
      </c>
      <c r="AT262" s="1">
        <f t="shared" si="385"/>
        <v>40438.131397796315</v>
      </c>
      <c r="AU262" s="1">
        <f t="shared" si="344"/>
        <v>45764.846978382324</v>
      </c>
      <c r="AV262" s="1">
        <f t="shared" si="345"/>
        <v>22026.130786767662</v>
      </c>
      <c r="AW262" s="1">
        <f t="shared" si="346"/>
        <v>8087.6262795592629</v>
      </c>
      <c r="AX262" s="1">
        <f t="shared" si="326"/>
        <v>157078.12338174906</v>
      </c>
      <c r="AY262" s="1">
        <f t="shared" ref="AY262:AY325" si="391">(AS262-AV262)/C262*1000</f>
        <v>29723.280483970764</v>
      </c>
      <c r="AZ262" s="1">
        <f t="shared" ref="AZ262:AZ325" si="392">(AT262-AW262)/D262*1000</f>
        <v>7402.992217076755</v>
      </c>
      <c r="BA262" s="1">
        <f t="shared" si="327"/>
        <v>13943.467977898477</v>
      </c>
      <c r="BB262" s="1">
        <f t="shared" si="328"/>
        <v>30529.904424352822</v>
      </c>
      <c r="BC262" s="1">
        <f t="shared" si="329"/>
        <v>38934.437785218492</v>
      </c>
      <c r="BD262" s="1">
        <f t="shared" ref="BD262:BD325" si="393">SUM(BA262:BC262)*BR262</f>
        <v>219.24240300757711</v>
      </c>
      <c r="BE262">
        <f t="shared" si="338"/>
        <v>0</v>
      </c>
      <c r="BF262">
        <f t="shared" si="339"/>
        <v>0</v>
      </c>
      <c r="BG262">
        <f t="shared" si="340"/>
        <v>0</v>
      </c>
      <c r="BH262">
        <f t="shared" ref="BH262:BH325" si="394">(BE262*Z262+BF262*AA262+BG262*AB262)/(Z262+AA262+AB262)</f>
        <v>0</v>
      </c>
      <c r="BI262">
        <f t="shared" si="330"/>
        <v>0</v>
      </c>
      <c r="BJ262">
        <f t="shared" ref="BJ262:BJ325" si="395">BJ$5*BF262^2</f>
        <v>0</v>
      </c>
      <c r="BK262">
        <f t="shared" ref="BK262:BK325" si="396">BK$5*BG262^2</f>
        <v>0</v>
      </c>
      <c r="BL262">
        <f t="shared" ref="BL262:BL325" si="397">BI262*AR262</f>
        <v>0</v>
      </c>
      <c r="BM262">
        <f t="shared" ref="BM262:BM325" si="398">BJ262*AS262</f>
        <v>0</v>
      </c>
      <c r="BN262">
        <f t="shared" ref="BN262:BN325" si="399">BK262*AT262</f>
        <v>0</v>
      </c>
      <c r="BO262">
        <f t="shared" si="331"/>
        <v>0</v>
      </c>
      <c r="BP262">
        <f t="shared" si="332"/>
        <v>0</v>
      </c>
      <c r="BQ262">
        <f t="shared" si="333"/>
        <v>0</v>
      </c>
      <c r="BR262" s="13">
        <f t="shared" si="390"/>
        <v>2.6285596338616441E-3</v>
      </c>
      <c r="BS262" s="8">
        <f>BS$3*temperature!$I372</f>
        <v>-40.601154405141301</v>
      </c>
      <c r="BT262" s="8">
        <f>BT$3*temperature!$I372</f>
        <v>-37.525968011871072</v>
      </c>
      <c r="BU262" s="8">
        <f>BU$3*temperature!$I372</f>
        <v>-32.944568529146594</v>
      </c>
      <c r="BV262" s="8">
        <f t="shared" si="334"/>
        <v>-26.756508739182792</v>
      </c>
      <c r="BW262" s="8">
        <f t="shared" ref="BW262:BW325" si="400">BT262*(1-BZ262)</f>
        <v>-18.201361072227837</v>
      </c>
      <c r="BX262" s="8">
        <f t="shared" ref="BX262:BX325" si="401">BU262*(1-CA262)</f>
        <v>-15.9792276904905</v>
      </c>
      <c r="BY262" s="15">
        <f t="shared" si="335"/>
        <v>0.3409914291551614</v>
      </c>
      <c r="BZ262" s="15">
        <f t="shared" ref="BZ262:BZ325" si="402">-BT262/CC$3/2</f>
        <v>0.51496624773357036</v>
      </c>
      <c r="CA262" s="15">
        <f t="shared" ref="CA262:CA325" si="403">-BU262/CD$3/2</f>
        <v>0.51496624773357047</v>
      </c>
      <c r="CB262" s="8">
        <f t="shared" si="336"/>
        <v>6.9223228329792548</v>
      </c>
      <c r="CC262" s="8">
        <f t="shared" ref="CC262:CC325" si="404">CC$3*BZ262^2</f>
        <v>9.6623034698216159</v>
      </c>
      <c r="CD262" s="8">
        <f t="shared" ref="CD262:CD325" si="405">CD$3*CA262^2</f>
        <v>8.4826704193280467</v>
      </c>
      <c r="CE262" s="8">
        <f t="shared" si="337"/>
        <v>-33.678831572162046</v>
      </c>
      <c r="CF262" s="8">
        <f t="shared" ref="CF262:CF325" si="406">BW262-CC262</f>
        <v>-27.863664542049452</v>
      </c>
      <c r="CG262" s="8">
        <f t="shared" ref="CG262:CG325" si="407">BX262-CD262</f>
        <v>-24.461898109818549</v>
      </c>
      <c r="CH262" s="8">
        <f>CH$3*temperature!$I372+CH$4*temperature!$I372^2</f>
        <v>-33.678831572162046</v>
      </c>
      <c r="CI262" s="8">
        <f>CI$3*temperature!$I372+CI$4*temperature!$I372^2</f>
        <v>-27.8637015132256</v>
      </c>
      <c r="CJ262" s="8">
        <f>CJ$3*temperature!$I372+CJ$4*temperature!$I372^2</f>
        <v>-24.461916981029269</v>
      </c>
      <c r="CK262" s="13"/>
      <c r="CL262" s="13"/>
      <c r="CM262" s="13"/>
    </row>
    <row r="263" spans="1:91" x14ac:dyDescent="0.3">
      <c r="A263">
        <f t="shared" si="347"/>
        <v>2217</v>
      </c>
      <c r="B263" s="4">
        <f t="shared" si="348"/>
        <v>1165.4035735875418</v>
      </c>
      <c r="C263" s="4">
        <f t="shared" si="349"/>
        <v>2964.1593783204348</v>
      </c>
      <c r="D263" s="4">
        <f t="shared" si="350"/>
        <v>4369.9246538364287</v>
      </c>
      <c r="E263" s="11">
        <f t="shared" si="351"/>
        <v>1.0055745351172668E-7</v>
      </c>
      <c r="F263" s="11">
        <f t="shared" si="352"/>
        <v>1.9810492634648024E-7</v>
      </c>
      <c r="G263" s="11">
        <f t="shared" si="353"/>
        <v>4.0442416012049771E-7</v>
      </c>
      <c r="H263" s="4">
        <f t="shared" si="354"/>
        <v>229235.05874206068</v>
      </c>
      <c r="I263" s="4">
        <f t="shared" si="355"/>
        <v>110484.57424497625</v>
      </c>
      <c r="J263" s="4">
        <f t="shared" si="356"/>
        <v>40558.681576847157</v>
      </c>
      <c r="K263" s="4">
        <f t="shared" si="357"/>
        <v>196700.15086395407</v>
      </c>
      <c r="L263" s="4">
        <f t="shared" si="358"/>
        <v>37273.493137059151</v>
      </c>
      <c r="M263" s="4">
        <f t="shared" si="359"/>
        <v>9281.3228578758262</v>
      </c>
      <c r="N263" s="11">
        <f t="shared" si="360"/>
        <v>1.7952678790849053E-3</v>
      </c>
      <c r="O263" s="11">
        <f t="shared" si="361"/>
        <v>3.2134415892641766E-3</v>
      </c>
      <c r="P263" s="11">
        <f t="shared" si="362"/>
        <v>2.9806959911433673E-3</v>
      </c>
      <c r="Q263" s="4">
        <f t="shared" si="363"/>
        <v>3453.2371159500667</v>
      </c>
      <c r="R263" s="4">
        <f t="shared" si="364"/>
        <v>5239.3623906270477</v>
      </c>
      <c r="S263" s="4">
        <f t="shared" si="365"/>
        <v>3512.6045931502322</v>
      </c>
      <c r="T263" s="4">
        <f t="shared" si="366"/>
        <v>15.064175326845227</v>
      </c>
      <c r="U263" s="4">
        <f t="shared" si="367"/>
        <v>47.421664304103366</v>
      </c>
      <c r="V263" s="4">
        <f t="shared" si="368"/>
        <v>86.605492500905044</v>
      </c>
      <c r="W263" s="11">
        <f t="shared" si="369"/>
        <v>-1.0734613539272964E-2</v>
      </c>
      <c r="X263" s="11">
        <f t="shared" si="370"/>
        <v>-1.217998157191269E-2</v>
      </c>
      <c r="Y263" s="11">
        <f t="shared" si="371"/>
        <v>-9.7425357312937999E-3</v>
      </c>
      <c r="Z263" s="4">
        <f t="shared" si="386"/>
        <v>3481.6994737748009</v>
      </c>
      <c r="AA263" s="4">
        <f t="shared" si="387"/>
        <v>16165.317690805494</v>
      </c>
      <c r="AB263" s="4">
        <f t="shared" si="388"/>
        <v>62427.243975216792</v>
      </c>
      <c r="AC263" s="12">
        <f t="shared" si="372"/>
        <v>0.99920986952657409</v>
      </c>
      <c r="AD263" s="12">
        <f t="shared" si="373"/>
        <v>3.057574566824897</v>
      </c>
      <c r="AE263" s="12">
        <f t="shared" si="374"/>
        <v>17.651668876795632</v>
      </c>
      <c r="AF263" s="11">
        <f t="shared" si="375"/>
        <v>-4.0504037456468023E-3</v>
      </c>
      <c r="AG263" s="11">
        <f t="shared" si="376"/>
        <v>2.9673830763510267E-4</v>
      </c>
      <c r="AH263" s="11">
        <f t="shared" si="377"/>
        <v>9.7937136394747881E-3</v>
      </c>
      <c r="AI263" s="1">
        <f t="shared" si="341"/>
        <v>449282.61243395321</v>
      </c>
      <c r="AJ263" s="1">
        <f t="shared" si="342"/>
        <v>213397.05936437723</v>
      </c>
      <c r="AK263" s="1">
        <f t="shared" si="343"/>
        <v>78534.092626314363</v>
      </c>
      <c r="AL263" s="10">
        <f t="shared" si="378"/>
        <v>90.145462433050966</v>
      </c>
      <c r="AM263" s="10">
        <f t="shared" si="379"/>
        <v>21.967905063085215</v>
      </c>
      <c r="AN263" s="10">
        <f t="shared" si="380"/>
        <v>6.8948838762641982</v>
      </c>
      <c r="AO263" s="7">
        <f t="shared" si="381"/>
        <v>2.575120471097724E-3</v>
      </c>
      <c r="AP263" s="7">
        <f t="shared" si="382"/>
        <v>3.243972614486368E-3</v>
      </c>
      <c r="AQ263" s="7">
        <f t="shared" si="383"/>
        <v>2.942692467267452E-3</v>
      </c>
      <c r="AR263" s="1">
        <f t="shared" si="389"/>
        <v>229235.05874206068</v>
      </c>
      <c r="AS263" s="1">
        <f t="shared" si="384"/>
        <v>110484.57424497625</v>
      </c>
      <c r="AT263" s="1">
        <f t="shared" si="385"/>
        <v>40558.681576847157</v>
      </c>
      <c r="AU263" s="1">
        <f t="shared" si="344"/>
        <v>45847.011748412137</v>
      </c>
      <c r="AV263" s="1">
        <f t="shared" si="345"/>
        <v>22096.914848995249</v>
      </c>
      <c r="AW263" s="1">
        <f t="shared" si="346"/>
        <v>8111.7363153694314</v>
      </c>
      <c r="AX263" s="1">
        <f t="shared" ref="AX263:AX326" si="408">(AR263-AU263)/B263*1000</f>
        <v>157360.12069116326</v>
      </c>
      <c r="AY263" s="1">
        <f t="shared" si="391"/>
        <v>29818.794509647323</v>
      </c>
      <c r="AZ263" s="1">
        <f t="shared" si="392"/>
        <v>7425.0582863006612</v>
      </c>
      <c r="BA263" s="1">
        <f t="shared" ref="BA263:BA326" si="409">LN(AX263)*B263</f>
        <v>13945.559715824504</v>
      </c>
      <c r="BB263" s="1">
        <f t="shared" ref="BB263:BB326" si="410">LN(AY263)*C263</f>
        <v>30539.420353946774</v>
      </c>
      <c r="BC263" s="1">
        <f t="shared" ref="BC263:BC326" si="411">LN(AZ263)*D263</f>
        <v>38947.459574228065</v>
      </c>
      <c r="BD263" s="1">
        <f t="shared" si="393"/>
        <v>212.91955631341227</v>
      </c>
      <c r="BE263">
        <f t="shared" si="338"/>
        <v>0</v>
      </c>
      <c r="BF263">
        <f t="shared" si="339"/>
        <v>0</v>
      </c>
      <c r="BG263">
        <f t="shared" si="340"/>
        <v>0</v>
      </c>
      <c r="BH263">
        <f t="shared" si="394"/>
        <v>0</v>
      </c>
      <c r="BI263">
        <f t="shared" ref="BI263:BI326" si="412">BI$5*BE263^2</f>
        <v>0</v>
      </c>
      <c r="BJ263">
        <f t="shared" si="395"/>
        <v>0</v>
      </c>
      <c r="BK263">
        <f t="shared" si="396"/>
        <v>0</v>
      </c>
      <c r="BL263">
        <f t="shared" si="397"/>
        <v>0</v>
      </c>
      <c r="BM263">
        <f t="shared" si="398"/>
        <v>0</v>
      </c>
      <c r="BN263">
        <f t="shared" si="399"/>
        <v>0</v>
      </c>
      <c r="BO263">
        <f t="shared" ref="BO263:BO326" si="413">2*BI$5*BE263*AR263/Z263*1000</f>
        <v>0</v>
      </c>
      <c r="BP263">
        <f t="shared" ref="BP263:BP326" si="414">2*BJ$5*BF263*AS263/AA263*1000</f>
        <v>0</v>
      </c>
      <c r="BQ263">
        <f t="shared" ref="BQ263:BQ326" si="415">2*BK$5*BG263*AT263/AB263*1000</f>
        <v>0</v>
      </c>
      <c r="BR263" s="13">
        <f t="shared" si="390"/>
        <v>2.5519996445258681E-3</v>
      </c>
      <c r="BS263" s="8">
        <f>BS$3*temperature!$I373</f>
        <v>-40.720566058930089</v>
      </c>
      <c r="BT263" s="8">
        <f>BT$3*temperature!$I373</f>
        <v>-37.636335265363634</v>
      </c>
      <c r="BU263" s="8">
        <f>BU$3*temperature!$I373</f>
        <v>-33.041461473917778</v>
      </c>
      <c r="BV263" s="8">
        <f t="shared" ref="BV263:BV326" si="416">BS263*(1-BY263)</f>
        <v>-26.794363935667125</v>
      </c>
      <c r="BW263" s="8">
        <f t="shared" si="400"/>
        <v>-18.197890346849356</v>
      </c>
      <c r="BX263" s="8">
        <f t="shared" si="401"/>
        <v>-15.976180692474591</v>
      </c>
      <c r="BY263" s="15">
        <f t="shared" ref="BY263:BY326" si="417">-BS263/CB$3/2</f>
        <v>0.34199431567599547</v>
      </c>
      <c r="BZ263" s="15">
        <f t="shared" si="402"/>
        <v>0.51648080987319978</v>
      </c>
      <c r="CA263" s="15">
        <f t="shared" si="403"/>
        <v>0.51648080987319989</v>
      </c>
      <c r="CB263" s="8">
        <f t="shared" ref="CB263:CB326" si="418">CB$3*BY263^2</f>
        <v>6.9631010616314812</v>
      </c>
      <c r="CC263" s="8">
        <f t="shared" si="404"/>
        <v>9.7192224592571392</v>
      </c>
      <c r="CD263" s="8">
        <f t="shared" si="405"/>
        <v>8.5326403907215944</v>
      </c>
      <c r="CE263" s="8">
        <f t="shared" ref="CE263:CE326" si="419">BV263-CB263</f>
        <v>-33.757464997298605</v>
      </c>
      <c r="CF263" s="8">
        <f t="shared" si="406"/>
        <v>-27.917112806106495</v>
      </c>
      <c r="CG263" s="8">
        <f t="shared" si="407"/>
        <v>-24.508821083196185</v>
      </c>
      <c r="CH263" s="8">
        <f>CH$3*temperature!$I373+CH$4*temperature!$I373^2</f>
        <v>-33.757464997298605</v>
      </c>
      <c r="CI263" s="8">
        <f>CI$3*temperature!$I373+CI$4*temperature!$I373^2</f>
        <v>-27.917149770232548</v>
      </c>
      <c r="CJ263" s="8">
        <f>CJ$3*temperature!$I373+CJ$4*temperature!$I373^2</f>
        <v>-24.50883995080838</v>
      </c>
      <c r="CK263" s="13"/>
      <c r="CL263" s="13"/>
      <c r="CM263" s="13"/>
    </row>
    <row r="264" spans="1:91" x14ac:dyDescent="0.3">
      <c r="A264">
        <f t="shared" si="347"/>
        <v>2218</v>
      </c>
      <c r="B264" s="4">
        <f t="shared" si="348"/>
        <v>1165.4036849180568</v>
      </c>
      <c r="C264" s="4">
        <f t="shared" si="349"/>
        <v>2964.1599361742815</v>
      </c>
      <c r="D264" s="4">
        <f t="shared" si="350"/>
        <v>4369.9263327743811</v>
      </c>
      <c r="E264" s="11">
        <f t="shared" si="351"/>
        <v>9.5529580836140336E-8</v>
      </c>
      <c r="F264" s="11">
        <f t="shared" si="352"/>
        <v>1.8819968002915621E-7</v>
      </c>
      <c r="G264" s="11">
        <f t="shared" si="353"/>
        <v>3.8420295211447282E-7</v>
      </c>
      <c r="H264" s="4">
        <f t="shared" si="354"/>
        <v>229640.80128969753</v>
      </c>
      <c r="I264" s="4">
        <f t="shared" si="355"/>
        <v>110835.78103712044</v>
      </c>
      <c r="J264" s="4">
        <f t="shared" si="356"/>
        <v>40678.292962174339</v>
      </c>
      <c r="K264" s="4">
        <f t="shared" si="357"/>
        <v>197048.28829835416</v>
      </c>
      <c r="L264" s="4">
        <f t="shared" si="358"/>
        <v>37391.970549393365</v>
      </c>
      <c r="M264" s="4">
        <f t="shared" si="359"/>
        <v>9308.6907797707627</v>
      </c>
      <c r="N264" s="11">
        <f t="shared" si="360"/>
        <v>1.7698890055295458E-3</v>
      </c>
      <c r="O264" s="11">
        <f t="shared" si="361"/>
        <v>3.1785969696631611E-3</v>
      </c>
      <c r="P264" s="11">
        <f t="shared" si="362"/>
        <v>2.9487091779931696E-3</v>
      </c>
      <c r="Q264" s="4">
        <f t="shared" si="363"/>
        <v>3422.2145150693932</v>
      </c>
      <c r="R264" s="4">
        <f t="shared" si="364"/>
        <v>5191.9990085728496</v>
      </c>
      <c r="S264" s="4">
        <f t="shared" si="365"/>
        <v>3488.6409973703003</v>
      </c>
      <c r="T264" s="4">
        <f t="shared" si="366"/>
        <v>14.902467226423692</v>
      </c>
      <c r="U264" s="4">
        <f t="shared" si="367"/>
        <v>46.84406930676996</v>
      </c>
      <c r="V264" s="4">
        <f t="shared" si="368"/>
        <v>85.761735395688675</v>
      </c>
      <c r="W264" s="11">
        <f t="shared" si="369"/>
        <v>-1.0734613539272964E-2</v>
      </c>
      <c r="X264" s="11">
        <f t="shared" si="370"/>
        <v>-1.217998157191269E-2</v>
      </c>
      <c r="Y264" s="11">
        <f t="shared" si="371"/>
        <v>-9.7425357312937999E-3</v>
      </c>
      <c r="Z264" s="4">
        <f t="shared" si="386"/>
        <v>3436.5326550822642</v>
      </c>
      <c r="AA264" s="4">
        <f t="shared" si="387"/>
        <v>16024.494862850208</v>
      </c>
      <c r="AB264" s="4">
        <f t="shared" si="388"/>
        <v>62610.576063192551</v>
      </c>
      <c r="AC264" s="12">
        <f t="shared" si="372"/>
        <v>0.99516266612835635</v>
      </c>
      <c r="AD264" s="12">
        <f t="shared" si="373"/>
        <v>3.058481866327325</v>
      </c>
      <c r="AE264" s="12">
        <f t="shared" si="374"/>
        <v>17.824544267033797</v>
      </c>
      <c r="AF264" s="11">
        <f t="shared" si="375"/>
        <v>-4.0504037456468023E-3</v>
      </c>
      <c r="AG264" s="11">
        <f t="shared" si="376"/>
        <v>2.9673830763510267E-4</v>
      </c>
      <c r="AH264" s="11">
        <f t="shared" si="377"/>
        <v>9.7937136394747881E-3</v>
      </c>
      <c r="AI264" s="1">
        <f t="shared" si="341"/>
        <v>450201.36293897004</v>
      </c>
      <c r="AJ264" s="1">
        <f t="shared" si="342"/>
        <v>214154.26827693477</v>
      </c>
      <c r="AK264" s="1">
        <f t="shared" si="343"/>
        <v>78792.419679052357</v>
      </c>
      <c r="AL264" s="10">
        <f t="shared" si="378"/>
        <v>90.375276504482002</v>
      </c>
      <c r="AM264" s="10">
        <f t="shared" si="379"/>
        <v>22.038455712683277</v>
      </c>
      <c r="AN264" s="10">
        <f t="shared" si="380"/>
        <v>6.9149705038811105</v>
      </c>
      <c r="AO264" s="7">
        <f t="shared" si="381"/>
        <v>2.5493692663867465E-3</v>
      </c>
      <c r="AP264" s="7">
        <f t="shared" si="382"/>
        <v>3.2115328883415041E-3</v>
      </c>
      <c r="AQ264" s="7">
        <f t="shared" si="383"/>
        <v>2.9132655425947772E-3</v>
      </c>
      <c r="AR264" s="1">
        <f t="shared" si="389"/>
        <v>229640.80128969753</v>
      </c>
      <c r="AS264" s="1">
        <f t="shared" si="384"/>
        <v>110835.78103712044</v>
      </c>
      <c r="AT264" s="1">
        <f t="shared" si="385"/>
        <v>40678.292962174339</v>
      </c>
      <c r="AU264" s="1">
        <f t="shared" si="344"/>
        <v>45928.160257939511</v>
      </c>
      <c r="AV264" s="1">
        <f t="shared" si="345"/>
        <v>22167.15620742409</v>
      </c>
      <c r="AW264" s="1">
        <f t="shared" si="346"/>
        <v>8135.6585924348683</v>
      </c>
      <c r="AX264" s="1">
        <f t="shared" si="408"/>
        <v>157638.6306386833</v>
      </c>
      <c r="AY264" s="1">
        <f t="shared" si="391"/>
        <v>29913.576439514687</v>
      </c>
      <c r="AZ264" s="1">
        <f t="shared" si="392"/>
        <v>7446.952623816609</v>
      </c>
      <c r="BA264" s="1">
        <f t="shared" si="409"/>
        <v>13947.62186004015</v>
      </c>
      <c r="BB264" s="1">
        <f t="shared" si="410"/>
        <v>30548.833028739024</v>
      </c>
      <c r="BC264" s="1">
        <f t="shared" si="411"/>
        <v>38960.341219100359</v>
      </c>
      <c r="BD264" s="1">
        <f t="shared" si="393"/>
        <v>206.77836310735577</v>
      </c>
      <c r="BE264">
        <f t="shared" si="338"/>
        <v>0</v>
      </c>
      <c r="BF264">
        <f t="shared" si="339"/>
        <v>0</v>
      </c>
      <c r="BG264">
        <f t="shared" si="340"/>
        <v>0</v>
      </c>
      <c r="BH264">
        <f t="shared" si="394"/>
        <v>0</v>
      </c>
      <c r="BI264">
        <f t="shared" si="412"/>
        <v>0</v>
      </c>
      <c r="BJ264">
        <f t="shared" si="395"/>
        <v>0</v>
      </c>
      <c r="BK264">
        <f t="shared" si="396"/>
        <v>0</v>
      </c>
      <c r="BL264">
        <f t="shared" si="397"/>
        <v>0</v>
      </c>
      <c r="BM264">
        <f t="shared" si="398"/>
        <v>0</v>
      </c>
      <c r="BN264">
        <f t="shared" si="399"/>
        <v>0</v>
      </c>
      <c r="BO264">
        <f t="shared" si="413"/>
        <v>0</v>
      </c>
      <c r="BP264">
        <f t="shared" si="414"/>
        <v>0</v>
      </c>
      <c r="BQ264">
        <f t="shared" si="415"/>
        <v>0</v>
      </c>
      <c r="BR264" s="13">
        <f t="shared" si="390"/>
        <v>2.4776695577921051E-3</v>
      </c>
      <c r="BS264" s="8">
        <f>BS$3*temperature!$I374</f>
        <v>-40.839418521697148</v>
      </c>
      <c r="BT264" s="8">
        <f>BT$3*temperature!$I374</f>
        <v>-37.746185681719382</v>
      </c>
      <c r="BU264" s="8">
        <f>BU$3*temperature!$I374</f>
        <v>-33.137900680188018</v>
      </c>
      <c r="BV264" s="8">
        <f t="shared" si="416"/>
        <v>-26.831804027739405</v>
      </c>
      <c r="BW264" s="8">
        <f t="shared" si="400"/>
        <v>-18.194103903031099</v>
      </c>
      <c r="BX264" s="8">
        <f t="shared" si="401"/>
        <v>-15.972856520855279</v>
      </c>
      <c r="BY264" s="15">
        <f t="shared" si="417"/>
        <v>0.34299250579475771</v>
      </c>
      <c r="BZ264" s="15">
        <f t="shared" si="402"/>
        <v>0.51798827949276549</v>
      </c>
      <c r="CA264" s="15">
        <f t="shared" si="403"/>
        <v>0.5179882794927656</v>
      </c>
      <c r="CB264" s="8">
        <f t="shared" si="418"/>
        <v>7.0038072469788721</v>
      </c>
      <c r="CC264" s="8">
        <f t="shared" si="404"/>
        <v>9.7760408893441397</v>
      </c>
      <c r="CD264" s="8">
        <f t="shared" si="405"/>
        <v>8.5825220796663686</v>
      </c>
      <c r="CE264" s="8">
        <f t="shared" si="419"/>
        <v>-33.835611274718275</v>
      </c>
      <c r="CF264" s="8">
        <f t="shared" si="406"/>
        <v>-27.970144792375237</v>
      </c>
      <c r="CG264" s="8">
        <f t="shared" si="407"/>
        <v>-24.555378600521649</v>
      </c>
      <c r="CH264" s="8">
        <f>CH$3*temperature!$I374+CH$4*temperature!$I374^2</f>
        <v>-33.835611274718275</v>
      </c>
      <c r="CI264" s="8">
        <f>CI$3*temperature!$I374+CI$4*temperature!$I374^2</f>
        <v>-27.97018174880991</v>
      </c>
      <c r="CJ264" s="8">
        <f>CJ$3*temperature!$I374+CJ$4*temperature!$I374^2</f>
        <v>-24.555397464207971</v>
      </c>
      <c r="CK264" s="13"/>
      <c r="CL264" s="13"/>
      <c r="CM264" s="13"/>
    </row>
    <row r="265" spans="1:91" x14ac:dyDescent="0.3">
      <c r="A265">
        <f t="shared" si="347"/>
        <v>2219</v>
      </c>
      <c r="B265" s="4">
        <f t="shared" si="348"/>
        <v>1165.4037906820558</v>
      </c>
      <c r="C265" s="4">
        <f t="shared" si="349"/>
        <v>2964.160466135535</v>
      </c>
      <c r="D265" s="4">
        <f t="shared" si="350"/>
        <v>4369.927927766048</v>
      </c>
      <c r="E265" s="11">
        <f t="shared" si="351"/>
        <v>9.0753101794333311E-8</v>
      </c>
      <c r="F265" s="11">
        <f t="shared" si="352"/>
        <v>1.7878969602769838E-7</v>
      </c>
      <c r="G265" s="11">
        <f t="shared" si="353"/>
        <v>3.6499280450874916E-7</v>
      </c>
      <c r="H265" s="4">
        <f t="shared" si="354"/>
        <v>230041.49526589585</v>
      </c>
      <c r="I265" s="4">
        <f t="shared" si="355"/>
        <v>111184.2804457731</v>
      </c>
      <c r="J265" s="4">
        <f t="shared" si="356"/>
        <v>40796.968319334082</v>
      </c>
      <c r="K265" s="4">
        <f t="shared" si="357"/>
        <v>197392.09457287198</v>
      </c>
      <c r="L265" s="4">
        <f t="shared" si="358"/>
        <v>37509.534897321995</v>
      </c>
      <c r="M265" s="4">
        <f t="shared" si="359"/>
        <v>9335.8446623603486</v>
      </c>
      <c r="N265" s="11">
        <f t="shared" si="360"/>
        <v>1.7447818374207724E-3</v>
      </c>
      <c r="O265" s="11">
        <f t="shared" si="361"/>
        <v>3.1441067748310125E-3</v>
      </c>
      <c r="P265" s="11">
        <f t="shared" si="362"/>
        <v>2.9170463636620791E-3</v>
      </c>
      <c r="Q265" s="4">
        <f t="shared" si="363"/>
        <v>3391.3855937422527</v>
      </c>
      <c r="R265" s="4">
        <f t="shared" si="364"/>
        <v>5144.8868469912686</v>
      </c>
      <c r="S265" s="4">
        <f t="shared" si="365"/>
        <v>3464.7314347537122</v>
      </c>
      <c r="T265" s="4">
        <f t="shared" si="366"/>
        <v>14.742494999966352</v>
      </c>
      <c r="U265" s="4">
        <f t="shared" si="367"/>
        <v>46.273509405860104</v>
      </c>
      <c r="V265" s="4">
        <f t="shared" si="368"/>
        <v>84.926198624218415</v>
      </c>
      <c r="W265" s="11">
        <f t="shared" si="369"/>
        <v>-1.0734613539272964E-2</v>
      </c>
      <c r="X265" s="11">
        <f t="shared" si="370"/>
        <v>-1.217998157191269E-2</v>
      </c>
      <c r="Y265" s="11">
        <f t="shared" si="371"/>
        <v>-9.7425357312937999E-3</v>
      </c>
      <c r="Z265" s="4">
        <f t="shared" si="386"/>
        <v>3391.865822369607</v>
      </c>
      <c r="AA265" s="4">
        <f t="shared" si="387"/>
        <v>15884.346913671181</v>
      </c>
      <c r="AB265" s="4">
        <f t="shared" si="388"/>
        <v>62792.442653635429</v>
      </c>
      <c r="AC265" s="12">
        <f t="shared" si="372"/>
        <v>0.99113185553794225</v>
      </c>
      <c r="AD265" s="12">
        <f t="shared" si="373"/>
        <v>3.0593894350602717</v>
      </c>
      <c r="AE265" s="12">
        <f t="shared" si="374"/>
        <v>17.999112749339268</v>
      </c>
      <c r="AF265" s="11">
        <f t="shared" si="375"/>
        <v>-4.0504037456468023E-3</v>
      </c>
      <c r="AG265" s="11">
        <f t="shared" si="376"/>
        <v>2.9673830763510267E-4</v>
      </c>
      <c r="AH265" s="11">
        <f t="shared" si="377"/>
        <v>9.7937136394747881E-3</v>
      </c>
      <c r="AI265" s="1">
        <f t="shared" si="341"/>
        <v>451109.38690301252</v>
      </c>
      <c r="AJ265" s="1">
        <f t="shared" si="342"/>
        <v>214905.99765666539</v>
      </c>
      <c r="AK265" s="1">
        <f t="shared" si="343"/>
        <v>79048.836303581978</v>
      </c>
      <c r="AL265" s="10">
        <f t="shared" si="378"/>
        <v>90.60337245732012</v>
      </c>
      <c r="AM265" s="10">
        <f t="shared" si="379"/>
        <v>22.108525165759524</v>
      </c>
      <c r="AN265" s="10">
        <f t="shared" si="380"/>
        <v>6.9349141977251572</v>
      </c>
      <c r="AO265" s="7">
        <f t="shared" si="381"/>
        <v>2.5238755737228792E-3</v>
      </c>
      <c r="AP265" s="7">
        <f t="shared" si="382"/>
        <v>3.1794175594580892E-3</v>
      </c>
      <c r="AQ265" s="7">
        <f t="shared" si="383"/>
        <v>2.8841328871688295E-3</v>
      </c>
      <c r="AR265" s="1">
        <f t="shared" si="389"/>
        <v>230041.49526589585</v>
      </c>
      <c r="AS265" s="1">
        <f t="shared" si="384"/>
        <v>111184.2804457731</v>
      </c>
      <c r="AT265" s="1">
        <f t="shared" si="385"/>
        <v>40796.968319334082</v>
      </c>
      <c r="AU265" s="1">
        <f t="shared" si="344"/>
        <v>46008.299053179173</v>
      </c>
      <c r="AV265" s="1">
        <f t="shared" si="345"/>
        <v>22236.856089154622</v>
      </c>
      <c r="AW265" s="1">
        <f t="shared" si="346"/>
        <v>8159.3936638668165</v>
      </c>
      <c r="AX265" s="1">
        <f t="shared" si="408"/>
        <v>157913.67565829758</v>
      </c>
      <c r="AY265" s="1">
        <f t="shared" si="391"/>
        <v>30007.627917857597</v>
      </c>
      <c r="AZ265" s="1">
        <f t="shared" si="392"/>
        <v>7468.6757298882794</v>
      </c>
      <c r="BA265" s="1">
        <f t="shared" si="409"/>
        <v>13949.654729359812</v>
      </c>
      <c r="BB265" s="1">
        <f t="shared" si="410"/>
        <v>30558.143507229164</v>
      </c>
      <c r="BC265" s="1">
        <f t="shared" si="411"/>
        <v>38973.08416558618</v>
      </c>
      <c r="BD265" s="1">
        <f t="shared" si="393"/>
        <v>200.81363202474955</v>
      </c>
      <c r="BE265">
        <f t="shared" si="338"/>
        <v>0</v>
      </c>
      <c r="BF265">
        <f t="shared" si="339"/>
        <v>0</v>
      </c>
      <c r="BG265">
        <f t="shared" si="340"/>
        <v>0</v>
      </c>
      <c r="BH265">
        <f t="shared" si="394"/>
        <v>0</v>
      </c>
      <c r="BI265">
        <f t="shared" si="412"/>
        <v>0</v>
      </c>
      <c r="BJ265">
        <f t="shared" si="395"/>
        <v>0</v>
      </c>
      <c r="BK265">
        <f t="shared" si="396"/>
        <v>0</v>
      </c>
      <c r="BL265">
        <f t="shared" si="397"/>
        <v>0</v>
      </c>
      <c r="BM265">
        <f t="shared" si="398"/>
        <v>0</v>
      </c>
      <c r="BN265">
        <f t="shared" si="399"/>
        <v>0</v>
      </c>
      <c r="BO265">
        <f t="shared" si="413"/>
        <v>0</v>
      </c>
      <c r="BP265">
        <f t="shared" si="414"/>
        <v>0</v>
      </c>
      <c r="BQ265">
        <f t="shared" si="415"/>
        <v>0</v>
      </c>
      <c r="BR265" s="13">
        <f t="shared" si="390"/>
        <v>2.4055044250408785E-3</v>
      </c>
      <c r="BS265" s="8">
        <f>BS$3*temperature!$I375</f>
        <v>-40.957716162104759</v>
      </c>
      <c r="BT265" s="8">
        <f>BT$3*temperature!$I375</f>
        <v>-37.855523298712207</v>
      </c>
      <c r="BU265" s="8">
        <f>BU$3*temperature!$I375</f>
        <v>-33.233889692775094</v>
      </c>
      <c r="BV265" s="8">
        <f t="shared" si="416"/>
        <v>-26.868833727618146</v>
      </c>
      <c r="BW265" s="8">
        <f t="shared" si="400"/>
        <v>-18.190006258088964</v>
      </c>
      <c r="BX265" s="8">
        <f t="shared" si="401"/>
        <v>-15.96925914144693</v>
      </c>
      <c r="BY265" s="15">
        <f t="shared" si="417"/>
        <v>0.34398603620194157</v>
      </c>
      <c r="BZ265" s="15">
        <f t="shared" si="402"/>
        <v>0.51948871200235758</v>
      </c>
      <c r="CA265" s="15">
        <f t="shared" si="403"/>
        <v>0.51948871200235769</v>
      </c>
      <c r="CB265" s="8">
        <f t="shared" si="418"/>
        <v>7.0444412172433077</v>
      </c>
      <c r="CC265" s="8">
        <f t="shared" si="404"/>
        <v>9.8327585203116215</v>
      </c>
      <c r="CD265" s="8">
        <f t="shared" si="405"/>
        <v>8.632315275664082</v>
      </c>
      <c r="CE265" s="8">
        <f t="shared" si="419"/>
        <v>-33.913274944861456</v>
      </c>
      <c r="CF265" s="8">
        <f t="shared" si="406"/>
        <v>-28.022764778400585</v>
      </c>
      <c r="CG265" s="8">
        <f t="shared" si="407"/>
        <v>-24.60157441711101</v>
      </c>
      <c r="CH265" s="8">
        <f>CH$3*temperature!$I375+CH$4*temperature!$I375^2</f>
        <v>-33.913274944861449</v>
      </c>
      <c r="CI265" s="8">
        <f>CI$3*temperature!$I375+CI$4*temperature!$I375^2</f>
        <v>-28.022801726511748</v>
      </c>
      <c r="CJ265" s="8">
        <f>CJ$3*temperature!$I375+CJ$4*temperature!$I375^2</f>
        <v>-24.601593276548815</v>
      </c>
      <c r="CK265" s="13"/>
      <c r="CL265" s="13"/>
      <c r="CM265" s="13"/>
    </row>
    <row r="266" spans="1:91" x14ac:dyDescent="0.3">
      <c r="A266">
        <f t="shared" si="347"/>
        <v>2220</v>
      </c>
      <c r="B266" s="4">
        <f t="shared" si="348"/>
        <v>1165.4038911578643</v>
      </c>
      <c r="C266" s="4">
        <f t="shared" si="349"/>
        <v>2964.1609695988163</v>
      </c>
      <c r="D266" s="4">
        <f t="shared" si="350"/>
        <v>4369.9294430086848</v>
      </c>
      <c r="E266" s="11">
        <f t="shared" si="351"/>
        <v>8.6215446704616637E-8</v>
      </c>
      <c r="F266" s="11">
        <f t="shared" si="352"/>
        <v>1.6985021122631347E-7</v>
      </c>
      <c r="G266" s="11">
        <f t="shared" si="353"/>
        <v>3.467431642833117E-7</v>
      </c>
      <c r="H266" s="4">
        <f t="shared" si="354"/>
        <v>230437.17346778148</v>
      </c>
      <c r="I266" s="4">
        <f t="shared" si="355"/>
        <v>111530.07886846962</v>
      </c>
      <c r="J266" s="4">
        <f t="shared" si="356"/>
        <v>40914.710489248704</v>
      </c>
      <c r="K266" s="4">
        <f t="shared" si="357"/>
        <v>197731.59778867319</v>
      </c>
      <c r="L266" s="4">
        <f t="shared" si="358"/>
        <v>37626.188325246258</v>
      </c>
      <c r="M266" s="4">
        <f t="shared" si="359"/>
        <v>9362.7851485581505</v>
      </c>
      <c r="N266" s="11">
        <f t="shared" si="360"/>
        <v>1.7199433266861242E-3</v>
      </c>
      <c r="O266" s="11">
        <f t="shared" si="361"/>
        <v>3.1099673254704197E-3</v>
      </c>
      <c r="P266" s="11">
        <f t="shared" si="362"/>
        <v>2.8857042048289205E-3</v>
      </c>
      <c r="Q266" s="4">
        <f t="shared" si="363"/>
        <v>3360.751045895197</v>
      </c>
      <c r="R266" s="4">
        <f t="shared" si="364"/>
        <v>5098.0286309514277</v>
      </c>
      <c r="S266" s="4">
        <f t="shared" si="365"/>
        <v>3440.8781403977146</v>
      </c>
      <c r="T266" s="4">
        <f t="shared" si="366"/>
        <v>14.58424001353705</v>
      </c>
      <c r="U266" s="4">
        <f t="shared" si="367"/>
        <v>45.709898914028997</v>
      </c>
      <c r="V266" s="4">
        <f t="shared" si="368"/>
        <v>84.098802099599013</v>
      </c>
      <c r="W266" s="11">
        <f t="shared" si="369"/>
        <v>-1.0734613539272964E-2</v>
      </c>
      <c r="X266" s="11">
        <f t="shared" si="370"/>
        <v>-1.217998157191269E-2</v>
      </c>
      <c r="Y266" s="11">
        <f t="shared" si="371"/>
        <v>-9.7425357312937999E-3</v>
      </c>
      <c r="Z266" s="4">
        <f t="shared" si="386"/>
        <v>3347.6956325557048</v>
      </c>
      <c r="AA266" s="4">
        <f t="shared" si="387"/>
        <v>15744.883188274103</v>
      </c>
      <c r="AB266" s="4">
        <f t="shared" si="388"/>
        <v>62972.848208775351</v>
      </c>
      <c r="AC266" s="12">
        <f t="shared" si="372"/>
        <v>0.9871173713578415</v>
      </c>
      <c r="AD266" s="12">
        <f t="shared" si="373"/>
        <v>3.0602972731036284</v>
      </c>
      <c r="AE266" s="12">
        <f t="shared" si="374"/>
        <v>18.175390905370918</v>
      </c>
      <c r="AF266" s="11">
        <f t="shared" si="375"/>
        <v>-4.0504037456468023E-3</v>
      </c>
      <c r="AG266" s="11">
        <f t="shared" si="376"/>
        <v>2.9673830763510267E-4</v>
      </c>
      <c r="AH266" s="11">
        <f t="shared" si="377"/>
        <v>9.7937136394747881E-3</v>
      </c>
      <c r="AI266" s="1">
        <f t="shared" si="341"/>
        <v>452006.74726589042</v>
      </c>
      <c r="AJ266" s="1">
        <f t="shared" si="342"/>
        <v>215652.25398015347</v>
      </c>
      <c r="AK266" s="1">
        <f t="shared" si="343"/>
        <v>79303.346337090596</v>
      </c>
      <c r="AL266" s="10">
        <f t="shared" si="378"/>
        <v>90.829757379575639</v>
      </c>
      <c r="AM266" s="10">
        <f t="shared" si="379"/>
        <v>22.178114476554001</v>
      </c>
      <c r="AN266" s="10">
        <f t="shared" si="380"/>
        <v>6.9547153996914366</v>
      </c>
      <c r="AO266" s="7">
        <f t="shared" si="381"/>
        <v>2.4986368179856504E-3</v>
      </c>
      <c r="AP266" s="7">
        <f t="shared" si="382"/>
        <v>3.1476233838635083E-3</v>
      </c>
      <c r="AQ266" s="7">
        <f t="shared" si="383"/>
        <v>2.855291558297141E-3</v>
      </c>
      <c r="AR266" s="1">
        <f t="shared" si="389"/>
        <v>230437.17346778148</v>
      </c>
      <c r="AS266" s="1">
        <f t="shared" si="384"/>
        <v>111530.07886846962</v>
      </c>
      <c r="AT266" s="1">
        <f t="shared" si="385"/>
        <v>40914.710489248704</v>
      </c>
      <c r="AU266" s="1">
        <f t="shared" si="344"/>
        <v>46087.434693556301</v>
      </c>
      <c r="AV266" s="1">
        <f t="shared" si="345"/>
        <v>22306.015773693925</v>
      </c>
      <c r="AW266" s="1">
        <f t="shared" si="346"/>
        <v>8182.942097849741</v>
      </c>
      <c r="AX266" s="1">
        <f t="shared" si="408"/>
        <v>158185.27823093854</v>
      </c>
      <c r="AY266" s="1">
        <f t="shared" si="391"/>
        <v>30100.950660197006</v>
      </c>
      <c r="AZ266" s="1">
        <f t="shared" si="392"/>
        <v>7490.2281188465204</v>
      </c>
      <c r="BA266" s="1">
        <f t="shared" si="409"/>
        <v>13951.658638903142</v>
      </c>
      <c r="BB266" s="1">
        <f t="shared" si="410"/>
        <v>30567.352836420534</v>
      </c>
      <c r="BC266" s="1">
        <f t="shared" si="411"/>
        <v>38985.689843100721</v>
      </c>
      <c r="BD266" s="1">
        <f t="shared" si="393"/>
        <v>195.02031896425899</v>
      </c>
      <c r="BE266">
        <f t="shared" si="338"/>
        <v>0</v>
      </c>
      <c r="BF266">
        <f t="shared" si="339"/>
        <v>0</v>
      </c>
      <c r="BG266">
        <f t="shared" si="340"/>
        <v>0</v>
      </c>
      <c r="BH266">
        <f t="shared" si="394"/>
        <v>0</v>
      </c>
      <c r="BI266">
        <f t="shared" si="412"/>
        <v>0</v>
      </c>
      <c r="BJ266">
        <f t="shared" si="395"/>
        <v>0</v>
      </c>
      <c r="BK266">
        <f t="shared" si="396"/>
        <v>0</v>
      </c>
      <c r="BL266">
        <f t="shared" si="397"/>
        <v>0</v>
      </c>
      <c r="BM266">
        <f t="shared" si="398"/>
        <v>0</v>
      </c>
      <c r="BN266">
        <f t="shared" si="399"/>
        <v>0</v>
      </c>
      <c r="BO266">
        <f t="shared" si="413"/>
        <v>0</v>
      </c>
      <c r="BP266">
        <f t="shared" si="414"/>
        <v>0</v>
      </c>
      <c r="BQ266">
        <f t="shared" si="415"/>
        <v>0</v>
      </c>
      <c r="BR266" s="13">
        <f t="shared" si="390"/>
        <v>2.335441189360076E-3</v>
      </c>
      <c r="BS266" s="8">
        <f>BS$3*temperature!$I376</f>
        <v>-41.075463326485064</v>
      </c>
      <c r="BT266" s="8">
        <f>BT$3*temperature!$I376</f>
        <v>-37.964352133477171</v>
      </c>
      <c r="BU266" s="8">
        <f>BU$3*temperature!$I376</f>
        <v>-33.329432038377668</v>
      </c>
      <c r="BV266" s="8">
        <f t="shared" si="416"/>
        <v>-26.905457690281587</v>
      </c>
      <c r="BW266" s="8">
        <f t="shared" si="400"/>
        <v>-18.185601859971811</v>
      </c>
      <c r="BX266" s="8">
        <f t="shared" si="401"/>
        <v>-15.96539245916563</v>
      </c>
      <c r="BY266" s="15">
        <f t="shared" si="417"/>
        <v>0.3449749434004995</v>
      </c>
      <c r="BZ266" s="15">
        <f t="shared" si="402"/>
        <v>0.52098216252884111</v>
      </c>
      <c r="CA266" s="15">
        <f t="shared" si="403"/>
        <v>0.52098216252884111</v>
      </c>
      <c r="CB266" s="8">
        <f t="shared" si="418"/>
        <v>7.0850028181017386</v>
      </c>
      <c r="CC266" s="8">
        <f t="shared" si="404"/>
        <v>9.8893751367526814</v>
      </c>
      <c r="CD266" s="8">
        <f t="shared" si="405"/>
        <v>8.6820197896060201</v>
      </c>
      <c r="CE266" s="8">
        <f t="shared" si="419"/>
        <v>-33.990460508383322</v>
      </c>
      <c r="CF266" s="8">
        <f t="shared" si="406"/>
        <v>-28.074976996724494</v>
      </c>
      <c r="CG266" s="8">
        <f t="shared" si="407"/>
        <v>-24.647412248771651</v>
      </c>
      <c r="CH266" s="8">
        <f>CH$3*temperature!$I376+CH$4*temperature!$I376^2</f>
        <v>-33.990460508383322</v>
      </c>
      <c r="CI266" s="8">
        <f>CI$3*temperature!$I376+CI$4*temperature!$I376^2</f>
        <v>-28.075013935889057</v>
      </c>
      <c r="CJ266" s="8">
        <f>CJ$3*temperature!$I376+CJ$4*temperature!$I376^2</f>
        <v>-24.647431103642891</v>
      </c>
      <c r="CK266" s="13"/>
      <c r="CL266" s="13"/>
      <c r="CM266" s="13"/>
    </row>
    <row r="267" spans="1:91" x14ac:dyDescent="0.3">
      <c r="A267">
        <f t="shared" si="347"/>
        <v>2221</v>
      </c>
      <c r="B267" s="4">
        <f t="shared" si="348"/>
        <v>1165.4039866098906</v>
      </c>
      <c r="C267" s="4">
        <f t="shared" si="349"/>
        <v>2964.1614478890151</v>
      </c>
      <c r="D267" s="4">
        <f t="shared" si="350"/>
        <v>4369.9308824896889</v>
      </c>
      <c r="E267" s="11">
        <f t="shared" si="351"/>
        <v>8.1904674369385801E-8</v>
      </c>
      <c r="F267" s="11">
        <f t="shared" si="352"/>
        <v>1.6135770066499779E-7</v>
      </c>
      <c r="G267" s="11">
        <f t="shared" si="353"/>
        <v>3.2940600606914611E-7</v>
      </c>
      <c r="H267" s="4">
        <f t="shared" si="354"/>
        <v>230827.86875243744</v>
      </c>
      <c r="I267" s="4">
        <f t="shared" si="355"/>
        <v>111873.18295909568</v>
      </c>
      <c r="J267" s="4">
        <f t="shared" si="356"/>
        <v>41031.522386433149</v>
      </c>
      <c r="K267" s="4">
        <f t="shared" si="357"/>
        <v>198066.82610028275</v>
      </c>
      <c r="L267" s="4">
        <f t="shared" si="358"/>
        <v>37741.93306466769</v>
      </c>
      <c r="M267" s="4">
        <f t="shared" si="359"/>
        <v>9389.5128984411258</v>
      </c>
      <c r="N267" s="11">
        <f t="shared" si="360"/>
        <v>1.6953704686484272E-3</v>
      </c>
      <c r="O267" s="11">
        <f t="shared" si="361"/>
        <v>3.0761749880408029E-3</v>
      </c>
      <c r="P267" s="11">
        <f t="shared" si="362"/>
        <v>2.8546793992267894E-3</v>
      </c>
      <c r="Q267" s="4">
        <f t="shared" si="363"/>
        <v>3330.3115102579536</v>
      </c>
      <c r="R267" s="4">
        <f t="shared" si="364"/>
        <v>5051.4269677366874</v>
      </c>
      <c r="S267" s="4">
        <f t="shared" si="365"/>
        <v>3417.0832946480095</v>
      </c>
      <c r="T267" s="4">
        <f t="shared" si="366"/>
        <v>14.427683833227729</v>
      </c>
      <c r="U267" s="4">
        <f t="shared" si="367"/>
        <v>45.153153187602129</v>
      </c>
      <c r="V267" s="4">
        <f t="shared" si="368"/>
        <v>83.279466515184666</v>
      </c>
      <c r="W267" s="11">
        <f t="shared" si="369"/>
        <v>-1.0734613539272964E-2</v>
      </c>
      <c r="X267" s="11">
        <f t="shared" si="370"/>
        <v>-1.217998157191269E-2</v>
      </c>
      <c r="Y267" s="11">
        <f t="shared" si="371"/>
        <v>-9.7425357312937999E-3</v>
      </c>
      <c r="Z267" s="4">
        <f t="shared" si="386"/>
        <v>3304.0187030641114</v>
      </c>
      <c r="AA267" s="4">
        <f t="shared" si="387"/>
        <v>15606.112675201764</v>
      </c>
      <c r="AB267" s="4">
        <f t="shared" si="388"/>
        <v>63151.797306397209</v>
      </c>
      <c r="AC267" s="12">
        <f t="shared" si="372"/>
        <v>0.98311914745950069</v>
      </c>
      <c r="AD267" s="12">
        <f t="shared" si="373"/>
        <v>3.0612053805373094</v>
      </c>
      <c r="AE267" s="12">
        <f t="shared" si="374"/>
        <v>18.353395479183636</v>
      </c>
      <c r="AF267" s="11">
        <f t="shared" si="375"/>
        <v>-4.0504037456468023E-3</v>
      </c>
      <c r="AG267" s="11">
        <f t="shared" si="376"/>
        <v>2.9673830763510267E-4</v>
      </c>
      <c r="AH267" s="11">
        <f t="shared" si="377"/>
        <v>9.7937136394747881E-3</v>
      </c>
      <c r="AI267" s="1">
        <f t="shared" si="341"/>
        <v>452893.50723285764</v>
      </c>
      <c r="AJ267" s="1">
        <f t="shared" si="342"/>
        <v>216393.04435583204</v>
      </c>
      <c r="AK267" s="1">
        <f t="shared" si="343"/>
        <v>79555.95380123127</v>
      </c>
      <c r="AL267" s="10">
        <f t="shared" si="378"/>
        <v>91.054438449773372</v>
      </c>
      <c r="AM267" s="10">
        <f t="shared" si="379"/>
        <v>22.247224744773042</v>
      </c>
      <c r="AN267" s="10">
        <f t="shared" si="380"/>
        <v>6.9743745624608229</v>
      </c>
      <c r="AO267" s="7">
        <f t="shared" si="381"/>
        <v>2.4736504498057937E-3</v>
      </c>
      <c r="AP267" s="7">
        <f t="shared" si="382"/>
        <v>3.1161471500248733E-3</v>
      </c>
      <c r="AQ267" s="7">
        <f t="shared" si="383"/>
        <v>2.8267386427141697E-3</v>
      </c>
      <c r="AR267" s="1">
        <f t="shared" si="389"/>
        <v>230827.86875243744</v>
      </c>
      <c r="AS267" s="1">
        <f t="shared" si="384"/>
        <v>111873.18295909568</v>
      </c>
      <c r="AT267" s="1">
        <f t="shared" si="385"/>
        <v>41031.522386433149</v>
      </c>
      <c r="AU267" s="1">
        <f t="shared" si="344"/>
        <v>46165.573750487492</v>
      </c>
      <c r="AV267" s="1">
        <f t="shared" si="345"/>
        <v>22374.636591819137</v>
      </c>
      <c r="AW267" s="1">
        <f t="shared" si="346"/>
        <v>8206.3044772866306</v>
      </c>
      <c r="AX267" s="1">
        <f t="shared" si="408"/>
        <v>158453.46088022616</v>
      </c>
      <c r="AY267" s="1">
        <f t="shared" si="391"/>
        <v>30193.546451734153</v>
      </c>
      <c r="AZ267" s="1">
        <f t="shared" si="392"/>
        <v>7511.6103187529025</v>
      </c>
      <c r="BA267" s="1">
        <f t="shared" si="409"/>
        <v>13953.633900153449</v>
      </c>
      <c r="BB267" s="1">
        <f t="shared" si="410"/>
        <v>30576.462051988896</v>
      </c>
      <c r="BC267" s="1">
        <f t="shared" si="411"/>
        <v>38998.159664993102</v>
      </c>
      <c r="BD267" s="1">
        <f t="shared" si="393"/>
        <v>189.39352295500507</v>
      </c>
      <c r="BE267">
        <f t="shared" si="338"/>
        <v>0</v>
      </c>
      <c r="BF267">
        <f t="shared" si="339"/>
        <v>0</v>
      </c>
      <c r="BG267">
        <f t="shared" si="340"/>
        <v>0</v>
      </c>
      <c r="BH267">
        <f t="shared" si="394"/>
        <v>0</v>
      </c>
      <c r="BI267">
        <f t="shared" si="412"/>
        <v>0</v>
      </c>
      <c r="BJ267">
        <f t="shared" si="395"/>
        <v>0</v>
      </c>
      <c r="BK267">
        <f t="shared" si="396"/>
        <v>0</v>
      </c>
      <c r="BL267">
        <f t="shared" si="397"/>
        <v>0</v>
      </c>
      <c r="BM267">
        <f t="shared" si="398"/>
        <v>0</v>
      </c>
      <c r="BN267">
        <f t="shared" si="399"/>
        <v>0</v>
      </c>
      <c r="BO267">
        <f t="shared" si="413"/>
        <v>0</v>
      </c>
      <c r="BP267">
        <f t="shared" si="414"/>
        <v>0</v>
      </c>
      <c r="BQ267">
        <f t="shared" si="415"/>
        <v>0</v>
      </c>
      <c r="BR267" s="13">
        <f t="shared" si="390"/>
        <v>2.2674186304466755E-3</v>
      </c>
      <c r="BS267" s="8">
        <f>BS$3*temperature!$I377</f>
        <v>-41.192664338206612</v>
      </c>
      <c r="BT267" s="8">
        <f>BT$3*temperature!$I377</f>
        <v>-38.072676181925033</v>
      </c>
      <c r="BU267" s="8">
        <f>BU$3*temperature!$I377</f>
        <v>-33.424531225061308</v>
      </c>
      <c r="BV267" s="8">
        <f t="shared" si="416"/>
        <v>-26.941680513897865</v>
      </c>
      <c r="BW267" s="8">
        <f t="shared" si="400"/>
        <v>-18.180895088160661</v>
      </c>
      <c r="BX267" s="8">
        <f t="shared" si="401"/>
        <v>-15.961260318818592</v>
      </c>
      <c r="BY267" s="15">
        <f t="shared" si="417"/>
        <v>0.34595926370052282</v>
      </c>
      <c r="BZ267" s="15">
        <f t="shared" si="402"/>
        <v>0.52246868590782114</v>
      </c>
      <c r="CA267" s="15">
        <f t="shared" si="403"/>
        <v>0.52246868590782114</v>
      </c>
      <c r="CB267" s="8">
        <f t="shared" si="418"/>
        <v>7.1254919121543718</v>
      </c>
      <c r="CC267" s="8">
        <f t="shared" si="404"/>
        <v>9.9458905468821861</v>
      </c>
      <c r="CD267" s="8">
        <f t="shared" si="405"/>
        <v>8.7316354531213562</v>
      </c>
      <c r="CE267" s="8">
        <f t="shared" si="419"/>
        <v>-34.067172426052238</v>
      </c>
      <c r="CF267" s="8">
        <f t="shared" si="406"/>
        <v>-28.126785635042847</v>
      </c>
      <c r="CG267" s="8">
        <f t="shared" si="407"/>
        <v>-24.692895771939948</v>
      </c>
      <c r="CH267" s="8">
        <f>CH$3*temperature!$I377+CH$4*temperature!$I377^2</f>
        <v>-34.067172426052238</v>
      </c>
      <c r="CI267" s="8">
        <f>CI$3*temperature!$I377+CI$4*temperature!$I377^2</f>
        <v>-28.126822564646623</v>
      </c>
      <c r="CJ267" s="8">
        <f>CJ$3*temperature!$I377+CJ$4*temperature!$I377^2</f>
        <v>-24.692914621931131</v>
      </c>
      <c r="CK267" s="13"/>
      <c r="CL267" s="13"/>
      <c r="CM267" s="13"/>
    </row>
    <row r="268" spans="1:91" x14ac:dyDescent="0.3">
      <c r="A268">
        <f t="shared" si="347"/>
        <v>2222</v>
      </c>
      <c r="B268" s="4">
        <f t="shared" si="348"/>
        <v>1165.4040772893229</v>
      </c>
      <c r="C268" s="4">
        <f t="shared" si="349"/>
        <v>2964.1619022647774</v>
      </c>
      <c r="D268" s="4">
        <f t="shared" si="350"/>
        <v>4369.932249997094</v>
      </c>
      <c r="E268" s="11">
        <f t="shared" si="351"/>
        <v>7.7809440650916511E-8</v>
      </c>
      <c r="F268" s="11">
        <f t="shared" si="352"/>
        <v>1.5328981563174789E-7</v>
      </c>
      <c r="G268" s="11">
        <f t="shared" si="353"/>
        <v>3.1293570576568881E-7</v>
      </c>
      <c r="H268" s="4">
        <f t="shared" si="354"/>
        <v>231213.61403092442</v>
      </c>
      <c r="I268" s="4">
        <f t="shared" si="355"/>
        <v>112213.59962224677</v>
      </c>
      <c r="J268" s="4">
        <f t="shared" si="356"/>
        <v>41147.406997235565</v>
      </c>
      <c r="K268" s="4">
        <f t="shared" si="357"/>
        <v>198397.8077103667</v>
      </c>
      <c r="L268" s="4">
        <f t="shared" si="358"/>
        <v>37856.771432258676</v>
      </c>
      <c r="M268" s="4">
        <f t="shared" si="359"/>
        <v>9416.0285888329108</v>
      </c>
      <c r="N268" s="11">
        <f t="shared" si="360"/>
        <v>1.6710603012155545E-3</v>
      </c>
      <c r="O268" s="11">
        <f t="shared" si="361"/>
        <v>3.0427261739407463E-3</v>
      </c>
      <c r="P268" s="11">
        <f t="shared" si="362"/>
        <v>2.8239686849129697E-3</v>
      </c>
      <c r="Q268" s="4">
        <f t="shared" si="363"/>
        <v>3300.0675716127189</v>
      </c>
      <c r="R268" s="4">
        <f t="shared" si="364"/>
        <v>5005.0843489916215</v>
      </c>
      <c r="S268" s="4">
        <f t="shared" si="365"/>
        <v>3393.3490237707592</v>
      </c>
      <c r="T268" s="4">
        <f t="shared" si="366"/>
        <v>14.272808223011213</v>
      </c>
      <c r="U268" s="4">
        <f t="shared" si="367"/>
        <v>44.603188613863381</v>
      </c>
      <c r="V268" s="4">
        <f t="shared" si="368"/>
        <v>82.468113336977396</v>
      </c>
      <c r="W268" s="11">
        <f t="shared" si="369"/>
        <v>-1.0734613539272964E-2</v>
      </c>
      <c r="X268" s="11">
        <f t="shared" si="370"/>
        <v>-1.217998157191269E-2</v>
      </c>
      <c r="Y268" s="11">
        <f t="shared" si="371"/>
        <v>-9.7425357312937999E-3</v>
      </c>
      <c r="Z268" s="4">
        <f t="shared" si="386"/>
        <v>3260.831614136966</v>
      </c>
      <c r="AA268" s="4">
        <f t="shared" si="387"/>
        <v>15468.044012616265</v>
      </c>
      <c r="AB268" s="4">
        <f t="shared" si="388"/>
        <v>63329.294637078063</v>
      </c>
      <c r="AC268" s="12">
        <f t="shared" si="372"/>
        <v>0.97913711798221359</v>
      </c>
      <c r="AD268" s="12">
        <f t="shared" si="373"/>
        <v>3.0621137574412534</v>
      </c>
      <c r="AE268" s="12">
        <f t="shared" si="374"/>
        <v>18.533143378818792</v>
      </c>
      <c r="AF268" s="11">
        <f t="shared" si="375"/>
        <v>-4.0504037456468023E-3</v>
      </c>
      <c r="AG268" s="11">
        <f t="shared" si="376"/>
        <v>2.9673830763510267E-4</v>
      </c>
      <c r="AH268" s="11">
        <f t="shared" si="377"/>
        <v>9.7937136394747881E-3</v>
      </c>
      <c r="AI268" s="1">
        <f t="shared" si="341"/>
        <v>453769.73026005935</v>
      </c>
      <c r="AJ268" s="1">
        <f t="shared" si="342"/>
        <v>217128.37651206797</v>
      </c>
      <c r="AK268" s="1">
        <f t="shared" si="343"/>
        <v>79806.662898394774</v>
      </c>
      <c r="AL268" s="10">
        <f t="shared" si="378"/>
        <v>91.277422933875187</v>
      </c>
      <c r="AM268" s="10">
        <f t="shared" si="379"/>
        <v>22.315857114497586</v>
      </c>
      <c r="AN268" s="10">
        <f t="shared" si="380"/>
        <v>6.9938921492044486</v>
      </c>
      <c r="AO268" s="7">
        <f t="shared" si="381"/>
        <v>2.4489139453077358E-3</v>
      </c>
      <c r="AP268" s="7">
        <f t="shared" si="382"/>
        <v>3.0849856785246247E-3</v>
      </c>
      <c r="AQ268" s="7">
        <f t="shared" si="383"/>
        <v>2.7984712562870279E-3</v>
      </c>
      <c r="AR268" s="1">
        <f t="shared" si="389"/>
        <v>231213.61403092442</v>
      </c>
      <c r="AS268" s="1">
        <f t="shared" si="384"/>
        <v>112213.59962224677</v>
      </c>
      <c r="AT268" s="1">
        <f t="shared" si="385"/>
        <v>41147.406997235565</v>
      </c>
      <c r="AU268" s="1">
        <f t="shared" si="344"/>
        <v>46242.722806184887</v>
      </c>
      <c r="AV268" s="1">
        <f t="shared" si="345"/>
        <v>22442.719924449353</v>
      </c>
      <c r="AW268" s="1">
        <f t="shared" si="346"/>
        <v>8229.4813994471133</v>
      </c>
      <c r="AX268" s="1">
        <f t="shared" si="408"/>
        <v>158718.24616829338</v>
      </c>
      <c r="AY268" s="1">
        <f t="shared" si="391"/>
        <v>30285.417145806943</v>
      </c>
      <c r="AZ268" s="1">
        <f t="shared" si="392"/>
        <v>7532.8228710663288</v>
      </c>
      <c r="BA268" s="1">
        <f t="shared" si="409"/>
        <v>13955.58082101483</v>
      </c>
      <c r="BB268" s="1">
        <f t="shared" si="410"/>
        <v>30585.472178447155</v>
      </c>
      <c r="BC268" s="1">
        <f t="shared" si="411"/>
        <v>39010.495028808095</v>
      </c>
      <c r="BD268" s="1">
        <f t="shared" si="393"/>
        <v>183.928482137825</v>
      </c>
      <c r="BE268">
        <f t="shared" ref="BE268:BE331" si="420">BE267</f>
        <v>0</v>
      </c>
      <c r="BF268">
        <f t="shared" ref="BF268:BF331" si="421">BF267</f>
        <v>0</v>
      </c>
      <c r="BG268">
        <f t="shared" ref="BG268:BG331" si="422">BG267</f>
        <v>0</v>
      </c>
      <c r="BH268">
        <f t="shared" si="394"/>
        <v>0</v>
      </c>
      <c r="BI268">
        <f t="shared" si="412"/>
        <v>0</v>
      </c>
      <c r="BJ268">
        <f t="shared" si="395"/>
        <v>0</v>
      </c>
      <c r="BK268">
        <f t="shared" si="396"/>
        <v>0</v>
      </c>
      <c r="BL268">
        <f t="shared" si="397"/>
        <v>0</v>
      </c>
      <c r="BM268">
        <f t="shared" si="398"/>
        <v>0</v>
      </c>
      <c r="BN268">
        <f t="shared" si="399"/>
        <v>0</v>
      </c>
      <c r="BO268">
        <f t="shared" si="413"/>
        <v>0</v>
      </c>
      <c r="BP268">
        <f t="shared" si="414"/>
        <v>0</v>
      </c>
      <c r="BQ268">
        <f t="shared" si="415"/>
        <v>0</v>
      </c>
      <c r="BR268" s="13">
        <f t="shared" si="390"/>
        <v>2.2013773111132771E-3</v>
      </c>
      <c r="BS268" s="8">
        <f>BS$3*temperature!$I378</f>
        <v>-41.309323497073251</v>
      </c>
      <c r="BT268" s="8">
        <f>BT$3*temperature!$I378</f>
        <v>-38.180499418186685</v>
      </c>
      <c r="BU268" s="8">
        <f>BU$3*temperature!$I378</f>
        <v>-33.519190741770714</v>
      </c>
      <c r="BV268" s="8">
        <f t="shared" si="416"/>
        <v>-26.977506740266307</v>
      </c>
      <c r="BW268" s="8">
        <f t="shared" si="400"/>
        <v>-18.175890254568039</v>
      </c>
      <c r="BX268" s="8">
        <f t="shared" si="401"/>
        <v>-15.956866505893712</v>
      </c>
      <c r="BY268" s="15">
        <f t="shared" si="417"/>
        <v>0.34693903321419306</v>
      </c>
      <c r="BZ268" s="15">
        <f t="shared" si="402"/>
        <v>0.52394833667601959</v>
      </c>
      <c r="CA268" s="15">
        <f t="shared" si="403"/>
        <v>0.52394833667601959</v>
      </c>
      <c r="CB268" s="8">
        <f t="shared" si="418"/>
        <v>7.1659083784034721</v>
      </c>
      <c r="CC268" s="8">
        <f t="shared" si="404"/>
        <v>10.002304581809325</v>
      </c>
      <c r="CD268" s="8">
        <f t="shared" si="405"/>
        <v>8.7811621179385</v>
      </c>
      <c r="CE268" s="8">
        <f t="shared" si="419"/>
        <v>-34.143415118669779</v>
      </c>
      <c r="CF268" s="8">
        <f t="shared" si="406"/>
        <v>-28.178194836377365</v>
      </c>
      <c r="CG268" s="8">
        <f t="shared" si="407"/>
        <v>-24.738028623832214</v>
      </c>
      <c r="CH268" s="8">
        <f>CH$3*temperature!$I378+CH$4*temperature!$I378^2</f>
        <v>-34.143415118669779</v>
      </c>
      <c r="CI268" s="8">
        <f>CI$3*temperature!$I378+CI$4*temperature!$I378^2</f>
        <v>-28.17823175581492</v>
      </c>
      <c r="CJ268" s="8">
        <f>CJ$3*temperature!$I378+CJ$4*temperature!$I378^2</f>
        <v>-24.738047468634299</v>
      </c>
      <c r="CK268" s="13"/>
      <c r="CL268" s="13"/>
      <c r="CM268" s="13"/>
    </row>
    <row r="269" spans="1:91" x14ac:dyDescent="0.3">
      <c r="A269">
        <f t="shared" si="347"/>
        <v>2223</v>
      </c>
      <c r="B269" s="4">
        <f t="shared" si="348"/>
        <v>1165.4041634347905</v>
      </c>
      <c r="C269" s="4">
        <f t="shared" si="349"/>
        <v>2964.1623339218177</v>
      </c>
      <c r="D269" s="4">
        <f t="shared" si="350"/>
        <v>4369.9335491295351</v>
      </c>
      <c r="E269" s="11">
        <f t="shared" si="351"/>
        <v>7.3918968618370677E-8</v>
      </c>
      <c r="F269" s="11">
        <f t="shared" si="352"/>
        <v>1.4562532485016048E-7</v>
      </c>
      <c r="G269" s="11">
        <f t="shared" si="353"/>
        <v>2.9728892047740438E-7</v>
      </c>
      <c r="H269" s="4">
        <f t="shared" si="354"/>
        <v>231594.44226240827</v>
      </c>
      <c r="I269" s="4">
        <f t="shared" si="355"/>
        <v>112551.33600763418</v>
      </c>
      <c r="J269" s="4">
        <f t="shared" si="356"/>
        <v>41262.367378092546</v>
      </c>
      <c r="K269" s="4">
        <f t="shared" si="357"/>
        <v>198724.57086460973</v>
      </c>
      <c r="L269" s="4">
        <f t="shared" si="358"/>
        <v>37970.705827949707</v>
      </c>
      <c r="M269" s="4">
        <f t="shared" si="359"/>
        <v>9442.3329128910354</v>
      </c>
      <c r="N269" s="11">
        <f t="shared" si="360"/>
        <v>1.6470099040613029E-3</v>
      </c>
      <c r="O269" s="11">
        <f t="shared" si="361"/>
        <v>3.0096173387343939E-3</v>
      </c>
      <c r="P269" s="11">
        <f t="shared" si="362"/>
        <v>2.7935688395552827E-3</v>
      </c>
      <c r="Q269" s="4">
        <f t="shared" si="363"/>
        <v>3270.0197620254003</v>
      </c>
      <c r="R269" s="4">
        <f t="shared" si="364"/>
        <v>4959.0031528539002</v>
      </c>
      <c r="S269" s="4">
        <f t="shared" si="365"/>
        <v>3369.6774006254391</v>
      </c>
      <c r="T269" s="4">
        <f t="shared" si="366"/>
        <v>14.11959514261703</v>
      </c>
      <c r="U269" s="4">
        <f t="shared" si="367"/>
        <v>44.059922598497977</v>
      </c>
      <c r="V269" s="4">
        <f t="shared" si="368"/>
        <v>81.664664796099501</v>
      </c>
      <c r="W269" s="11">
        <f t="shared" si="369"/>
        <v>-1.0734613539272964E-2</v>
      </c>
      <c r="X269" s="11">
        <f t="shared" si="370"/>
        <v>-1.217998157191269E-2</v>
      </c>
      <c r="Y269" s="11">
        <f t="shared" si="371"/>
        <v>-9.7425357312937999E-3</v>
      </c>
      <c r="Z269" s="4">
        <f t="shared" si="386"/>
        <v>3218.1309110875532</v>
      </c>
      <c r="AA269" s="4">
        <f t="shared" si="387"/>
        <v>15330.685494347672</v>
      </c>
      <c r="AB269" s="4">
        <f t="shared" si="388"/>
        <v>63505.345001446622</v>
      </c>
      <c r="AC269" s="12">
        <f t="shared" si="372"/>
        <v>0.9751712173320366</v>
      </c>
      <c r="AD269" s="12">
        <f t="shared" si="373"/>
        <v>3.0630224038954226</v>
      </c>
      <c r="AE269" s="12">
        <f t="shared" si="374"/>
        <v>18.714651677910272</v>
      </c>
      <c r="AF269" s="11">
        <f t="shared" si="375"/>
        <v>-4.0504037456468023E-3</v>
      </c>
      <c r="AG269" s="11">
        <f t="shared" si="376"/>
        <v>2.9673830763510267E-4</v>
      </c>
      <c r="AH269" s="11">
        <f t="shared" si="377"/>
        <v>9.7937136394747881E-3</v>
      </c>
      <c r="AI269" s="1">
        <f t="shared" si="341"/>
        <v>454635.48004023836</v>
      </c>
      <c r="AJ269" s="1">
        <f t="shared" si="342"/>
        <v>217858.25878531055</v>
      </c>
      <c r="AK269" s="1">
        <f t="shared" si="343"/>
        <v>80055.478008002421</v>
      </c>
      <c r="AL269" s="10">
        <f t="shared" si="378"/>
        <v>91.49871818225057</v>
      </c>
      <c r="AM269" s="10">
        <f t="shared" si="379"/>
        <v>22.384012773103787</v>
      </c>
      <c r="AN269" s="10">
        <f t="shared" si="380"/>
        <v>7.0132686332920775</v>
      </c>
      <c r="AO269" s="7">
        <f t="shared" si="381"/>
        <v>2.4244248058546583E-3</v>
      </c>
      <c r="AP269" s="7">
        <f t="shared" si="382"/>
        <v>3.0541358217393783E-3</v>
      </c>
      <c r="AQ269" s="7">
        <f t="shared" si="383"/>
        <v>2.7704865437241577E-3</v>
      </c>
      <c r="AR269" s="1">
        <f t="shared" si="389"/>
        <v>231594.44226240827</v>
      </c>
      <c r="AS269" s="1">
        <f t="shared" si="384"/>
        <v>112551.33600763418</v>
      </c>
      <c r="AT269" s="1">
        <f t="shared" si="385"/>
        <v>41262.367378092546</v>
      </c>
      <c r="AU269" s="1">
        <f t="shared" si="344"/>
        <v>46318.888452481653</v>
      </c>
      <c r="AV269" s="1">
        <f t="shared" si="345"/>
        <v>22510.267201526836</v>
      </c>
      <c r="AW269" s="1">
        <f t="shared" si="346"/>
        <v>8252.4734756185098</v>
      </c>
      <c r="AX269" s="1">
        <f t="shared" si="408"/>
        <v>158979.65669168782</v>
      </c>
      <c r="AY269" s="1">
        <f t="shared" si="391"/>
        <v>30376.564662359768</v>
      </c>
      <c r="AZ269" s="1">
        <f t="shared" si="392"/>
        <v>7553.8663303128296</v>
      </c>
      <c r="BA269" s="1">
        <f t="shared" si="409"/>
        <v>13957.499705867898</v>
      </c>
      <c r="BB269" s="1">
        <f t="shared" si="410"/>
        <v>30594.384229306026</v>
      </c>
      <c r="BC269" s="1">
        <f t="shared" si="411"/>
        <v>39022.697316540471</v>
      </c>
      <c r="BD269" s="1">
        <f t="shared" si="393"/>
        <v>178.62056985758943</v>
      </c>
      <c r="BE269">
        <f t="shared" si="420"/>
        <v>0</v>
      </c>
      <c r="BF269">
        <f t="shared" si="421"/>
        <v>0</v>
      </c>
      <c r="BG269">
        <f t="shared" si="422"/>
        <v>0</v>
      </c>
      <c r="BH269">
        <f t="shared" si="394"/>
        <v>0</v>
      </c>
      <c r="BI269">
        <f t="shared" si="412"/>
        <v>0</v>
      </c>
      <c r="BJ269">
        <f t="shared" si="395"/>
        <v>0</v>
      </c>
      <c r="BK269">
        <f t="shared" si="396"/>
        <v>0</v>
      </c>
      <c r="BL269">
        <f t="shared" si="397"/>
        <v>0</v>
      </c>
      <c r="BM269">
        <f t="shared" si="398"/>
        <v>0</v>
      </c>
      <c r="BN269">
        <f t="shared" si="399"/>
        <v>0</v>
      </c>
      <c r="BO269">
        <f t="shared" si="413"/>
        <v>0</v>
      </c>
      <c r="BP269">
        <f t="shared" si="414"/>
        <v>0</v>
      </c>
      <c r="BQ269">
        <f t="shared" si="415"/>
        <v>0</v>
      </c>
      <c r="BR269" s="13">
        <f t="shared" si="390"/>
        <v>2.1372595253526961E-3</v>
      </c>
      <c r="BS269" s="8">
        <f>BS$3*temperature!$I379</f>
        <v>-41.425445078754414</v>
      </c>
      <c r="BT269" s="8">
        <f>BT$3*temperature!$I379</f>
        <v>-38.287825794086558</v>
      </c>
      <c r="BU269" s="8">
        <f>BU$3*temperature!$I379</f>
        <v>-33.613414057867445</v>
      </c>
      <c r="BV269" s="8">
        <f t="shared" si="416"/>
        <v>-27.012940855268972</v>
      </c>
      <c r="BW269" s="8">
        <f t="shared" si="400"/>
        <v>-18.170591604436989</v>
      </c>
      <c r="BX269" s="8">
        <f t="shared" si="401"/>
        <v>-15.95221474734883</v>
      </c>
      <c r="BY269" s="15">
        <f t="shared" si="417"/>
        <v>0.34791428785099726</v>
      </c>
      <c r="BZ269" s="15">
        <f t="shared" si="402"/>
        <v>0.5254211690640479</v>
      </c>
      <c r="CA269" s="15">
        <f t="shared" si="403"/>
        <v>0.5254211690640479</v>
      </c>
      <c r="CB269" s="8">
        <f t="shared" si="418"/>
        <v>7.206252111742721</v>
      </c>
      <c r="CC269" s="8">
        <f t="shared" si="404"/>
        <v>10.058617094824784</v>
      </c>
      <c r="CD269" s="8">
        <f t="shared" si="405"/>
        <v>8.8305996552593076</v>
      </c>
      <c r="CE269" s="8">
        <f t="shared" si="419"/>
        <v>-34.219192967011693</v>
      </c>
      <c r="CF269" s="8">
        <f t="shared" si="406"/>
        <v>-28.229208699261775</v>
      </c>
      <c r="CG269" s="8">
        <f t="shared" si="407"/>
        <v>-24.782814402608139</v>
      </c>
      <c r="CH269" s="8">
        <f>CH$3*temperature!$I379+CH$4*temperature!$I379^2</f>
        <v>-34.219192967011693</v>
      </c>
      <c r="CI269" s="8">
        <f>CI$3*temperature!$I379+CI$4*temperature!$I379^2</f>
        <v>-28.229245607936306</v>
      </c>
      <c r="CJ269" s="8">
        <f>CJ$3*temperature!$I379+CJ$4*temperature!$I379^2</f>
        <v>-24.782833241916499</v>
      </c>
      <c r="CK269" s="13"/>
      <c r="CL269" s="13"/>
      <c r="CM269" s="13"/>
    </row>
    <row r="270" spans="1:91" x14ac:dyDescent="0.3">
      <c r="A270">
        <f t="shared" si="347"/>
        <v>2224</v>
      </c>
      <c r="B270" s="4">
        <f t="shared" si="348"/>
        <v>1165.4042452729907</v>
      </c>
      <c r="C270" s="4">
        <f t="shared" si="349"/>
        <v>2964.1627439960653</v>
      </c>
      <c r="D270" s="4">
        <f t="shared" si="350"/>
        <v>4369.9347833057209</v>
      </c>
      <c r="E270" s="11">
        <f t="shared" si="351"/>
        <v>7.0223020187452136E-8</v>
      </c>
      <c r="F270" s="11">
        <f t="shared" si="352"/>
        <v>1.3834405860765245E-7</v>
      </c>
      <c r="G270" s="11">
        <f t="shared" si="353"/>
        <v>2.8242447445353414E-7</v>
      </c>
      <c r="H270" s="4">
        <f t="shared" si="354"/>
        <v>231970.38644839928</v>
      </c>
      <c r="I270" s="4">
        <f t="shared" si="355"/>
        <v>112886.39950453416</v>
      </c>
      <c r="J270" s="4">
        <f t="shared" si="356"/>
        <v>41376.406653800477</v>
      </c>
      <c r="K270" s="4">
        <f t="shared" si="357"/>
        <v>199047.14384669266</v>
      </c>
      <c r="L270" s="4">
        <f t="shared" si="358"/>
        <v>38083.738733032267</v>
      </c>
      <c r="M270" s="4">
        <f t="shared" si="359"/>
        <v>9468.4265796984055</v>
      </c>
      <c r="N270" s="11">
        <f t="shared" si="360"/>
        <v>1.6232163978489034E-3</v>
      </c>
      <c r="O270" s="11">
        <f t="shared" si="361"/>
        <v>2.9768449813580844E-3</v>
      </c>
      <c r="P270" s="11">
        <f t="shared" si="362"/>
        <v>2.7634766797668409E-3</v>
      </c>
      <c r="Q270" s="4">
        <f t="shared" si="363"/>
        <v>3240.1685620589833</v>
      </c>
      <c r="R270" s="4">
        <f t="shared" si="364"/>
        <v>4913.1856460703493</v>
      </c>
      <c r="S270" s="4">
        <f t="shared" si="365"/>
        <v>3346.0704453383332</v>
      </c>
      <c r="T270" s="4">
        <f t="shared" si="366"/>
        <v>13.96802674543004</v>
      </c>
      <c r="U270" s="4">
        <f t="shared" si="367"/>
        <v>43.523273553188375</v>
      </c>
      <c r="V270" s="4">
        <f t="shared" si="368"/>
        <v>80.869043881339365</v>
      </c>
      <c r="W270" s="11">
        <f t="shared" si="369"/>
        <v>-1.0734613539272964E-2</v>
      </c>
      <c r="X270" s="11">
        <f t="shared" si="370"/>
        <v>-1.217998157191269E-2</v>
      </c>
      <c r="Y270" s="11">
        <f t="shared" si="371"/>
        <v>-9.7425357312937999E-3</v>
      </c>
      <c r="Z270" s="4">
        <f t="shared" si="386"/>
        <v>3175.9131064924991</v>
      </c>
      <c r="AA270" s="4">
        <f t="shared" si="387"/>
        <v>15194.045075907654</v>
      </c>
      <c r="AB270" s="4">
        <f t="shared" si="388"/>
        <v>63679.953307466196</v>
      </c>
      <c r="AC270" s="12">
        <f t="shared" si="372"/>
        <v>0.97122138018070792</v>
      </c>
      <c r="AD270" s="12">
        <f t="shared" si="373"/>
        <v>3.0639313199798028</v>
      </c>
      <c r="AE270" s="12">
        <f t="shared" si="374"/>
        <v>18.897937617306241</v>
      </c>
      <c r="AF270" s="11">
        <f t="shared" si="375"/>
        <v>-4.0504037456468023E-3</v>
      </c>
      <c r="AG270" s="11">
        <f t="shared" si="376"/>
        <v>2.9673830763510267E-4</v>
      </c>
      <c r="AH270" s="11">
        <f t="shared" si="377"/>
        <v>9.7937136394747881E-3</v>
      </c>
      <c r="AI270" s="1">
        <f t="shared" si="341"/>
        <v>455490.82048869616</v>
      </c>
      <c r="AJ270" s="1">
        <f t="shared" si="342"/>
        <v>218582.70010830634</v>
      </c>
      <c r="AK270" s="1">
        <f t="shared" si="343"/>
        <v>80302.403682820688</v>
      </c>
      <c r="AL270" s="10">
        <f t="shared" si="378"/>
        <v>91.718331626694862</v>
      </c>
      <c r="AM270" s="10">
        <f t="shared" si="379"/>
        <v>22.451692950195948</v>
      </c>
      <c r="AN270" s="10">
        <f t="shared" si="380"/>
        <v>7.0325044980043758</v>
      </c>
      <c r="AO270" s="7">
        <f t="shared" si="381"/>
        <v>2.4001805577961118E-3</v>
      </c>
      <c r="AP270" s="7">
        <f t="shared" si="382"/>
        <v>3.0235944635219844E-3</v>
      </c>
      <c r="AQ270" s="7">
        <f t="shared" si="383"/>
        <v>2.7427816782869159E-3</v>
      </c>
      <c r="AR270" s="1">
        <f t="shared" si="389"/>
        <v>231970.38644839928</v>
      </c>
      <c r="AS270" s="1">
        <f t="shared" si="384"/>
        <v>112886.39950453416</v>
      </c>
      <c r="AT270" s="1">
        <f t="shared" si="385"/>
        <v>41376.406653800477</v>
      </c>
      <c r="AU270" s="1">
        <f t="shared" si="344"/>
        <v>46394.077289679859</v>
      </c>
      <c r="AV270" s="1">
        <f t="shared" si="345"/>
        <v>22577.279900906833</v>
      </c>
      <c r="AW270" s="1">
        <f t="shared" si="346"/>
        <v>8275.2813307600954</v>
      </c>
      <c r="AX270" s="1">
        <f t="shared" si="408"/>
        <v>159237.71507735417</v>
      </c>
      <c r="AY270" s="1">
        <f t="shared" si="391"/>
        <v>30466.990986425815</v>
      </c>
      <c r="AZ270" s="1">
        <f t="shared" si="392"/>
        <v>7574.741263758724</v>
      </c>
      <c r="BA270" s="1">
        <f t="shared" si="409"/>
        <v>13959.39085562426</v>
      </c>
      <c r="BB270" s="1">
        <f t="shared" si="410"/>
        <v>30603.199207230908</v>
      </c>
      <c r="BC270" s="1">
        <f t="shared" si="411"/>
        <v>39034.767894882345</v>
      </c>
      <c r="BD270" s="1">
        <f t="shared" si="393"/>
        <v>173.46529086358592</v>
      </c>
      <c r="BE270">
        <f t="shared" si="420"/>
        <v>0</v>
      </c>
      <c r="BF270">
        <f t="shared" si="421"/>
        <v>0</v>
      </c>
      <c r="BG270">
        <f t="shared" si="422"/>
        <v>0</v>
      </c>
      <c r="BH270">
        <f t="shared" si="394"/>
        <v>0</v>
      </c>
      <c r="BI270">
        <f t="shared" si="412"/>
        <v>0</v>
      </c>
      <c r="BJ270">
        <f t="shared" si="395"/>
        <v>0</v>
      </c>
      <c r="BK270">
        <f t="shared" si="396"/>
        <v>0</v>
      </c>
      <c r="BL270">
        <f t="shared" si="397"/>
        <v>0</v>
      </c>
      <c r="BM270">
        <f t="shared" si="398"/>
        <v>0</v>
      </c>
      <c r="BN270">
        <f t="shared" si="399"/>
        <v>0</v>
      </c>
      <c r="BO270">
        <f t="shared" si="413"/>
        <v>0</v>
      </c>
      <c r="BP270">
        <f t="shared" si="414"/>
        <v>0</v>
      </c>
      <c r="BQ270">
        <f t="shared" si="415"/>
        <v>0</v>
      </c>
      <c r="BR270" s="13">
        <f t="shared" si="390"/>
        <v>2.0750092479152387E-3</v>
      </c>
      <c r="BS270" s="8">
        <f>BS$3*temperature!$I380</f>
        <v>-41.541033334245753</v>
      </c>
      <c r="BT270" s="8">
        <f>BT$3*temperature!$I380</f>
        <v>-38.394659238644159</v>
      </c>
      <c r="BU270" s="8">
        <f>BU$3*temperature!$I380</f>
        <v>-33.707204622692295</v>
      </c>
      <c r="BV270" s="8">
        <f t="shared" si="416"/>
        <v>-27.047987289331751</v>
      </c>
      <c r="BW270" s="8">
        <f t="shared" si="400"/>
        <v>-18.165003317238966</v>
      </c>
      <c r="BX270" s="8">
        <f t="shared" si="401"/>
        <v>-15.94730871239997</v>
      </c>
      <c r="BY270" s="15">
        <f t="shared" si="417"/>
        <v>0.34888506331319818</v>
      </c>
      <c r="BZ270" s="15">
        <f t="shared" si="402"/>
        <v>0.52688723698956752</v>
      </c>
      <c r="CA270" s="15">
        <f t="shared" si="403"/>
        <v>0.52688723698956763</v>
      </c>
      <c r="CB270" s="8">
        <f t="shared" si="418"/>
        <v>7.2465230224570032</v>
      </c>
      <c r="CC270" s="8">
        <f t="shared" si="404"/>
        <v>10.114827960702597</v>
      </c>
      <c r="CD270" s="8">
        <f t="shared" si="405"/>
        <v>8.8799479551461626</v>
      </c>
      <c r="CE270" s="8">
        <f t="shared" si="419"/>
        <v>-34.294510311788756</v>
      </c>
      <c r="CF270" s="8">
        <f t="shared" si="406"/>
        <v>-28.279831277941561</v>
      </c>
      <c r="CG270" s="8">
        <f t="shared" si="407"/>
        <v>-24.827256667546131</v>
      </c>
      <c r="CH270" s="8">
        <f>CH$3*temperature!$I380+CH$4*temperature!$I380^2</f>
        <v>-34.294510311788748</v>
      </c>
      <c r="CI270" s="8">
        <f>CI$3*temperature!$I380+CI$4*temperature!$I380^2</f>
        <v>-28.279868175264745</v>
      </c>
      <c r="CJ270" s="8">
        <f>CJ$3*temperature!$I380+CJ$4*temperature!$I380^2</f>
        <v>-24.827275501060473</v>
      </c>
      <c r="CK270" s="13"/>
      <c r="CL270" s="13"/>
      <c r="CM270" s="13"/>
    </row>
    <row r="271" spans="1:91" x14ac:dyDescent="0.3">
      <c r="A271">
        <f t="shared" si="347"/>
        <v>2225</v>
      </c>
      <c r="B271" s="4">
        <f t="shared" si="348"/>
        <v>1165.4043230192863</v>
      </c>
      <c r="C271" s="4">
        <f t="shared" si="349"/>
        <v>2964.1631335666543</v>
      </c>
      <c r="D271" s="4">
        <f t="shared" si="350"/>
        <v>4369.9359557734288</v>
      </c>
      <c r="E271" s="11">
        <f t="shared" si="351"/>
        <v>6.6711869178079529E-8</v>
      </c>
      <c r="F271" s="11">
        <f t="shared" si="352"/>
        <v>1.3142685567726982E-7</v>
      </c>
      <c r="G271" s="11">
        <f t="shared" si="353"/>
        <v>2.6830325073085743E-7</v>
      </c>
      <c r="H271" s="4">
        <f t="shared" si="354"/>
        <v>232341.47962709857</v>
      </c>
      <c r="I271" s="4">
        <f t="shared" si="355"/>
        <v>113218.79773628616</v>
      </c>
      <c r="J271" s="4">
        <f t="shared" si="356"/>
        <v>41489.528015801472</v>
      </c>
      <c r="K271" s="4">
        <f t="shared" si="357"/>
        <v>199365.55497336487</v>
      </c>
      <c r="L271" s="4">
        <f t="shared" si="358"/>
        <v>38195.872708279276</v>
      </c>
      <c r="M271" s="4">
        <f t="shared" si="359"/>
        <v>9494.310313858663</v>
      </c>
      <c r="N271" s="11">
        <f t="shared" si="360"/>
        <v>1.5996769434554192E-3</v>
      </c>
      <c r="O271" s="11">
        <f t="shared" si="361"/>
        <v>2.9444056433920451E-3</v>
      </c>
      <c r="P271" s="11">
        <f t="shared" si="362"/>
        <v>2.7336890604143793E-3</v>
      </c>
      <c r="Q271" s="4">
        <f t="shared" si="363"/>
        <v>3210.5144019690492</v>
      </c>
      <c r="R271" s="4">
        <f t="shared" si="364"/>
        <v>4867.6339860968847</v>
      </c>
      <c r="S271" s="4">
        <f t="shared" si="365"/>
        <v>3322.5301259762468</v>
      </c>
      <c r="T271" s="4">
        <f t="shared" si="366"/>
        <v>13.81808537641162</v>
      </c>
      <c r="U271" s="4">
        <f t="shared" si="367"/>
        <v>42.993160883361227</v>
      </c>
      <c r="V271" s="4">
        <f t="shared" si="368"/>
        <v>80.081174331769844</v>
      </c>
      <c r="W271" s="11">
        <f t="shared" si="369"/>
        <v>-1.0734613539272964E-2</v>
      </c>
      <c r="X271" s="11">
        <f t="shared" si="370"/>
        <v>-1.217998157191269E-2</v>
      </c>
      <c r="Y271" s="11">
        <f t="shared" si="371"/>
        <v>-9.7425357312937999E-3</v>
      </c>
      <c r="Z271" s="4">
        <f t="shared" si="386"/>
        <v>3134.1746823248304</v>
      </c>
      <c r="AA271" s="4">
        <f t="shared" si="387"/>
        <v>15058.130380465791</v>
      </c>
      <c r="AB271" s="4">
        <f t="shared" si="388"/>
        <v>63853.124567743114</v>
      </c>
      <c r="AC271" s="12">
        <f t="shared" si="372"/>
        <v>0.96728754146457174</v>
      </c>
      <c r="AD271" s="12">
        <f t="shared" si="373"/>
        <v>3.0648405057744039</v>
      </c>
      <c r="AE271" s="12">
        <f t="shared" si="374"/>
        <v>19.083018606706798</v>
      </c>
      <c r="AF271" s="11">
        <f t="shared" si="375"/>
        <v>-4.0504037456468023E-3</v>
      </c>
      <c r="AG271" s="11">
        <f t="shared" si="376"/>
        <v>2.9673830763510267E-4</v>
      </c>
      <c r="AH271" s="11">
        <f t="shared" si="377"/>
        <v>9.7937136394747881E-3</v>
      </c>
      <c r="AI271" s="1">
        <f t="shared" si="341"/>
        <v>456335.81572950637</v>
      </c>
      <c r="AJ271" s="1">
        <f t="shared" si="342"/>
        <v>219301.70999838255</v>
      </c>
      <c r="AK271" s="1">
        <f t="shared" si="343"/>
        <v>80547.444645298703</v>
      </c>
      <c r="AL271" s="10">
        <f t="shared" si="378"/>
        <v>91.93627077749511</v>
      </c>
      <c r="AM271" s="10">
        <f t="shared" si="379"/>
        <v>22.518898916551848</v>
      </c>
      <c r="AN271" s="10">
        <f t="shared" si="380"/>
        <v>7.0516002362490768</v>
      </c>
      <c r="AO271" s="7">
        <f t="shared" si="381"/>
        <v>2.3761787522181507E-3</v>
      </c>
      <c r="AP271" s="7">
        <f t="shared" si="382"/>
        <v>2.9933585188867645E-3</v>
      </c>
      <c r="AQ271" s="7">
        <f t="shared" si="383"/>
        <v>2.7153538615040467E-3</v>
      </c>
      <c r="AR271" s="1">
        <f t="shared" si="389"/>
        <v>232341.47962709857</v>
      </c>
      <c r="AS271" s="1">
        <f t="shared" si="384"/>
        <v>113218.79773628616</v>
      </c>
      <c r="AT271" s="1">
        <f t="shared" si="385"/>
        <v>41489.528015801472</v>
      </c>
      <c r="AU271" s="1">
        <f t="shared" si="344"/>
        <v>46468.295925419719</v>
      </c>
      <c r="AV271" s="1">
        <f t="shared" si="345"/>
        <v>22643.759547257232</v>
      </c>
      <c r="AW271" s="1">
        <f t="shared" si="346"/>
        <v>8297.905603160294</v>
      </c>
      <c r="AX271" s="1">
        <f t="shared" si="408"/>
        <v>159492.44397869188</v>
      </c>
      <c r="AY271" s="1">
        <f t="shared" si="391"/>
        <v>30556.698166623424</v>
      </c>
      <c r="AZ271" s="1">
        <f t="shared" si="392"/>
        <v>7595.4482510869293</v>
      </c>
      <c r="BA271" s="1">
        <f t="shared" si="409"/>
        <v>13961.254567779743</v>
      </c>
      <c r="BB271" s="1">
        <f t="shared" si="410"/>
        <v>30611.918104195072</v>
      </c>
      <c r="BC271" s="1">
        <f t="shared" si="411"/>
        <v>39046.708115463625</v>
      </c>
      <c r="BD271" s="1">
        <f t="shared" si="393"/>
        <v>168.45827761505296</v>
      </c>
      <c r="BE271">
        <f t="shared" si="420"/>
        <v>0</v>
      </c>
      <c r="BF271">
        <f t="shared" si="421"/>
        <v>0</v>
      </c>
      <c r="BG271">
        <f t="shared" si="422"/>
        <v>0</v>
      </c>
      <c r="BH271">
        <f t="shared" si="394"/>
        <v>0</v>
      </c>
      <c r="BI271">
        <f t="shared" si="412"/>
        <v>0</v>
      </c>
      <c r="BJ271">
        <f t="shared" si="395"/>
        <v>0</v>
      </c>
      <c r="BK271">
        <f t="shared" si="396"/>
        <v>0</v>
      </c>
      <c r="BL271">
        <f t="shared" si="397"/>
        <v>0</v>
      </c>
      <c r="BM271">
        <f t="shared" si="398"/>
        <v>0</v>
      </c>
      <c r="BN271">
        <f t="shared" si="399"/>
        <v>0</v>
      </c>
      <c r="BO271">
        <f t="shared" si="413"/>
        <v>0</v>
      </c>
      <c r="BP271">
        <f t="shared" si="414"/>
        <v>0</v>
      </c>
      <c r="BQ271">
        <f t="shared" si="415"/>
        <v>0</v>
      </c>
      <c r="BR271" s="13">
        <f t="shared" si="390"/>
        <v>2.0145720853546006E-3</v>
      </c>
      <c r="BS271" s="8">
        <f>BS$3*temperature!$I381</f>
        <v>-41.656092489359416</v>
      </c>
      <c r="BT271" s="8">
        <f>BT$3*temperature!$I381</f>
        <v>-38.50100365760288</v>
      </c>
      <c r="BU271" s="8">
        <f>BU$3*temperature!$I381</f>
        <v>-33.80056586515164</v>
      </c>
      <c r="BV271" s="8">
        <f t="shared" si="416"/>
        <v>-27.082650417894246</v>
      </c>
      <c r="BW271" s="8">
        <f t="shared" si="400"/>
        <v>-18.159129507570107</v>
      </c>
      <c r="BX271" s="8">
        <f t="shared" si="401"/>
        <v>-15.942152013308252</v>
      </c>
      <c r="BY271" s="15">
        <f t="shared" si="417"/>
        <v>0.34985139509155339</v>
      </c>
      <c r="BZ271" s="15">
        <f t="shared" si="402"/>
        <v>0.52834659405082329</v>
      </c>
      <c r="CA271" s="15">
        <f t="shared" si="403"/>
        <v>0.52834659405082329</v>
      </c>
      <c r="CB271" s="8">
        <f t="shared" si="418"/>
        <v>7.2867210357325849</v>
      </c>
      <c r="CC271" s="8">
        <f t="shared" si="404"/>
        <v>10.170937075016388</v>
      </c>
      <c r="CD271" s="8">
        <f t="shared" si="405"/>
        <v>8.9292069259216937</v>
      </c>
      <c r="CE271" s="8">
        <f t="shared" si="419"/>
        <v>-34.369371453626833</v>
      </c>
      <c r="CF271" s="8">
        <f t="shared" si="406"/>
        <v>-28.330066582586497</v>
      </c>
      <c r="CG271" s="8">
        <f t="shared" si="407"/>
        <v>-24.871358939229946</v>
      </c>
      <c r="CH271" s="8">
        <f>CH$3*temperature!$I381+CH$4*temperature!$I381^2</f>
        <v>-34.369371453626833</v>
      </c>
      <c r="CI271" s="8">
        <f>CI$3*temperature!$I381+CI$4*temperature!$I381^2</f>
        <v>-28.330103467978365</v>
      </c>
      <c r="CJ271" s="8">
        <f>CJ$3*temperature!$I381+CJ$4*temperature!$I381^2</f>
        <v>-24.871377766654234</v>
      </c>
      <c r="CK271" s="13"/>
      <c r="CL271" s="13"/>
      <c r="CM271" s="13"/>
    </row>
    <row r="272" spans="1:91" x14ac:dyDescent="0.3">
      <c r="A272">
        <f t="shared" si="347"/>
        <v>2226</v>
      </c>
      <c r="B272" s="4">
        <f t="shared" si="348"/>
        <v>1165.4043968782721</v>
      </c>
      <c r="C272" s="4">
        <f t="shared" si="349"/>
        <v>2964.1635036587622</v>
      </c>
      <c r="D272" s="4">
        <f t="shared" si="350"/>
        <v>4369.9370696180504</v>
      </c>
      <c r="E272" s="11">
        <f t="shared" si="351"/>
        <v>6.337627571917555E-8</v>
      </c>
      <c r="F272" s="11">
        <f t="shared" si="352"/>
        <v>1.2485551289340633E-7</v>
      </c>
      <c r="G272" s="11">
        <f t="shared" si="353"/>
        <v>2.5488808819431452E-7</v>
      </c>
      <c r="H272" s="4">
        <f t="shared" si="354"/>
        <v>232707.75486785013</v>
      </c>
      <c r="I272" s="4">
        <f t="shared" si="355"/>
        <v>113548.53855483473</v>
      </c>
      <c r="J272" s="4">
        <f t="shared" si="356"/>
        <v>41601.734720485219</v>
      </c>
      <c r="K272" s="4">
        <f t="shared" si="357"/>
        <v>199679.83258961115</v>
      </c>
      <c r="L272" s="4">
        <f t="shared" si="358"/>
        <v>38307.110392081311</v>
      </c>
      <c r="M272" s="4">
        <f t="shared" si="359"/>
        <v>9519.9848550957213</v>
      </c>
      <c r="N272" s="11">
        <f t="shared" si="360"/>
        <v>1.5763887412159061E-3</v>
      </c>
      <c r="O272" s="11">
        <f t="shared" si="361"/>
        <v>2.9122959082938937E-3</v>
      </c>
      <c r="P272" s="11">
        <f t="shared" si="362"/>
        <v>2.7042028739656665E-3</v>
      </c>
      <c r="Q272" s="4">
        <f t="shared" si="363"/>
        <v>3181.0576628815234</v>
      </c>
      <c r="R272" s="4">
        <f t="shared" si="364"/>
        <v>4822.3502231815755</v>
      </c>
      <c r="S272" s="4">
        <f t="shared" si="365"/>
        <v>3299.058359220242</v>
      </c>
      <c r="T272" s="4">
        <f t="shared" si="366"/>
        <v>13.669753570043163</v>
      </c>
      <c r="U272" s="4">
        <f t="shared" si="367"/>
        <v>42.469504976083613</v>
      </c>
      <c r="V272" s="4">
        <f t="shared" si="368"/>
        <v>79.300980629438612</v>
      </c>
      <c r="W272" s="11">
        <f t="shared" si="369"/>
        <v>-1.0734613539272964E-2</v>
      </c>
      <c r="X272" s="11">
        <f t="shared" si="370"/>
        <v>-1.217998157191269E-2</v>
      </c>
      <c r="Y272" s="11">
        <f t="shared" si="371"/>
        <v>-9.7425357312937999E-3</v>
      </c>
      <c r="Z272" s="4">
        <f t="shared" si="386"/>
        <v>3092.9120920289324</v>
      </c>
      <c r="AA272" s="4">
        <f t="shared" si="387"/>
        <v>14922.948704787541</v>
      </c>
      <c r="AB272" s="4">
        <f t="shared" si="388"/>
        <v>64024.863896858413</v>
      </c>
      <c r="AC272" s="12">
        <f t="shared" si="372"/>
        <v>0.96336963638350614</v>
      </c>
      <c r="AD272" s="12">
        <f t="shared" si="373"/>
        <v>3.0657499613592591</v>
      </c>
      <c r="AE272" s="12">
        <f t="shared" si="374"/>
        <v>19.269912226317654</v>
      </c>
      <c r="AF272" s="11">
        <f t="shared" si="375"/>
        <v>-4.0504037456468023E-3</v>
      </c>
      <c r="AG272" s="11">
        <f t="shared" si="376"/>
        <v>2.9673830763510267E-4</v>
      </c>
      <c r="AH272" s="11">
        <f t="shared" si="377"/>
        <v>9.7937136394747881E-3</v>
      </c>
      <c r="AI272" s="1">
        <f t="shared" si="341"/>
        <v>457170.53008197545</v>
      </c>
      <c r="AJ272" s="1">
        <f t="shared" si="342"/>
        <v>220015.29854580155</v>
      </c>
      <c r="AK272" s="1">
        <f t="shared" si="343"/>
        <v>80790.605783929132</v>
      </c>
      <c r="AL272" s="10">
        <f t="shared" si="378"/>
        <v>92.152543220542981</v>
      </c>
      <c r="AM272" s="10">
        <f t="shared" si="379"/>
        <v>22.585631983080578</v>
      </c>
      <c r="AN272" s="10">
        <f t="shared" si="380"/>
        <v>7.0705563502810458</v>
      </c>
      <c r="AO272" s="7">
        <f t="shared" si="381"/>
        <v>2.3524169646959693E-3</v>
      </c>
      <c r="AP272" s="7">
        <f t="shared" si="382"/>
        <v>2.9634249336978969E-3</v>
      </c>
      <c r="AQ272" s="7">
        <f t="shared" si="383"/>
        <v>2.6882003228890063E-3</v>
      </c>
      <c r="AR272" s="1">
        <f t="shared" si="389"/>
        <v>232707.75486785013</v>
      </c>
      <c r="AS272" s="1">
        <f t="shared" si="384"/>
        <v>113548.53855483473</v>
      </c>
      <c r="AT272" s="1">
        <f t="shared" si="385"/>
        <v>41601.734720485219</v>
      </c>
      <c r="AU272" s="1">
        <f t="shared" si="344"/>
        <v>46541.550973570033</v>
      </c>
      <c r="AV272" s="1">
        <f t="shared" si="345"/>
        <v>22709.707710966948</v>
      </c>
      <c r="AW272" s="1">
        <f t="shared" si="346"/>
        <v>8320.3469440970439</v>
      </c>
      <c r="AX272" s="1">
        <f t="shared" si="408"/>
        <v>159743.86607168891</v>
      </c>
      <c r="AY272" s="1">
        <f t="shared" si="391"/>
        <v>30645.68831366505</v>
      </c>
      <c r="AZ272" s="1">
        <f t="shared" si="392"/>
        <v>7615.9878840765778</v>
      </c>
      <c r="BA272" s="1">
        <f t="shared" si="409"/>
        <v>13963.09113646641</v>
      </c>
      <c r="BB272" s="1">
        <f t="shared" si="410"/>
        <v>30620.541901629174</v>
      </c>
      <c r="BC272" s="1">
        <f t="shared" si="411"/>
        <v>39058.519315085869</v>
      </c>
      <c r="BD272" s="1">
        <f t="shared" si="393"/>
        <v>163.59528668902519</v>
      </c>
      <c r="BE272">
        <f t="shared" si="420"/>
        <v>0</v>
      </c>
      <c r="BF272">
        <f t="shared" si="421"/>
        <v>0</v>
      </c>
      <c r="BG272">
        <f t="shared" si="422"/>
        <v>0</v>
      </c>
      <c r="BH272">
        <f t="shared" si="394"/>
        <v>0</v>
      </c>
      <c r="BI272">
        <f t="shared" si="412"/>
        <v>0</v>
      </c>
      <c r="BJ272">
        <f t="shared" si="395"/>
        <v>0</v>
      </c>
      <c r="BK272">
        <f t="shared" si="396"/>
        <v>0</v>
      </c>
      <c r="BL272">
        <f t="shared" si="397"/>
        <v>0</v>
      </c>
      <c r="BM272">
        <f t="shared" si="398"/>
        <v>0</v>
      </c>
      <c r="BN272">
        <f t="shared" si="399"/>
        <v>0</v>
      </c>
      <c r="BO272">
        <f t="shared" si="413"/>
        <v>0</v>
      </c>
      <c r="BP272">
        <f t="shared" si="414"/>
        <v>0</v>
      </c>
      <c r="BQ272">
        <f t="shared" si="415"/>
        <v>0</v>
      </c>
      <c r="BR272" s="13">
        <f t="shared" si="390"/>
        <v>1.9558952284996121E-3</v>
      </c>
      <c r="BS272" s="8">
        <f>BS$3*temperature!$I382</f>
        <v>-41.77062674424274</v>
      </c>
      <c r="BT272" s="8">
        <f>BT$3*temperature!$I382</f>
        <v>-38.60686293298523</v>
      </c>
      <c r="BU272" s="8">
        <f>BU$3*temperature!$I382</f>
        <v>-33.893501193326955</v>
      </c>
      <c r="BV272" s="8">
        <f t="shared" si="416"/>
        <v>-27.116934561887756</v>
      </c>
      <c r="BW272" s="8">
        <f t="shared" si="400"/>
        <v>-18.152974226045341</v>
      </c>
      <c r="BX272" s="8">
        <f t="shared" si="401"/>
        <v>-15.936748206164761</v>
      </c>
      <c r="BY272" s="15">
        <f t="shared" si="417"/>
        <v>0.35081331846127267</v>
      </c>
      <c r="BZ272" s="15">
        <f t="shared" si="402"/>
        <v>0.52979929352053978</v>
      </c>
      <c r="CA272" s="15">
        <f t="shared" si="403"/>
        <v>0.52979929352053978</v>
      </c>
      <c r="CB272" s="8">
        <f t="shared" si="418"/>
        <v>7.3268460911774911</v>
      </c>
      <c r="CC272" s="8">
        <f t="shared" si="404"/>
        <v>10.226944353469946</v>
      </c>
      <c r="CD272" s="8">
        <f t="shared" si="405"/>
        <v>8.9783764935810968</v>
      </c>
      <c r="CE272" s="8">
        <f t="shared" si="419"/>
        <v>-34.443780653065247</v>
      </c>
      <c r="CF272" s="8">
        <f t="shared" si="406"/>
        <v>-28.379918579515287</v>
      </c>
      <c r="CG272" s="8">
        <f t="shared" si="407"/>
        <v>-24.91512469974586</v>
      </c>
      <c r="CH272" s="8">
        <f>CH$3*temperature!$I382+CH$4*temperature!$I382^2</f>
        <v>-34.443780653065247</v>
      </c>
      <c r="CI272" s="8">
        <f>CI$3*temperature!$I382+CI$4*temperature!$I382^2</f>
        <v>-28.379955452404111</v>
      </c>
      <c r="CJ272" s="8">
        <f>CJ$3*temperature!$I382+CJ$4*temperature!$I382^2</f>
        <v>-24.91514352078827</v>
      </c>
      <c r="CK272" s="13"/>
      <c r="CL272" s="13"/>
      <c r="CM272" s="13"/>
    </row>
    <row r="273" spans="1:91" x14ac:dyDescent="0.3">
      <c r="A273">
        <f t="shared" si="347"/>
        <v>2227</v>
      </c>
      <c r="B273" s="4">
        <f t="shared" si="348"/>
        <v>1165.4044670443129</v>
      </c>
      <c r="C273" s="4">
        <f t="shared" si="349"/>
        <v>2964.1638552463087</v>
      </c>
      <c r="D273" s="4">
        <f t="shared" si="350"/>
        <v>4369.9381277707107</v>
      </c>
      <c r="E273" s="11">
        <f t="shared" si="351"/>
        <v>6.0207461933216772E-8</v>
      </c>
      <c r="F273" s="11">
        <f t="shared" si="352"/>
        <v>1.1861273724873601E-7</v>
      </c>
      <c r="G273" s="11">
        <f t="shared" si="353"/>
        <v>2.4214368378459877E-7</v>
      </c>
      <c r="H273" s="4">
        <f t="shared" si="354"/>
        <v>233069.24526569931</v>
      </c>
      <c r="I273" s="4">
        <f t="shared" si="355"/>
        <v>113875.63003532245</v>
      </c>
      <c r="J273" s="4">
        <f t="shared" si="356"/>
        <v>41713.030087506799</v>
      </c>
      <c r="K273" s="4">
        <f t="shared" si="357"/>
        <v>199990.0050639133</v>
      </c>
      <c r="L273" s="4">
        <f t="shared" si="358"/>
        <v>38417.454498600891</v>
      </c>
      <c r="M273" s="4">
        <f t="shared" si="359"/>
        <v>9545.4509578574671</v>
      </c>
      <c r="N273" s="11">
        <f t="shared" si="360"/>
        <v>1.5533490301928854E-3</v>
      </c>
      <c r="O273" s="11">
        <f t="shared" si="361"/>
        <v>2.880512400705415E-3</v>
      </c>
      <c r="P273" s="11">
        <f t="shared" si="362"/>
        <v>2.6750150498522363E-3</v>
      </c>
      <c r="Q273" s="4">
        <f t="shared" si="363"/>
        <v>3151.7986779527846</v>
      </c>
      <c r="R273" s="4">
        <f t="shared" si="364"/>
        <v>4777.33630243063</v>
      </c>
      <c r="S273" s="4">
        <f t="shared" si="365"/>
        <v>3275.6570110391121</v>
      </c>
      <c r="T273" s="4">
        <f t="shared" si="366"/>
        <v>13.523014048291653</v>
      </c>
      <c r="U273" s="4">
        <f t="shared" si="367"/>
        <v>41.952227188106662</v>
      </c>
      <c r="V273" s="4">
        <f t="shared" si="368"/>
        <v>78.528387992129666</v>
      </c>
      <c r="W273" s="11">
        <f t="shared" si="369"/>
        <v>-1.0734613539272964E-2</v>
      </c>
      <c r="X273" s="11">
        <f t="shared" si="370"/>
        <v>-1.217998157191269E-2</v>
      </c>
      <c r="Y273" s="11">
        <f t="shared" si="371"/>
        <v>-9.7425357312937999E-3</v>
      </c>
      <c r="Z273" s="4">
        <f t="shared" si="386"/>
        <v>3052.1217625385093</v>
      </c>
      <c r="AA273" s="4">
        <f t="shared" si="387"/>
        <v>14788.507025131485</v>
      </c>
      <c r="AB273" s="4">
        <f t="shared" si="388"/>
        <v>64195.176508724828</v>
      </c>
      <c r="AC273" s="12">
        <f t="shared" si="372"/>
        <v>0.95946760039985601</v>
      </c>
      <c r="AD273" s="12">
        <f t="shared" si="373"/>
        <v>3.0666596868144254</v>
      </c>
      <c r="AE273" s="12">
        <f t="shared" si="374"/>
        <v>19.458636228520025</v>
      </c>
      <c r="AF273" s="11">
        <f t="shared" si="375"/>
        <v>-4.0504037456468023E-3</v>
      </c>
      <c r="AG273" s="11">
        <f t="shared" si="376"/>
        <v>2.9673830763510267E-4</v>
      </c>
      <c r="AH273" s="11">
        <f t="shared" si="377"/>
        <v>9.7937136394747881E-3</v>
      </c>
      <c r="AI273" s="1">
        <f t="shared" si="341"/>
        <v>457995.02804734797</v>
      </c>
      <c r="AJ273" s="1">
        <f t="shared" si="342"/>
        <v>220723.47640218836</v>
      </c>
      <c r="AK273" s="1">
        <f t="shared" si="343"/>
        <v>81031.892149633262</v>
      </c>
      <c r="AL273" s="10">
        <f t="shared" si="378"/>
        <v>92.36715661449476</v>
      </c>
      <c r="AM273" s="10">
        <f t="shared" si="379"/>
        <v>22.651893499792944</v>
      </c>
      <c r="AN273" s="10">
        <f t="shared" si="380"/>
        <v>7.0893733514262385</v>
      </c>
      <c r="AO273" s="7">
        <f t="shared" si="381"/>
        <v>2.3288927950490096E-3</v>
      </c>
      <c r="AP273" s="7">
        <f t="shared" si="382"/>
        <v>2.9337906843609177E-3</v>
      </c>
      <c r="AQ273" s="7">
        <f t="shared" si="383"/>
        <v>2.6613183196601163E-3</v>
      </c>
      <c r="AR273" s="1">
        <f t="shared" si="389"/>
        <v>233069.24526569931</v>
      </c>
      <c r="AS273" s="1">
        <f t="shared" si="384"/>
        <v>113875.63003532245</v>
      </c>
      <c r="AT273" s="1">
        <f t="shared" si="385"/>
        <v>41713.030087506799</v>
      </c>
      <c r="AU273" s="1">
        <f t="shared" si="344"/>
        <v>46613.849053139864</v>
      </c>
      <c r="AV273" s="1">
        <f t="shared" si="345"/>
        <v>22775.126007064493</v>
      </c>
      <c r="AW273" s="1">
        <f t="shared" si="346"/>
        <v>8342.6060175013608</v>
      </c>
      <c r="AX273" s="1">
        <f t="shared" si="408"/>
        <v>159992.00405113064</v>
      </c>
      <c r="AY273" s="1">
        <f t="shared" si="391"/>
        <v>30733.963598880709</v>
      </c>
      <c r="AZ273" s="1">
        <f t="shared" si="392"/>
        <v>7636.3607662859731</v>
      </c>
      <c r="BA273" s="1">
        <f t="shared" si="409"/>
        <v>13964.900852503402</v>
      </c>
      <c r="BB273" s="1">
        <f t="shared" si="410"/>
        <v>30629.071570567456</v>
      </c>
      <c r="BC273" s="1">
        <f t="shared" si="411"/>
        <v>39070.202815949895</v>
      </c>
      <c r="BD273" s="1">
        <f t="shared" si="393"/>
        <v>158.87219528772437</v>
      </c>
      <c r="BE273">
        <f t="shared" si="420"/>
        <v>0</v>
      </c>
      <c r="BF273">
        <f t="shared" si="421"/>
        <v>0</v>
      </c>
      <c r="BG273">
        <f t="shared" si="422"/>
        <v>0</v>
      </c>
      <c r="BH273">
        <f t="shared" si="394"/>
        <v>0</v>
      </c>
      <c r="BI273">
        <f t="shared" si="412"/>
        <v>0</v>
      </c>
      <c r="BJ273">
        <f t="shared" si="395"/>
        <v>0</v>
      </c>
      <c r="BK273">
        <f t="shared" si="396"/>
        <v>0</v>
      </c>
      <c r="BL273">
        <f t="shared" si="397"/>
        <v>0</v>
      </c>
      <c r="BM273">
        <f t="shared" si="398"/>
        <v>0</v>
      </c>
      <c r="BN273">
        <f t="shared" si="399"/>
        <v>0</v>
      </c>
      <c r="BO273">
        <f t="shared" si="413"/>
        <v>0</v>
      </c>
      <c r="BP273">
        <f t="shared" si="414"/>
        <v>0</v>
      </c>
      <c r="BQ273">
        <f t="shared" si="415"/>
        <v>0</v>
      </c>
      <c r="BR273" s="13">
        <f t="shared" si="390"/>
        <v>1.898927406310303E-3</v>
      </c>
      <c r="BS273" s="8">
        <f>BS$3*temperature!$I383</f>
        <v>-41.884640272924827</v>
      </c>
      <c r="BT273" s="8">
        <f>BT$3*temperature!$I383</f>
        <v>-38.712240922673686</v>
      </c>
      <c r="BU273" s="8">
        <f>BU$3*temperature!$I383</f>
        <v>-33.986013994106855</v>
      </c>
      <c r="BV273" s="8">
        <f t="shared" si="416"/>
        <v>-27.150843988220643</v>
      </c>
      <c r="BW273" s="8">
        <f t="shared" si="400"/>
        <v>-18.146541460189688</v>
      </c>
      <c r="BX273" s="8">
        <f t="shared" si="401"/>
        <v>-15.931100791673112</v>
      </c>
      <c r="BY273" s="15">
        <f t="shared" si="417"/>
        <v>0.35177086847821021</v>
      </c>
      <c r="BZ273" s="15">
        <f t="shared" si="402"/>
        <v>0.53124538834016988</v>
      </c>
      <c r="CA273" s="15">
        <f t="shared" si="403"/>
        <v>0.53124538834016988</v>
      </c>
      <c r="CB273" s="8">
        <f t="shared" si="418"/>
        <v>7.3668981423520918</v>
      </c>
      <c r="CC273" s="8">
        <f t="shared" si="404"/>
        <v>10.282849731241999</v>
      </c>
      <c r="CD273" s="8">
        <f t="shared" si="405"/>
        <v>9.0274566012168709</v>
      </c>
      <c r="CE273" s="8">
        <f t="shared" si="419"/>
        <v>-34.517742130572735</v>
      </c>
      <c r="CF273" s="8">
        <f t="shared" si="406"/>
        <v>-28.429391191431687</v>
      </c>
      <c r="CG273" s="8">
        <f t="shared" si="407"/>
        <v>-24.958557392889983</v>
      </c>
      <c r="CH273" s="8">
        <f>CH$3*temperature!$I383+CH$4*temperature!$I383^2</f>
        <v>-34.517742130572735</v>
      </c>
      <c r="CI273" s="8">
        <f>CI$3*temperature!$I383+CI$4*temperature!$I383^2</f>
        <v>-28.429428051253836</v>
      </c>
      <c r="CJ273" s="8">
        <f>CJ$3*temperature!$I383+CJ$4*temperature!$I383^2</f>
        <v>-24.958576207262809</v>
      </c>
      <c r="CK273" s="13"/>
      <c r="CL273" s="13"/>
      <c r="CM273" s="13"/>
    </row>
    <row r="274" spans="1:91" x14ac:dyDescent="0.3">
      <c r="A274">
        <f t="shared" si="347"/>
        <v>2228</v>
      </c>
      <c r="B274" s="4">
        <f t="shared" si="348"/>
        <v>1165.4045337020557</v>
      </c>
      <c r="C274" s="4">
        <f t="shared" si="349"/>
        <v>2964.1641892545176</v>
      </c>
      <c r="D274" s="4">
        <f t="shared" si="350"/>
        <v>4369.9391330159815</v>
      </c>
      <c r="E274" s="11">
        <f t="shared" si="351"/>
        <v>5.7197088836555931E-8</v>
      </c>
      <c r="F274" s="11">
        <f t="shared" si="352"/>
        <v>1.126821003862992E-7</v>
      </c>
      <c r="G274" s="11">
        <f t="shared" si="353"/>
        <v>2.3003649959536881E-7</v>
      </c>
      <c r="H274" s="4">
        <f t="shared" si="354"/>
        <v>233425.98393605294</v>
      </c>
      <c r="I274" s="4">
        <f t="shared" si="355"/>
        <v>114200.08047072968</v>
      </c>
      <c r="J274" s="4">
        <f t="shared" si="356"/>
        <v>41823.417498121082</v>
      </c>
      <c r="K274" s="4">
        <f t="shared" si="357"/>
        <v>200296.1007836014</v>
      </c>
      <c r="L274" s="4">
        <f t="shared" si="358"/>
        <v>38526.907815943487</v>
      </c>
      <c r="M274" s="4">
        <f t="shared" si="359"/>
        <v>9570.7093909237119</v>
      </c>
      <c r="N274" s="11">
        <f t="shared" si="360"/>
        <v>1.5305550874418206E-3</v>
      </c>
      <c r="O274" s="11">
        <f t="shared" si="361"/>
        <v>2.8490517857340247E-3</v>
      </c>
      <c r="P274" s="11">
        <f t="shared" si="362"/>
        <v>2.6461225538487732E-3</v>
      </c>
      <c r="Q274" s="4">
        <f t="shared" si="363"/>
        <v>3122.7377335121732</v>
      </c>
      <c r="R274" s="4">
        <f t="shared" si="364"/>
        <v>4732.5940658566751</v>
      </c>
      <c r="S274" s="4">
        <f t="shared" si="365"/>
        <v>3252.3278973623687</v>
      </c>
      <c r="T274" s="4">
        <f t="shared" si="366"/>
        <v>13.377849718597083</v>
      </c>
      <c r="U274" s="4">
        <f t="shared" si="367"/>
        <v>41.44124983405483</v>
      </c>
      <c r="V274" s="4">
        <f t="shared" si="368"/>
        <v>77.763322366195439</v>
      </c>
      <c r="W274" s="11">
        <f t="shared" si="369"/>
        <v>-1.0734613539272964E-2</v>
      </c>
      <c r="X274" s="11">
        <f t="shared" si="370"/>
        <v>-1.217998157191269E-2</v>
      </c>
      <c r="Y274" s="11">
        <f t="shared" si="371"/>
        <v>-9.7425357312937999E-3</v>
      </c>
      <c r="Z274" s="4">
        <f t="shared" si="386"/>
        <v>3011.8000962386536</v>
      </c>
      <c r="AA274" s="4">
        <f t="shared" si="387"/>
        <v>14654.812003105118</v>
      </c>
      <c r="AB274" s="4">
        <f t="shared" si="388"/>
        <v>64364.067713969023</v>
      </c>
      <c r="AC274" s="12">
        <f t="shared" si="372"/>
        <v>0.95558136923736969</v>
      </c>
      <c r="AD274" s="12">
        <f t="shared" si="373"/>
        <v>3.0675696822199834</v>
      </c>
      <c r="AE274" s="12">
        <f t="shared" si="374"/>
        <v>19.649208539556859</v>
      </c>
      <c r="AF274" s="11">
        <f t="shared" si="375"/>
        <v>-4.0504037456468023E-3</v>
      </c>
      <c r="AG274" s="11">
        <f t="shared" si="376"/>
        <v>2.9673830763510267E-4</v>
      </c>
      <c r="AH274" s="11">
        <f t="shared" si="377"/>
        <v>9.7937136394747881E-3</v>
      </c>
      <c r="AI274" s="1">
        <f t="shared" si="341"/>
        <v>458809.37429575302</v>
      </c>
      <c r="AJ274" s="1">
        <f t="shared" si="342"/>
        <v>221426.25476903404</v>
      </c>
      <c r="AK274" s="1">
        <f t="shared" si="343"/>
        <v>81271.308952171297</v>
      </c>
      <c r="AL274" s="10">
        <f t="shared" si="378"/>
        <v>92.580118687978043</v>
      </c>
      <c r="AM274" s="10">
        <f t="shared" si="379"/>
        <v>22.717684854784444</v>
      </c>
      <c r="AN274" s="10">
        <f t="shared" si="380"/>
        <v>7.1080517598095483</v>
      </c>
      <c r="AO274" s="7">
        <f t="shared" si="381"/>
        <v>2.3056038670985195E-3</v>
      </c>
      <c r="AP274" s="7">
        <f t="shared" si="382"/>
        <v>2.9044527775173084E-3</v>
      </c>
      <c r="AQ274" s="7">
        <f t="shared" si="383"/>
        <v>2.6347051364635152E-3</v>
      </c>
      <c r="AR274" s="1">
        <f t="shared" si="389"/>
        <v>233425.98393605294</v>
      </c>
      <c r="AS274" s="1">
        <f t="shared" si="384"/>
        <v>114200.08047072968</v>
      </c>
      <c r="AT274" s="1">
        <f t="shared" si="385"/>
        <v>41823.417498121082</v>
      </c>
      <c r="AU274" s="1">
        <f t="shared" si="344"/>
        <v>46685.196787210589</v>
      </c>
      <c r="AV274" s="1">
        <f t="shared" si="345"/>
        <v>22840.016094145936</v>
      </c>
      <c r="AW274" s="1">
        <f t="shared" si="346"/>
        <v>8364.683499624216</v>
      </c>
      <c r="AX274" s="1">
        <f t="shared" si="408"/>
        <v>160236.88062688112</v>
      </c>
      <c r="AY274" s="1">
        <f t="shared" si="391"/>
        <v>30821.526252754793</v>
      </c>
      <c r="AZ274" s="1">
        <f t="shared" si="392"/>
        <v>7656.5675127389704</v>
      </c>
      <c r="BA274" s="1">
        <f t="shared" si="409"/>
        <v>13966.684003446631</v>
      </c>
      <c r="BB274" s="1">
        <f t="shared" si="410"/>
        <v>30637.508071790486</v>
      </c>
      <c r="BC274" s="1">
        <f t="shared" si="411"/>
        <v>39081.759925877297</v>
      </c>
      <c r="BD274" s="1">
        <f t="shared" si="393"/>
        <v>154.28499784280066</v>
      </c>
      <c r="BE274">
        <f t="shared" si="420"/>
        <v>0</v>
      </c>
      <c r="BF274">
        <f t="shared" si="421"/>
        <v>0</v>
      </c>
      <c r="BG274">
        <f t="shared" si="422"/>
        <v>0</v>
      </c>
      <c r="BH274">
        <f t="shared" si="394"/>
        <v>0</v>
      </c>
      <c r="BI274">
        <f t="shared" si="412"/>
        <v>0</v>
      </c>
      <c r="BJ274">
        <f t="shared" si="395"/>
        <v>0</v>
      </c>
      <c r="BK274">
        <f t="shared" si="396"/>
        <v>0</v>
      </c>
      <c r="BL274">
        <f t="shared" si="397"/>
        <v>0</v>
      </c>
      <c r="BM274">
        <f t="shared" si="398"/>
        <v>0</v>
      </c>
      <c r="BN274">
        <f t="shared" si="399"/>
        <v>0</v>
      </c>
      <c r="BO274">
        <f t="shared" si="413"/>
        <v>0</v>
      </c>
      <c r="BP274">
        <f t="shared" si="414"/>
        <v>0</v>
      </c>
      <c r="BQ274">
        <f t="shared" si="415"/>
        <v>0</v>
      </c>
      <c r="BR274" s="13">
        <f t="shared" si="390"/>
        <v>1.843618841077964E-3</v>
      </c>
      <c r="BS274" s="8">
        <f>BS$3*temperature!$I384</f>
        <v>-41.998137222889852</v>
      </c>
      <c r="BT274" s="8">
        <f>BT$3*temperature!$I384</f>
        <v>-38.817141460016366</v>
      </c>
      <c r="BU274" s="8">
        <f>BU$3*temperature!$I384</f>
        <v>-34.07810763284089</v>
      </c>
      <c r="BV274" s="8">
        <f t="shared" si="416"/>
        <v>-27.184382910270426</v>
      </c>
      <c r="BW274" s="8">
        <f t="shared" si="400"/>
        <v>-18.139835135326404</v>
      </c>
      <c r="BX274" s="8">
        <f t="shared" si="401"/>
        <v>-15.925213215929103</v>
      </c>
      <c r="BY274" s="15">
        <f t="shared" si="417"/>
        <v>0.35272407997528099</v>
      </c>
      <c r="BZ274" s="15">
        <f t="shared" si="402"/>
        <v>0.53268493111448301</v>
      </c>
      <c r="CA274" s="15">
        <f t="shared" si="403"/>
        <v>0.53268493111448301</v>
      </c>
      <c r="CB274" s="8">
        <f t="shared" si="418"/>
        <v>7.4068771563097124</v>
      </c>
      <c r="CC274" s="8">
        <f t="shared" si="404"/>
        <v>10.338653162344981</v>
      </c>
      <c r="CD274" s="8">
        <f t="shared" si="405"/>
        <v>9.0764472084558925</v>
      </c>
      <c r="CE274" s="8">
        <f t="shared" si="419"/>
        <v>-34.591260066580141</v>
      </c>
      <c r="CF274" s="8">
        <f t="shared" si="406"/>
        <v>-28.478488297671383</v>
      </c>
      <c r="CG274" s="8">
        <f t="shared" si="407"/>
        <v>-25.001660424384994</v>
      </c>
      <c r="CH274" s="8">
        <f>CH$3*temperature!$I384+CH$4*temperature!$I384^2</f>
        <v>-34.591260066580141</v>
      </c>
      <c r="CI274" s="8">
        <f>CI$3*temperature!$I384+CI$4*temperature!$I384^2</f>
        <v>-28.478525143871188</v>
      </c>
      <c r="CJ274" s="8">
        <f>CJ$3*temperature!$I384+CJ$4*temperature!$I384^2</f>
        <v>-25.001679231804619</v>
      </c>
      <c r="CK274" s="13"/>
      <c r="CL274" s="13"/>
      <c r="CM274" s="13"/>
    </row>
    <row r="275" spans="1:91" x14ac:dyDescent="0.3">
      <c r="A275">
        <f t="shared" si="347"/>
        <v>2229</v>
      </c>
      <c r="B275" s="4">
        <f t="shared" si="348"/>
        <v>1165.4045970269151</v>
      </c>
      <c r="C275" s="4">
        <f t="shared" si="349"/>
        <v>2964.164506562352</v>
      </c>
      <c r="D275" s="4">
        <f t="shared" si="350"/>
        <v>4369.9400879992081</v>
      </c>
      <c r="E275" s="11">
        <f t="shared" si="351"/>
        <v>5.4337234394728134E-8</v>
      </c>
      <c r="F275" s="11">
        <f t="shared" si="352"/>
        <v>1.0704799536698424E-7</v>
      </c>
      <c r="G275" s="11">
        <f t="shared" si="353"/>
        <v>2.1853467461560036E-7</v>
      </c>
      <c r="H275" s="4">
        <f t="shared" si="354"/>
        <v>233778.00400944464</v>
      </c>
      <c r="I275" s="4">
        <f t="shared" si="355"/>
        <v>114521.89836656387</v>
      </c>
      <c r="J275" s="4">
        <f t="shared" si="356"/>
        <v>41932.900393532866</v>
      </c>
      <c r="K275" s="4">
        <f t="shared" si="357"/>
        <v>200598.14815029901</v>
      </c>
      <c r="L275" s="4">
        <f t="shared" si="358"/>
        <v>38635.473204346214</v>
      </c>
      <c r="M275" s="4">
        <f t="shared" si="359"/>
        <v>9595.7609370182436</v>
      </c>
      <c r="N275" s="11">
        <f t="shared" si="360"/>
        <v>1.5080042273210026E-3</v>
      </c>
      <c r="O275" s="11">
        <f t="shared" si="361"/>
        <v>2.8179107682708704E-3</v>
      </c>
      <c r="P275" s="11">
        <f t="shared" si="362"/>
        <v>2.6175223874511655E-3</v>
      </c>
      <c r="Q275" s="4">
        <f t="shared" si="363"/>
        <v>3093.875070187074</v>
      </c>
      <c r="R275" s="4">
        <f t="shared" si="364"/>
        <v>4688.125254408983</v>
      </c>
      <c r="S275" s="4">
        <f t="shared" si="365"/>
        <v>3229.0727847523963</v>
      </c>
      <c r="T275" s="4">
        <f t="shared" si="366"/>
        <v>13.234243671881472</v>
      </c>
      <c r="U275" s="4">
        <f t="shared" si="367"/>
        <v>40.936496174759014</v>
      </c>
      <c r="V275" s="4">
        <f t="shared" si="368"/>
        <v>77.005710419458666</v>
      </c>
      <c r="W275" s="11">
        <f t="shared" si="369"/>
        <v>-1.0734613539272964E-2</v>
      </c>
      <c r="X275" s="11">
        <f t="shared" si="370"/>
        <v>-1.217998157191269E-2</v>
      </c>
      <c r="Y275" s="11">
        <f t="shared" si="371"/>
        <v>-9.7425357312937999E-3</v>
      </c>
      <c r="Z275" s="4">
        <f t="shared" si="386"/>
        <v>2971.943472873048</v>
      </c>
      <c r="AA275" s="4">
        <f t="shared" si="387"/>
        <v>14521.869991477166</v>
      </c>
      <c r="AB275" s="4">
        <f t="shared" si="388"/>
        <v>64531.542917340179</v>
      </c>
      <c r="AC275" s="12">
        <f t="shared" si="372"/>
        <v>0.95171087888014039</v>
      </c>
      <c r="AD275" s="12">
        <f t="shared" si="373"/>
        <v>3.068479947656038</v>
      </c>
      <c r="AE275" s="12">
        <f t="shared" si="374"/>
        <v>19.8416472612356</v>
      </c>
      <c r="AF275" s="11">
        <f t="shared" si="375"/>
        <v>-4.0504037456468023E-3</v>
      </c>
      <c r="AG275" s="11">
        <f t="shared" si="376"/>
        <v>2.9673830763510267E-4</v>
      </c>
      <c r="AH275" s="11">
        <f t="shared" si="377"/>
        <v>9.7937136394747881E-3</v>
      </c>
      <c r="AI275" s="1">
        <f t="shared" si="341"/>
        <v>459613.6336533883</v>
      </c>
      <c r="AJ275" s="1">
        <f t="shared" si="342"/>
        <v>222123.64538627659</v>
      </c>
      <c r="AK275" s="1">
        <f t="shared" si="343"/>
        <v>81508.861556578384</v>
      </c>
      <c r="AL275" s="10">
        <f t="shared" si="378"/>
        <v>92.791437236844857</v>
      </c>
      <c r="AM275" s="10">
        <f t="shared" si="379"/>
        <v>22.783007473230935</v>
      </c>
      <c r="AN275" s="10">
        <f t="shared" si="380"/>
        <v>7.1265921040865488</v>
      </c>
      <c r="AO275" s="7">
        <f t="shared" si="381"/>
        <v>2.2825478284275343E-3</v>
      </c>
      <c r="AP275" s="7">
        <f t="shared" si="382"/>
        <v>2.8754082497421353E-3</v>
      </c>
      <c r="AQ275" s="7">
        <f t="shared" si="383"/>
        <v>2.6083580850988801E-3</v>
      </c>
      <c r="AR275" s="1">
        <f t="shared" si="389"/>
        <v>233778.00400944464</v>
      </c>
      <c r="AS275" s="1">
        <f t="shared" si="384"/>
        <v>114521.89836656387</v>
      </c>
      <c r="AT275" s="1">
        <f t="shared" si="385"/>
        <v>41932.900393532866</v>
      </c>
      <c r="AU275" s="1">
        <f t="shared" si="344"/>
        <v>46755.600801888933</v>
      </c>
      <c r="AV275" s="1">
        <f t="shared" si="345"/>
        <v>22904.379673312775</v>
      </c>
      <c r="AW275" s="1">
        <f t="shared" si="346"/>
        <v>8386.5800787065727</v>
      </c>
      <c r="AX275" s="1">
        <f t="shared" si="408"/>
        <v>160478.51852023922</v>
      </c>
      <c r="AY275" s="1">
        <f t="shared" si="391"/>
        <v>30908.378563476974</v>
      </c>
      <c r="AZ275" s="1">
        <f t="shared" si="392"/>
        <v>7676.6087496145947</v>
      </c>
      <c r="BA275" s="1">
        <f t="shared" si="409"/>
        <v>13968.440873637399</v>
      </c>
      <c r="BB275" s="1">
        <f t="shared" si="410"/>
        <v>30645.852355964726</v>
      </c>
      <c r="BC275" s="1">
        <f t="shared" si="411"/>
        <v>39093.191938526121</v>
      </c>
      <c r="BD275" s="1">
        <f t="shared" si="393"/>
        <v>149.82980271380143</v>
      </c>
      <c r="BE275">
        <f t="shared" si="420"/>
        <v>0</v>
      </c>
      <c r="BF275">
        <f t="shared" si="421"/>
        <v>0</v>
      </c>
      <c r="BG275">
        <f t="shared" si="422"/>
        <v>0</v>
      </c>
      <c r="BH275">
        <f t="shared" si="394"/>
        <v>0</v>
      </c>
      <c r="BI275">
        <f t="shared" si="412"/>
        <v>0</v>
      </c>
      <c r="BJ275">
        <f t="shared" si="395"/>
        <v>0</v>
      </c>
      <c r="BK275">
        <f t="shared" si="396"/>
        <v>0</v>
      </c>
      <c r="BL275">
        <f t="shared" si="397"/>
        <v>0</v>
      </c>
      <c r="BM275">
        <f t="shared" si="398"/>
        <v>0</v>
      </c>
      <c r="BN275">
        <f t="shared" si="399"/>
        <v>0</v>
      </c>
      <c r="BO275">
        <f t="shared" si="413"/>
        <v>0</v>
      </c>
      <c r="BP275">
        <f t="shared" si="414"/>
        <v>0</v>
      </c>
      <c r="BQ275">
        <f t="shared" si="415"/>
        <v>0</v>
      </c>
      <c r="BR275" s="13">
        <f t="shared" si="390"/>
        <v>1.7899212049300622E-3</v>
      </c>
      <c r="BS275" s="8">
        <f>BS$3*temperature!$I385</f>
        <v>-42.111121714676486</v>
      </c>
      <c r="BT275" s="8">
        <f>BT$3*temperature!$I385</f>
        <v>-38.921568353456763</v>
      </c>
      <c r="BU275" s="8">
        <f>BU$3*temperature!$I385</f>
        <v>-34.169785453014498</v>
      </c>
      <c r="BV275" s="8">
        <f t="shared" si="416"/>
        <v>-27.217555488382121</v>
      </c>
      <c r="BW275" s="8">
        <f t="shared" si="400"/>
        <v>-18.13285911546139</v>
      </c>
      <c r="BX275" s="8">
        <f t="shared" si="401"/>
        <v>-15.919088871197181</v>
      </c>
      <c r="BY275" s="15">
        <f t="shared" si="417"/>
        <v>0.35367298755909626</v>
      </c>
      <c r="BZ275" s="15">
        <f t="shared" si="402"/>
        <v>0.53411797410648421</v>
      </c>
      <c r="CA275" s="15">
        <f t="shared" si="403"/>
        <v>0.53411797410648421</v>
      </c>
      <c r="CB275" s="8">
        <f t="shared" si="418"/>
        <v>7.4467831131471831</v>
      </c>
      <c r="CC275" s="8">
        <f t="shared" si="404"/>
        <v>10.394354618997687</v>
      </c>
      <c r="CD275" s="8">
        <f t="shared" si="405"/>
        <v>9.1253482909086596</v>
      </c>
      <c r="CE275" s="8">
        <f t="shared" si="419"/>
        <v>-34.664338601529302</v>
      </c>
      <c r="CF275" s="8">
        <f t="shared" si="406"/>
        <v>-28.527213734459075</v>
      </c>
      <c r="CG275" s="8">
        <f t="shared" si="407"/>
        <v>-25.04443716210584</v>
      </c>
      <c r="CH275" s="8">
        <f>CH$3*temperature!$I385+CH$4*temperature!$I385^2</f>
        <v>-34.664338601529302</v>
      </c>
      <c r="CI275" s="8">
        <f>CI$3*temperature!$I385+CI$4*temperature!$I385^2</f>
        <v>-28.527250566488721</v>
      </c>
      <c r="CJ275" s="8">
        <f>CJ$3*temperature!$I385+CJ$4*temperature!$I385^2</f>
        <v>-25.044455962292638</v>
      </c>
      <c r="CK275" s="13"/>
      <c r="CL275" s="13"/>
      <c r="CM275" s="13"/>
    </row>
    <row r="276" spans="1:91" x14ac:dyDescent="0.3">
      <c r="A276">
        <f t="shared" si="347"/>
        <v>2230</v>
      </c>
      <c r="B276" s="4">
        <f t="shared" si="348"/>
        <v>1165.4046571855347</v>
      </c>
      <c r="C276" s="4">
        <f t="shared" si="349"/>
        <v>2964.1648080048267</v>
      </c>
      <c r="D276" s="4">
        <f t="shared" si="350"/>
        <v>4369.9409952334718</v>
      </c>
      <c r="E276" s="11">
        <f t="shared" si="351"/>
        <v>5.1620372674991723E-8</v>
      </c>
      <c r="F276" s="11">
        <f t="shared" si="352"/>
        <v>1.0169559559863502E-7</v>
      </c>
      <c r="G276" s="11">
        <f t="shared" si="353"/>
        <v>2.0760794088482034E-7</v>
      </c>
      <c r="H276" s="4">
        <f t="shared" si="354"/>
        <v>234125.33862639763</v>
      </c>
      <c r="I276" s="4">
        <f t="shared" si="355"/>
        <v>114841.09243559971</v>
      </c>
      <c r="J276" s="4">
        <f t="shared" si="356"/>
        <v>42041.482273263922</v>
      </c>
      <c r="K276" s="4">
        <f t="shared" si="357"/>
        <v>200896.17557545457</v>
      </c>
      <c r="L276" s="4">
        <f t="shared" si="358"/>
        <v>38743.153594384326</v>
      </c>
      <c r="M276" s="4">
        <f t="shared" si="359"/>
        <v>9620.6063924251648</v>
      </c>
      <c r="N276" s="11">
        <f t="shared" si="360"/>
        <v>1.4856938007836717E-3</v>
      </c>
      <c r="O276" s="11">
        <f t="shared" si="361"/>
        <v>2.7870860923220331E-3</v>
      </c>
      <c r="P276" s="11">
        <f t="shared" si="362"/>
        <v>2.5892115872825361E-3</v>
      </c>
      <c r="Q276" s="4">
        <f t="shared" si="363"/>
        <v>3065.2108840105916</v>
      </c>
      <c r="R276" s="4">
        <f t="shared" si="364"/>
        <v>4643.9315099852938</v>
      </c>
      <c r="S276" s="4">
        <f t="shared" si="365"/>
        <v>3205.8933910756123</v>
      </c>
      <c r="T276" s="4">
        <f t="shared" si="366"/>
        <v>13.092179180579256</v>
      </c>
      <c r="U276" s="4">
        <f t="shared" si="367"/>
        <v>40.437890405731778</v>
      </c>
      <c r="V276" s="4">
        <f t="shared" si="368"/>
        <v>76.255479534183422</v>
      </c>
      <c r="W276" s="11">
        <f t="shared" si="369"/>
        <v>-1.0734613539272964E-2</v>
      </c>
      <c r="X276" s="11">
        <f t="shared" si="370"/>
        <v>-1.217998157191269E-2</v>
      </c>
      <c r="Y276" s="11">
        <f t="shared" si="371"/>
        <v>-9.7425357312937999E-3</v>
      </c>
      <c r="Z276" s="4">
        <f t="shared" si="386"/>
        <v>2932.5482513974275</v>
      </c>
      <c r="AA276" s="4">
        <f t="shared" si="387"/>
        <v>14389.687039945253</v>
      </c>
      <c r="AB276" s="4">
        <f t="shared" si="388"/>
        <v>64697.607615143563</v>
      </c>
      <c r="AC276" s="12">
        <f t="shared" si="372"/>
        <v>0.94785606557155144</v>
      </c>
      <c r="AD276" s="12">
        <f t="shared" si="373"/>
        <v>3.0693904832027177</v>
      </c>
      <c r="AE276" s="12">
        <f t="shared" si="374"/>
        <v>20.035970672647611</v>
      </c>
      <c r="AF276" s="11">
        <f t="shared" si="375"/>
        <v>-4.0504037456468023E-3</v>
      </c>
      <c r="AG276" s="11">
        <f t="shared" si="376"/>
        <v>2.9673830763510267E-4</v>
      </c>
      <c r="AH276" s="11">
        <f t="shared" si="377"/>
        <v>9.7937136394747881E-3</v>
      </c>
      <c r="AI276" s="1">
        <f t="shared" si="341"/>
        <v>460407.87108993839</v>
      </c>
      <c r="AJ276" s="1">
        <f t="shared" si="342"/>
        <v>222815.66052096171</v>
      </c>
      <c r="AK276" s="1">
        <f t="shared" si="343"/>
        <v>81744.555479627117</v>
      </c>
      <c r="AL276" s="10">
        <f t="shared" si="378"/>
        <v>93.001120121470876</v>
      </c>
      <c r="AM276" s="10">
        <f t="shared" si="379"/>
        <v>22.847862816396976</v>
      </c>
      <c r="AN276" s="10">
        <f t="shared" si="380"/>
        <v>7.144994921179106</v>
      </c>
      <c r="AO276" s="7">
        <f t="shared" si="381"/>
        <v>2.259722350143259E-3</v>
      </c>
      <c r="AP276" s="7">
        <f t="shared" si="382"/>
        <v>2.8466541672447138E-3</v>
      </c>
      <c r="AQ276" s="7">
        <f t="shared" si="383"/>
        <v>2.5822745042478911E-3</v>
      </c>
      <c r="AR276" s="1">
        <f t="shared" si="389"/>
        <v>234125.33862639763</v>
      </c>
      <c r="AS276" s="1">
        <f t="shared" si="384"/>
        <v>114841.09243559971</v>
      </c>
      <c r="AT276" s="1">
        <f t="shared" si="385"/>
        <v>42041.482273263922</v>
      </c>
      <c r="AU276" s="1">
        <f t="shared" si="344"/>
        <v>46825.067725279529</v>
      </c>
      <c r="AV276" s="1">
        <f t="shared" si="345"/>
        <v>22968.218487119942</v>
      </c>
      <c r="AW276" s="1">
        <f t="shared" si="346"/>
        <v>8408.2964546527855</v>
      </c>
      <c r="AX276" s="1">
        <f t="shared" si="408"/>
        <v>160716.94046036366</v>
      </c>
      <c r="AY276" s="1">
        <f t="shared" si="391"/>
        <v>30994.522875507457</v>
      </c>
      <c r="AZ276" s="1">
        <f t="shared" si="392"/>
        <v>7696.4851139401298</v>
      </c>
      <c r="BA276" s="1">
        <f t="shared" si="409"/>
        <v>13970.171744249881</v>
      </c>
      <c r="BB276" s="1">
        <f t="shared" si="410"/>
        <v>30654.105363778959</v>
      </c>
      <c r="BC276" s="1">
        <f t="shared" si="411"/>
        <v>39104.500133600865</v>
      </c>
      <c r="BD276" s="1">
        <f t="shared" si="393"/>
        <v>145.50282897830931</v>
      </c>
      <c r="BE276">
        <f t="shared" si="420"/>
        <v>0</v>
      </c>
      <c r="BF276">
        <f t="shared" si="421"/>
        <v>0</v>
      </c>
      <c r="BG276">
        <f t="shared" si="422"/>
        <v>0</v>
      </c>
      <c r="BH276">
        <f t="shared" si="394"/>
        <v>0</v>
      </c>
      <c r="BI276">
        <f t="shared" si="412"/>
        <v>0</v>
      </c>
      <c r="BJ276">
        <f t="shared" si="395"/>
        <v>0</v>
      </c>
      <c r="BK276">
        <f t="shared" si="396"/>
        <v>0</v>
      </c>
      <c r="BL276">
        <f t="shared" si="397"/>
        <v>0</v>
      </c>
      <c r="BM276">
        <f t="shared" si="398"/>
        <v>0</v>
      </c>
      <c r="BN276">
        <f t="shared" si="399"/>
        <v>0</v>
      </c>
      <c r="BO276">
        <f t="shared" si="413"/>
        <v>0</v>
      </c>
      <c r="BP276">
        <f t="shared" si="414"/>
        <v>0</v>
      </c>
      <c r="BQ276">
        <f t="shared" si="415"/>
        <v>0</v>
      </c>
      <c r="BR276" s="13">
        <f t="shared" si="390"/>
        <v>1.737787577602002E-3</v>
      </c>
      <c r="BS276" s="8">
        <f>BS$3*temperature!$I386</f>
        <v>-42.223597841502425</v>
      </c>
      <c r="BT276" s="8">
        <f>BT$3*temperature!$I386</f>
        <v>-39.025525386186722</v>
      </c>
      <c r="BU276" s="8">
        <f>BU$3*temperature!$I386</f>
        <v>-34.261050775944355</v>
      </c>
      <c r="BV276" s="8">
        <f t="shared" si="416"/>
        <v>-27.25036583037199</v>
      </c>
      <c r="BW276" s="8">
        <f t="shared" si="400"/>
        <v>-18.125617204163426</v>
      </c>
      <c r="BX276" s="8">
        <f t="shared" si="401"/>
        <v>-15.912731096683217</v>
      </c>
      <c r="BY276" s="15">
        <f t="shared" si="417"/>
        <v>0.35461762560681043</v>
      </c>
      <c r="BZ276" s="15">
        <f t="shared" si="402"/>
        <v>0.53554456923265203</v>
      </c>
      <c r="CA276" s="15">
        <f t="shared" si="403"/>
        <v>0.53554456923265203</v>
      </c>
      <c r="CB276" s="8">
        <f t="shared" si="418"/>
        <v>7.4866160055652173</v>
      </c>
      <c r="CC276" s="8">
        <f t="shared" si="404"/>
        <v>10.449954091011648</v>
      </c>
      <c r="CD276" s="8">
        <f t="shared" si="405"/>
        <v>9.174159839630569</v>
      </c>
      <c r="CE276" s="8">
        <f t="shared" si="419"/>
        <v>-34.736981835937208</v>
      </c>
      <c r="CF276" s="8">
        <f t="shared" si="406"/>
        <v>-28.575571295175074</v>
      </c>
      <c r="CG276" s="8">
        <f t="shared" si="407"/>
        <v>-25.086890936313786</v>
      </c>
      <c r="CH276" s="8">
        <f>CH$3*temperature!$I386+CH$4*temperature!$I386^2</f>
        <v>-34.736981835937208</v>
      </c>
      <c r="CI276" s="8">
        <f>CI$3*temperature!$I386+CI$4*temperature!$I386^2</f>
        <v>-28.575608112494479</v>
      </c>
      <c r="CJ276" s="8">
        <f>CJ$3*temperature!$I386+CJ$4*temperature!$I386^2</f>
        <v>-25.086909728992083</v>
      </c>
      <c r="CK276" s="13"/>
      <c r="CL276" s="13"/>
      <c r="CM276" s="13"/>
    </row>
    <row r="277" spans="1:91" x14ac:dyDescent="0.3">
      <c r="A277">
        <f t="shared" si="347"/>
        <v>2231</v>
      </c>
      <c r="B277" s="4">
        <f t="shared" si="348"/>
        <v>1165.4047143362263</v>
      </c>
      <c r="C277" s="4">
        <f t="shared" si="349"/>
        <v>2964.165094375207</v>
      </c>
      <c r="D277" s="4">
        <f t="shared" si="350"/>
        <v>4369.9418571062006</v>
      </c>
      <c r="E277" s="11">
        <f t="shared" si="351"/>
        <v>4.9039354041242134E-8</v>
      </c>
      <c r="F277" s="11">
        <f t="shared" si="352"/>
        <v>9.6610815818703263E-8</v>
      </c>
      <c r="G277" s="11">
        <f t="shared" si="353"/>
        <v>1.972275438405793E-7</v>
      </c>
      <c r="H277" s="4">
        <f t="shared" si="354"/>
        <v>234468.02093239155</v>
      </c>
      <c r="I277" s="4">
        <f t="shared" si="355"/>
        <v>115157.67159266867</v>
      </c>
      <c r="J277" s="4">
        <f t="shared" si="356"/>
        <v>42149.16669353746</v>
      </c>
      <c r="K277" s="4">
        <f t="shared" si="357"/>
        <v>201190.21147596464</v>
      </c>
      <c r="L277" s="4">
        <f t="shared" si="358"/>
        <v>38849.951985195294</v>
      </c>
      <c r="M277" s="4">
        <f t="shared" si="359"/>
        <v>9645.2465666096687</v>
      </c>
      <c r="N277" s="11">
        <f t="shared" si="360"/>
        <v>1.463621194718101E-3</v>
      </c>
      <c r="O277" s="11">
        <f t="shared" si="361"/>
        <v>2.7565745403452802E-3</v>
      </c>
      <c r="P277" s="11">
        <f t="shared" si="362"/>
        <v>2.5611872245292489E-3</v>
      </c>
      <c r="Q277" s="4">
        <f t="shared" si="363"/>
        <v>3036.7453275120283</v>
      </c>
      <c r="R277" s="4">
        <f t="shared" si="364"/>
        <v>4600.014377424769</v>
      </c>
      <c r="S277" s="4">
        <f t="shared" si="365"/>
        <v>3182.7913861724164</v>
      </c>
      <c r="T277" s="4">
        <f t="shared" si="366"/>
        <v>12.951639696688822</v>
      </c>
      <c r="U277" s="4">
        <f t="shared" si="367"/>
        <v>39.945357645782941</v>
      </c>
      <c r="V277" s="4">
        <f t="shared" si="368"/>
        <v>75.512557800114692</v>
      </c>
      <c r="W277" s="11">
        <f t="shared" si="369"/>
        <v>-1.0734613539272964E-2</v>
      </c>
      <c r="X277" s="11">
        <f t="shared" si="370"/>
        <v>-1.217998157191269E-2</v>
      </c>
      <c r="Y277" s="11">
        <f t="shared" si="371"/>
        <v>-9.7425357312937999E-3</v>
      </c>
      <c r="Z277" s="4">
        <f t="shared" si="386"/>
        <v>2893.6107717802679</v>
      </c>
      <c r="AA277" s="4">
        <f t="shared" si="387"/>
        <v>14258.268900857738</v>
      </c>
      <c r="AB277" s="4">
        <f t="shared" si="388"/>
        <v>64862.267392700727</v>
      </c>
      <c r="AC277" s="12">
        <f t="shared" si="372"/>
        <v>0.94401686581322641</v>
      </c>
      <c r="AD277" s="12">
        <f t="shared" si="373"/>
        <v>3.0703012889401746</v>
      </c>
      <c r="AE277" s="12">
        <f t="shared" si="374"/>
        <v>20.232197231904436</v>
      </c>
      <c r="AF277" s="11">
        <f t="shared" si="375"/>
        <v>-4.0504037456468023E-3</v>
      </c>
      <c r="AG277" s="11">
        <f t="shared" si="376"/>
        <v>2.9673830763510267E-4</v>
      </c>
      <c r="AH277" s="11">
        <f t="shared" si="377"/>
        <v>9.7937136394747881E-3</v>
      </c>
      <c r="AI277" s="1">
        <f t="shared" si="341"/>
        <v>461192.15170622407</v>
      </c>
      <c r="AJ277" s="1">
        <f t="shared" si="342"/>
        <v>223502.31295598549</v>
      </c>
      <c r="AK277" s="1">
        <f t="shared" si="343"/>
        <v>81978.396386317181</v>
      </c>
      <c r="AL277" s="10">
        <f t="shared" si="378"/>
        <v>93.209175264100452</v>
      </c>
      <c r="AM277" s="10">
        <f t="shared" si="379"/>
        <v>22.912252380656916</v>
      </c>
      <c r="AN277" s="10">
        <f t="shared" si="380"/>
        <v>7.1632607560148678</v>
      </c>
      <c r="AO277" s="7">
        <f t="shared" si="381"/>
        <v>2.2371251266418263E-3</v>
      </c>
      <c r="AP277" s="7">
        <f t="shared" si="382"/>
        <v>2.8181876255722665E-3</v>
      </c>
      <c r="AQ277" s="7">
        <f t="shared" si="383"/>
        <v>2.556451759205412E-3</v>
      </c>
      <c r="AR277" s="1">
        <f t="shared" si="389"/>
        <v>234468.02093239155</v>
      </c>
      <c r="AS277" s="1">
        <f t="shared" si="384"/>
        <v>115157.67159266867</v>
      </c>
      <c r="AT277" s="1">
        <f t="shared" si="385"/>
        <v>42149.16669353746</v>
      </c>
      <c r="AU277" s="1">
        <f t="shared" si="344"/>
        <v>46893.604186478311</v>
      </c>
      <c r="AV277" s="1">
        <f t="shared" si="345"/>
        <v>23031.534318533737</v>
      </c>
      <c r="AW277" s="1">
        <f t="shared" si="346"/>
        <v>8429.8333387074927</v>
      </c>
      <c r="AX277" s="1">
        <f t="shared" si="408"/>
        <v>160952.16918077174</v>
      </c>
      <c r="AY277" s="1">
        <f t="shared" si="391"/>
        <v>31079.961588156235</v>
      </c>
      <c r="AZ277" s="1">
        <f t="shared" si="392"/>
        <v>7716.1972532877362</v>
      </c>
      <c r="BA277" s="1">
        <f t="shared" si="409"/>
        <v>13971.87689333764</v>
      </c>
      <c r="BB277" s="1">
        <f t="shared" si="410"/>
        <v>30662.268026077731</v>
      </c>
      <c r="BC277" s="1">
        <f t="shared" si="411"/>
        <v>39115.685777057224</v>
      </c>
      <c r="BD277" s="1">
        <f t="shared" si="393"/>
        <v>141.30040331126301</v>
      </c>
      <c r="BE277">
        <f t="shared" si="420"/>
        <v>0</v>
      </c>
      <c r="BF277">
        <f t="shared" si="421"/>
        <v>0</v>
      </c>
      <c r="BG277">
        <f t="shared" si="422"/>
        <v>0</v>
      </c>
      <c r="BH277">
        <f t="shared" si="394"/>
        <v>0</v>
      </c>
      <c r="BI277">
        <f t="shared" si="412"/>
        <v>0</v>
      </c>
      <c r="BJ277">
        <f t="shared" si="395"/>
        <v>0</v>
      </c>
      <c r="BK277">
        <f t="shared" si="396"/>
        <v>0</v>
      </c>
      <c r="BL277">
        <f t="shared" si="397"/>
        <v>0</v>
      </c>
      <c r="BM277">
        <f t="shared" si="398"/>
        <v>0</v>
      </c>
      <c r="BN277">
        <f t="shared" si="399"/>
        <v>0</v>
      </c>
      <c r="BO277">
        <f t="shared" si="413"/>
        <v>0</v>
      </c>
      <c r="BP277">
        <f t="shared" si="414"/>
        <v>0</v>
      </c>
      <c r="BQ277">
        <f t="shared" si="415"/>
        <v>0</v>
      </c>
      <c r="BR277" s="13">
        <f t="shared" si="390"/>
        <v>1.6871724054388368E-3</v>
      </c>
      <c r="BS277" s="8">
        <f>BS$3*temperature!$I387</f>
        <v>-42.335569668913394</v>
      </c>
      <c r="BT277" s="8">
        <f>BT$3*temperature!$I387</f>
        <v>-39.129016315822028</v>
      </c>
      <c r="BU277" s="8">
        <f>BU$3*temperature!$I387</f>
        <v>-34.351906900493546</v>
      </c>
      <c r="BV277" s="8">
        <f t="shared" si="416"/>
        <v>-27.282817992036357</v>
      </c>
      <c r="BW277" s="8">
        <f t="shared" si="400"/>
        <v>-18.118113145439928</v>
      </c>
      <c r="BX277" s="8">
        <f t="shared" si="401"/>
        <v>-15.906143179303315</v>
      </c>
      <c r="BY277" s="15">
        <f t="shared" si="417"/>
        <v>0.35555802826317301</v>
      </c>
      <c r="BZ277" s="15">
        <f t="shared" si="402"/>
        <v>0.53696476805848625</v>
      </c>
      <c r="CA277" s="15">
        <f t="shared" si="403"/>
        <v>0.53696476805848625</v>
      </c>
      <c r="CB277" s="8">
        <f t="shared" si="418"/>
        <v>7.5263758384385193</v>
      </c>
      <c r="CC277" s="8">
        <f t="shared" si="404"/>
        <v>10.50545158519105</v>
      </c>
      <c r="CD277" s="8">
        <f t="shared" si="405"/>
        <v>9.2228818605951144</v>
      </c>
      <c r="CE277" s="8">
        <f t="shared" si="419"/>
        <v>-34.809193830474875</v>
      </c>
      <c r="CF277" s="8">
        <f t="shared" si="406"/>
        <v>-28.623564730630978</v>
      </c>
      <c r="CG277" s="8">
        <f t="shared" si="407"/>
        <v>-25.12902503989843</v>
      </c>
      <c r="CH277" s="8">
        <f>CH$3*temperature!$I387+CH$4*temperature!$I387^2</f>
        <v>-34.809193830474875</v>
      </c>
      <c r="CI277" s="8">
        <f>CI$3*temperature!$I387+CI$4*temperature!$I387^2</f>
        <v>-28.62360153270766</v>
      </c>
      <c r="CJ277" s="8">
        <f>CJ$3*temperature!$I387+CJ$4*temperature!$I387^2</f>
        <v>-25.129043824796426</v>
      </c>
      <c r="CK277" s="13"/>
      <c r="CL277" s="13"/>
      <c r="CM277" s="13"/>
    </row>
    <row r="278" spans="1:91" x14ac:dyDescent="0.3">
      <c r="A278">
        <f t="shared" si="347"/>
        <v>2232</v>
      </c>
      <c r="B278" s="4">
        <f t="shared" si="348"/>
        <v>1165.4047686293861</v>
      </c>
      <c r="C278" s="4">
        <f t="shared" si="349"/>
        <v>2964.1653664270943</v>
      </c>
      <c r="D278" s="4">
        <f t="shared" si="350"/>
        <v>4369.9426758854543</v>
      </c>
      <c r="E278" s="11">
        <f t="shared" si="351"/>
        <v>4.6587386339180026E-8</v>
      </c>
      <c r="F278" s="11">
        <f t="shared" si="352"/>
        <v>9.1780275027768093E-8</v>
      </c>
      <c r="G278" s="11">
        <f t="shared" si="353"/>
        <v>1.8736616664855034E-7</v>
      </c>
      <c r="H278" s="4">
        <f t="shared" si="354"/>
        <v>234806.08407292416</v>
      </c>
      <c r="I278" s="4">
        <f t="shared" si="355"/>
        <v>115471.64494950128</v>
      </c>
      <c r="J278" s="4">
        <f t="shared" si="356"/>
        <v>42255.957265678386</v>
      </c>
      <c r="K278" s="4">
        <f t="shared" si="357"/>
        <v>201480.28426988149</v>
      </c>
      <c r="L278" s="4">
        <f t="shared" si="358"/>
        <v>38955.871442721473</v>
      </c>
      <c r="M278" s="4">
        <f t="shared" si="359"/>
        <v>9669.6822818428209</v>
      </c>
      <c r="N278" s="11">
        <f t="shared" si="360"/>
        <v>1.4417838312750231E-3</v>
      </c>
      <c r="O278" s="11">
        <f t="shared" si="361"/>
        <v>2.7263729326241215E-3</v>
      </c>
      <c r="P278" s="11">
        <f t="shared" si="362"/>
        <v>2.5334464043402782E-3</v>
      </c>
      <c r="Q278" s="4">
        <f t="shared" si="363"/>
        <v>3008.4785107901885</v>
      </c>
      <c r="R278" s="4">
        <f t="shared" si="364"/>
        <v>4556.3753064818429</v>
      </c>
      <c r="S278" s="4">
        <f t="shared" si="365"/>
        <v>3159.7683925255578</v>
      </c>
      <c r="T278" s="4">
        <f t="shared" si="366"/>
        <v>12.812608849844962</v>
      </c>
      <c r="U278" s="4">
        <f t="shared" si="367"/>
        <v>39.458823925773842</v>
      </c>
      <c r="V278" s="4">
        <f t="shared" si="368"/>
        <v>74.77687400758569</v>
      </c>
      <c r="W278" s="11">
        <f t="shared" si="369"/>
        <v>-1.0734613539272964E-2</v>
      </c>
      <c r="X278" s="11">
        <f t="shared" si="370"/>
        <v>-1.217998157191269E-2</v>
      </c>
      <c r="Y278" s="11">
        <f t="shared" si="371"/>
        <v>-9.7425357312937999E-3</v>
      </c>
      <c r="Z278" s="4">
        <f t="shared" si="386"/>
        <v>2855.1273567518301</v>
      </c>
      <c r="AA278" s="4">
        <f t="shared" si="387"/>
        <v>14127.621034888216</v>
      </c>
      <c r="AB278" s="4">
        <f t="shared" si="388"/>
        <v>65025.527921837456</v>
      </c>
      <c r="AC278" s="12">
        <f t="shared" si="372"/>
        <v>0.94019321636398279</v>
      </c>
      <c r="AD278" s="12">
        <f t="shared" si="373"/>
        <v>3.0712123649485847</v>
      </c>
      <c r="AE278" s="12">
        <f t="shared" si="374"/>
        <v>20.430345577891082</v>
      </c>
      <c r="AF278" s="11">
        <f t="shared" si="375"/>
        <v>-4.0504037456468023E-3</v>
      </c>
      <c r="AG278" s="11">
        <f t="shared" si="376"/>
        <v>2.9673830763510267E-4</v>
      </c>
      <c r="AH278" s="11">
        <f t="shared" si="377"/>
        <v>9.7937136394747881E-3</v>
      </c>
      <c r="AI278" s="1">
        <f t="shared" si="341"/>
        <v>461966.54072207998</v>
      </c>
      <c r="AJ278" s="1">
        <f t="shared" si="342"/>
        <v>224183.61597892066</v>
      </c>
      <c r="AK278" s="1">
        <f t="shared" si="343"/>
        <v>82210.390086392959</v>
      </c>
      <c r="AL278" s="10">
        <f t="shared" si="378"/>
        <v>93.41561064623717</v>
      </c>
      <c r="AM278" s="10">
        <f t="shared" si="379"/>
        <v>22.976177696528744</v>
      </c>
      <c r="AN278" s="10">
        <f t="shared" si="380"/>
        <v>7.1813901612706159</v>
      </c>
      <c r="AO278" s="7">
        <f t="shared" si="381"/>
        <v>2.2147538753754079E-3</v>
      </c>
      <c r="AP278" s="7">
        <f t="shared" si="382"/>
        <v>2.7900057493165436E-3</v>
      </c>
      <c r="AQ278" s="7">
        <f t="shared" si="383"/>
        <v>2.5308872416133577E-3</v>
      </c>
      <c r="AR278" s="1">
        <f t="shared" si="389"/>
        <v>234806.08407292416</v>
      </c>
      <c r="AS278" s="1">
        <f t="shared" si="384"/>
        <v>115471.64494950128</v>
      </c>
      <c r="AT278" s="1">
        <f t="shared" si="385"/>
        <v>42255.957265678386</v>
      </c>
      <c r="AU278" s="1">
        <f t="shared" si="344"/>
        <v>46961.216814584834</v>
      </c>
      <c r="AV278" s="1">
        <f t="shared" si="345"/>
        <v>23094.328989900256</v>
      </c>
      <c r="AW278" s="1">
        <f t="shared" si="346"/>
        <v>8451.1914531356779</v>
      </c>
      <c r="AX278" s="1">
        <f t="shared" si="408"/>
        <v>161184.22741590519</v>
      </c>
      <c r="AY278" s="1">
        <f t="shared" si="391"/>
        <v>31164.697154177178</v>
      </c>
      <c r="AZ278" s="1">
        <f t="shared" si="392"/>
        <v>7735.7458254742587</v>
      </c>
      <c r="BA278" s="1">
        <f t="shared" si="409"/>
        <v>13973.556595879072</v>
      </c>
      <c r="BB278" s="1">
        <f t="shared" si="410"/>
        <v>30670.341263991799</v>
      </c>
      <c r="BC278" s="1">
        <f t="shared" si="411"/>
        <v>39126.750121301418</v>
      </c>
      <c r="BD278" s="1">
        <f t="shared" si="393"/>
        <v>137.21895695103348</v>
      </c>
      <c r="BE278">
        <f t="shared" si="420"/>
        <v>0</v>
      </c>
      <c r="BF278">
        <f t="shared" si="421"/>
        <v>0</v>
      </c>
      <c r="BG278">
        <f t="shared" si="422"/>
        <v>0</v>
      </c>
      <c r="BH278">
        <f t="shared" si="394"/>
        <v>0</v>
      </c>
      <c r="BI278">
        <f t="shared" si="412"/>
        <v>0</v>
      </c>
      <c r="BJ278">
        <f t="shared" si="395"/>
        <v>0</v>
      </c>
      <c r="BK278">
        <f t="shared" si="396"/>
        <v>0</v>
      </c>
      <c r="BL278">
        <f t="shared" si="397"/>
        <v>0</v>
      </c>
      <c r="BM278">
        <f t="shared" si="398"/>
        <v>0</v>
      </c>
      <c r="BN278">
        <f t="shared" si="399"/>
        <v>0</v>
      </c>
      <c r="BO278">
        <f t="shared" si="413"/>
        <v>0</v>
      </c>
      <c r="BP278">
        <f t="shared" si="414"/>
        <v>0</v>
      </c>
      <c r="BQ278">
        <f t="shared" si="415"/>
        <v>0</v>
      </c>
      <c r="BR278" s="13">
        <f t="shared" si="390"/>
        <v>1.6380314615911037E-3</v>
      </c>
      <c r="BS278" s="8">
        <f>BS$3*temperature!$I388</f>
        <v>-42.44704123445576</v>
      </c>
      <c r="BT278" s="8">
        <f>BT$3*temperature!$I388</f>
        <v>-39.232044874099827</v>
      </c>
      <c r="BU278" s="8">
        <f>BU$3*temperature!$I388</f>
        <v>-34.442357102805936</v>
      </c>
      <c r="BV278" s="8">
        <f t="shared" si="416"/>
        <v>-27.314915977664818</v>
      </c>
      <c r="BW278" s="8">
        <f t="shared" si="400"/>
        <v>-18.110350624607626</v>
      </c>
      <c r="BX278" s="8">
        <f t="shared" si="401"/>
        <v>-15.899328354448222</v>
      </c>
      <c r="BY278" s="15">
        <f t="shared" si="417"/>
        <v>0.35649422943777903</v>
      </c>
      <c r="BZ278" s="15">
        <f t="shared" si="402"/>
        <v>0.53837862179435614</v>
      </c>
      <c r="CA278" s="15">
        <f t="shared" si="403"/>
        <v>0.53837862179435614</v>
      </c>
      <c r="CB278" s="8">
        <f t="shared" si="418"/>
        <v>7.5660626283954695</v>
      </c>
      <c r="CC278" s="8">
        <f t="shared" si="404"/>
        <v>10.560847124746099</v>
      </c>
      <c r="CD278" s="8">
        <f t="shared" si="405"/>
        <v>9.2715143741788566</v>
      </c>
      <c r="CE278" s="8">
        <f t="shared" si="419"/>
        <v>-34.880978606060289</v>
      </c>
      <c r="CF278" s="8">
        <f t="shared" si="406"/>
        <v>-28.671197749353723</v>
      </c>
      <c r="CG278" s="8">
        <f t="shared" si="407"/>
        <v>-25.170842728627079</v>
      </c>
      <c r="CH278" s="8">
        <f>CH$3*temperature!$I388+CH$4*temperature!$I388^2</f>
        <v>-34.880978606060296</v>
      </c>
      <c r="CI278" s="8">
        <f>CI$3*temperature!$I388+CI$4*temperature!$I388^2</f>
        <v>-28.671234535662684</v>
      </c>
      <c r="CJ278" s="8">
        <f>CJ$3*temperature!$I388+CJ$4*temperature!$I388^2</f>
        <v>-25.170861505476807</v>
      </c>
      <c r="CK278" s="13"/>
      <c r="CL278" s="13"/>
      <c r="CM278" s="13"/>
    </row>
    <row r="279" spans="1:91" x14ac:dyDescent="0.3">
      <c r="A279">
        <f t="shared" si="347"/>
        <v>2233</v>
      </c>
      <c r="B279" s="4">
        <f t="shared" si="348"/>
        <v>1165.4048202078902</v>
      </c>
      <c r="C279" s="4">
        <f t="shared" si="349"/>
        <v>2964.1656248764116</v>
      </c>
      <c r="D279" s="4">
        <f t="shared" si="350"/>
        <v>4369.9434537258912</v>
      </c>
      <c r="E279" s="11">
        <f t="shared" si="351"/>
        <v>4.4258017022221023E-8</v>
      </c>
      <c r="F279" s="11">
        <f t="shared" si="352"/>
        <v>8.7191261276379687E-8</v>
      </c>
      <c r="G279" s="11">
        <f t="shared" si="353"/>
        <v>1.7799785831612283E-7</v>
      </c>
      <c r="H279" s="4">
        <f t="shared" si="354"/>
        <v>235139.56118867133</v>
      </c>
      <c r="I279" s="4">
        <f t="shared" si="355"/>
        <v>115783.02180961953</v>
      </c>
      <c r="J279" s="4">
        <f t="shared" si="356"/>
        <v>42361.857654531785</v>
      </c>
      <c r="K279" s="4">
        <f t="shared" si="357"/>
        <v>201766.42237220716</v>
      </c>
      <c r="L279" s="4">
        <f t="shared" si="358"/>
        <v>39060.915097970283</v>
      </c>
      <c r="M279" s="4">
        <f t="shared" si="359"/>
        <v>9693.9143728309136</v>
      </c>
      <c r="N279" s="11">
        <f t="shared" si="360"/>
        <v>1.420179167220148E-3</v>
      </c>
      <c r="O279" s="11">
        <f t="shared" si="361"/>
        <v>2.6964781266223259E-3</v>
      </c>
      <c r="P279" s="11">
        <f t="shared" si="362"/>
        <v>2.5059862652978548E-3</v>
      </c>
      <c r="Q279" s="4">
        <f t="shared" si="363"/>
        <v>2980.4105025696763</v>
      </c>
      <c r="R279" s="4">
        <f t="shared" si="364"/>
        <v>4513.0156537805397</v>
      </c>
      <c r="S279" s="4">
        <f t="shared" si="365"/>
        <v>3136.8259859268696</v>
      </c>
      <c r="T279" s="4">
        <f t="shared" si="366"/>
        <v>12.675070445412008</v>
      </c>
      <c r="U279" s="4">
        <f t="shared" si="367"/>
        <v>38.978216177508571</v>
      </c>
      <c r="V279" s="4">
        <f t="shared" si="368"/>
        <v>74.048357640692331</v>
      </c>
      <c r="W279" s="11">
        <f t="shared" si="369"/>
        <v>-1.0734613539272964E-2</v>
      </c>
      <c r="X279" s="11">
        <f t="shared" si="370"/>
        <v>-1.217998157191269E-2</v>
      </c>
      <c r="Y279" s="11">
        <f t="shared" si="371"/>
        <v>-9.7425357312937999E-3</v>
      </c>
      <c r="Z279" s="4">
        <f t="shared" si="386"/>
        <v>2817.0943135025059</v>
      </c>
      <c r="AA279" s="4">
        <f t="shared" si="387"/>
        <v>13997.748616661796</v>
      </c>
      <c r="AB279" s="4">
        <f t="shared" si="388"/>
        <v>65187.394958396595</v>
      </c>
      <c r="AC279" s="12">
        <f t="shared" si="372"/>
        <v>0.93638505423879037</v>
      </c>
      <c r="AD279" s="12">
        <f t="shared" si="373"/>
        <v>3.0721237113081474</v>
      </c>
      <c r="AE279" s="12">
        <f t="shared" si="374"/>
        <v>20.630434532036457</v>
      </c>
      <c r="AF279" s="11">
        <f t="shared" si="375"/>
        <v>-4.0504037456468023E-3</v>
      </c>
      <c r="AG279" s="11">
        <f t="shared" si="376"/>
        <v>2.9673830763510267E-4</v>
      </c>
      <c r="AH279" s="11">
        <f t="shared" si="377"/>
        <v>9.7937136394747881E-3</v>
      </c>
      <c r="AI279" s="1">
        <f t="shared" si="341"/>
        <v>462731.10346445686</v>
      </c>
      <c r="AJ279" s="1">
        <f t="shared" si="342"/>
        <v>224859.58337092883</v>
      </c>
      <c r="AK279" s="1">
        <f t="shared" si="343"/>
        <v>82440.542530889346</v>
      </c>
      <c r="AL279" s="10">
        <f t="shared" si="378"/>
        <v>93.620434306079474</v>
      </c>
      <c r="AM279" s="10">
        <f t="shared" si="379"/>
        <v>23.039640327720672</v>
      </c>
      <c r="AN279" s="10">
        <f t="shared" si="380"/>
        <v>7.1993836971194609</v>
      </c>
      <c r="AO279" s="7">
        <f t="shared" si="381"/>
        <v>2.1926063366216539E-3</v>
      </c>
      <c r="AP279" s="7">
        <f t="shared" si="382"/>
        <v>2.762105691823378E-3</v>
      </c>
      <c r="AQ279" s="7">
        <f t="shared" si="383"/>
        <v>2.5055783691972241E-3</v>
      </c>
      <c r="AR279" s="1">
        <f t="shared" si="389"/>
        <v>235139.56118867133</v>
      </c>
      <c r="AS279" s="1">
        <f t="shared" si="384"/>
        <v>115783.02180961953</v>
      </c>
      <c r="AT279" s="1">
        <f t="shared" si="385"/>
        <v>42361.857654531785</v>
      </c>
      <c r="AU279" s="1">
        <f t="shared" si="344"/>
        <v>47027.912237734272</v>
      </c>
      <c r="AV279" s="1">
        <f t="shared" si="345"/>
        <v>23156.604361923906</v>
      </c>
      <c r="AW279" s="1">
        <f t="shared" si="346"/>
        <v>8472.3715309063573</v>
      </c>
      <c r="AX279" s="1">
        <f t="shared" si="408"/>
        <v>161413.13789776573</v>
      </c>
      <c r="AY279" s="1">
        <f t="shared" si="391"/>
        <v>31248.732078376222</v>
      </c>
      <c r="AZ279" s="1">
        <f t="shared" si="392"/>
        <v>7755.1314982647318</v>
      </c>
      <c r="BA279" s="1">
        <f t="shared" si="409"/>
        <v>13975.211123821893</v>
      </c>
      <c r="BB279" s="1">
        <f t="shared" si="410"/>
        <v>30678.325989065834</v>
      </c>
      <c r="BC279" s="1">
        <f t="shared" si="411"/>
        <v>39137.694405384616</v>
      </c>
      <c r="BD279" s="1">
        <f t="shared" si="393"/>
        <v>133.25502274989728</v>
      </c>
      <c r="BE279">
        <f t="shared" si="420"/>
        <v>0</v>
      </c>
      <c r="BF279">
        <f t="shared" si="421"/>
        <v>0</v>
      </c>
      <c r="BG279">
        <f t="shared" si="422"/>
        <v>0</v>
      </c>
      <c r="BH279">
        <f t="shared" si="394"/>
        <v>0</v>
      </c>
      <c r="BI279">
        <f t="shared" si="412"/>
        <v>0</v>
      </c>
      <c r="BJ279">
        <f t="shared" si="395"/>
        <v>0</v>
      </c>
      <c r="BK279">
        <f t="shared" si="396"/>
        <v>0</v>
      </c>
      <c r="BL279">
        <f t="shared" si="397"/>
        <v>0</v>
      </c>
      <c r="BM279">
        <f t="shared" si="398"/>
        <v>0</v>
      </c>
      <c r="BN279">
        <f t="shared" si="399"/>
        <v>0</v>
      </c>
      <c r="BO279">
        <f t="shared" si="413"/>
        <v>0</v>
      </c>
      <c r="BP279">
        <f t="shared" si="414"/>
        <v>0</v>
      </c>
      <c r="BQ279">
        <f t="shared" si="415"/>
        <v>0</v>
      </c>
      <c r="BR279" s="13">
        <f t="shared" si="390"/>
        <v>1.5903218073700035E-3</v>
      </c>
      <c r="BS279" s="8">
        <f>BS$3*temperature!$I389</f>
        <v>-42.558016547371935</v>
      </c>
      <c r="BT279" s="8">
        <f>BT$3*temperature!$I389</f>
        <v>-39.334614766597078</v>
      </c>
      <c r="BU279" s="8">
        <f>BU$3*temperature!$I389</f>
        <v>-34.53240463605902</v>
      </c>
      <c r="BV279" s="8">
        <f t="shared" si="416"/>
        <v>-27.346663740557357</v>
      </c>
      <c r="BW279" s="8">
        <f t="shared" si="400"/>
        <v>-18.102333269158031</v>
      </c>
      <c r="BX279" s="8">
        <f t="shared" si="401"/>
        <v>-15.892289806743118</v>
      </c>
      <c r="BY279" s="15">
        <f t="shared" si="417"/>
        <v>0.35742626280251105</v>
      </c>
      <c r="BZ279" s="15">
        <f t="shared" si="402"/>
        <v>0.53978618129163636</v>
      </c>
      <c r="CA279" s="15">
        <f t="shared" si="403"/>
        <v>0.53978618129163647</v>
      </c>
      <c r="CB279" s="8">
        <f t="shared" si="418"/>
        <v>7.6056764034072879</v>
      </c>
      <c r="CC279" s="8">
        <f t="shared" si="404"/>
        <v>10.616140748719523</v>
      </c>
      <c r="CD279" s="8">
        <f t="shared" si="405"/>
        <v>9.3200574146579509</v>
      </c>
      <c r="CE279" s="8">
        <f t="shared" si="419"/>
        <v>-34.952340143964648</v>
      </c>
      <c r="CF279" s="8">
        <f t="shared" si="406"/>
        <v>-28.718474017877554</v>
      </c>
      <c r="CG279" s="8">
        <f t="shared" si="407"/>
        <v>-25.212347221401068</v>
      </c>
      <c r="CH279" s="8">
        <f>CH$3*temperature!$I389+CH$4*temperature!$I389^2</f>
        <v>-34.952340143964648</v>
      </c>
      <c r="CI279" s="8">
        <f>CI$3*temperature!$I389+CI$4*temperature!$I389^2</f>
        <v>-28.718510787901167</v>
      </c>
      <c r="CJ279" s="8">
        <f>CJ$3*temperature!$I389+CJ$4*temperature!$I389^2</f>
        <v>-25.212365989938309</v>
      </c>
      <c r="CK279" s="13"/>
      <c r="CL279" s="13"/>
      <c r="CM279" s="13"/>
    </row>
    <row r="280" spans="1:91" x14ac:dyDescent="0.3">
      <c r="A280">
        <f t="shared" si="347"/>
        <v>2234</v>
      </c>
      <c r="B280" s="4">
        <f t="shared" si="348"/>
        <v>1165.4048692074714</v>
      </c>
      <c r="C280" s="4">
        <f t="shared" si="349"/>
        <v>2964.1658704032839</v>
      </c>
      <c r="D280" s="4">
        <f t="shared" si="350"/>
        <v>4369.9441926744385</v>
      </c>
      <c r="E280" s="11">
        <f t="shared" si="351"/>
        <v>4.2045116171109967E-8</v>
      </c>
      <c r="F280" s="11">
        <f t="shared" si="352"/>
        <v>8.2831698212560695E-8</v>
      </c>
      <c r="G280" s="11">
        <f t="shared" si="353"/>
        <v>1.6909796540031667E-7</v>
      </c>
      <c r="H280" s="4">
        <f t="shared" si="354"/>
        <v>235468.48541074581</v>
      </c>
      <c r="I280" s="4">
        <f t="shared" si="355"/>
        <v>116091.8116632833</v>
      </c>
      <c r="J280" s="4">
        <f t="shared" si="356"/>
        <v>42466.871576898418</v>
      </c>
      <c r="K280" s="4">
        <f t="shared" si="357"/>
        <v>202048.65419077504</v>
      </c>
      <c r="L280" s="4">
        <f t="shared" si="358"/>
        <v>39165.086145293426</v>
      </c>
      <c r="M280" s="4">
        <f t="shared" si="359"/>
        <v>9717.9436863490882</v>
      </c>
      <c r="N280" s="11">
        <f t="shared" si="360"/>
        <v>1.3988046933162135E-3</v>
      </c>
      <c r="O280" s="11">
        <f t="shared" si="361"/>
        <v>2.6668870163912839E-3</v>
      </c>
      <c r="P280" s="11">
        <f t="shared" si="362"/>
        <v>2.478803978867461E-3</v>
      </c>
      <c r="Q280" s="4">
        <f t="shared" si="363"/>
        <v>2952.5413312403457</v>
      </c>
      <c r="R280" s="4">
        <f t="shared" si="364"/>
        <v>4469.9366847490537</v>
      </c>
      <c r="S280" s="4">
        <f t="shared" si="365"/>
        <v>3113.9656961420592</v>
      </c>
      <c r="T280" s="4">
        <f t="shared" si="366"/>
        <v>12.539008462597449</v>
      </c>
      <c r="U280" s="4">
        <f t="shared" si="367"/>
        <v>38.50346222276049</v>
      </c>
      <c r="V280" s="4">
        <f t="shared" si="368"/>
        <v>73.326938870534264</v>
      </c>
      <c r="W280" s="11">
        <f t="shared" si="369"/>
        <v>-1.0734613539272964E-2</v>
      </c>
      <c r="X280" s="11">
        <f t="shared" si="370"/>
        <v>-1.217998157191269E-2</v>
      </c>
      <c r="Y280" s="11">
        <f t="shared" si="371"/>
        <v>-9.7425357312937999E-3</v>
      </c>
      <c r="Z280" s="4">
        <f t="shared" si="386"/>
        <v>2779.5079353315159</v>
      </c>
      <c r="AA280" s="4">
        <f t="shared" si="387"/>
        <v>13868.656540331795</v>
      </c>
      <c r="AB280" s="4">
        <f t="shared" si="388"/>
        <v>65347.87433977965</v>
      </c>
      <c r="AC280" s="12">
        <f t="shared" si="372"/>
        <v>0.9325923167077339</v>
      </c>
      <c r="AD280" s="12">
        <f t="shared" si="373"/>
        <v>3.0730353280990865</v>
      </c>
      <c r="AE280" s="12">
        <f t="shared" si="374"/>
        <v>20.832483100101154</v>
      </c>
      <c r="AF280" s="11">
        <f t="shared" si="375"/>
        <v>-4.0504037456468023E-3</v>
      </c>
      <c r="AG280" s="11">
        <f t="shared" si="376"/>
        <v>2.9673830763510267E-4</v>
      </c>
      <c r="AH280" s="11">
        <f t="shared" si="377"/>
        <v>9.7937136394747881E-3</v>
      </c>
      <c r="AI280" s="1">
        <f t="shared" si="341"/>
        <v>463485.90535574546</v>
      </c>
      <c r="AJ280" s="1">
        <f t="shared" si="342"/>
        <v>225530.22939575984</v>
      </c>
      <c r="AK280" s="1">
        <f t="shared" si="343"/>
        <v>82668.859808706766</v>
      </c>
      <c r="AL280" s="10">
        <f t="shared" si="378"/>
        <v>93.823654336001297</v>
      </c>
      <c r="AM280" s="10">
        <f t="shared" si="379"/>
        <v>23.102641870190563</v>
      </c>
      <c r="AN280" s="10">
        <f t="shared" si="380"/>
        <v>7.2172419309818849</v>
      </c>
      <c r="AO280" s="7">
        <f t="shared" si="381"/>
        <v>2.1706802732554373E-3</v>
      </c>
      <c r="AP280" s="7">
        <f t="shared" si="382"/>
        <v>2.7344846349051442E-3</v>
      </c>
      <c r="AQ280" s="7">
        <f t="shared" si="383"/>
        <v>2.4805225855052517E-3</v>
      </c>
      <c r="AR280" s="1">
        <f t="shared" si="389"/>
        <v>235468.48541074581</v>
      </c>
      <c r="AS280" s="1">
        <f t="shared" si="384"/>
        <v>116091.8116632833</v>
      </c>
      <c r="AT280" s="1">
        <f t="shared" si="385"/>
        <v>42466.871576898418</v>
      </c>
      <c r="AU280" s="1">
        <f t="shared" si="344"/>
        <v>47093.697082149163</v>
      </c>
      <c r="AV280" s="1">
        <f t="shared" si="345"/>
        <v>23218.362332656659</v>
      </c>
      <c r="AW280" s="1">
        <f t="shared" si="346"/>
        <v>8493.374315379684</v>
      </c>
      <c r="AX280" s="1">
        <f t="shared" si="408"/>
        <v>161638.92335262004</v>
      </c>
      <c r="AY280" s="1">
        <f t="shared" si="391"/>
        <v>31332.068916234748</v>
      </c>
      <c r="AZ280" s="1">
        <f t="shared" si="392"/>
        <v>7774.3549490792702</v>
      </c>
      <c r="BA280" s="1">
        <f t="shared" si="409"/>
        <v>13976.840746126663</v>
      </c>
      <c r="BB280" s="1">
        <f t="shared" si="410"/>
        <v>30686.223103383338</v>
      </c>
      <c r="BC280" s="1">
        <f t="shared" si="411"/>
        <v>39148.519855192622</v>
      </c>
      <c r="BD280" s="1">
        <f t="shared" si="393"/>
        <v>129.40523230660679</v>
      </c>
      <c r="BE280">
        <f t="shared" si="420"/>
        <v>0</v>
      </c>
      <c r="BF280">
        <f t="shared" si="421"/>
        <v>0</v>
      </c>
      <c r="BG280">
        <f t="shared" si="422"/>
        <v>0</v>
      </c>
      <c r="BH280">
        <f t="shared" si="394"/>
        <v>0</v>
      </c>
      <c r="BI280">
        <f t="shared" si="412"/>
        <v>0</v>
      </c>
      <c r="BJ280">
        <f t="shared" si="395"/>
        <v>0</v>
      </c>
      <c r="BK280">
        <f t="shared" si="396"/>
        <v>0</v>
      </c>
      <c r="BL280">
        <f t="shared" si="397"/>
        <v>0</v>
      </c>
      <c r="BM280">
        <f t="shared" si="398"/>
        <v>0</v>
      </c>
      <c r="BN280">
        <f t="shared" si="399"/>
        <v>0</v>
      </c>
      <c r="BO280">
        <f t="shared" si="413"/>
        <v>0</v>
      </c>
      <c r="BP280">
        <f t="shared" si="414"/>
        <v>0</v>
      </c>
      <c r="BQ280">
        <f t="shared" si="415"/>
        <v>0</v>
      </c>
      <c r="BR280" s="13">
        <f t="shared" si="390"/>
        <v>1.5440017547281588E-3</v>
      </c>
      <c r="BS280" s="8">
        <f>BS$3*temperature!$I390</f>
        <v>-42.668499588318042</v>
      </c>
      <c r="BT280" s="8">
        <f>BT$3*temperature!$I390</f>
        <v>-39.436729672469632</v>
      </c>
      <c r="BU280" s="8">
        <f>BU$3*temperature!$I390</f>
        <v>-34.622052730234799</v>
      </c>
      <c r="BV280" s="8">
        <f t="shared" si="416"/>
        <v>-27.378065183544884</v>
      </c>
      <c r="BW280" s="8">
        <f t="shared" si="400"/>
        <v>-18.094064649617128</v>
      </c>
      <c r="BX280" s="8">
        <f t="shared" si="401"/>
        <v>-15.88503067080236</v>
      </c>
      <c r="BY280" s="15">
        <f t="shared" si="417"/>
        <v>0.35835416178916774</v>
      </c>
      <c r="BZ280" s="15">
        <f t="shared" si="402"/>
        <v>0.54118749703912683</v>
      </c>
      <c r="CA280" s="15">
        <f t="shared" si="403"/>
        <v>0.54118749703912683</v>
      </c>
      <c r="CB280" s="8">
        <f t="shared" si="418"/>
        <v>7.6452172023865801</v>
      </c>
      <c r="CC280" s="8">
        <f t="shared" si="404"/>
        <v>10.671332511426254</v>
      </c>
      <c r="CD280" s="8">
        <f t="shared" si="405"/>
        <v>9.3685110297162204</v>
      </c>
      <c r="CE280" s="8">
        <f t="shared" si="419"/>
        <v>-35.023282385931466</v>
      </c>
      <c r="CF280" s="8">
        <f t="shared" si="406"/>
        <v>-28.765397161043381</v>
      </c>
      <c r="CG280" s="8">
        <f t="shared" si="407"/>
        <v>-25.253541700518582</v>
      </c>
      <c r="CH280" s="8">
        <f>CH$3*temperature!$I390+CH$4*temperature!$I390^2</f>
        <v>-35.023282385931466</v>
      </c>
      <c r="CI280" s="8">
        <f>CI$3*temperature!$I390+CI$4*temperature!$I390^2</f>
        <v>-28.765433914271263</v>
      </c>
      <c r="CJ280" s="8">
        <f>CJ$3*temperature!$I390+CJ$4*temperature!$I390^2</f>
        <v>-25.253560460482831</v>
      </c>
      <c r="CK280" s="13"/>
      <c r="CL280" s="13"/>
      <c r="CM280" s="13"/>
    </row>
    <row r="281" spans="1:91" x14ac:dyDescent="0.3">
      <c r="A281">
        <f t="shared" si="347"/>
        <v>2235</v>
      </c>
      <c r="B281" s="4">
        <f t="shared" si="348"/>
        <v>1165.4049157570753</v>
      </c>
      <c r="C281" s="4">
        <f t="shared" si="349"/>
        <v>2964.1661036538321</v>
      </c>
      <c r="D281" s="4">
        <f t="shared" si="350"/>
        <v>4369.9448946756766</v>
      </c>
      <c r="E281" s="11">
        <f t="shared" si="351"/>
        <v>3.9942860362554464E-8</v>
      </c>
      <c r="F281" s="11">
        <f t="shared" si="352"/>
        <v>7.8690113301932661E-8</v>
      </c>
      <c r="G281" s="11">
        <f t="shared" si="353"/>
        <v>1.6064306713030082E-7</v>
      </c>
      <c r="H281" s="4">
        <f t="shared" si="354"/>
        <v>235792.8898560463</v>
      </c>
      <c r="I281" s="4">
        <f t="shared" si="355"/>
        <v>116398.02418248847</v>
      </c>
      <c r="J281" s="4">
        <f t="shared" si="356"/>
        <v>42571.002799987233</v>
      </c>
      <c r="K281" s="4">
        <f t="shared" si="357"/>
        <v>202327.00812221091</v>
      </c>
      <c r="L281" s="4">
        <f t="shared" si="358"/>
        <v>39268.387840684227</v>
      </c>
      <c r="M281" s="4">
        <f t="shared" si="359"/>
        <v>9741.7710808792053</v>
      </c>
      <c r="N281" s="11">
        <f t="shared" si="360"/>
        <v>1.3776579336828298E-3</v>
      </c>
      <c r="O281" s="11">
        <f t="shared" si="361"/>
        <v>2.6375965319616057E-3</v>
      </c>
      <c r="P281" s="11">
        <f t="shared" si="362"/>
        <v>2.4518967488551535E-3</v>
      </c>
      <c r="Q281" s="4">
        <f t="shared" si="363"/>
        <v>2924.8709858799257</v>
      </c>
      <c r="R281" s="4">
        <f t="shared" si="364"/>
        <v>4427.1395755342446</v>
      </c>
      <c r="S281" s="4">
        <f t="shared" si="365"/>
        <v>3091.1890075733259</v>
      </c>
      <c r="T281" s="4">
        <f t="shared" si="366"/>
        <v>12.404407052585793</v>
      </c>
      <c r="U281" s="4">
        <f t="shared" si="367"/>
        <v>38.034490762432434</v>
      </c>
      <c r="V281" s="4">
        <f t="shared" si="368"/>
        <v>72.612548548521687</v>
      </c>
      <c r="W281" s="11">
        <f t="shared" si="369"/>
        <v>-1.0734613539272964E-2</v>
      </c>
      <c r="X281" s="11">
        <f t="shared" si="370"/>
        <v>-1.217998157191269E-2</v>
      </c>
      <c r="Y281" s="11">
        <f t="shared" si="371"/>
        <v>-9.7425357312937999E-3</v>
      </c>
      <c r="Z281" s="4">
        <f t="shared" si="386"/>
        <v>2742.3645032470022</v>
      </c>
      <c r="AA281" s="4">
        <f t="shared" si="387"/>
        <v>13740.349425106035</v>
      </c>
      <c r="AB281" s="4">
        <f t="shared" si="388"/>
        <v>65506.971982515388</v>
      </c>
      <c r="AC281" s="12">
        <f t="shared" si="372"/>
        <v>0.92881494129497943</v>
      </c>
      <c r="AD281" s="12">
        <f t="shared" si="373"/>
        <v>3.0739472154016494</v>
      </c>
      <c r="AE281" s="12">
        <f t="shared" si="374"/>
        <v>21.036510473982741</v>
      </c>
      <c r="AF281" s="11">
        <f t="shared" si="375"/>
        <v>-4.0504037456468023E-3</v>
      </c>
      <c r="AG281" s="11">
        <f t="shared" si="376"/>
        <v>2.9673830763510267E-4</v>
      </c>
      <c r="AH281" s="11">
        <f t="shared" si="377"/>
        <v>9.7937136394747881E-3</v>
      </c>
      <c r="AI281" s="1">
        <f t="shared" si="341"/>
        <v>464231.01190232008</v>
      </c>
      <c r="AJ281" s="1">
        <f t="shared" si="342"/>
        <v>226195.56878884052</v>
      </c>
      <c r="AK281" s="1">
        <f t="shared" si="343"/>
        <v>82895.348143215771</v>
      </c>
      <c r="AL281" s="10">
        <f t="shared" si="378"/>
        <v>94.025278880076868</v>
      </c>
      <c r="AM281" s="10">
        <f t="shared" si="379"/>
        <v>23.165183951218118</v>
      </c>
      <c r="AN281" s="10">
        <f t="shared" si="380"/>
        <v>7.2349654372805929</v>
      </c>
      <c r="AO281" s="7">
        <f t="shared" si="381"/>
        <v>2.148973470522883E-3</v>
      </c>
      <c r="AP281" s="7">
        <f t="shared" si="382"/>
        <v>2.7071397885560927E-3</v>
      </c>
      <c r="AQ281" s="7">
        <f t="shared" si="383"/>
        <v>2.455717359650199E-3</v>
      </c>
      <c r="AR281" s="1">
        <f t="shared" si="389"/>
        <v>235792.8898560463</v>
      </c>
      <c r="AS281" s="1">
        <f t="shared" si="384"/>
        <v>116398.02418248847</v>
      </c>
      <c r="AT281" s="1">
        <f t="shared" si="385"/>
        <v>42571.002799987233</v>
      </c>
      <c r="AU281" s="1">
        <f t="shared" si="344"/>
        <v>47158.577971209263</v>
      </c>
      <c r="AV281" s="1">
        <f t="shared" si="345"/>
        <v>23279.604836497696</v>
      </c>
      <c r="AW281" s="1">
        <f t="shared" si="346"/>
        <v>8514.2005599974473</v>
      </c>
      <c r="AX281" s="1">
        <f t="shared" si="408"/>
        <v>161861.60649776875</v>
      </c>
      <c r="AY281" s="1">
        <f t="shared" si="391"/>
        <v>31414.710272547381</v>
      </c>
      <c r="AZ281" s="1">
        <f t="shared" si="392"/>
        <v>7793.4168647033657</v>
      </c>
      <c r="BA281" s="1">
        <f t="shared" si="409"/>
        <v>13978.445728809384</v>
      </c>
      <c r="BB281" s="1">
        <f t="shared" si="410"/>
        <v>30694.033499688929</v>
      </c>
      <c r="BC281" s="1">
        <f t="shared" si="411"/>
        <v>39159.227683630626</v>
      </c>
      <c r="BD281" s="1">
        <f t="shared" si="393"/>
        <v>125.66631317881922</v>
      </c>
      <c r="BE281">
        <f t="shared" si="420"/>
        <v>0</v>
      </c>
      <c r="BF281">
        <f t="shared" si="421"/>
        <v>0</v>
      </c>
      <c r="BG281">
        <f t="shared" si="422"/>
        <v>0</v>
      </c>
      <c r="BH281">
        <f t="shared" si="394"/>
        <v>0</v>
      </c>
      <c r="BI281">
        <f t="shared" si="412"/>
        <v>0</v>
      </c>
      <c r="BJ281">
        <f t="shared" si="395"/>
        <v>0</v>
      </c>
      <c r="BK281">
        <f t="shared" si="396"/>
        <v>0</v>
      </c>
      <c r="BL281">
        <f t="shared" si="397"/>
        <v>0</v>
      </c>
      <c r="BM281">
        <f t="shared" si="398"/>
        <v>0</v>
      </c>
      <c r="BN281">
        <f t="shared" si="399"/>
        <v>0</v>
      </c>
      <c r="BO281">
        <f t="shared" si="413"/>
        <v>0</v>
      </c>
      <c r="BP281">
        <f t="shared" si="414"/>
        <v>0</v>
      </c>
      <c r="BQ281">
        <f t="shared" si="415"/>
        <v>0</v>
      </c>
      <c r="BR281" s="13">
        <f t="shared" si="390"/>
        <v>1.4990308298331639E-3</v>
      </c>
      <c r="BS281" s="8">
        <f>BS$3*temperature!$I391</f>
        <v>-42.778494309102847</v>
      </c>
      <c r="BT281" s="8">
        <f>BT$3*temperature!$I391</f>
        <v>-39.538393244210894</v>
      </c>
      <c r="BU281" s="8">
        <f>BU$3*temperature!$I391</f>
        <v>-34.711304591907982</v>
      </c>
      <c r="BV281" s="8">
        <f t="shared" si="416"/>
        <v>-27.409124159512679</v>
      </c>
      <c r="BW281" s="8">
        <f t="shared" si="400"/>
        <v>-18.085548280399173</v>
      </c>
      <c r="BX281" s="8">
        <f t="shared" si="401"/>
        <v>-15.877554031979034</v>
      </c>
      <c r="BY281" s="15">
        <f t="shared" si="417"/>
        <v>0.35927795958727132</v>
      </c>
      <c r="BZ281" s="15">
        <f t="shared" si="402"/>
        <v>0.54258261915974015</v>
      </c>
      <c r="CA281" s="15">
        <f t="shared" si="403"/>
        <v>0.54258261915974015</v>
      </c>
      <c r="CB281" s="8">
        <f t="shared" si="418"/>
        <v>7.6846850747950848</v>
      </c>
      <c r="CC281" s="8">
        <f t="shared" si="404"/>
        <v>10.726422481905862</v>
      </c>
      <c r="CD281" s="8">
        <f t="shared" si="405"/>
        <v>9.4168752799644739</v>
      </c>
      <c r="CE281" s="8">
        <f t="shared" si="419"/>
        <v>-35.093809234307763</v>
      </c>
      <c r="CF281" s="8">
        <f t="shared" si="406"/>
        <v>-28.811970762305037</v>
      </c>
      <c r="CG281" s="8">
        <f t="shared" si="407"/>
        <v>-25.29442931194351</v>
      </c>
      <c r="CH281" s="8">
        <f>CH$3*temperature!$I391+CH$4*temperature!$I391^2</f>
        <v>-35.093809234307763</v>
      </c>
      <c r="CI281" s="8">
        <f>CI$3*temperature!$I391+CI$4*temperature!$I391^2</f>
        <v>-28.812007498233953</v>
      </c>
      <c r="CJ281" s="8">
        <f>CJ$3*temperature!$I391+CJ$4*temperature!$I391^2</f>
        <v>-25.294448063077894</v>
      </c>
      <c r="CK281" s="13"/>
      <c r="CL281" s="13"/>
      <c r="CM281" s="13"/>
    </row>
    <row r="282" spans="1:91" x14ac:dyDescent="0.3">
      <c r="A282">
        <f t="shared" si="347"/>
        <v>2236</v>
      </c>
      <c r="B282" s="4">
        <f t="shared" si="348"/>
        <v>1165.4049599792006</v>
      </c>
      <c r="C282" s="4">
        <f t="shared" si="349"/>
        <v>2964.1663252418707</v>
      </c>
      <c r="D282" s="4">
        <f t="shared" si="350"/>
        <v>4369.9455615769593</v>
      </c>
      <c r="E282" s="11">
        <f t="shared" si="351"/>
        <v>3.7945717344426738E-8</v>
      </c>
      <c r="F282" s="11">
        <f t="shared" si="352"/>
        <v>7.4755607636836019E-8</v>
      </c>
      <c r="G282" s="11">
        <f t="shared" si="353"/>
        <v>1.5261091377378576E-7</v>
      </c>
      <c r="H282" s="4">
        <f t="shared" si="354"/>
        <v>236112.80762270358</v>
      </c>
      <c r="I282" s="4">
        <f t="shared" si="355"/>
        <v>116701.66921601931</v>
      </c>
      <c r="J282" s="4">
        <f t="shared" si="356"/>
        <v>42674.255139886678</v>
      </c>
      <c r="K282" s="4">
        <f t="shared" si="357"/>
        <v>202601.51254797954</v>
      </c>
      <c r="L282" s="4">
        <f t="shared" si="358"/>
        <v>39370.823500093793</v>
      </c>
      <c r="M282" s="4">
        <f t="shared" si="359"/>
        <v>9765.3974262523861</v>
      </c>
      <c r="N282" s="11">
        <f t="shared" si="360"/>
        <v>1.3567364452047315E-3</v>
      </c>
      <c r="O282" s="11">
        <f t="shared" si="361"/>
        <v>2.6086036387629186E-3</v>
      </c>
      <c r="P282" s="11">
        <f t="shared" si="362"/>
        <v>2.4252618109199542E-3</v>
      </c>
      <c r="Q282" s="4">
        <f t="shared" si="363"/>
        <v>2897.3994172600628</v>
      </c>
      <c r="R282" s="4">
        <f t="shared" si="364"/>
        <v>4384.6254148958305</v>
      </c>
      <c r="S282" s="4">
        <f t="shared" si="365"/>
        <v>3068.4973599197297</v>
      </c>
      <c r="T282" s="4">
        <f t="shared" si="366"/>
        <v>12.271250536692452</v>
      </c>
      <c r="U282" s="4">
        <f t="shared" si="367"/>
        <v>37.571231365848924</v>
      </c>
      <c r="V282" s="4">
        <f t="shared" si="368"/>
        <v>71.905118199747406</v>
      </c>
      <c r="W282" s="11">
        <f t="shared" si="369"/>
        <v>-1.0734613539272964E-2</v>
      </c>
      <c r="X282" s="11">
        <f t="shared" si="370"/>
        <v>-1.217998157191269E-2</v>
      </c>
      <c r="Y282" s="11">
        <f t="shared" si="371"/>
        <v>-9.7425357312937999E-3</v>
      </c>
      <c r="Z282" s="4">
        <f t="shared" si="386"/>
        <v>2705.6602875184049</v>
      </c>
      <c r="AA282" s="4">
        <f t="shared" si="387"/>
        <v>13612.831620721623</v>
      </c>
      <c r="AB282" s="4">
        <f t="shared" si="388"/>
        <v>65664.693879855229</v>
      </c>
      <c r="AC282" s="12">
        <f t="shared" si="372"/>
        <v>0.92505286577774548</v>
      </c>
      <c r="AD282" s="12">
        <f t="shared" si="373"/>
        <v>3.0748593732961074</v>
      </c>
      <c r="AE282" s="12">
        <f t="shared" si="374"/>
        <v>21.242536033538741</v>
      </c>
      <c r="AF282" s="11">
        <f t="shared" si="375"/>
        <v>-4.0504037456468023E-3</v>
      </c>
      <c r="AG282" s="11">
        <f t="shared" si="376"/>
        <v>2.9673830763510267E-4</v>
      </c>
      <c r="AH282" s="11">
        <f t="shared" si="377"/>
        <v>9.7937136394747881E-3</v>
      </c>
      <c r="AI282" s="1">
        <f t="shared" si="341"/>
        <v>464966.48868329736</v>
      </c>
      <c r="AJ282" s="1">
        <f t="shared" si="342"/>
        <v>226855.61674645415</v>
      </c>
      <c r="AK282" s="1">
        <f t="shared" si="343"/>
        <v>83120.013888891641</v>
      </c>
      <c r="AL282" s="10">
        <f t="shared" si="378"/>
        <v>94.225316131649947</v>
      </c>
      <c r="AM282" s="10">
        <f t="shared" si="379"/>
        <v>23.227268228489844</v>
      </c>
      <c r="AN282" s="10">
        <f t="shared" si="380"/>
        <v>7.2525547971991831</v>
      </c>
      <c r="AO282" s="7">
        <f t="shared" si="381"/>
        <v>2.1274837358176541E-3</v>
      </c>
      <c r="AP282" s="7">
        <f t="shared" si="382"/>
        <v>2.6800683906705318E-3</v>
      </c>
      <c r="AQ282" s="7">
        <f t="shared" si="383"/>
        <v>2.4311601860536971E-3</v>
      </c>
      <c r="AR282" s="1">
        <f t="shared" si="389"/>
        <v>236112.80762270358</v>
      </c>
      <c r="AS282" s="1">
        <f t="shared" si="384"/>
        <v>116701.66921601931</v>
      </c>
      <c r="AT282" s="1">
        <f t="shared" si="385"/>
        <v>42674.255139886678</v>
      </c>
      <c r="AU282" s="1">
        <f t="shared" si="344"/>
        <v>47222.561524540717</v>
      </c>
      <c r="AV282" s="1">
        <f t="shared" si="345"/>
        <v>23340.333843203862</v>
      </c>
      <c r="AW282" s="1">
        <f t="shared" si="346"/>
        <v>8534.8510279773363</v>
      </c>
      <c r="AX282" s="1">
        <f t="shared" si="408"/>
        <v>162081.21003838364</v>
      </c>
      <c r="AY282" s="1">
        <f t="shared" si="391"/>
        <v>31496.658800075034</v>
      </c>
      <c r="AZ282" s="1">
        <f t="shared" si="392"/>
        <v>7812.3179410019093</v>
      </c>
      <c r="BA282" s="1">
        <f t="shared" si="409"/>
        <v>13980.026334983189</v>
      </c>
      <c r="BB282" s="1">
        <f t="shared" si="410"/>
        <v>30701.758061508081</v>
      </c>
      <c r="BC282" s="1">
        <f t="shared" si="411"/>
        <v>39169.819090803838</v>
      </c>
      <c r="BD282" s="1">
        <f t="shared" si="393"/>
        <v>122.03508617320523</v>
      </c>
      <c r="BE282">
        <f t="shared" si="420"/>
        <v>0</v>
      </c>
      <c r="BF282">
        <f t="shared" si="421"/>
        <v>0</v>
      </c>
      <c r="BG282">
        <f t="shared" si="422"/>
        <v>0</v>
      </c>
      <c r="BH282">
        <f t="shared" si="394"/>
        <v>0</v>
      </c>
      <c r="BI282">
        <f t="shared" si="412"/>
        <v>0</v>
      </c>
      <c r="BJ282">
        <f t="shared" si="395"/>
        <v>0</v>
      </c>
      <c r="BK282">
        <f t="shared" si="396"/>
        <v>0</v>
      </c>
      <c r="BL282">
        <f t="shared" si="397"/>
        <v>0</v>
      </c>
      <c r="BM282">
        <f t="shared" si="398"/>
        <v>0</v>
      </c>
      <c r="BN282">
        <f t="shared" si="399"/>
        <v>0</v>
      </c>
      <c r="BO282">
        <f t="shared" si="413"/>
        <v>0</v>
      </c>
      <c r="BP282">
        <f t="shared" si="414"/>
        <v>0</v>
      </c>
      <c r="BQ282">
        <f t="shared" si="415"/>
        <v>0</v>
      </c>
      <c r="BR282" s="13">
        <f t="shared" si="390"/>
        <v>1.4553697377021008E-3</v>
      </c>
      <c r="BS282" s="8">
        <f>BS$3*temperature!$I392</f>
        <v>-42.888004632447462</v>
      </c>
      <c r="BT282" s="8">
        <f>BT$3*temperature!$I392</f>
        <v>-39.639609107429784</v>
      </c>
      <c r="BU282" s="8">
        <f>BU$3*temperature!$I392</f>
        <v>-34.800163404050991</v>
      </c>
      <c r="BV282" s="8">
        <f t="shared" si="416"/>
        <v>-27.439844471926371</v>
      </c>
      <c r="BW282" s="8">
        <f t="shared" si="400"/>
        <v>-18.076787620654088</v>
      </c>
      <c r="BX282" s="8">
        <f t="shared" si="401"/>
        <v>-15.869862927108903</v>
      </c>
      <c r="BY282" s="15">
        <f t="shared" si="417"/>
        <v>0.36019768914204958</v>
      </c>
      <c r="BZ282" s="15">
        <f t="shared" si="402"/>
        <v>0.54397159740745538</v>
      </c>
      <c r="CA282" s="15">
        <f t="shared" si="403"/>
        <v>0.54397159740745538</v>
      </c>
      <c r="CB282" s="8">
        <f t="shared" si="418"/>
        <v>7.7240800802605474</v>
      </c>
      <c r="CC282" s="8">
        <f t="shared" si="404"/>
        <v>10.781410743387848</v>
      </c>
      <c r="CD282" s="8">
        <f t="shared" si="405"/>
        <v>9.4651502384710451</v>
      </c>
      <c r="CE282" s="8">
        <f t="shared" si="419"/>
        <v>-35.16392455218692</v>
      </c>
      <c r="CF282" s="8">
        <f t="shared" si="406"/>
        <v>-28.858198364041936</v>
      </c>
      <c r="CG282" s="8">
        <f t="shared" si="407"/>
        <v>-25.335013165579948</v>
      </c>
      <c r="CH282" s="8">
        <f>CH$3*temperature!$I392+CH$4*temperature!$I392^2</f>
        <v>-35.16392455218692</v>
      </c>
      <c r="CI282" s="8">
        <f>CI$3*temperature!$I392+CI$4*temperature!$I392^2</f>
        <v>-28.858235082175682</v>
      </c>
      <c r="CJ282" s="8">
        <f>CJ$3*temperature!$I392+CJ$4*temperature!$I392^2</f>
        <v>-25.335031907631191</v>
      </c>
      <c r="CK282" s="13"/>
      <c r="CL282" s="13"/>
      <c r="CM282" s="13"/>
    </row>
    <row r="283" spans="1:91" x14ac:dyDescent="0.3">
      <c r="A283">
        <f t="shared" si="347"/>
        <v>2237</v>
      </c>
      <c r="B283" s="4">
        <f t="shared" si="348"/>
        <v>1165.4050019902215</v>
      </c>
      <c r="C283" s="4">
        <f t="shared" si="349"/>
        <v>2964.1665357505226</v>
      </c>
      <c r="D283" s="4">
        <f t="shared" si="350"/>
        <v>4369.946195133276</v>
      </c>
      <c r="E283" s="11">
        <f t="shared" si="351"/>
        <v>3.60484314772054E-8</v>
      </c>
      <c r="F283" s="11">
        <f t="shared" si="352"/>
        <v>7.1017827254994215E-8</v>
      </c>
      <c r="G283" s="11">
        <f t="shared" si="353"/>
        <v>1.4498036808509648E-7</v>
      </c>
      <c r="H283" s="4">
        <f t="shared" si="354"/>
        <v>236428.27178561859</v>
      </c>
      <c r="I283" s="4">
        <f t="shared" si="355"/>
        <v>117002.75678455349</v>
      </c>
      <c r="J283" s="4">
        <f t="shared" si="356"/>
        <v>42776.632460052104</v>
      </c>
      <c r="K283" s="4">
        <f t="shared" si="357"/>
        <v>202872.19583051212</v>
      </c>
      <c r="L283" s="4">
        <f t="shared" si="358"/>
        <v>39472.396497765796</v>
      </c>
      <c r="M283" s="4">
        <f t="shared" si="359"/>
        <v>9788.8236032955301</v>
      </c>
      <c r="N283" s="11">
        <f t="shared" si="360"/>
        <v>1.336037816936253E-3</v>
      </c>
      <c r="O283" s="11">
        <f t="shared" si="361"/>
        <v>2.5799053370514358E-3</v>
      </c>
      <c r="P283" s="11">
        <f t="shared" si="362"/>
        <v>2.3988964320251771E-3</v>
      </c>
      <c r="Q283" s="4">
        <f t="shared" si="363"/>
        <v>2870.1265388358611</v>
      </c>
      <c r="R283" s="4">
        <f t="shared" si="364"/>
        <v>4342.3952060799893</v>
      </c>
      <c r="S283" s="4">
        <f t="shared" si="365"/>
        <v>3045.8921488349174</v>
      </c>
      <c r="T283" s="4">
        <f t="shared" si="366"/>
        <v>12.139523404537464</v>
      </c>
      <c r="U283" s="4">
        <f t="shared" si="367"/>
        <v>37.113614460178816</v>
      </c>
      <c r="V283" s="4">
        <f t="shared" si="368"/>
        <v>71.204580016423463</v>
      </c>
      <c r="W283" s="11">
        <f t="shared" si="369"/>
        <v>-1.0734613539272964E-2</v>
      </c>
      <c r="X283" s="11">
        <f t="shared" si="370"/>
        <v>-1.217998157191269E-2</v>
      </c>
      <c r="Y283" s="11">
        <f t="shared" si="371"/>
        <v>-9.7425357312937999E-3</v>
      </c>
      <c r="Z283" s="4">
        <f t="shared" si="386"/>
        <v>2669.3915491822072</v>
      </c>
      <c r="AA283" s="4">
        <f t="shared" si="387"/>
        <v>13486.10721286738</v>
      </c>
      <c r="AB283" s="4">
        <f t="shared" si="388"/>
        <v>65821.046099398285</v>
      </c>
      <c r="AC283" s="12">
        <f t="shared" si="372"/>
        <v>0.92130602818527796</v>
      </c>
      <c r="AD283" s="12">
        <f t="shared" si="373"/>
        <v>3.0757718018627553</v>
      </c>
      <c r="AE283" s="12">
        <f t="shared" si="374"/>
        <v>21.450579348427443</v>
      </c>
      <c r="AF283" s="11">
        <f t="shared" si="375"/>
        <v>-4.0504037456468023E-3</v>
      </c>
      <c r="AG283" s="11">
        <f t="shared" si="376"/>
        <v>2.9673830763510267E-4</v>
      </c>
      <c r="AH283" s="11">
        <f t="shared" si="377"/>
        <v>9.7937136394747881E-3</v>
      </c>
      <c r="AI283" s="1">
        <f t="shared" si="341"/>
        <v>465692.40133950836</v>
      </c>
      <c r="AJ283" s="1">
        <f t="shared" si="342"/>
        <v>227510.38891501262</v>
      </c>
      <c r="AK283" s="1">
        <f t="shared" si="343"/>
        <v>83342.863527979818</v>
      </c>
      <c r="AL283" s="10">
        <f t="shared" si="378"/>
        <v>94.4237743309466</v>
      </c>
      <c r="AM283" s="10">
        <f t="shared" si="379"/>
        <v>23.288896389196839</v>
      </c>
      <c r="AN283" s="10">
        <f t="shared" si="380"/>
        <v>7.270010598444606</v>
      </c>
      <c r="AO283" s="7">
        <f t="shared" si="381"/>
        <v>2.1062088984594774E-3</v>
      </c>
      <c r="AP283" s="7">
        <f t="shared" si="382"/>
        <v>2.6532677067638267E-3</v>
      </c>
      <c r="AQ283" s="7">
        <f t="shared" si="383"/>
        <v>2.4068485841931601E-3</v>
      </c>
      <c r="AR283" s="1">
        <f t="shared" si="389"/>
        <v>236428.27178561859</v>
      </c>
      <c r="AS283" s="1">
        <f t="shared" si="384"/>
        <v>117002.75678455349</v>
      </c>
      <c r="AT283" s="1">
        <f t="shared" si="385"/>
        <v>42776.632460052104</v>
      </c>
      <c r="AU283" s="1">
        <f t="shared" si="344"/>
        <v>47285.65435712372</v>
      </c>
      <c r="AV283" s="1">
        <f t="shared" si="345"/>
        <v>23400.551356910699</v>
      </c>
      <c r="AW283" s="1">
        <f t="shared" si="346"/>
        <v>8555.3264920104211</v>
      </c>
      <c r="AX283" s="1">
        <f t="shared" si="408"/>
        <v>162297.75666440968</v>
      </c>
      <c r="AY283" s="1">
        <f t="shared" si="391"/>
        <v>31577.917198212635</v>
      </c>
      <c r="AZ283" s="1">
        <f t="shared" si="392"/>
        <v>7831.0588826364237</v>
      </c>
      <c r="BA283" s="1">
        <f t="shared" si="409"/>
        <v>13981.582824899173</v>
      </c>
      <c r="BB283" s="1">
        <f t="shared" si="410"/>
        <v>30709.397663264339</v>
      </c>
      <c r="BC283" s="1">
        <f t="shared" si="411"/>
        <v>39180.295264193497</v>
      </c>
      <c r="BD283" s="1">
        <f t="shared" si="393"/>
        <v>118.50846271111492</v>
      </c>
      <c r="BE283">
        <f t="shared" si="420"/>
        <v>0</v>
      </c>
      <c r="BF283">
        <f t="shared" si="421"/>
        <v>0</v>
      </c>
      <c r="BG283">
        <f t="shared" si="422"/>
        <v>0</v>
      </c>
      <c r="BH283">
        <f t="shared" si="394"/>
        <v>0</v>
      </c>
      <c r="BI283">
        <f t="shared" si="412"/>
        <v>0</v>
      </c>
      <c r="BJ283">
        <f t="shared" si="395"/>
        <v>0</v>
      </c>
      <c r="BK283">
        <f t="shared" si="396"/>
        <v>0</v>
      </c>
      <c r="BL283">
        <f t="shared" si="397"/>
        <v>0</v>
      </c>
      <c r="BM283">
        <f t="shared" si="398"/>
        <v>0</v>
      </c>
      <c r="BN283">
        <f t="shared" si="399"/>
        <v>0</v>
      </c>
      <c r="BO283">
        <f t="shared" si="413"/>
        <v>0</v>
      </c>
      <c r="BP283">
        <f t="shared" si="414"/>
        <v>0</v>
      </c>
      <c r="BQ283">
        <f t="shared" si="415"/>
        <v>0</v>
      </c>
      <c r="BR283" s="13">
        <f t="shared" si="390"/>
        <v>1.4129803278661172E-3</v>
      </c>
      <c r="BS283" s="8">
        <f>BS$3*temperature!$I393</f>
        <v>-42.997034451765067</v>
      </c>
      <c r="BT283" s="8">
        <f>BT$3*temperature!$I393</f>
        <v>-39.740380860647086</v>
      </c>
      <c r="BU283" s="8">
        <f>BU$3*temperature!$I393</f>
        <v>-34.888632325855205</v>
      </c>
      <c r="BV283" s="8">
        <f t="shared" si="416"/>
        <v>-27.470229875359902</v>
      </c>
      <c r="BW283" s="8">
        <f t="shared" si="400"/>
        <v>-18.067786075108362</v>
      </c>
      <c r="BX283" s="8">
        <f t="shared" si="401"/>
        <v>-15.861960345248642</v>
      </c>
      <c r="BY283" s="15">
        <f t="shared" si="417"/>
        <v>0.36111338315258568</v>
      </c>
      <c r="BZ283" s="15">
        <f t="shared" si="402"/>
        <v>0.54535448116452279</v>
      </c>
      <c r="CA283" s="15">
        <f t="shared" si="403"/>
        <v>0.54535448116452279</v>
      </c>
      <c r="CB283" s="8">
        <f t="shared" si="418"/>
        <v>7.7634022882025837</v>
      </c>
      <c r="CC283" s="8">
        <f t="shared" si="404"/>
        <v>10.836297392769362</v>
      </c>
      <c r="CD283" s="8">
        <f t="shared" si="405"/>
        <v>9.5133359903032826</v>
      </c>
      <c r="CE283" s="8">
        <f t="shared" si="419"/>
        <v>-35.233632163562483</v>
      </c>
      <c r="CF283" s="8">
        <f t="shared" si="406"/>
        <v>-28.904083467877726</v>
      </c>
      <c r="CG283" s="8">
        <f t="shared" si="407"/>
        <v>-25.375296335551923</v>
      </c>
      <c r="CH283" s="8">
        <f>CH$3*temperature!$I393+CH$4*temperature!$I393^2</f>
        <v>-35.23363216356249</v>
      </c>
      <c r="CI283" s="8">
        <f>CI$3*temperature!$I393+CI$4*temperature!$I393^2</f>
        <v>-28.904120167727001</v>
      </c>
      <c r="CJ283" s="8">
        <f>CJ$3*temperature!$I393+CJ$4*temperature!$I393^2</f>
        <v>-25.375315068270268</v>
      </c>
      <c r="CK283" s="13"/>
      <c r="CL283" s="13"/>
      <c r="CM283" s="13"/>
    </row>
    <row r="284" spans="1:91" x14ac:dyDescent="0.3">
      <c r="A284">
        <f t="shared" si="347"/>
        <v>2238</v>
      </c>
      <c r="B284" s="4">
        <f t="shared" si="348"/>
        <v>1165.4050419006926</v>
      </c>
      <c r="C284" s="4">
        <f t="shared" si="349"/>
        <v>2964.166735733756</v>
      </c>
      <c r="D284" s="4">
        <f t="shared" si="350"/>
        <v>4369.9467970118631</v>
      </c>
      <c r="E284" s="11">
        <f t="shared" si="351"/>
        <v>3.4246009903345128E-8</v>
      </c>
      <c r="F284" s="11">
        <f t="shared" si="352"/>
        <v>6.7466935892244502E-8</v>
      </c>
      <c r="G284" s="11">
        <f t="shared" si="353"/>
        <v>1.3773134968084164E-7</v>
      </c>
      <c r="H284" s="4">
        <f t="shared" si="354"/>
        <v>236739.31539209071</v>
      </c>
      <c r="I284" s="4">
        <f t="shared" si="355"/>
        <v>117301.29707582282</v>
      </c>
      <c r="J284" s="4">
        <f t="shared" si="356"/>
        <v>42878.138669812761</v>
      </c>
      <c r="K284" s="4">
        <f t="shared" si="357"/>
        <v>203139.08630941372</v>
      </c>
      <c r="L284" s="4">
        <f t="shared" si="358"/>
        <v>39573.110264590367</v>
      </c>
      <c r="M284" s="4">
        <f t="shared" si="359"/>
        <v>9812.0505034826765</v>
      </c>
      <c r="N284" s="11">
        <f t="shared" si="360"/>
        <v>1.3155596695200167E-3</v>
      </c>
      <c r="O284" s="11">
        <f t="shared" si="361"/>
        <v>2.5514986613561774E-3</v>
      </c>
      <c r="P284" s="11">
        <f t="shared" si="362"/>
        <v>2.3727979099885665E-3</v>
      </c>
      <c r="Q284" s="4">
        <f t="shared" si="363"/>
        <v>2843.052227719048</v>
      </c>
      <c r="R284" s="4">
        <f t="shared" si="364"/>
        <v>4300.4498686722327</v>
      </c>
      <c r="S284" s="4">
        <f t="shared" si="365"/>
        <v>3023.3747265822481</v>
      </c>
      <c r="T284" s="4">
        <f t="shared" si="366"/>
        <v>12.009210312238794</v>
      </c>
      <c r="U284" s="4">
        <f t="shared" si="367"/>
        <v>36.661571319986763</v>
      </c>
      <c r="V284" s="4">
        <f t="shared" si="368"/>
        <v>70.510866851381692</v>
      </c>
      <c r="W284" s="11">
        <f t="shared" si="369"/>
        <v>-1.0734613539272964E-2</v>
      </c>
      <c r="X284" s="11">
        <f t="shared" si="370"/>
        <v>-1.217998157191269E-2</v>
      </c>
      <c r="Y284" s="11">
        <f t="shared" si="371"/>
        <v>-9.7425357312937999E-3</v>
      </c>
      <c r="Z284" s="4">
        <f t="shared" si="386"/>
        <v>2633.5545415019606</v>
      </c>
      <c r="AA284" s="4">
        <f t="shared" si="387"/>
        <v>13360.180028552937</v>
      </c>
      <c r="AB284" s="4">
        <f t="shared" si="388"/>
        <v>65976.034780741917</v>
      </c>
      <c r="AC284" s="12">
        <f t="shared" si="372"/>
        <v>0.91757436679782933</v>
      </c>
      <c r="AD284" s="12">
        <f t="shared" si="373"/>
        <v>3.0766845011819117</v>
      </c>
      <c r="AE284" s="12">
        <f t="shared" si="374"/>
        <v>21.660660179966772</v>
      </c>
      <c r="AF284" s="11">
        <f t="shared" si="375"/>
        <v>-4.0504037456468023E-3</v>
      </c>
      <c r="AG284" s="11">
        <f t="shared" si="376"/>
        <v>2.9673830763510267E-4</v>
      </c>
      <c r="AH284" s="11">
        <f t="shared" si="377"/>
        <v>9.7937136394747881E-3</v>
      </c>
      <c r="AI284" s="1">
        <f t="shared" si="341"/>
        <v>466408.81556268124</v>
      </c>
      <c r="AJ284" s="1">
        <f t="shared" si="342"/>
        <v>228159.90138042206</v>
      </c>
      <c r="AK284" s="1">
        <f t="shared" si="343"/>
        <v>83563.903667192266</v>
      </c>
      <c r="AL284" s="10">
        <f t="shared" si="378"/>
        <v>94.620661762731359</v>
      </c>
      <c r="AM284" s="10">
        <f t="shared" si="379"/>
        <v>23.35007014914531</v>
      </c>
      <c r="AN284" s="10">
        <f t="shared" si="380"/>
        <v>7.2873334350133812</v>
      </c>
      <c r="AO284" s="7">
        <f t="shared" si="381"/>
        <v>2.0851468094748825E-3</v>
      </c>
      <c r="AP284" s="7">
        <f t="shared" si="382"/>
        <v>2.6267350296961885E-3</v>
      </c>
      <c r="AQ284" s="7">
        <f t="shared" si="383"/>
        <v>2.3827800983512283E-3</v>
      </c>
      <c r="AR284" s="1">
        <f t="shared" si="389"/>
        <v>236739.31539209071</v>
      </c>
      <c r="AS284" s="1">
        <f t="shared" si="384"/>
        <v>117301.29707582282</v>
      </c>
      <c r="AT284" s="1">
        <f t="shared" si="385"/>
        <v>42878.138669812761</v>
      </c>
      <c r="AU284" s="1">
        <f t="shared" si="344"/>
        <v>47347.863078418144</v>
      </c>
      <c r="AV284" s="1">
        <f t="shared" si="345"/>
        <v>23460.259415164564</v>
      </c>
      <c r="AW284" s="1">
        <f t="shared" si="346"/>
        <v>8575.6277339625522</v>
      </c>
      <c r="AX284" s="1">
        <f t="shared" si="408"/>
        <v>162511.26904753098</v>
      </c>
      <c r="AY284" s="1">
        <f t="shared" si="391"/>
        <v>31658.488211672291</v>
      </c>
      <c r="AZ284" s="1">
        <f t="shared" si="392"/>
        <v>7849.6404027861408</v>
      </c>
      <c r="BA284" s="1">
        <f t="shared" si="409"/>
        <v>13983.115455986335</v>
      </c>
      <c r="BB284" s="1">
        <f t="shared" si="410"/>
        <v>30716.95317039419</v>
      </c>
      <c r="BC284" s="1">
        <f t="shared" si="411"/>
        <v>39190.657378828822</v>
      </c>
      <c r="BD284" s="1">
        <f t="shared" si="393"/>
        <v>115.08344226773524</v>
      </c>
      <c r="BE284">
        <f t="shared" si="420"/>
        <v>0</v>
      </c>
      <c r="BF284">
        <f t="shared" si="421"/>
        <v>0</v>
      </c>
      <c r="BG284">
        <f t="shared" si="422"/>
        <v>0</v>
      </c>
      <c r="BH284">
        <f t="shared" si="394"/>
        <v>0</v>
      </c>
      <c r="BI284">
        <f t="shared" si="412"/>
        <v>0</v>
      </c>
      <c r="BJ284">
        <f t="shared" si="395"/>
        <v>0</v>
      </c>
      <c r="BK284">
        <f t="shared" si="396"/>
        <v>0</v>
      </c>
      <c r="BL284">
        <f t="shared" si="397"/>
        <v>0</v>
      </c>
      <c r="BM284">
        <f t="shared" si="398"/>
        <v>0</v>
      </c>
      <c r="BN284">
        <f t="shared" si="399"/>
        <v>0</v>
      </c>
      <c r="BO284">
        <f t="shared" si="413"/>
        <v>0</v>
      </c>
      <c r="BP284">
        <f t="shared" si="414"/>
        <v>0</v>
      </c>
      <c r="BQ284">
        <f t="shared" si="415"/>
        <v>0</v>
      </c>
      <c r="BR284" s="13">
        <f t="shared" si="390"/>
        <v>1.3718255610350651E-3</v>
      </c>
      <c r="BS284" s="8">
        <f>BS$3*temperature!$I394</f>
        <v>-43.105587630959938</v>
      </c>
      <c r="BT284" s="8">
        <f>BT$3*temperature!$I394</f>
        <v>-39.840712075109742</v>
      </c>
      <c r="BU284" s="8">
        <f>BU$3*temperature!$I394</f>
        <v>-34.976714492567915</v>
      </c>
      <c r="BV284" s="8">
        <f t="shared" si="416"/>
        <v>-27.500284076025174</v>
      </c>
      <c r="BW284" s="8">
        <f t="shared" si="400"/>
        <v>-18.058546994899054</v>
      </c>
      <c r="BX284" s="8">
        <f t="shared" si="401"/>
        <v>-15.853849228408016</v>
      </c>
      <c r="BY284" s="15">
        <f t="shared" si="417"/>
        <v>0.36202507407013029</v>
      </c>
      <c r="BZ284" s="15">
        <f t="shared" si="402"/>
        <v>0.54673131943891562</v>
      </c>
      <c r="CA284" s="15">
        <f t="shared" si="403"/>
        <v>0.54673131943891562</v>
      </c>
      <c r="CB284" s="8">
        <f t="shared" si="418"/>
        <v>7.8026517774673811</v>
      </c>
      <c r="CC284" s="8">
        <f t="shared" si="404"/>
        <v>10.891082540105344</v>
      </c>
      <c r="CD284" s="8">
        <f t="shared" si="405"/>
        <v>9.5614326320799492</v>
      </c>
      <c r="CE284" s="8">
        <f t="shared" si="419"/>
        <v>-35.302935853492556</v>
      </c>
      <c r="CF284" s="8">
        <f t="shared" si="406"/>
        <v>-28.949629535004398</v>
      </c>
      <c r="CG284" s="8">
        <f t="shared" si="407"/>
        <v>-25.415281860487966</v>
      </c>
      <c r="CH284" s="8">
        <f>CH$3*temperature!$I394+CH$4*temperature!$I394^2</f>
        <v>-35.302935853492556</v>
      </c>
      <c r="CI284" s="8">
        <f>CI$3*temperature!$I394+CI$4*temperature!$I394^2</f>
        <v>-28.949666216086722</v>
      </c>
      <c r="CJ284" s="8">
        <f>CJ$3*temperature!$I394+CJ$4*temperature!$I394^2</f>
        <v>-25.415300583627143</v>
      </c>
      <c r="CK284" s="13"/>
      <c r="CL284" s="13"/>
      <c r="CM284" s="13"/>
    </row>
    <row r="285" spans="1:91" x14ac:dyDescent="0.3">
      <c r="A285">
        <f t="shared" si="347"/>
        <v>2239</v>
      </c>
      <c r="B285" s="4">
        <f t="shared" si="348"/>
        <v>1165.4050798156418</v>
      </c>
      <c r="C285" s="4">
        <f t="shared" si="349"/>
        <v>2964.166925717841</v>
      </c>
      <c r="D285" s="4">
        <f t="shared" si="350"/>
        <v>4369.9473687965992</v>
      </c>
      <c r="E285" s="11">
        <f t="shared" si="351"/>
        <v>3.2533709408177867E-8</v>
      </c>
      <c r="F285" s="11">
        <f t="shared" si="352"/>
        <v>6.4093589097632269E-8</v>
      </c>
      <c r="G285" s="11">
        <f t="shared" si="353"/>
        <v>1.3084478219679956E-7</v>
      </c>
      <c r="H285" s="4">
        <f t="shared" si="354"/>
        <v>237045.97145753825</v>
      </c>
      <c r="I285" s="4">
        <f t="shared" si="355"/>
        <v>117597.30043982662</v>
      </c>
      <c r="J285" s="4">
        <f t="shared" si="356"/>
        <v>42978.7777228954</v>
      </c>
      <c r="K285" s="4">
        <f t="shared" si="357"/>
        <v>203402.21229775067</v>
      </c>
      <c r="L285" s="4">
        <f t="shared" si="358"/>
        <v>39672.968286476564</v>
      </c>
      <c r="M285" s="4">
        <f t="shared" si="359"/>
        <v>9835.0790285904386</v>
      </c>
      <c r="N285" s="11">
        <f t="shared" si="360"/>
        <v>1.2952996546227169E-3</v>
      </c>
      <c r="O285" s="11">
        <f t="shared" si="361"/>
        <v>2.5233806799247471E-3</v>
      </c>
      <c r="P285" s="11">
        <f t="shared" si="362"/>
        <v>2.3469635729644889E-3</v>
      </c>
      <c r="Q285" s="4">
        <f t="shared" si="363"/>
        <v>2816.1763256349518</v>
      </c>
      <c r="R285" s="4">
        <f t="shared" si="364"/>
        <v>4258.790240429229</v>
      </c>
      <c r="S285" s="4">
        <f t="shared" si="365"/>
        <v>3000.9464026869346</v>
      </c>
      <c r="T285" s="4">
        <f t="shared" si="366"/>
        <v>11.88029608062506</v>
      </c>
      <c r="U285" s="4">
        <f t="shared" si="367"/>
        <v>36.215034056911961</v>
      </c>
      <c r="V285" s="4">
        <f t="shared" si="368"/>
        <v>69.823912211637605</v>
      </c>
      <c r="W285" s="11">
        <f t="shared" si="369"/>
        <v>-1.0734613539272964E-2</v>
      </c>
      <c r="X285" s="11">
        <f t="shared" si="370"/>
        <v>-1.217998157191269E-2</v>
      </c>
      <c r="Y285" s="11">
        <f t="shared" si="371"/>
        <v>-9.7425357312937999E-3</v>
      </c>
      <c r="Z285" s="4">
        <f t="shared" si="386"/>
        <v>2598.1455113835405</v>
      </c>
      <c r="AA285" s="4">
        <f t="shared" si="387"/>
        <v>13235.05364142395</v>
      </c>
      <c r="AB285" s="4">
        <f t="shared" si="388"/>
        <v>66129.666133163017</v>
      </c>
      <c r="AC285" s="12">
        <f t="shared" si="372"/>
        <v>0.91385782014564187</v>
      </c>
      <c r="AD285" s="12">
        <f t="shared" si="373"/>
        <v>3.0775974713339198</v>
      </c>
      <c r="AE285" s="12">
        <f t="shared" si="374"/>
        <v>21.872798483011341</v>
      </c>
      <c r="AF285" s="11">
        <f t="shared" si="375"/>
        <v>-4.0504037456468023E-3</v>
      </c>
      <c r="AG285" s="11">
        <f t="shared" si="376"/>
        <v>2.9673830763510267E-4</v>
      </c>
      <c r="AH285" s="11">
        <f t="shared" si="377"/>
        <v>9.7937136394747881E-3</v>
      </c>
      <c r="AI285" s="1">
        <f t="shared" si="341"/>
        <v>467115.79708483123</v>
      </c>
      <c r="AJ285" s="1">
        <f t="shared" si="342"/>
        <v>228804.17065754443</v>
      </c>
      <c r="AK285" s="1">
        <f t="shared" si="343"/>
        <v>83783.141034435597</v>
      </c>
      <c r="AL285" s="10">
        <f t="shared" si="378"/>
        <v>94.81598675400646</v>
      </c>
      <c r="AM285" s="10">
        <f t="shared" si="379"/>
        <v>23.410791251879864</v>
      </c>
      <c r="AN285" s="10">
        <f t="shared" si="380"/>
        <v>7.3045239069615908</v>
      </c>
      <c r="AO285" s="7">
        <f t="shared" si="381"/>
        <v>2.0642953413801336E-3</v>
      </c>
      <c r="AP285" s="7">
        <f t="shared" si="382"/>
        <v>2.6004676793992265E-3</v>
      </c>
      <c r="AQ285" s="7">
        <f t="shared" si="383"/>
        <v>2.3589522973677161E-3</v>
      </c>
      <c r="AR285" s="1">
        <f t="shared" si="389"/>
        <v>237045.97145753825</v>
      </c>
      <c r="AS285" s="1">
        <f t="shared" si="384"/>
        <v>117597.30043982662</v>
      </c>
      <c r="AT285" s="1">
        <f t="shared" si="385"/>
        <v>42978.7777228954</v>
      </c>
      <c r="AU285" s="1">
        <f t="shared" si="344"/>
        <v>47409.194291507651</v>
      </c>
      <c r="AV285" s="1">
        <f t="shared" si="345"/>
        <v>23519.460087965326</v>
      </c>
      <c r="AW285" s="1">
        <f t="shared" si="346"/>
        <v>8595.7555445790804</v>
      </c>
      <c r="AX285" s="1">
        <f t="shared" si="408"/>
        <v>162721.76983820053</v>
      </c>
      <c r="AY285" s="1">
        <f t="shared" si="391"/>
        <v>31738.374629181246</v>
      </c>
      <c r="AZ285" s="1">
        <f t="shared" si="392"/>
        <v>7868.0632228723507</v>
      </c>
      <c r="BA285" s="1">
        <f t="shared" si="409"/>
        <v>13984.624482890738</v>
      </c>
      <c r="BB285" s="1">
        <f t="shared" si="410"/>
        <v>30724.425439459566</v>
      </c>
      <c r="BC285" s="1">
        <f t="shared" si="411"/>
        <v>39200.906597455025</v>
      </c>
      <c r="BD285" s="1">
        <f t="shared" si="393"/>
        <v>111.75710988272802</v>
      </c>
      <c r="BE285">
        <f t="shared" si="420"/>
        <v>0</v>
      </c>
      <c r="BF285">
        <f t="shared" si="421"/>
        <v>0</v>
      </c>
      <c r="BG285">
        <f t="shared" si="422"/>
        <v>0</v>
      </c>
      <c r="BH285">
        <f t="shared" si="394"/>
        <v>0</v>
      </c>
      <c r="BI285">
        <f t="shared" si="412"/>
        <v>0</v>
      </c>
      <c r="BJ285">
        <f t="shared" si="395"/>
        <v>0</v>
      </c>
      <c r="BK285">
        <f t="shared" si="396"/>
        <v>0</v>
      </c>
      <c r="BL285">
        <f t="shared" si="397"/>
        <v>0</v>
      </c>
      <c r="BM285">
        <f t="shared" si="398"/>
        <v>0</v>
      </c>
      <c r="BN285">
        <f t="shared" si="399"/>
        <v>0</v>
      </c>
      <c r="BO285">
        <f t="shared" si="413"/>
        <v>0</v>
      </c>
      <c r="BP285">
        <f t="shared" si="414"/>
        <v>0</v>
      </c>
      <c r="BQ285">
        <f t="shared" si="415"/>
        <v>0</v>
      </c>
      <c r="BR285" s="13">
        <f t="shared" si="390"/>
        <v>1.3318694767330728E-3</v>
      </c>
      <c r="BS285" s="8">
        <f>BS$3*temperature!$I395</f>
        <v>-43.213668004245207</v>
      </c>
      <c r="BT285" s="8">
        <f>BT$3*temperature!$I395</f>
        <v>-39.940606294622391</v>
      </c>
      <c r="BU285" s="8">
        <f>BU$3*temperature!$I395</f>
        <v>-35.064413015344435</v>
      </c>
      <c r="BV285" s="8">
        <f t="shared" si="416"/>
        <v>-27.530010732302895</v>
      </c>
      <c r="BW285" s="8">
        <f t="shared" si="400"/>
        <v>-18.049073678400728</v>
      </c>
      <c r="BX285" s="8">
        <f t="shared" si="401"/>
        <v>-15.84553247227587</v>
      </c>
      <c r="BY285" s="15">
        <f t="shared" si="417"/>
        <v>0.36293279409657125</v>
      </c>
      <c r="BZ285" s="15">
        <f t="shared" si="402"/>
        <v>0.54810216086201835</v>
      </c>
      <c r="CA285" s="15">
        <f t="shared" si="403"/>
        <v>0.54810216086201835</v>
      </c>
      <c r="CB285" s="8">
        <f t="shared" si="418"/>
        <v>7.841828635971158</v>
      </c>
      <c r="CC285" s="8">
        <f t="shared" si="404"/>
        <v>10.945766308110832</v>
      </c>
      <c r="CD285" s="8">
        <f t="shared" si="405"/>
        <v>9.6094402715342824</v>
      </c>
      <c r="CE285" s="8">
        <f t="shared" si="419"/>
        <v>-35.371839368274053</v>
      </c>
      <c r="CF285" s="8">
        <f t="shared" si="406"/>
        <v>-28.994839986511558</v>
      </c>
      <c r="CG285" s="8">
        <f t="shared" si="407"/>
        <v>-25.454972743810153</v>
      </c>
      <c r="CH285" s="8">
        <f>CH$3*temperature!$I395+CH$4*temperature!$I395^2</f>
        <v>-35.371839368274053</v>
      </c>
      <c r="CI285" s="8">
        <f>CI$3*temperature!$I395+CI$4*temperature!$I395^2</f>
        <v>-28.994876648351138</v>
      </c>
      <c r="CJ285" s="8">
        <f>CJ$3*temperature!$I395+CJ$4*temperature!$I395^2</f>
        <v>-25.454991457127299</v>
      </c>
      <c r="CK285" s="13"/>
      <c r="CL285" s="13"/>
      <c r="CM285" s="13"/>
    </row>
    <row r="286" spans="1:91" x14ac:dyDescent="0.3">
      <c r="A286">
        <f t="shared" si="347"/>
        <v>2240</v>
      </c>
      <c r="B286" s="4">
        <f t="shared" si="348"/>
        <v>1165.4051158348443</v>
      </c>
      <c r="C286" s="4">
        <f t="shared" si="349"/>
        <v>2964.1671062027331</v>
      </c>
      <c r="D286" s="4">
        <f t="shared" si="350"/>
        <v>4369.9479119921707</v>
      </c>
      <c r="E286" s="11">
        <f t="shared" si="351"/>
        <v>3.0907023937768974E-8</v>
      </c>
      <c r="F286" s="11">
        <f t="shared" si="352"/>
        <v>6.0888909642750647E-8</v>
      </c>
      <c r="G286" s="11">
        <f t="shared" si="353"/>
        <v>1.2430254308695959E-7</v>
      </c>
      <c r="H286" s="4">
        <f t="shared" si="354"/>
        <v>237348.27296130618</v>
      </c>
      <c r="I286" s="4">
        <f t="shared" si="355"/>
        <v>117890.77738410218</v>
      </c>
      <c r="J286" s="4">
        <f t="shared" si="356"/>
        <v>43078.553615966754</v>
      </c>
      <c r="K286" s="4">
        <f t="shared" si="357"/>
        <v>203661.60207841586</v>
      </c>
      <c r="L286" s="4">
        <f t="shared" si="358"/>
        <v>39771.974102744491</v>
      </c>
      <c r="M286" s="4">
        <f t="shared" si="359"/>
        <v>9857.9100903580584</v>
      </c>
      <c r="N286" s="11">
        <f t="shared" si="360"/>
        <v>1.2752554543777883E-3</v>
      </c>
      <c r="O286" s="11">
        <f t="shared" si="361"/>
        <v>2.4955484942041917E-3</v>
      </c>
      <c r="P286" s="11">
        <f t="shared" si="362"/>
        <v>2.3213907789911836E-3</v>
      </c>
      <c r="Q286" s="4">
        <f t="shared" si="363"/>
        <v>2789.4986398633778</v>
      </c>
      <c r="R286" s="4">
        <f t="shared" si="364"/>
        <v>4217.4170790895378</v>
      </c>
      <c r="S286" s="4">
        <f t="shared" si="365"/>
        <v>2978.6084445851679</v>
      </c>
      <c r="T286" s="4">
        <f t="shared" si="366"/>
        <v>11.75276569346741</v>
      </c>
      <c r="U286" s="4">
        <f t="shared" si="367"/>
        <v>35.773935609472581</v>
      </c>
      <c r="V286" s="4">
        <f t="shared" si="368"/>
        <v>69.143650252017011</v>
      </c>
      <c r="W286" s="11">
        <f t="shared" si="369"/>
        <v>-1.0734613539272964E-2</v>
      </c>
      <c r="X286" s="11">
        <f t="shared" si="370"/>
        <v>-1.217998157191269E-2</v>
      </c>
      <c r="Y286" s="11">
        <f t="shared" si="371"/>
        <v>-9.7425357312937999E-3</v>
      </c>
      <c r="Z286" s="4">
        <f t="shared" si="386"/>
        <v>2563.1607007466109</v>
      </c>
      <c r="AA286" s="4">
        <f t="shared" si="387"/>
        <v>13110.731377022314</v>
      </c>
      <c r="AB286" s="4">
        <f t="shared" si="388"/>
        <v>66281.946433325633</v>
      </c>
      <c r="AC286" s="12">
        <f t="shared" si="372"/>
        <v>0.91015632700793536</v>
      </c>
      <c r="AD286" s="12">
        <f t="shared" si="373"/>
        <v>3.0785107123991455</v>
      </c>
      <c r="AE286" s="12">
        <f t="shared" si="374"/>
        <v>22.087014407847892</v>
      </c>
      <c r="AF286" s="11">
        <f t="shared" si="375"/>
        <v>-4.0504037456468023E-3</v>
      </c>
      <c r="AG286" s="11">
        <f t="shared" si="376"/>
        <v>2.9673830763510267E-4</v>
      </c>
      <c r="AH286" s="11">
        <f t="shared" si="377"/>
        <v>9.7937136394747881E-3</v>
      </c>
      <c r="AI286" s="1">
        <f t="shared" si="341"/>
        <v>467813.41166785575</v>
      </c>
      <c r="AJ286" s="1">
        <f t="shared" si="342"/>
        <v>229443.21367975531</v>
      </c>
      <c r="AK286" s="1">
        <f t="shared" si="343"/>
        <v>84000.582475571122</v>
      </c>
      <c r="AL286" s="10">
        <f t="shared" si="378"/>
        <v>95.009757671753675</v>
      </c>
      <c r="AM286" s="10">
        <f t="shared" si="379"/>
        <v>23.471061467819542</v>
      </c>
      <c r="AN286" s="10">
        <f t="shared" si="380"/>
        <v>7.3215826201785807</v>
      </c>
      <c r="AO286" s="7">
        <f t="shared" si="381"/>
        <v>2.0436523879663322E-3</v>
      </c>
      <c r="AP286" s="7">
        <f t="shared" si="382"/>
        <v>2.5744630026052341E-3</v>
      </c>
      <c r="AQ286" s="7">
        <f t="shared" si="383"/>
        <v>2.335362774394039E-3</v>
      </c>
      <c r="AR286" s="1">
        <f t="shared" si="389"/>
        <v>237348.27296130618</v>
      </c>
      <c r="AS286" s="1">
        <f t="shared" si="384"/>
        <v>117890.77738410218</v>
      </c>
      <c r="AT286" s="1">
        <f t="shared" si="385"/>
        <v>43078.553615966754</v>
      </c>
      <c r="AU286" s="1">
        <f t="shared" si="344"/>
        <v>47469.654592261242</v>
      </c>
      <c r="AV286" s="1">
        <f t="shared" si="345"/>
        <v>23578.155476820437</v>
      </c>
      <c r="AW286" s="1">
        <f t="shared" si="346"/>
        <v>8615.7107231933514</v>
      </c>
      <c r="AX286" s="1">
        <f t="shared" si="408"/>
        <v>162929.28166273268</v>
      </c>
      <c r="AY286" s="1">
        <f t="shared" si="391"/>
        <v>31817.579282195595</v>
      </c>
      <c r="AZ286" s="1">
        <f t="shared" si="392"/>
        <v>7886.3280722864483</v>
      </c>
      <c r="BA286" s="1">
        <f t="shared" si="409"/>
        <v>13986.110157513807</v>
      </c>
      <c r="BB286" s="1">
        <f t="shared" si="410"/>
        <v>30731.815318258094</v>
      </c>
      <c r="BC286" s="1">
        <f t="shared" si="411"/>
        <v>39211.044070697317</v>
      </c>
      <c r="BD286" s="1">
        <f t="shared" si="393"/>
        <v>108.52663374039025</v>
      </c>
      <c r="BE286">
        <f t="shared" si="420"/>
        <v>0</v>
      </c>
      <c r="BF286">
        <f t="shared" si="421"/>
        <v>0</v>
      </c>
      <c r="BG286">
        <f t="shared" si="422"/>
        <v>0</v>
      </c>
      <c r="BH286">
        <f t="shared" si="394"/>
        <v>0</v>
      </c>
      <c r="BI286">
        <f t="shared" si="412"/>
        <v>0</v>
      </c>
      <c r="BJ286">
        <f t="shared" si="395"/>
        <v>0</v>
      </c>
      <c r="BK286">
        <f t="shared" si="396"/>
        <v>0</v>
      </c>
      <c r="BL286">
        <f t="shared" si="397"/>
        <v>0</v>
      </c>
      <c r="BM286">
        <f t="shared" si="398"/>
        <v>0</v>
      </c>
      <c r="BN286">
        <f t="shared" si="399"/>
        <v>0</v>
      </c>
      <c r="BO286">
        <f t="shared" si="413"/>
        <v>0</v>
      </c>
      <c r="BP286">
        <f t="shared" si="414"/>
        <v>0</v>
      </c>
      <c r="BQ286">
        <f t="shared" si="415"/>
        <v>0</v>
      </c>
      <c r="BR286" s="13">
        <f t="shared" si="390"/>
        <v>1.2930771618767697E-3</v>
      </c>
      <c r="BS286" s="8">
        <f>BS$3*temperature!$I396</f>
        <v>-43.321279375978676</v>
      </c>
      <c r="BT286" s="8">
        <f>BT$3*temperature!$I396</f>
        <v>-40.040067035395623</v>
      </c>
      <c r="BU286" s="8">
        <f>BU$3*temperature!$I396</f>
        <v>-35.151730981114888</v>
      </c>
      <c r="BV286" s="8">
        <f t="shared" si="416"/>
        <v>-27.559413455274314</v>
      </c>
      <c r="BW286" s="8">
        <f t="shared" si="400"/>
        <v>-18.039369372045062</v>
      </c>
      <c r="BX286" s="8">
        <f t="shared" si="401"/>
        <v>-15.83701292693967</v>
      </c>
      <c r="BY286" s="15">
        <f t="shared" si="417"/>
        <v>0.36383657518305423</v>
      </c>
      <c r="BZ286" s="15">
        <f t="shared" si="402"/>
        <v>0.54946705368654436</v>
      </c>
      <c r="CA286" s="15">
        <f t="shared" si="403"/>
        <v>0.54946705368654436</v>
      </c>
      <c r="CB286" s="8">
        <f t="shared" si="418"/>
        <v>7.8809329603521814</v>
      </c>
      <c r="CC286" s="8">
        <f t="shared" si="404"/>
        <v>11.000348831675282</v>
      </c>
      <c r="CD286" s="8">
        <f t="shared" si="405"/>
        <v>9.65735902708761</v>
      </c>
      <c r="CE286" s="8">
        <f t="shared" si="419"/>
        <v>-35.440346415626493</v>
      </c>
      <c r="CF286" s="8">
        <f t="shared" si="406"/>
        <v>-29.039718203720344</v>
      </c>
      <c r="CG286" s="8">
        <f t="shared" si="407"/>
        <v>-25.49437195402728</v>
      </c>
      <c r="CH286" s="8">
        <f>CH$3*temperature!$I396+CH$4*temperature!$I396^2</f>
        <v>-35.440346415626493</v>
      </c>
      <c r="CI286" s="8">
        <f>CI$3*temperature!$I396+CI$4*temperature!$I396^2</f>
        <v>-29.03975484584798</v>
      </c>
      <c r="CJ286" s="8">
        <f>CJ$3*temperature!$I396+CJ$4*temperature!$I396^2</f>
        <v>-25.494390657282906</v>
      </c>
      <c r="CK286" s="13"/>
      <c r="CL286" s="13"/>
      <c r="CM286" s="13"/>
    </row>
    <row r="287" spans="1:91" x14ac:dyDescent="0.3">
      <c r="A287">
        <f t="shared" si="347"/>
        <v>2241</v>
      </c>
      <c r="B287" s="4">
        <f t="shared" si="348"/>
        <v>1165.4051500530879</v>
      </c>
      <c r="C287" s="4">
        <f t="shared" si="349"/>
        <v>2964.1672776633909</v>
      </c>
      <c r="D287" s="4">
        <f t="shared" si="350"/>
        <v>4369.9484280280267</v>
      </c>
      <c r="E287" s="11">
        <f t="shared" si="351"/>
        <v>2.9361672740880525E-8</v>
      </c>
      <c r="F287" s="11">
        <f t="shared" si="352"/>
        <v>5.7844464160613111E-8</v>
      </c>
      <c r="G287" s="11">
        <f t="shared" si="353"/>
        <v>1.180874159326116E-7</v>
      </c>
      <c r="H287" s="4">
        <f t="shared" si="354"/>
        <v>237646.25284256309</v>
      </c>
      <c r="I287" s="4">
        <f t="shared" si="355"/>
        <v>118181.73856904866</v>
      </c>
      <c r="J287" s="4">
        <f t="shared" si="356"/>
        <v>43177.470387193942</v>
      </c>
      <c r="K287" s="4">
        <f t="shared" si="357"/>
        <v>203917.28390057103</v>
      </c>
      <c r="L287" s="4">
        <f t="shared" si="358"/>
        <v>39870.13130453608</v>
      </c>
      <c r="M287" s="4">
        <f t="shared" si="359"/>
        <v>9880.5446101518664</v>
      </c>
      <c r="N287" s="11">
        <f t="shared" si="360"/>
        <v>1.2554247808416186E-3</v>
      </c>
      <c r="O287" s="11">
        <f t="shared" si="361"/>
        <v>2.467999238308316E-3</v>
      </c>
      <c r="P287" s="11">
        <f t="shared" si="362"/>
        <v>2.2960769155266902E-3</v>
      </c>
      <c r="Q287" s="4">
        <f t="shared" si="363"/>
        <v>2763.0189441635794</v>
      </c>
      <c r="R287" s="4">
        <f t="shared" si="364"/>
        <v>4176.3310641629569</v>
      </c>
      <c r="S287" s="4">
        <f t="shared" si="365"/>
        <v>2956.3620782699918</v>
      </c>
      <c r="T287" s="4">
        <f t="shared" si="366"/>
        <v>11.626604295730411</v>
      </c>
      <c r="U287" s="4">
        <f t="shared" si="367"/>
        <v>35.338209732994414</v>
      </c>
      <c r="V287" s="4">
        <f t="shared" si="368"/>
        <v>68.470015768844647</v>
      </c>
      <c r="W287" s="11">
        <f t="shared" si="369"/>
        <v>-1.0734613539272964E-2</v>
      </c>
      <c r="X287" s="11">
        <f t="shared" si="370"/>
        <v>-1.217998157191269E-2</v>
      </c>
      <c r="Y287" s="11">
        <f t="shared" si="371"/>
        <v>-9.7425357312937999E-3</v>
      </c>
      <c r="Z287" s="4">
        <f t="shared" si="386"/>
        <v>2528.5963478531826</v>
      </c>
      <c r="AA287" s="4">
        <f t="shared" si="387"/>
        <v>12987.216317991137</v>
      </c>
      <c r="AB287" s="4">
        <f t="shared" si="388"/>
        <v>66432.882023018159</v>
      </c>
      <c r="AC287" s="12">
        <f t="shared" si="372"/>
        <v>0.90646982641189833</v>
      </c>
      <c r="AD287" s="12">
        <f t="shared" si="373"/>
        <v>3.0794242244579793</v>
      </c>
      <c r="AE287" s="12">
        <f t="shared" si="374"/>
        <v>22.303328302109307</v>
      </c>
      <c r="AF287" s="11">
        <f t="shared" si="375"/>
        <v>-4.0504037456468023E-3</v>
      </c>
      <c r="AG287" s="11">
        <f t="shared" si="376"/>
        <v>2.9673830763510267E-4</v>
      </c>
      <c r="AH287" s="11">
        <f t="shared" si="377"/>
        <v>9.7937136394747881E-3</v>
      </c>
      <c r="AI287" s="1">
        <f t="shared" si="341"/>
        <v>468501.72509333142</v>
      </c>
      <c r="AJ287" s="1">
        <f t="shared" si="342"/>
        <v>230077.0477886002</v>
      </c>
      <c r="AK287" s="1">
        <f t="shared" si="343"/>
        <v>84216.234951207356</v>
      </c>
      <c r="AL287" s="10">
        <f t="shared" si="378"/>
        <v>95.201982920718208</v>
      </c>
      <c r="AM287" s="10">
        <f t="shared" si="379"/>
        <v>23.53088259340651</v>
      </c>
      <c r="AN287" s="10">
        <f t="shared" si="380"/>
        <v>7.3385101861643891</v>
      </c>
      <c r="AO287" s="7">
        <f t="shared" si="381"/>
        <v>2.0232158640866691E-3</v>
      </c>
      <c r="AP287" s="7">
        <f t="shared" si="382"/>
        <v>2.5487183725791816E-3</v>
      </c>
      <c r="AQ287" s="7">
        <f t="shared" si="383"/>
        <v>2.3120091466500986E-3</v>
      </c>
      <c r="AR287" s="1">
        <f t="shared" si="389"/>
        <v>237646.25284256309</v>
      </c>
      <c r="AS287" s="1">
        <f t="shared" si="384"/>
        <v>118181.73856904866</v>
      </c>
      <c r="AT287" s="1">
        <f t="shared" si="385"/>
        <v>43177.470387193942</v>
      </c>
      <c r="AU287" s="1">
        <f t="shared" si="344"/>
        <v>47529.250568512623</v>
      </c>
      <c r="AV287" s="1">
        <f t="shared" si="345"/>
        <v>23636.347713809733</v>
      </c>
      <c r="AW287" s="1">
        <f t="shared" si="346"/>
        <v>8635.4940774387887</v>
      </c>
      <c r="AX287" s="1">
        <f t="shared" si="408"/>
        <v>163133.82712045679</v>
      </c>
      <c r="AY287" s="1">
        <f t="shared" si="391"/>
        <v>31896.105043628864</v>
      </c>
      <c r="AZ287" s="1">
        <f t="shared" si="392"/>
        <v>7904.4356881214935</v>
      </c>
      <c r="BA287" s="1">
        <f t="shared" si="409"/>
        <v>13987.572729049913</v>
      </c>
      <c r="BB287" s="1">
        <f t="shared" si="410"/>
        <v>30739.123645931173</v>
      </c>
      <c r="BC287" s="1">
        <f t="shared" si="411"/>
        <v>39221.070937221259</v>
      </c>
      <c r="BD287" s="1">
        <f t="shared" si="393"/>
        <v>105.38926281743113</v>
      </c>
      <c r="BE287">
        <f t="shared" si="420"/>
        <v>0</v>
      </c>
      <c r="BF287">
        <f t="shared" si="421"/>
        <v>0</v>
      </c>
      <c r="BG287">
        <f t="shared" si="422"/>
        <v>0</v>
      </c>
      <c r="BH287">
        <f t="shared" si="394"/>
        <v>0</v>
      </c>
      <c r="BI287">
        <f t="shared" si="412"/>
        <v>0</v>
      </c>
      <c r="BJ287">
        <f t="shared" si="395"/>
        <v>0</v>
      </c>
      <c r="BK287">
        <f t="shared" si="396"/>
        <v>0</v>
      </c>
      <c r="BL287">
        <f t="shared" si="397"/>
        <v>0</v>
      </c>
      <c r="BM287">
        <f t="shared" si="398"/>
        <v>0</v>
      </c>
      <c r="BN287">
        <f t="shared" si="399"/>
        <v>0</v>
      </c>
      <c r="BO287">
        <f t="shared" si="413"/>
        <v>0</v>
      </c>
      <c r="BP287">
        <f t="shared" si="414"/>
        <v>0</v>
      </c>
      <c r="BQ287">
        <f t="shared" si="415"/>
        <v>0</v>
      </c>
      <c r="BR287" s="13">
        <f t="shared" si="390"/>
        <v>1.2554147202687084E-3</v>
      </c>
      <c r="BS287" s="8">
        <f>BS$3*temperature!$I397</f>
        <v>-43.428425520516079</v>
      </c>
      <c r="BT287" s="8">
        <f>BT$3*temperature!$I397</f>
        <v>-40.139097785910359</v>
      </c>
      <c r="BU287" s="8">
        <f>BU$3*temperature!$I397</f>
        <v>-35.238671452465113</v>
      </c>
      <c r="BV287" s="8">
        <f t="shared" si="416"/>
        <v>-27.588495809253466</v>
      </c>
      <c r="BW287" s="8">
        <f t="shared" si="400"/>
        <v>-18.029437271132981</v>
      </c>
      <c r="BX287" s="8">
        <f t="shared" si="401"/>
        <v>-15.828293397598465</v>
      </c>
      <c r="BY287" s="15">
        <f t="shared" si="417"/>
        <v>0.3647364490287508</v>
      </c>
      <c r="BZ287" s="15">
        <f t="shared" si="402"/>
        <v>0.55082604578467431</v>
      </c>
      <c r="CA287" s="15">
        <f t="shared" si="403"/>
        <v>0.55082604578467442</v>
      </c>
      <c r="CB287" s="8">
        <f t="shared" si="418"/>
        <v>7.9199648556313065</v>
      </c>
      <c r="CC287" s="8">
        <f t="shared" si="404"/>
        <v>11.054830257388687</v>
      </c>
      <c r="CD287" s="8">
        <f t="shared" si="405"/>
        <v>9.7051890274333239</v>
      </c>
      <c r="CE287" s="8">
        <f t="shared" si="419"/>
        <v>-35.508460664884772</v>
      </c>
      <c r="CF287" s="8">
        <f t="shared" si="406"/>
        <v>-29.084267528521668</v>
      </c>
      <c r="CG287" s="8">
        <f t="shared" si="407"/>
        <v>-25.533482425031789</v>
      </c>
      <c r="CH287" s="8">
        <f>CH$3*temperature!$I397+CH$4*temperature!$I397^2</f>
        <v>-35.508460664884772</v>
      </c>
      <c r="CI287" s="8">
        <f>CI$3*temperature!$I397+CI$4*temperature!$I397^2</f>
        <v>-29.084304150474672</v>
      </c>
      <c r="CJ287" s="8">
        <f>CJ$3*temperature!$I397+CJ$4*temperature!$I397^2</f>
        <v>-25.533501117989722</v>
      </c>
      <c r="CK287" s="13"/>
      <c r="CL287" s="13"/>
      <c r="CM287" s="13"/>
    </row>
    <row r="288" spans="1:91" x14ac:dyDescent="0.3">
      <c r="A288">
        <f t="shared" si="347"/>
        <v>2242</v>
      </c>
      <c r="B288" s="4">
        <f t="shared" si="348"/>
        <v>1165.4051825604201</v>
      </c>
      <c r="C288" s="4">
        <f t="shared" si="349"/>
        <v>2964.1674405510253</v>
      </c>
      <c r="D288" s="4">
        <f t="shared" si="350"/>
        <v>4369.9489182621483</v>
      </c>
      <c r="E288" s="11">
        <f t="shared" si="351"/>
        <v>2.7893589103836498E-8</v>
      </c>
      <c r="F288" s="11">
        <f t="shared" si="352"/>
        <v>5.4952240952582456E-8</v>
      </c>
      <c r="G288" s="11">
        <f t="shared" si="353"/>
        <v>1.1218304513598101E-7</v>
      </c>
      <c r="H288" s="4">
        <f t="shared" si="354"/>
        <v>237939.94399628416</v>
      </c>
      <c r="I288" s="4">
        <f t="shared" si="355"/>
        <v>118470.19480330736</v>
      </c>
      <c r="J288" s="4">
        <f t="shared" si="356"/>
        <v>43275.532114822738</v>
      </c>
      <c r="K288" s="4">
        <f t="shared" si="357"/>
        <v>204169.28597616582</v>
      </c>
      <c r="L288" s="4">
        <f t="shared" si="358"/>
        <v>39967.443533245299</v>
      </c>
      <c r="M288" s="4">
        <f t="shared" si="359"/>
        <v>9902.983518634046</v>
      </c>
      <c r="N288" s="11">
        <f t="shared" si="360"/>
        <v>1.2358053754661924E-3</v>
      </c>
      <c r="O288" s="11">
        <f t="shared" si="361"/>
        <v>2.4407300785123098E-3</v>
      </c>
      <c r="P288" s="11">
        <f t="shared" si="362"/>
        <v>2.2710193989838867E-3</v>
      </c>
      <c r="Q288" s="4">
        <f t="shared" si="363"/>
        <v>2736.7369796834314</v>
      </c>
      <c r="R288" s="4">
        <f t="shared" si="364"/>
        <v>4135.532798698413</v>
      </c>
      <c r="S288" s="4">
        <f t="shared" si="365"/>
        <v>2934.2084889337571</v>
      </c>
      <c r="T288" s="4">
        <f t="shared" si="366"/>
        <v>11.501797191841694</v>
      </c>
      <c r="U288" s="4">
        <f t="shared" si="367"/>
        <v>34.907790989662153</v>
      </c>
      <c r="V288" s="4">
        <f t="shared" si="368"/>
        <v>67.802944193694429</v>
      </c>
      <c r="W288" s="11">
        <f t="shared" si="369"/>
        <v>-1.0734613539272964E-2</v>
      </c>
      <c r="X288" s="11">
        <f t="shared" si="370"/>
        <v>-1.217998157191269E-2</v>
      </c>
      <c r="Y288" s="11">
        <f t="shared" si="371"/>
        <v>-9.7425357312937999E-3</v>
      </c>
      <c r="Z288" s="4">
        <f t="shared" si="386"/>
        <v>2494.4486885942138</v>
      </c>
      <c r="AA288" s="4">
        <f t="shared" si="387"/>
        <v>12864.511309223435</v>
      </c>
      <c r="AB288" s="4">
        <f t="shared" si="388"/>
        <v>66582.479306918976</v>
      </c>
      <c r="AC288" s="12">
        <f t="shared" si="372"/>
        <v>0.90279825763168375</v>
      </c>
      <c r="AD288" s="12">
        <f t="shared" si="373"/>
        <v>3.0803380075908353</v>
      </c>
      <c r="AE288" s="12">
        <f t="shared" si="374"/>
        <v>22.521760712707358</v>
      </c>
      <c r="AF288" s="11">
        <f t="shared" si="375"/>
        <v>-4.0504037456468023E-3</v>
      </c>
      <c r="AG288" s="11">
        <f t="shared" si="376"/>
        <v>2.9673830763510267E-4</v>
      </c>
      <c r="AH288" s="11">
        <f t="shared" si="377"/>
        <v>9.7937136394747881E-3</v>
      </c>
      <c r="AI288" s="1">
        <f t="shared" si="341"/>
        <v>469180.8031525109</v>
      </c>
      <c r="AJ288" s="1">
        <f t="shared" si="342"/>
        <v>230705.69072354992</v>
      </c>
      <c r="AK288" s="1">
        <f t="shared" si="343"/>
        <v>84430.10553352542</v>
      </c>
      <c r="AL288" s="10">
        <f t="shared" si="378"/>
        <v>95.392670941234542</v>
      </c>
      <c r="AM288" s="10">
        <f t="shared" si="379"/>
        <v>23.590256450267443</v>
      </c>
      <c r="AN288" s="10">
        <f t="shared" si="380"/>
        <v>7.3553072218108539</v>
      </c>
      <c r="AO288" s="7">
        <f t="shared" si="381"/>
        <v>2.0029837054458023E-3</v>
      </c>
      <c r="AP288" s="7">
        <f t="shared" si="382"/>
        <v>2.5232311888533899E-3</v>
      </c>
      <c r="AQ288" s="7">
        <f t="shared" si="383"/>
        <v>2.2888890551835974E-3</v>
      </c>
      <c r="AR288" s="1">
        <f t="shared" si="389"/>
        <v>237939.94399628416</v>
      </c>
      <c r="AS288" s="1">
        <f t="shared" si="384"/>
        <v>118470.19480330736</v>
      </c>
      <c r="AT288" s="1">
        <f t="shared" si="385"/>
        <v>43275.532114822738</v>
      </c>
      <c r="AU288" s="1">
        <f t="shared" si="344"/>
        <v>47587.988799256833</v>
      </c>
      <c r="AV288" s="1">
        <f t="shared" si="345"/>
        <v>23694.038960661474</v>
      </c>
      <c r="AW288" s="1">
        <f t="shared" si="346"/>
        <v>8655.1064229645472</v>
      </c>
      <c r="AX288" s="1">
        <f t="shared" si="408"/>
        <v>163335.42878093265</v>
      </c>
      <c r="AY288" s="1">
        <f t="shared" si="391"/>
        <v>31973.95482659624</v>
      </c>
      <c r="AZ288" s="1">
        <f t="shared" si="392"/>
        <v>7922.3868149072368</v>
      </c>
      <c r="BA288" s="1">
        <f t="shared" si="409"/>
        <v>13989.012444023119</v>
      </c>
      <c r="BB288" s="1">
        <f t="shared" si="410"/>
        <v>30746.351253069948</v>
      </c>
      <c r="BC288" s="1">
        <f t="shared" si="411"/>
        <v>39230.988323889505</v>
      </c>
      <c r="BD288" s="1">
        <f t="shared" si="393"/>
        <v>102.34232459651042</v>
      </c>
      <c r="BE288">
        <f t="shared" si="420"/>
        <v>0</v>
      </c>
      <c r="BF288">
        <f t="shared" si="421"/>
        <v>0</v>
      </c>
      <c r="BG288">
        <f t="shared" si="422"/>
        <v>0</v>
      </c>
      <c r="BH288">
        <f t="shared" si="394"/>
        <v>0</v>
      </c>
      <c r="BI288">
        <f t="shared" si="412"/>
        <v>0</v>
      </c>
      <c r="BJ288">
        <f t="shared" si="395"/>
        <v>0</v>
      </c>
      <c r="BK288">
        <f t="shared" si="396"/>
        <v>0</v>
      </c>
      <c r="BL288">
        <f t="shared" si="397"/>
        <v>0</v>
      </c>
      <c r="BM288">
        <f t="shared" si="398"/>
        <v>0</v>
      </c>
      <c r="BN288">
        <f t="shared" si="399"/>
        <v>0</v>
      </c>
      <c r="BO288">
        <f t="shared" si="413"/>
        <v>0</v>
      </c>
      <c r="BP288">
        <f t="shared" si="414"/>
        <v>0</v>
      </c>
      <c r="BQ288">
        <f t="shared" si="415"/>
        <v>0</v>
      </c>
      <c r="BR288" s="13">
        <f t="shared" si="390"/>
        <v>1.2188492429793286E-3</v>
      </c>
      <c r="BS288" s="8">
        <f>BS$3*temperature!$I398</f>
        <v>-43.535110182081169</v>
      </c>
      <c r="BT288" s="8">
        <f>BT$3*temperature!$I398</f>
        <v>-40.237702006797782</v>
      </c>
      <c r="BU288" s="8">
        <f>BU$3*temperature!$I398</f>
        <v>-35.325237467531302</v>
      </c>
      <c r="BV288" s="8">
        <f t="shared" si="416"/>
        <v>-27.617261312319549</v>
      </c>
      <c r="BW288" s="8">
        <f t="shared" si="400"/>
        <v>-18.019280520638993</v>
      </c>
      <c r="BX288" s="8">
        <f t="shared" si="401"/>
        <v>-15.819376645269074</v>
      </c>
      <c r="BY288" s="15">
        <f t="shared" si="417"/>
        <v>0.36563244707976705</v>
      </c>
      <c r="BZ288" s="15">
        <f t="shared" si="402"/>
        <v>0.55217918464640936</v>
      </c>
      <c r="CA288" s="15">
        <f t="shared" si="403"/>
        <v>0.55217918464640947</v>
      </c>
      <c r="CB288" s="8">
        <f t="shared" si="418"/>
        <v>7.9589244348808101</v>
      </c>
      <c r="CC288" s="8">
        <f t="shared" si="404"/>
        <v>11.109210743079394</v>
      </c>
      <c r="CD288" s="8">
        <f t="shared" si="405"/>
        <v>9.7529304111311124</v>
      </c>
      <c r="CE288" s="8">
        <f t="shared" si="419"/>
        <v>-35.576185747200356</v>
      </c>
      <c r="CF288" s="8">
        <f t="shared" si="406"/>
        <v>-29.128491263718388</v>
      </c>
      <c r="CG288" s="8">
        <f t="shared" si="407"/>
        <v>-25.572307056400184</v>
      </c>
      <c r="CH288" s="8">
        <f>CH$3*temperature!$I398+CH$4*temperature!$I398^2</f>
        <v>-35.576185747200356</v>
      </c>
      <c r="CI288" s="8">
        <f>CI$3*temperature!$I398+CI$4*temperature!$I398^2</f>
        <v>-29.128527865040432</v>
      </c>
      <c r="CJ288" s="8">
        <f>CJ$3*temperature!$I398+CJ$4*temperature!$I398^2</f>
        <v>-25.572325738827502</v>
      </c>
      <c r="CK288" s="13"/>
      <c r="CL288" s="13"/>
      <c r="CM288" s="13"/>
    </row>
    <row r="289" spans="1:91" x14ac:dyDescent="0.3">
      <c r="A289">
        <f t="shared" si="347"/>
        <v>2243</v>
      </c>
      <c r="B289" s="4">
        <f t="shared" si="348"/>
        <v>1165.4052134423869</v>
      </c>
      <c r="C289" s="4">
        <f t="shared" si="349"/>
        <v>2964.1675952942865</v>
      </c>
      <c r="D289" s="4">
        <f t="shared" si="350"/>
        <v>4369.9493839846164</v>
      </c>
      <c r="E289" s="11">
        <f t="shared" si="351"/>
        <v>2.6498909648644671E-8</v>
      </c>
      <c r="F289" s="11">
        <f t="shared" si="352"/>
        <v>5.2204628904953329E-8</v>
      </c>
      <c r="G289" s="11">
        <f t="shared" si="353"/>
        <v>1.0657389287918195E-7</v>
      </c>
      <c r="H289" s="4">
        <f t="shared" si="354"/>
        <v>238229.37926932183</v>
      </c>
      <c r="I289" s="4">
        <f t="shared" si="355"/>
        <v>118756.15703919789</v>
      </c>
      <c r="J289" s="4">
        <f t="shared" si="356"/>
        <v>43372.742915774827</v>
      </c>
      <c r="K289" s="4">
        <f t="shared" si="357"/>
        <v>204417.6364765327</v>
      </c>
      <c r="L289" s="4">
        <f t="shared" si="358"/>
        <v>40063.914478967788</v>
      </c>
      <c r="M289" s="4">
        <f t="shared" si="359"/>
        <v>9925.2277554360608</v>
      </c>
      <c r="N289" s="11">
        <f t="shared" si="360"/>
        <v>1.2163950085806174E-3</v>
      </c>
      <c r="O289" s="11">
        <f t="shared" si="361"/>
        <v>2.4137382127591422E-3</v>
      </c>
      <c r="P289" s="11">
        <f t="shared" si="362"/>
        <v>2.2462156743126016E-3</v>
      </c>
      <c r="Q289" s="4">
        <f t="shared" si="363"/>
        <v>2710.6524558529973</v>
      </c>
      <c r="R289" s="4">
        <f t="shared" si="364"/>
        <v>4095.0228110302533</v>
      </c>
      <c r="S289" s="4">
        <f t="shared" si="365"/>
        <v>2912.1488216070693</v>
      </c>
      <c r="T289" s="4">
        <f t="shared" si="366"/>
        <v>11.378329843980179</v>
      </c>
      <c r="U289" s="4">
        <f t="shared" si="367"/>
        <v>34.482614738691886</v>
      </c>
      <c r="V289" s="4">
        <f t="shared" si="368"/>
        <v>67.142371587200444</v>
      </c>
      <c r="W289" s="11">
        <f t="shared" si="369"/>
        <v>-1.0734613539272964E-2</v>
      </c>
      <c r="X289" s="11">
        <f t="shared" si="370"/>
        <v>-1.217998157191269E-2</v>
      </c>
      <c r="Y289" s="11">
        <f t="shared" si="371"/>
        <v>-9.7425357312937999E-3</v>
      </c>
      <c r="Z289" s="4">
        <f t="shared" si="386"/>
        <v>2460.7139577351381</v>
      </c>
      <c r="AA289" s="4">
        <f t="shared" si="387"/>
        <v>12742.61896295421</v>
      </c>
      <c r="AB289" s="4">
        <f t="shared" si="388"/>
        <v>66730.744750390062</v>
      </c>
      <c r="AC289" s="12">
        <f t="shared" si="372"/>
        <v>0.89914156018740898</v>
      </c>
      <c r="AD289" s="12">
        <f t="shared" si="373"/>
        <v>3.081252061878152</v>
      </c>
      <c r="AE289" s="12">
        <f t="shared" si="374"/>
        <v>22.742332387784387</v>
      </c>
      <c r="AF289" s="11">
        <f t="shared" si="375"/>
        <v>-4.0504037456468023E-3</v>
      </c>
      <c r="AG289" s="11">
        <f t="shared" si="376"/>
        <v>2.9673830763510267E-4</v>
      </c>
      <c r="AH289" s="11">
        <f t="shared" si="377"/>
        <v>9.7937136394747881E-3</v>
      </c>
      <c r="AI289" s="1">
        <f t="shared" si="341"/>
        <v>469850.71163651667</v>
      </c>
      <c r="AJ289" s="1">
        <f t="shared" si="342"/>
        <v>231329.16061185641</v>
      </c>
      <c r="AK289" s="1">
        <f t="shared" si="343"/>
        <v>84642.201403137427</v>
      </c>
      <c r="AL289" s="10">
        <f t="shared" si="378"/>
        <v>95.581830207093645</v>
      </c>
      <c r="AM289" s="10">
        <f t="shared" si="379"/>
        <v>23.649184884387523</v>
      </c>
      <c r="AN289" s="10">
        <f t="shared" si="380"/>
        <v>7.3719743491863943</v>
      </c>
      <c r="AO289" s="7">
        <f t="shared" si="381"/>
        <v>1.9829538683913445E-3</v>
      </c>
      <c r="AP289" s="7">
        <f t="shared" si="382"/>
        <v>2.4979988769648557E-3</v>
      </c>
      <c r="AQ289" s="7">
        <f t="shared" si="383"/>
        <v>2.2660001646317616E-3</v>
      </c>
      <c r="AR289" s="1">
        <f t="shared" si="389"/>
        <v>238229.37926932183</v>
      </c>
      <c r="AS289" s="1">
        <f t="shared" si="384"/>
        <v>118756.15703919789</v>
      </c>
      <c r="AT289" s="1">
        <f t="shared" si="385"/>
        <v>43372.742915774827</v>
      </c>
      <c r="AU289" s="1">
        <f t="shared" si="344"/>
        <v>47645.875853864367</v>
      </c>
      <c r="AV289" s="1">
        <f t="shared" si="345"/>
        <v>23751.231407839579</v>
      </c>
      <c r="AW289" s="1">
        <f t="shared" si="346"/>
        <v>8674.5485831549649</v>
      </c>
      <c r="AX289" s="1">
        <f t="shared" si="408"/>
        <v>163534.10918122617</v>
      </c>
      <c r="AY289" s="1">
        <f t="shared" si="391"/>
        <v>32051.131583174232</v>
      </c>
      <c r="AZ289" s="1">
        <f t="shared" si="392"/>
        <v>7940.1822043488473</v>
      </c>
      <c r="BA289" s="1">
        <f t="shared" si="409"/>
        <v>13990.429546323254</v>
      </c>
      <c r="BB289" s="1">
        <f t="shared" si="410"/>
        <v>30753.498961819194</v>
      </c>
      <c r="BC289" s="1">
        <f t="shared" si="411"/>
        <v>39240.797345915002</v>
      </c>
      <c r="BD289" s="1">
        <f t="shared" si="393"/>
        <v>99.383222843732398</v>
      </c>
      <c r="BE289">
        <f t="shared" si="420"/>
        <v>0</v>
      </c>
      <c r="BF289">
        <f t="shared" si="421"/>
        <v>0</v>
      </c>
      <c r="BG289">
        <f t="shared" si="422"/>
        <v>0</v>
      </c>
      <c r="BH289">
        <f t="shared" si="394"/>
        <v>0</v>
      </c>
      <c r="BI289">
        <f t="shared" si="412"/>
        <v>0</v>
      </c>
      <c r="BJ289">
        <f t="shared" si="395"/>
        <v>0</v>
      </c>
      <c r="BK289">
        <f t="shared" si="396"/>
        <v>0</v>
      </c>
      <c r="BL289">
        <f t="shared" si="397"/>
        <v>0</v>
      </c>
      <c r="BM289">
        <f t="shared" si="398"/>
        <v>0</v>
      </c>
      <c r="BN289">
        <f t="shared" si="399"/>
        <v>0</v>
      </c>
      <c r="BO289">
        <f t="shared" si="413"/>
        <v>0</v>
      </c>
      <c r="BP289">
        <f t="shared" si="414"/>
        <v>0</v>
      </c>
      <c r="BQ289">
        <f t="shared" si="415"/>
        <v>0</v>
      </c>
      <c r="BR289" s="13">
        <f t="shared" si="390"/>
        <v>1.1833487795915813E-3</v>
      </c>
      <c r="BS289" s="8">
        <f>BS$3*temperature!$I399</f>
        <v>-43.641337074652121</v>
      </c>
      <c r="BT289" s="8">
        <f>BT$3*temperature!$I399</f>
        <v>-40.335883130734324</v>
      </c>
      <c r="BU289" s="8">
        <f>BU$3*temperature!$I399</f>
        <v>-35.411432039907766</v>
      </c>
      <c r="BV289" s="8">
        <f t="shared" si="416"/>
        <v>-27.645713436849189</v>
      </c>
      <c r="BW289" s="8">
        <f t="shared" si="400"/>
        <v>-18.008902216007723</v>
      </c>
      <c r="BX289" s="8">
        <f t="shared" si="401"/>
        <v>-15.810265387485311</v>
      </c>
      <c r="BY289" s="15">
        <f t="shared" si="417"/>
        <v>0.36652460052818953</v>
      </c>
      <c r="BZ289" s="15">
        <f t="shared" si="402"/>
        <v>0.55352651737812919</v>
      </c>
      <c r="CA289" s="15">
        <f t="shared" si="403"/>
        <v>0.55352651737812941</v>
      </c>
      <c r="CB289" s="8">
        <f t="shared" si="418"/>
        <v>7.9978118189014689</v>
      </c>
      <c r="CC289" s="8">
        <f t="shared" si="404"/>
        <v>11.1634904573633</v>
      </c>
      <c r="CD289" s="8">
        <f t="shared" si="405"/>
        <v>9.8005833262112283</v>
      </c>
      <c r="CE289" s="8">
        <f t="shared" si="419"/>
        <v>-35.64352525575066</v>
      </c>
      <c r="CF289" s="8">
        <f t="shared" si="406"/>
        <v>-29.172392673371021</v>
      </c>
      <c r="CG289" s="8">
        <f t="shared" si="407"/>
        <v>-25.610848713696541</v>
      </c>
      <c r="CH289" s="8">
        <f>CH$3*temperature!$I399+CH$4*temperature!$I399^2</f>
        <v>-35.643525255750653</v>
      </c>
      <c r="CI289" s="8">
        <f>CI$3*temperature!$I399+CI$4*temperature!$I399^2</f>
        <v>-29.17242925361208</v>
      </c>
      <c r="CJ289" s="8">
        <f>CJ$3*temperature!$I399+CJ$4*temperature!$I399^2</f>
        <v>-25.610867385363527</v>
      </c>
      <c r="CK289" s="13"/>
      <c r="CL289" s="13"/>
      <c r="CM289" s="13"/>
    </row>
    <row r="290" spans="1:91" x14ac:dyDescent="0.3">
      <c r="A290">
        <f t="shared" si="347"/>
        <v>2244</v>
      </c>
      <c r="B290" s="4">
        <f t="shared" si="348"/>
        <v>1165.405242780256</v>
      </c>
      <c r="C290" s="4">
        <f t="shared" si="349"/>
        <v>2964.1677423003925</v>
      </c>
      <c r="D290" s="4">
        <f t="shared" si="350"/>
        <v>4369.9498264210079</v>
      </c>
      <c r="E290" s="11">
        <f t="shared" si="351"/>
        <v>2.5173964166212438E-8</v>
      </c>
      <c r="F290" s="11">
        <f t="shared" si="352"/>
        <v>4.9594397459705657E-8</v>
      </c>
      <c r="G290" s="11">
        <f t="shared" si="353"/>
        <v>1.0124519823522286E-7</v>
      </c>
      <c r="H290" s="4">
        <f t="shared" si="354"/>
        <v>238514.59145655896</v>
      </c>
      <c r="I290" s="4">
        <f t="shared" si="355"/>
        <v>119039.63636820986</v>
      </c>
      <c r="J290" s="4">
        <f t="shared" si="356"/>
        <v>43469.106944262814</v>
      </c>
      <c r="K290" s="4">
        <f t="shared" si="357"/>
        <v>204662.36352905465</v>
      </c>
      <c r="L290" s="4">
        <f t="shared" si="358"/>
        <v>40159.547878969606</v>
      </c>
      <c r="M290" s="4">
        <f t="shared" si="359"/>
        <v>9947.2782688363368</v>
      </c>
      <c r="N290" s="11">
        <f t="shared" si="360"/>
        <v>1.197191478877313E-3</v>
      </c>
      <c r="O290" s="11">
        <f t="shared" si="361"/>
        <v>2.3870208701652906E-3</v>
      </c>
      <c r="P290" s="11">
        <f t="shared" si="362"/>
        <v>2.2216632145493076E-3</v>
      </c>
      <c r="Q290" s="4">
        <f t="shared" si="363"/>
        <v>2684.7650512625978</v>
      </c>
      <c r="R290" s="4">
        <f t="shared" si="364"/>
        <v>4054.8015565027895</v>
      </c>
      <c r="S290" s="4">
        <f t="shared" si="365"/>
        <v>2890.1841817940008</v>
      </c>
      <c r="T290" s="4">
        <f t="shared" si="366"/>
        <v>11.256187870382675</v>
      </c>
      <c r="U290" s="4">
        <f t="shared" si="367"/>
        <v>34.062617126623252</v>
      </c>
      <c r="V290" s="4">
        <f t="shared" si="368"/>
        <v>66.488234632928339</v>
      </c>
      <c r="W290" s="11">
        <f t="shared" si="369"/>
        <v>-1.0734613539272964E-2</v>
      </c>
      <c r="X290" s="11">
        <f t="shared" si="370"/>
        <v>-1.217998157191269E-2</v>
      </c>
      <c r="Y290" s="11">
        <f t="shared" si="371"/>
        <v>-9.7425357312937999E-3</v>
      </c>
      <c r="Z290" s="4">
        <f t="shared" si="386"/>
        <v>2427.388390121228</v>
      </c>
      <c r="AA290" s="4">
        <f t="shared" si="387"/>
        <v>12621.541663795309</v>
      </c>
      <c r="AB290" s="4">
        <f t="shared" si="388"/>
        <v>66877.684877300504</v>
      </c>
      <c r="AC290" s="12">
        <f t="shared" si="372"/>
        <v>0.89549967384415918</v>
      </c>
      <c r="AD290" s="12">
        <f t="shared" si="373"/>
        <v>3.0821663874003908</v>
      </c>
      <c r="AE290" s="12">
        <f t="shared" si="374"/>
        <v>22.9650642786841</v>
      </c>
      <c r="AF290" s="11">
        <f t="shared" si="375"/>
        <v>-4.0504037456468023E-3</v>
      </c>
      <c r="AG290" s="11">
        <f t="shared" si="376"/>
        <v>2.9673830763510267E-4</v>
      </c>
      <c r="AH290" s="11">
        <f t="shared" si="377"/>
        <v>9.7937136394747881E-3</v>
      </c>
      <c r="AI290" s="1">
        <f t="shared" si="341"/>
        <v>470511.51632672938</v>
      </c>
      <c r="AJ290" s="1">
        <f t="shared" si="342"/>
        <v>231947.47595851033</v>
      </c>
      <c r="AK290" s="1">
        <f t="shared" si="343"/>
        <v>84852.529845978643</v>
      </c>
      <c r="AL290" s="10">
        <f t="shared" si="378"/>
        <v>95.769469223451154</v>
      </c>
      <c r="AM290" s="10">
        <f t="shared" si="379"/>
        <v>23.707669765297034</v>
      </c>
      <c r="AN290" s="10">
        <f t="shared" si="380"/>
        <v>7.3885121953244237</v>
      </c>
      <c r="AO290" s="7">
        <f t="shared" si="381"/>
        <v>1.9631243297074312E-3</v>
      </c>
      <c r="AP290" s="7">
        <f t="shared" si="382"/>
        <v>2.4730188881952071E-3</v>
      </c>
      <c r="AQ290" s="7">
        <f t="shared" si="383"/>
        <v>2.2433401629854441E-3</v>
      </c>
      <c r="AR290" s="1">
        <f t="shared" si="389"/>
        <v>238514.59145655896</v>
      </c>
      <c r="AS290" s="1">
        <f t="shared" si="384"/>
        <v>119039.63636820986</v>
      </c>
      <c r="AT290" s="1">
        <f t="shared" si="385"/>
        <v>43469.106944262814</v>
      </c>
      <c r="AU290" s="1">
        <f t="shared" si="344"/>
        <v>47702.918291311798</v>
      </c>
      <c r="AV290" s="1">
        <f t="shared" si="345"/>
        <v>23807.927273641973</v>
      </c>
      <c r="AW290" s="1">
        <f t="shared" si="346"/>
        <v>8693.8213888525624</v>
      </c>
      <c r="AX290" s="1">
        <f t="shared" si="408"/>
        <v>163729.89082324371</v>
      </c>
      <c r="AY290" s="1">
        <f t="shared" si="391"/>
        <v>32127.638303175685</v>
      </c>
      <c r="AZ290" s="1">
        <f t="shared" si="392"/>
        <v>7957.8226150690698</v>
      </c>
      <c r="BA290" s="1">
        <f t="shared" si="409"/>
        <v>13991.824277241203</v>
      </c>
      <c r="BB290" s="1">
        <f t="shared" si="410"/>
        <v>30760.567585979254</v>
      </c>
      <c r="BC290" s="1">
        <f t="shared" si="411"/>
        <v>39250.499107010917</v>
      </c>
      <c r="BD290" s="1">
        <f t="shared" si="393"/>
        <v>96.50943544833784</v>
      </c>
      <c r="BE290">
        <f t="shared" si="420"/>
        <v>0</v>
      </c>
      <c r="BF290">
        <f t="shared" si="421"/>
        <v>0</v>
      </c>
      <c r="BG290">
        <f t="shared" si="422"/>
        <v>0</v>
      </c>
      <c r="BH290">
        <f t="shared" si="394"/>
        <v>0</v>
      </c>
      <c r="BI290">
        <f t="shared" si="412"/>
        <v>0</v>
      </c>
      <c r="BJ290">
        <f t="shared" si="395"/>
        <v>0</v>
      </c>
      <c r="BK290">
        <f t="shared" si="396"/>
        <v>0</v>
      </c>
      <c r="BL290">
        <f t="shared" si="397"/>
        <v>0</v>
      </c>
      <c r="BM290">
        <f t="shared" si="398"/>
        <v>0</v>
      </c>
      <c r="BN290">
        <f t="shared" si="399"/>
        <v>0</v>
      </c>
      <c r="BO290">
        <f t="shared" si="413"/>
        <v>0</v>
      </c>
      <c r="BP290">
        <f t="shared" si="414"/>
        <v>0</v>
      </c>
      <c r="BQ290">
        <f t="shared" si="415"/>
        <v>0</v>
      </c>
      <c r="BR290" s="13">
        <f t="shared" si="390"/>
        <v>1.1488823102830887E-3</v>
      </c>
      <c r="BS290" s="8">
        <f>BS$3*temperature!$I400</f>
        <v>-43.747109881863565</v>
      </c>
      <c r="BT290" s="8">
        <f>BT$3*temperature!$I400</f>
        <v>-40.433644562351155</v>
      </c>
      <c r="BU290" s="8">
        <f>BU$3*temperature!$I400</f>
        <v>-35.49725815856749</v>
      </c>
      <c r="BV290" s="8">
        <f t="shared" si="416"/>
        <v>-27.673855610048175</v>
      </c>
      <c r="BW290" s="8">
        <f t="shared" si="400"/>
        <v>-17.998305403942329</v>
      </c>
      <c r="BX290" s="8">
        <f t="shared" si="401"/>
        <v>-15.800962298990207</v>
      </c>
      <c r="BY290" s="15">
        <f t="shared" si="417"/>
        <v>0.3674129403112627</v>
      </c>
      <c r="BZ290" s="15">
        <f t="shared" si="402"/>
        <v>0.55486809070135046</v>
      </c>
      <c r="CA290" s="15">
        <f t="shared" si="403"/>
        <v>0.55486809070135057</v>
      </c>
      <c r="CB290" s="8">
        <f t="shared" si="418"/>
        <v>8.0366271359076951</v>
      </c>
      <c r="CC290" s="8">
        <f t="shared" si="404"/>
        <v>11.217669579204413</v>
      </c>
      <c r="CD290" s="8">
        <f t="shared" si="405"/>
        <v>9.8481479297886416</v>
      </c>
      <c r="CE290" s="8">
        <f t="shared" si="419"/>
        <v>-35.710482745955872</v>
      </c>
      <c r="CF290" s="8">
        <f t="shared" si="406"/>
        <v>-29.215974983146744</v>
      </c>
      <c r="CG290" s="8">
        <f t="shared" si="407"/>
        <v>-25.649110228778849</v>
      </c>
      <c r="CH290" s="8">
        <f>CH$3*temperature!$I400+CH$4*temperature!$I400^2</f>
        <v>-35.710482745955872</v>
      </c>
      <c r="CI290" s="8">
        <f>CI$3*temperature!$I400+CI$4*temperature!$I400^2</f>
        <v>-29.216011541862972</v>
      </c>
      <c r="CJ290" s="8">
        <f>CJ$3*temperature!$I400+CJ$4*temperature!$I400^2</f>
        <v>-25.649128889458972</v>
      </c>
      <c r="CK290" s="13"/>
      <c r="CL290" s="13"/>
      <c r="CM290" s="13"/>
    </row>
    <row r="291" spans="1:91" x14ac:dyDescent="0.3">
      <c r="A291">
        <f t="shared" si="347"/>
        <v>2245</v>
      </c>
      <c r="B291" s="4">
        <f t="shared" si="348"/>
        <v>1165.4052706512323</v>
      </c>
      <c r="C291" s="4">
        <f t="shared" si="349"/>
        <v>2964.1678819561998</v>
      </c>
      <c r="D291" s="4">
        <f t="shared" si="350"/>
        <v>4369.9502467356224</v>
      </c>
      <c r="E291" s="11">
        <f t="shared" si="351"/>
        <v>2.3915265957901815E-8</v>
      </c>
      <c r="F291" s="11">
        <f t="shared" si="352"/>
        <v>4.7114677586720375E-8</v>
      </c>
      <c r="G291" s="11">
        <f t="shared" si="353"/>
        <v>9.6182938323461708E-8</v>
      </c>
      <c r="H291" s="4">
        <f t="shared" si="354"/>
        <v>238795.61329714817</v>
      </c>
      <c r="I291" s="4">
        <f t="shared" si="355"/>
        <v>119320.64401655016</v>
      </c>
      <c r="J291" s="4">
        <f t="shared" si="356"/>
        <v>43564.628390423815</v>
      </c>
      <c r="K291" s="4">
        <f t="shared" si="357"/>
        <v>204903.4952139082</v>
      </c>
      <c r="L291" s="4">
        <f t="shared" si="358"/>
        <v>40254.347516175301</v>
      </c>
      <c r="M291" s="4">
        <f t="shared" si="359"/>
        <v>9969.1360154424729</v>
      </c>
      <c r="N291" s="11">
        <f t="shared" si="360"/>
        <v>1.1781926129241782E-3</v>
      </c>
      <c r="O291" s="11">
        <f t="shared" si="361"/>
        <v>2.3605753105437888E-3</v>
      </c>
      <c r="P291" s="11">
        <f t="shared" si="362"/>
        <v>2.1973595204041185E-3</v>
      </c>
      <c r="Q291" s="4">
        <f t="shared" si="363"/>
        <v>2659.0744145255771</v>
      </c>
      <c r="R291" s="4">
        <f t="shared" si="364"/>
        <v>4014.8694191729924</v>
      </c>
      <c r="S291" s="4">
        <f t="shared" si="365"/>
        <v>2868.3156361034758</v>
      </c>
      <c r="T291" s="4">
        <f t="shared" si="366"/>
        <v>11.135357043668664</v>
      </c>
      <c r="U291" s="4">
        <f t="shared" si="367"/>
        <v>33.647735077729862</v>
      </c>
      <c r="V291" s="4">
        <f t="shared" si="368"/>
        <v>65.840470631306388</v>
      </c>
      <c r="W291" s="11">
        <f t="shared" si="369"/>
        <v>-1.0734613539272964E-2</v>
      </c>
      <c r="X291" s="11">
        <f t="shared" si="370"/>
        <v>-1.217998157191269E-2</v>
      </c>
      <c r="Y291" s="11">
        <f t="shared" si="371"/>
        <v>-9.7425357312937999E-3</v>
      </c>
      <c r="Z291" s="4">
        <f t="shared" si="386"/>
        <v>2394.4682218436524</v>
      </c>
      <c r="AA291" s="4">
        <f t="shared" si="387"/>
        <v>12501.281573712549</v>
      </c>
      <c r="AB291" s="4">
        <f t="shared" si="388"/>
        <v>67023.30626787791</v>
      </c>
      <c r="AC291" s="12">
        <f t="shared" si="372"/>
        <v>0.89187253861099536</v>
      </c>
      <c r="AD291" s="12">
        <f t="shared" si="373"/>
        <v>3.083080984238038</v>
      </c>
      <c r="AE291" s="12">
        <f t="shared" si="374"/>
        <v>23.189977541941662</v>
      </c>
      <c r="AF291" s="11">
        <f t="shared" si="375"/>
        <v>-4.0504037456468023E-3</v>
      </c>
      <c r="AG291" s="11">
        <f t="shared" si="376"/>
        <v>2.9673830763510267E-4</v>
      </c>
      <c r="AH291" s="11">
        <f t="shared" si="377"/>
        <v>9.7937136394747881E-3</v>
      </c>
      <c r="AI291" s="1">
        <f t="shared" si="341"/>
        <v>471163.28298536828</v>
      </c>
      <c r="AJ291" s="1">
        <f t="shared" si="342"/>
        <v>232560.65563630129</v>
      </c>
      <c r="AK291" s="1">
        <f t="shared" si="343"/>
        <v>85061.09825023335</v>
      </c>
      <c r="AL291" s="10">
        <f t="shared" si="378"/>
        <v>95.955596524776126</v>
      </c>
      <c r="AM291" s="10">
        <f t="shared" si="379"/>
        <v>23.765712985270465</v>
      </c>
      <c r="AN291" s="10">
        <f t="shared" si="380"/>
        <v>7.4049213920153782</v>
      </c>
      <c r="AO291" s="7">
        <f t="shared" si="381"/>
        <v>1.9434930864103569E-3</v>
      </c>
      <c r="AP291" s="7">
        <f t="shared" si="382"/>
        <v>2.4482886993132552E-3</v>
      </c>
      <c r="AQ291" s="7">
        <f t="shared" si="383"/>
        <v>2.2209067613555896E-3</v>
      </c>
      <c r="AR291" s="1">
        <f t="shared" si="389"/>
        <v>238795.61329714817</v>
      </c>
      <c r="AS291" s="1">
        <f t="shared" si="384"/>
        <v>119320.64401655016</v>
      </c>
      <c r="AT291" s="1">
        <f t="shared" si="385"/>
        <v>43564.628390423815</v>
      </c>
      <c r="AU291" s="1">
        <f t="shared" si="344"/>
        <v>47759.122659429639</v>
      </c>
      <c r="AV291" s="1">
        <f t="shared" si="345"/>
        <v>23864.128803310032</v>
      </c>
      <c r="AW291" s="1">
        <f t="shared" si="346"/>
        <v>8712.9256780847627</v>
      </c>
      <c r="AX291" s="1">
        <f t="shared" si="408"/>
        <v>163922.79617112654</v>
      </c>
      <c r="AY291" s="1">
        <f t="shared" si="391"/>
        <v>32203.478012940246</v>
      </c>
      <c r="AZ291" s="1">
        <f t="shared" si="392"/>
        <v>7975.3088123539783</v>
      </c>
      <c r="BA291" s="1">
        <f t="shared" si="409"/>
        <v>13993.196875503549</v>
      </c>
      <c r="BB291" s="1">
        <f t="shared" si="410"/>
        <v>30767.557931105966</v>
      </c>
      <c r="BC291" s="1">
        <f t="shared" si="411"/>
        <v>39260.094699537265</v>
      </c>
      <c r="BD291" s="1">
        <f t="shared" si="393"/>
        <v>93.718512322883129</v>
      </c>
      <c r="BE291">
        <f t="shared" si="420"/>
        <v>0</v>
      </c>
      <c r="BF291">
        <f t="shared" si="421"/>
        <v>0</v>
      </c>
      <c r="BG291">
        <f t="shared" si="422"/>
        <v>0</v>
      </c>
      <c r="BH291">
        <f t="shared" si="394"/>
        <v>0</v>
      </c>
      <c r="BI291">
        <f t="shared" si="412"/>
        <v>0</v>
      </c>
      <c r="BJ291">
        <f t="shared" si="395"/>
        <v>0</v>
      </c>
      <c r="BK291">
        <f t="shared" si="396"/>
        <v>0</v>
      </c>
      <c r="BL291">
        <f t="shared" si="397"/>
        <v>0</v>
      </c>
      <c r="BM291">
        <f t="shared" si="398"/>
        <v>0</v>
      </c>
      <c r="BN291">
        <f t="shared" si="399"/>
        <v>0</v>
      </c>
      <c r="BO291">
        <f t="shared" si="413"/>
        <v>0</v>
      </c>
      <c r="BP291">
        <f t="shared" si="414"/>
        <v>0</v>
      </c>
      <c r="BQ291">
        <f t="shared" si="415"/>
        <v>0</v>
      </c>
      <c r="BR291" s="13">
        <f t="shared" si="390"/>
        <v>1.1154197187214453E-3</v>
      </c>
      <c r="BS291" s="8">
        <f>BS$3*temperature!$I401</f>
        <v>-43.852432256923791</v>
      </c>
      <c r="BT291" s="8">
        <f>BT$3*temperature!$I401</f>
        <v>-40.53098967815761</v>
      </c>
      <c r="BU291" s="8">
        <f>BU$3*temperature!$I401</f>
        <v>-35.582718787794938</v>
      </c>
      <c r="BV291" s="8">
        <f t="shared" si="416"/>
        <v>-27.701691214482523</v>
      </c>
      <c r="BW291" s="8">
        <f t="shared" si="400"/>
        <v>-17.987493083184756</v>
      </c>
      <c r="BX291" s="8">
        <f t="shared" si="401"/>
        <v>-15.791470012420964</v>
      </c>
      <c r="BY291" s="15">
        <f t="shared" si="417"/>
        <v>0.36829749711069337</v>
      </c>
      <c r="BZ291" s="15">
        <f t="shared" si="402"/>
        <v>0.55620395095167585</v>
      </c>
      <c r="CA291" s="15">
        <f t="shared" si="403"/>
        <v>0.55620395095167596</v>
      </c>
      <c r="CB291" s="8">
        <f t="shared" si="418"/>
        <v>8.0753705212206341</v>
      </c>
      <c r="CC291" s="8">
        <f t="shared" si="404"/>
        <v>11.271748297486427</v>
      </c>
      <c r="CD291" s="8">
        <f t="shared" si="405"/>
        <v>9.895624387686988</v>
      </c>
      <c r="CE291" s="8">
        <f t="shared" si="419"/>
        <v>-35.777061735703157</v>
      </c>
      <c r="CF291" s="8">
        <f t="shared" si="406"/>
        <v>-29.259241380671185</v>
      </c>
      <c r="CG291" s="8">
        <f t="shared" si="407"/>
        <v>-25.687094400107952</v>
      </c>
      <c r="CH291" s="8">
        <f>CH$3*temperature!$I401+CH$4*temperature!$I401^2</f>
        <v>-35.777061735703157</v>
      </c>
      <c r="CI291" s="8">
        <f>CI$3*temperature!$I401+CI$4*temperature!$I401^2</f>
        <v>-29.259277917424839</v>
      </c>
      <c r="CJ291" s="8">
        <f>CJ$3*temperature!$I401+CJ$4*temperature!$I401^2</f>
        <v>-25.687113049577768</v>
      </c>
      <c r="CK291" s="13"/>
      <c r="CL291" s="13"/>
      <c r="CM291" s="13"/>
    </row>
    <row r="292" spans="1:91" x14ac:dyDescent="0.3">
      <c r="A292">
        <f t="shared" si="347"/>
        <v>2246</v>
      </c>
      <c r="B292" s="4">
        <f t="shared" si="348"/>
        <v>1165.4052971286605</v>
      </c>
      <c r="C292" s="4">
        <f t="shared" si="349"/>
        <v>2964.1680146292229</v>
      </c>
      <c r="D292" s="4">
        <f t="shared" si="350"/>
        <v>4369.9506460345447</v>
      </c>
      <c r="E292" s="11">
        <f t="shared" si="351"/>
        <v>2.2719502660006724E-8</v>
      </c>
      <c r="F292" s="11">
        <f t="shared" si="352"/>
        <v>4.4758943707384355E-8</v>
      </c>
      <c r="G292" s="11">
        <f t="shared" si="353"/>
        <v>9.1373791407288624E-8</v>
      </c>
      <c r="H292" s="4">
        <f t="shared" si="354"/>
        <v>239072.47747083128</v>
      </c>
      <c r="I292" s="4">
        <f t="shared" si="355"/>
        <v>119599.19134074927</v>
      </c>
      <c r="J292" s="4">
        <f t="shared" si="356"/>
        <v>43659.31147897146</v>
      </c>
      <c r="K292" s="4">
        <f t="shared" si="357"/>
        <v>205141.05956087628</v>
      </c>
      <c r="L292" s="4">
        <f t="shared" si="358"/>
        <v>40348.317217676173</v>
      </c>
      <c r="M292" s="4">
        <f t="shared" si="359"/>
        <v>9990.801959877861</v>
      </c>
      <c r="N292" s="11">
        <f t="shared" si="360"/>
        <v>1.1593962646663236E-3</v>
      </c>
      <c r="O292" s="11">
        <f t="shared" si="361"/>
        <v>2.3343988239559188E-3</v>
      </c>
      <c r="P292" s="11">
        <f t="shared" si="362"/>
        <v>2.1733021198453439E-3</v>
      </c>
      <c r="Q292" s="4">
        <f t="shared" si="363"/>
        <v>2633.5801651258757</v>
      </c>
      <c r="R292" s="4">
        <f t="shared" si="364"/>
        <v>3975.2267134913709</v>
      </c>
      <c r="S292" s="4">
        <f t="shared" si="365"/>
        <v>2846.5442128766763</v>
      </c>
      <c r="T292" s="4">
        <f t="shared" si="366"/>
        <v>11.015823289183061</v>
      </c>
      <c r="U292" s="4">
        <f t="shared" si="367"/>
        <v>33.237906284546511</v>
      </c>
      <c r="V292" s="4">
        <f t="shared" si="368"/>
        <v>65.199017493615685</v>
      </c>
      <c r="W292" s="11">
        <f t="shared" si="369"/>
        <v>-1.0734613539272964E-2</v>
      </c>
      <c r="X292" s="11">
        <f t="shared" si="370"/>
        <v>-1.217998157191269E-2</v>
      </c>
      <c r="Y292" s="11">
        <f t="shared" si="371"/>
        <v>-9.7425357312937999E-3</v>
      </c>
      <c r="Z292" s="4">
        <f t="shared" si="386"/>
        <v>2361.9496913671082</v>
      </c>
      <c r="AA292" s="4">
        <f t="shared" si="387"/>
        <v>12381.840636944582</v>
      </c>
      <c r="AB292" s="4">
        <f t="shared" si="388"/>
        <v>67167.615556589255</v>
      </c>
      <c r="AC292" s="12">
        <f t="shared" si="372"/>
        <v>0.88826009473996581</v>
      </c>
      <c r="AD292" s="12">
        <f t="shared" si="373"/>
        <v>3.0839958524716029</v>
      </c>
      <c r="AE292" s="12">
        <f t="shared" si="374"/>
        <v>23.417093541293291</v>
      </c>
      <c r="AF292" s="11">
        <f t="shared" si="375"/>
        <v>-4.0504037456468023E-3</v>
      </c>
      <c r="AG292" s="11">
        <f t="shared" si="376"/>
        <v>2.9673830763510267E-4</v>
      </c>
      <c r="AH292" s="11">
        <f t="shared" si="377"/>
        <v>9.7937136394747881E-3</v>
      </c>
      <c r="AI292" s="1">
        <f t="shared" si="341"/>
        <v>471806.07734626107</v>
      </c>
      <c r="AJ292" s="1">
        <f t="shared" si="342"/>
        <v>233168.7188759812</v>
      </c>
      <c r="AK292" s="1">
        <f t="shared" si="343"/>
        <v>85267.914103294781</v>
      </c>
      <c r="AL292" s="10">
        <f t="shared" si="378"/>
        <v>96.140220672839916</v>
      </c>
      <c r="AM292" s="10">
        <f t="shared" si="379"/>
        <v>23.823316458538095</v>
      </c>
      <c r="AN292" s="10">
        <f t="shared" si="380"/>
        <v>7.4212025756023436</v>
      </c>
      <c r="AO292" s="7">
        <f t="shared" si="381"/>
        <v>1.9240581555462534E-3</v>
      </c>
      <c r="AP292" s="7">
        <f t="shared" si="382"/>
        <v>2.4238058123201224E-3</v>
      </c>
      <c r="AQ292" s="7">
        <f t="shared" si="383"/>
        <v>2.1986976937420338E-3</v>
      </c>
      <c r="AR292" s="1">
        <f t="shared" si="389"/>
        <v>239072.47747083128</v>
      </c>
      <c r="AS292" s="1">
        <f t="shared" si="384"/>
        <v>119599.19134074927</v>
      </c>
      <c r="AT292" s="1">
        <f t="shared" si="385"/>
        <v>43659.31147897146</v>
      </c>
      <c r="AU292" s="1">
        <f t="shared" si="344"/>
        <v>47814.495494166258</v>
      </c>
      <c r="AV292" s="1">
        <f t="shared" si="345"/>
        <v>23919.838268149855</v>
      </c>
      <c r="AW292" s="1">
        <f t="shared" si="346"/>
        <v>8731.8622957942916</v>
      </c>
      <c r="AX292" s="1">
        <f t="shared" si="408"/>
        <v>164112.84764870105</v>
      </c>
      <c r="AY292" s="1">
        <f t="shared" si="391"/>
        <v>32278.653774140941</v>
      </c>
      <c r="AZ292" s="1">
        <f t="shared" si="392"/>
        <v>7992.6415679022894</v>
      </c>
      <c r="BA292" s="1">
        <f t="shared" si="409"/>
        <v>13994.547577306499</v>
      </c>
      <c r="BB292" s="1">
        <f t="shared" si="410"/>
        <v>30774.470794608849</v>
      </c>
      <c r="BC292" s="1">
        <f t="shared" si="411"/>
        <v>39269.585204644405</v>
      </c>
      <c r="BD292" s="1">
        <f t="shared" si="393"/>
        <v>91.008073362242058</v>
      </c>
      <c r="BE292">
        <f t="shared" si="420"/>
        <v>0</v>
      </c>
      <c r="BF292">
        <f t="shared" si="421"/>
        <v>0</v>
      </c>
      <c r="BG292">
        <f t="shared" si="422"/>
        <v>0</v>
      </c>
      <c r="BH292">
        <f t="shared" si="394"/>
        <v>0</v>
      </c>
      <c r="BI292">
        <f t="shared" si="412"/>
        <v>0</v>
      </c>
      <c r="BJ292">
        <f t="shared" si="395"/>
        <v>0</v>
      </c>
      <c r="BK292">
        <f t="shared" si="396"/>
        <v>0</v>
      </c>
      <c r="BL292">
        <f t="shared" si="397"/>
        <v>0</v>
      </c>
      <c r="BM292">
        <f t="shared" si="398"/>
        <v>0</v>
      </c>
      <c r="BN292">
        <f t="shared" si="399"/>
        <v>0</v>
      </c>
      <c r="BO292">
        <f t="shared" si="413"/>
        <v>0</v>
      </c>
      <c r="BP292">
        <f t="shared" si="414"/>
        <v>0</v>
      </c>
      <c r="BQ292">
        <f t="shared" si="415"/>
        <v>0</v>
      </c>
      <c r="BR292" s="13">
        <f t="shared" si="390"/>
        <v>1.082931765748976E-3</v>
      </c>
      <c r="BS292" s="8">
        <f>BS$3*temperature!$I402</f>
        <v>-43.957307822546539</v>
      </c>
      <c r="BT292" s="8">
        <f>BT$3*temperature!$I402</f>
        <v>-40.627921826478193</v>
      </c>
      <c r="BU292" s="8">
        <f>BU$3*temperature!$I402</f>
        <v>-35.667816867130682</v>
      </c>
      <c r="BV292" s="8">
        <f t="shared" si="416"/>
        <v>-27.729223588608399</v>
      </c>
      <c r="BW292" s="8">
        <f t="shared" si="400"/>
        <v>-17.976468205287642</v>
      </c>
      <c r="BX292" s="8">
        <f t="shared" si="401"/>
        <v>-15.781791118986638</v>
      </c>
      <c r="BY292" s="15">
        <f t="shared" si="417"/>
        <v>0.36917830135207791</v>
      </c>
      <c r="BZ292" s="15">
        <f t="shared" si="402"/>
        <v>0.55753414407792956</v>
      </c>
      <c r="CA292" s="15">
        <f t="shared" si="403"/>
        <v>0.55753414407792956</v>
      </c>
      <c r="CB292" s="8">
        <f t="shared" si="418"/>
        <v>8.1140421169690704</v>
      </c>
      <c r="CC292" s="8">
        <f t="shared" si="404"/>
        <v>11.325726810595278</v>
      </c>
      <c r="CD292" s="8">
        <f t="shared" si="405"/>
        <v>9.9430128740720232</v>
      </c>
      <c r="CE292" s="8">
        <f t="shared" si="419"/>
        <v>-35.843265705577465</v>
      </c>
      <c r="CF292" s="8">
        <f t="shared" si="406"/>
        <v>-29.302195015882919</v>
      </c>
      <c r="CG292" s="8">
        <f t="shared" si="407"/>
        <v>-25.724803993058661</v>
      </c>
      <c r="CH292" s="8">
        <f>CH$3*temperature!$I402+CH$4*temperature!$I402^2</f>
        <v>-35.843265705577473</v>
      </c>
      <c r="CI292" s="8">
        <f>CI$3*temperature!$I402+CI$4*temperature!$I402^2</f>
        <v>-29.302231530242253</v>
      </c>
      <c r="CJ292" s="8">
        <f>CJ$3*temperature!$I402+CJ$4*temperature!$I402^2</f>
        <v>-25.724822631097787</v>
      </c>
      <c r="CK292" s="13"/>
      <c r="CL292" s="13"/>
      <c r="CM292" s="13"/>
    </row>
    <row r="293" spans="1:91" x14ac:dyDescent="0.3">
      <c r="A293">
        <f t="shared" si="347"/>
        <v>2247</v>
      </c>
      <c r="B293" s="4">
        <f t="shared" si="348"/>
        <v>1165.4053222822181</v>
      </c>
      <c r="C293" s="4">
        <f t="shared" si="349"/>
        <v>2964.1681406686007</v>
      </c>
      <c r="D293" s="4">
        <f t="shared" si="350"/>
        <v>4369.9510253685548</v>
      </c>
      <c r="E293" s="11">
        <f t="shared" si="351"/>
        <v>2.1583527527006385E-8</v>
      </c>
      <c r="F293" s="11">
        <f t="shared" si="352"/>
        <v>4.2520996522015135E-8</v>
      </c>
      <c r="G293" s="11">
        <f t="shared" si="353"/>
        <v>8.6805101836924189E-8</v>
      </c>
      <c r="H293" s="4">
        <f t="shared" si="354"/>
        <v>239345.21659434296</v>
      </c>
      <c r="I293" s="4">
        <f t="shared" si="355"/>
        <v>119875.28982332023</v>
      </c>
      <c r="J293" s="4">
        <f t="shared" si="356"/>
        <v>43753.160467866554</v>
      </c>
      <c r="K293" s="4">
        <f t="shared" si="357"/>
        <v>205375.08454623516</v>
      </c>
      <c r="L293" s="4">
        <f t="shared" si="358"/>
        <v>40441.460853256809</v>
      </c>
      <c r="M293" s="4">
        <f t="shared" si="359"/>
        <v>10012.277074472815</v>
      </c>
      <c r="N293" s="11">
        <f t="shared" si="360"/>
        <v>1.1408003149628865E-3</v>
      </c>
      <c r="O293" s="11">
        <f t="shared" si="361"/>
        <v>2.308488730227154E-3</v>
      </c>
      <c r="P293" s="11">
        <f t="shared" si="362"/>
        <v>2.1494885677042497E-3</v>
      </c>
      <c r="Q293" s="4">
        <f t="shared" si="363"/>
        <v>2608.2818942506183</v>
      </c>
      <c r="R293" s="4">
        <f t="shared" si="364"/>
        <v>3935.8736859607275</v>
      </c>
      <c r="S293" s="4">
        <f t="shared" si="365"/>
        <v>2824.8709028103563</v>
      </c>
      <c r="T293" s="4">
        <f t="shared" si="366"/>
        <v>10.897572683356758</v>
      </c>
      <c r="U293" s="4">
        <f t="shared" si="367"/>
        <v>32.833069198511772</v>
      </c>
      <c r="V293" s="4">
        <f t="shared" si="368"/>
        <v>64.563813736038881</v>
      </c>
      <c r="W293" s="11">
        <f t="shared" si="369"/>
        <v>-1.0734613539272964E-2</v>
      </c>
      <c r="X293" s="11">
        <f t="shared" si="370"/>
        <v>-1.217998157191269E-2</v>
      </c>
      <c r="Y293" s="11">
        <f t="shared" si="371"/>
        <v>-9.7425357312937999E-3</v>
      </c>
      <c r="Z293" s="4">
        <f t="shared" si="386"/>
        <v>2329.8290406198621</v>
      </c>
      <c r="AA293" s="4">
        <f t="shared" si="387"/>
        <v>12263.22058486354</v>
      </c>
      <c r="AB293" s="4">
        <f t="shared" si="388"/>
        <v>67310.61943005037</v>
      </c>
      <c r="AC293" s="12">
        <f t="shared" si="372"/>
        <v>0.88466228272512248</v>
      </c>
      <c r="AD293" s="12">
        <f t="shared" si="373"/>
        <v>3.0849109921816189</v>
      </c>
      <c r="AE293" s="12">
        <f t="shared" si="374"/>
        <v>23.646433849705513</v>
      </c>
      <c r="AF293" s="11">
        <f t="shared" si="375"/>
        <v>-4.0504037456468023E-3</v>
      </c>
      <c r="AG293" s="11">
        <f t="shared" si="376"/>
        <v>2.9673830763510267E-4</v>
      </c>
      <c r="AH293" s="11">
        <f t="shared" si="377"/>
        <v>9.7937136394747881E-3</v>
      </c>
      <c r="AI293" s="1">
        <f t="shared" si="341"/>
        <v>472439.96510580124</v>
      </c>
      <c r="AJ293" s="1">
        <f t="shared" si="342"/>
        <v>233771.68525653292</v>
      </c>
      <c r="AK293" s="1">
        <f t="shared" si="343"/>
        <v>85472.984988759592</v>
      </c>
      <c r="AL293" s="10">
        <f t="shared" si="378"/>
        <v>96.323350254744895</v>
      </c>
      <c r="AM293" s="10">
        <f t="shared" si="379"/>
        <v>23.880482120510035</v>
      </c>
      <c r="AN293" s="10">
        <f t="shared" si="380"/>
        <v>7.4373563867802357</v>
      </c>
      <c r="AO293" s="7">
        <f t="shared" si="381"/>
        <v>1.9048175739907907E-3</v>
      </c>
      <c r="AP293" s="7">
        <f t="shared" si="382"/>
        <v>2.3995677541969211E-3</v>
      </c>
      <c r="AQ293" s="7">
        <f t="shared" si="383"/>
        <v>2.1767107168046136E-3</v>
      </c>
      <c r="AR293" s="1">
        <f t="shared" si="389"/>
        <v>239345.21659434296</v>
      </c>
      <c r="AS293" s="1">
        <f t="shared" si="384"/>
        <v>119875.28982332023</v>
      </c>
      <c r="AT293" s="1">
        <f t="shared" si="385"/>
        <v>43753.160467866554</v>
      </c>
      <c r="AU293" s="1">
        <f t="shared" si="344"/>
        <v>47869.043318868593</v>
      </c>
      <c r="AV293" s="1">
        <f t="shared" si="345"/>
        <v>23975.057964664047</v>
      </c>
      <c r="AW293" s="1">
        <f t="shared" si="346"/>
        <v>8750.6320935733111</v>
      </c>
      <c r="AX293" s="1">
        <f t="shared" si="408"/>
        <v>164300.06763698813</v>
      </c>
      <c r="AY293" s="1">
        <f t="shared" si="391"/>
        <v>32353.16868260545</v>
      </c>
      <c r="AZ293" s="1">
        <f t="shared" si="392"/>
        <v>8009.8216595782524</v>
      </c>
      <c r="BA293" s="1">
        <f t="shared" si="409"/>
        <v>13995.876616349156</v>
      </c>
      <c r="BB293" s="1">
        <f t="shared" si="410"/>
        <v>30781.306965847336</v>
      </c>
      <c r="BC293" s="1">
        <f t="shared" si="411"/>
        <v>39278.971692413557</v>
      </c>
      <c r="BD293" s="1">
        <f t="shared" si="393"/>
        <v>88.375806459809297</v>
      </c>
      <c r="BE293">
        <f t="shared" si="420"/>
        <v>0</v>
      </c>
      <c r="BF293">
        <f t="shared" si="421"/>
        <v>0</v>
      </c>
      <c r="BG293">
        <f t="shared" si="422"/>
        <v>0</v>
      </c>
      <c r="BH293">
        <f t="shared" si="394"/>
        <v>0</v>
      </c>
      <c r="BI293">
        <f t="shared" si="412"/>
        <v>0</v>
      </c>
      <c r="BJ293">
        <f t="shared" si="395"/>
        <v>0</v>
      </c>
      <c r="BK293">
        <f t="shared" si="396"/>
        <v>0</v>
      </c>
      <c r="BL293">
        <f t="shared" si="397"/>
        <v>0</v>
      </c>
      <c r="BM293">
        <f t="shared" si="398"/>
        <v>0</v>
      </c>
      <c r="BN293">
        <f t="shared" si="399"/>
        <v>0</v>
      </c>
      <c r="BO293">
        <f t="shared" si="413"/>
        <v>0</v>
      </c>
      <c r="BP293">
        <f t="shared" si="414"/>
        <v>0</v>
      </c>
      <c r="BQ293">
        <f t="shared" si="415"/>
        <v>0</v>
      </c>
      <c r="BR293" s="13">
        <f t="shared" si="390"/>
        <v>1.0513900638339574E-3</v>
      </c>
      <c r="BS293" s="8">
        <f>BS$3*temperature!$I403</f>
        <v>-44.061740170896911</v>
      </c>
      <c r="BT293" s="8">
        <f>BT$3*temperature!$I403</f>
        <v>-40.724444327402558</v>
      </c>
      <c r="BU293" s="8">
        <f>BU$3*temperature!$I403</f>
        <v>-35.752555311327555</v>
      </c>
      <c r="BV293" s="8">
        <f t="shared" si="416"/>
        <v>-27.756456027300835</v>
      </c>
      <c r="BW293" s="8">
        <f t="shared" si="400"/>
        <v>-17.965233675377785</v>
      </c>
      <c r="BX293" s="8">
        <f t="shared" si="401"/>
        <v>-15.771928169138391</v>
      </c>
      <c r="BY293" s="15">
        <f t="shared" si="417"/>
        <v>0.37005538320444792</v>
      </c>
      <c r="BZ293" s="15">
        <f t="shared" si="402"/>
        <v>0.55885871564147072</v>
      </c>
      <c r="CA293" s="15">
        <f t="shared" si="403"/>
        <v>0.55885871564147083</v>
      </c>
      <c r="CB293" s="8">
        <f t="shared" si="418"/>
        <v>8.1526420717980361</v>
      </c>
      <c r="CC293" s="8">
        <f t="shared" si="404"/>
        <v>11.379605326012387</v>
      </c>
      <c r="CD293" s="8">
        <f t="shared" si="405"/>
        <v>9.9903135710945818</v>
      </c>
      <c r="CE293" s="8">
        <f t="shared" si="419"/>
        <v>-35.90909809909887</v>
      </c>
      <c r="CF293" s="8">
        <f t="shared" si="406"/>
        <v>-29.34483900139017</v>
      </c>
      <c r="CG293" s="8">
        <f t="shared" si="407"/>
        <v>-25.762241740232973</v>
      </c>
      <c r="CH293" s="8">
        <f>CH$3*temperature!$I403+CH$4*temperature!$I403^2</f>
        <v>-35.909098099098877</v>
      </c>
      <c r="CI293" s="8">
        <f>CI$3*temperature!$I403+CI$4*temperature!$I403^2</f>
        <v>-29.344875492929329</v>
      </c>
      <c r="CJ293" s="8">
        <f>CJ$3*temperature!$I403+CJ$4*temperature!$I403^2</f>
        <v>-25.762260366624041</v>
      </c>
      <c r="CK293" s="13"/>
      <c r="CL293" s="13"/>
      <c r="CM293" s="13"/>
    </row>
    <row r="294" spans="1:91" x14ac:dyDescent="0.3">
      <c r="A294">
        <f t="shared" si="347"/>
        <v>2248</v>
      </c>
      <c r="B294" s="4">
        <f t="shared" si="348"/>
        <v>1165.4053461780979</v>
      </c>
      <c r="C294" s="4">
        <f t="shared" si="349"/>
        <v>2964.1682604060147</v>
      </c>
      <c r="D294" s="4">
        <f t="shared" si="350"/>
        <v>4369.9513857358961</v>
      </c>
      <c r="E294" s="11">
        <f t="shared" si="351"/>
        <v>2.0504351150656065E-8</v>
      </c>
      <c r="F294" s="11">
        <f t="shared" si="352"/>
        <v>4.0394946695914376E-8</v>
      </c>
      <c r="G294" s="11">
        <f t="shared" si="353"/>
        <v>8.2464846745077975E-8</v>
      </c>
      <c r="H294" s="4">
        <f t="shared" si="354"/>
        <v>239613.86321789245</v>
      </c>
      <c r="I294" s="4">
        <f t="shared" si="355"/>
        <v>120148.95106847744</v>
      </c>
      <c r="J294" s="4">
        <f t="shared" si="356"/>
        <v>43846.179647005549</v>
      </c>
      <c r="K294" s="4">
        <f t="shared" si="357"/>
        <v>205605.59808970921</v>
      </c>
      <c r="L294" s="4">
        <f t="shared" si="358"/>
        <v>40533.782333942174</v>
      </c>
      <c r="M294" s="4">
        <f t="shared" si="359"/>
        <v>10033.562338959953</v>
      </c>
      <c r="N294" s="11">
        <f t="shared" si="360"/>
        <v>1.1224026711096347E-3</v>
      </c>
      <c r="O294" s="11">
        <f t="shared" si="361"/>
        <v>2.2828423785272722E-3</v>
      </c>
      <c r="P294" s="11">
        <f t="shared" si="362"/>
        <v>2.1259164452616108E-3</v>
      </c>
      <c r="Q294" s="4">
        <f t="shared" si="363"/>
        <v>2583.179165607824</v>
      </c>
      <c r="R294" s="4">
        <f t="shared" si="364"/>
        <v>3896.8105167729877</v>
      </c>
      <c r="S294" s="4">
        <f t="shared" si="365"/>
        <v>2803.2966595758808</v>
      </c>
      <c r="T294" s="4">
        <f t="shared" si="366"/>
        <v>10.780591452084785</v>
      </c>
      <c r="U294" s="4">
        <f t="shared" si="367"/>
        <v>32.433163020724564</v>
      </c>
      <c r="V294" s="4">
        <f t="shared" si="368"/>
        <v>63.934798473766925</v>
      </c>
      <c r="W294" s="11">
        <f t="shared" si="369"/>
        <v>-1.0734613539272964E-2</v>
      </c>
      <c r="X294" s="11">
        <f t="shared" si="370"/>
        <v>-1.217998157191269E-2</v>
      </c>
      <c r="Y294" s="11">
        <f t="shared" si="371"/>
        <v>-9.7425357312937999E-3</v>
      </c>
      <c r="Z294" s="4">
        <f t="shared" si="386"/>
        <v>2298.1025160470635</v>
      </c>
      <c r="AA294" s="4">
        <f t="shared" si="387"/>
        <v>12145.422940776349</v>
      </c>
      <c r="AB294" s="4">
        <f t="shared" si="388"/>
        <v>67452.324624964967</v>
      </c>
      <c r="AC294" s="12">
        <f t="shared" si="372"/>
        <v>0.88107904330154019</v>
      </c>
      <c r="AD294" s="12">
        <f t="shared" si="373"/>
        <v>3.0858264034486438</v>
      </c>
      <c r="AE294" s="12">
        <f t="shared" si="374"/>
        <v>23.878020251424314</v>
      </c>
      <c r="AF294" s="11">
        <f t="shared" si="375"/>
        <v>-4.0504037456468023E-3</v>
      </c>
      <c r="AG294" s="11">
        <f t="shared" si="376"/>
        <v>2.9673830763510267E-4</v>
      </c>
      <c r="AH294" s="11">
        <f t="shared" si="377"/>
        <v>9.7937136394747881E-3</v>
      </c>
      <c r="AI294" s="1">
        <f t="shared" si="341"/>
        <v>473065.01191408973</v>
      </c>
      <c r="AJ294" s="1">
        <f t="shared" si="342"/>
        <v>234369.57469554368</v>
      </c>
      <c r="AK294" s="1">
        <f t="shared" si="343"/>
        <v>85676.318583456945</v>
      </c>
      <c r="AL294" s="10">
        <f t="shared" si="378"/>
        <v>96.504993880992288</v>
      </c>
      <c r="AM294" s="10">
        <f t="shared" si="379"/>
        <v>23.937211927012576</v>
      </c>
      <c r="AN294" s="10">
        <f t="shared" si="380"/>
        <v>7.453383470398518</v>
      </c>
      <c r="AO294" s="7">
        <f t="shared" si="381"/>
        <v>1.8857693982508828E-3</v>
      </c>
      <c r="AP294" s="7">
        <f t="shared" si="382"/>
        <v>2.3755720766549518E-3</v>
      </c>
      <c r="AQ294" s="7">
        <f t="shared" si="383"/>
        <v>2.1549436096365672E-3</v>
      </c>
      <c r="AR294" s="1">
        <f t="shared" si="389"/>
        <v>239613.86321789245</v>
      </c>
      <c r="AS294" s="1">
        <f t="shared" si="384"/>
        <v>120148.95106847744</v>
      </c>
      <c r="AT294" s="1">
        <f t="shared" si="385"/>
        <v>43846.179647005549</v>
      </c>
      <c r="AU294" s="1">
        <f t="shared" si="344"/>
        <v>47922.772643578493</v>
      </c>
      <c r="AV294" s="1">
        <f t="shared" si="345"/>
        <v>24029.790213695491</v>
      </c>
      <c r="AW294" s="1">
        <f t="shared" si="346"/>
        <v>8769.2359294011094</v>
      </c>
      <c r="AX294" s="1">
        <f t="shared" si="408"/>
        <v>164484.47847176736</v>
      </c>
      <c r="AY294" s="1">
        <f t="shared" si="391"/>
        <v>32427.025867153745</v>
      </c>
      <c r="AZ294" s="1">
        <f t="shared" si="392"/>
        <v>8026.8498711679631</v>
      </c>
      <c r="BA294" s="1">
        <f t="shared" si="409"/>
        <v>13997.184223866136</v>
      </c>
      <c r="BB294" s="1">
        <f t="shared" si="410"/>
        <v>30788.06722622531</v>
      </c>
      <c r="BC294" s="1">
        <f t="shared" si="411"/>
        <v>39288.255221994325</v>
      </c>
      <c r="BD294" s="1">
        <f t="shared" si="393"/>
        <v>85.81946557932902</v>
      </c>
      <c r="BE294">
        <f t="shared" si="420"/>
        <v>0</v>
      </c>
      <c r="BF294">
        <f t="shared" si="421"/>
        <v>0</v>
      </c>
      <c r="BG294">
        <f t="shared" si="422"/>
        <v>0</v>
      </c>
      <c r="BH294">
        <f t="shared" si="394"/>
        <v>0</v>
      </c>
      <c r="BI294">
        <f t="shared" si="412"/>
        <v>0</v>
      </c>
      <c r="BJ294">
        <f t="shared" si="395"/>
        <v>0</v>
      </c>
      <c r="BK294">
        <f t="shared" si="396"/>
        <v>0</v>
      </c>
      <c r="BL294">
        <f t="shared" si="397"/>
        <v>0</v>
      </c>
      <c r="BM294">
        <f t="shared" si="398"/>
        <v>0</v>
      </c>
      <c r="BN294">
        <f t="shared" si="399"/>
        <v>0</v>
      </c>
      <c r="BO294">
        <f t="shared" si="413"/>
        <v>0</v>
      </c>
      <c r="BP294">
        <f t="shared" si="414"/>
        <v>0</v>
      </c>
      <c r="BQ294">
        <f t="shared" si="415"/>
        <v>0</v>
      </c>
      <c r="BR294" s="13">
        <f t="shared" si="390"/>
        <v>1.0207670522659779E-3</v>
      </c>
      <c r="BS294" s="8">
        <f>BS$3*temperature!$I404</f>
        <v>-44.165732863550737</v>
      </c>
      <c r="BT294" s="8">
        <f>BT$3*temperature!$I404</f>
        <v>-40.820560472747971</v>
      </c>
      <c r="BU294" s="8">
        <f>BU$3*temperature!$I404</f>
        <v>-35.836937010317641</v>
      </c>
      <c r="BV294" s="8">
        <f t="shared" si="416"/>
        <v>-27.783391782380825</v>
      </c>
      <c r="BW294" s="8">
        <f t="shared" si="400"/>
        <v>-17.953792352911034</v>
      </c>
      <c r="BX294" s="8">
        <f t="shared" si="401"/>
        <v>-15.761883673232228</v>
      </c>
      <c r="BY294" s="15">
        <f t="shared" si="417"/>
        <v>0.37092877257992912</v>
      </c>
      <c r="BZ294" s="15">
        <f t="shared" si="402"/>
        <v>0.56017771081567869</v>
      </c>
      <c r="CA294" s="15">
        <f t="shared" si="403"/>
        <v>0.5601777108156788</v>
      </c>
      <c r="CB294" s="8">
        <f t="shared" si="418"/>
        <v>8.1911705405849577</v>
      </c>
      <c r="CC294" s="8">
        <f t="shared" si="404"/>
        <v>11.433384059918469</v>
      </c>
      <c r="CD294" s="8">
        <f t="shared" si="405"/>
        <v>10.037526668542707</v>
      </c>
      <c r="CE294" s="8">
        <f t="shared" si="419"/>
        <v>-35.974562322965781</v>
      </c>
      <c r="CF294" s="8">
        <f t="shared" si="406"/>
        <v>-29.387176412829504</v>
      </c>
      <c r="CG294" s="8">
        <f t="shared" si="407"/>
        <v>-25.799410341774937</v>
      </c>
      <c r="CH294" s="8">
        <f>CH$3*temperature!$I404+CH$4*temperature!$I404^2</f>
        <v>-35.974562322965781</v>
      </c>
      <c r="CI294" s="8">
        <f>CI$3*temperature!$I404+CI$4*temperature!$I404^2</f>
        <v>-29.387212881128441</v>
      </c>
      <c r="CJ294" s="8">
        <f>CJ$3*temperature!$I404+CJ$4*temperature!$I404^2</f>
        <v>-25.799428956303533</v>
      </c>
      <c r="CK294" s="13"/>
      <c r="CL294" s="13"/>
      <c r="CM294" s="13"/>
    </row>
    <row r="295" spans="1:91" x14ac:dyDescent="0.3">
      <c r="A295">
        <f t="shared" si="347"/>
        <v>2249</v>
      </c>
      <c r="B295" s="4">
        <f t="shared" si="348"/>
        <v>1165.4053688791844</v>
      </c>
      <c r="C295" s="4">
        <f t="shared" si="349"/>
        <v>2964.168374156563</v>
      </c>
      <c r="D295" s="4">
        <f t="shared" si="350"/>
        <v>4369.9517280848986</v>
      </c>
      <c r="E295" s="11">
        <f t="shared" si="351"/>
        <v>1.9479133593123262E-8</v>
      </c>
      <c r="F295" s="11">
        <f t="shared" si="352"/>
        <v>3.8375199361118658E-8</v>
      </c>
      <c r="G295" s="11">
        <f t="shared" si="353"/>
        <v>7.834160440782407E-8</v>
      </c>
      <c r="H295" s="4">
        <f t="shared" si="354"/>
        <v>239878.44982172846</v>
      </c>
      <c r="I295" s="4">
        <f t="shared" si="355"/>
        <v>120420.18679791097</v>
      </c>
      <c r="J295" s="4">
        <f t="shared" si="356"/>
        <v>43938.373336928591</v>
      </c>
      <c r="K295" s="4">
        <f t="shared" si="357"/>
        <v>205832.62805149841</v>
      </c>
      <c r="L295" s="4">
        <f t="shared" si="358"/>
        <v>40625.28561056382</v>
      </c>
      <c r="M295" s="4">
        <f t="shared" si="359"/>
        <v>10054.658740174295</v>
      </c>
      <c r="N295" s="11">
        <f t="shared" si="360"/>
        <v>1.1042012663982081E-3</v>
      </c>
      <c r="O295" s="11">
        <f t="shared" si="361"/>
        <v>2.2574571469247129E-3</v>
      </c>
      <c r="P295" s="11">
        <f t="shared" si="362"/>
        <v>2.1025833598924404E-3</v>
      </c>
      <c r="Q295" s="4">
        <f t="shared" si="363"/>
        <v>2558.2715162294589</v>
      </c>
      <c r="R295" s="4">
        <f t="shared" si="364"/>
        <v>3858.0373214239016</v>
      </c>
      <c r="S295" s="4">
        <f t="shared" si="365"/>
        <v>2781.8224004339904</v>
      </c>
      <c r="T295" s="4">
        <f t="shared" si="366"/>
        <v>10.664865969121866</v>
      </c>
      <c r="U295" s="4">
        <f t="shared" si="367"/>
        <v>32.038127692813298</v>
      </c>
      <c r="V295" s="4">
        <f t="shared" si="368"/>
        <v>63.311911415163181</v>
      </c>
      <c r="W295" s="11">
        <f t="shared" si="369"/>
        <v>-1.0734613539272964E-2</v>
      </c>
      <c r="X295" s="11">
        <f t="shared" si="370"/>
        <v>-1.217998157191269E-2</v>
      </c>
      <c r="Y295" s="11">
        <f t="shared" si="371"/>
        <v>-9.7425357312937999E-3</v>
      </c>
      <c r="Z295" s="4">
        <f t="shared" si="386"/>
        <v>2266.7663696281288</v>
      </c>
      <c r="AA295" s="4">
        <f t="shared" si="387"/>
        <v>12028.449024667172</v>
      </c>
      <c r="AB295" s="4">
        <f t="shared" si="388"/>
        <v>67592.737926091548</v>
      </c>
      <c r="AC295" s="12">
        <f t="shared" si="372"/>
        <v>0.87751031744434072</v>
      </c>
      <c r="AD295" s="12">
        <f t="shared" si="373"/>
        <v>3.0867420863532589</v>
      </c>
      <c r="AE295" s="12">
        <f t="shared" si="374"/>
        <v>24.111874744044343</v>
      </c>
      <c r="AF295" s="11">
        <f t="shared" si="375"/>
        <v>-4.0504037456468023E-3</v>
      </c>
      <c r="AG295" s="11">
        <f t="shared" si="376"/>
        <v>2.9673830763510267E-4</v>
      </c>
      <c r="AH295" s="11">
        <f t="shared" si="377"/>
        <v>9.7937136394747881E-3</v>
      </c>
      <c r="AI295" s="1">
        <f t="shared" si="341"/>
        <v>473681.28336625925</v>
      </c>
      <c r="AJ295" s="1">
        <f t="shared" si="342"/>
        <v>234962.40743968482</v>
      </c>
      <c r="AK295" s="1">
        <f t="shared" si="343"/>
        <v>85877.922654512367</v>
      </c>
      <c r="AL295" s="10">
        <f t="shared" si="378"/>
        <v>96.685160183589062</v>
      </c>
      <c r="AM295" s="10">
        <f t="shared" si="379"/>
        <v>23.993507853536894</v>
      </c>
      <c r="AN295" s="10">
        <f t="shared" si="380"/>
        <v>7.4692844752674272</v>
      </c>
      <c r="AO295" s="7">
        <f t="shared" si="381"/>
        <v>1.866911704268374E-3</v>
      </c>
      <c r="AP295" s="7">
        <f t="shared" si="382"/>
        <v>2.3518163558884021E-3</v>
      </c>
      <c r="AQ295" s="7">
        <f t="shared" si="383"/>
        <v>2.1333941735402016E-3</v>
      </c>
      <c r="AR295" s="1">
        <f t="shared" si="389"/>
        <v>239878.44982172846</v>
      </c>
      <c r="AS295" s="1">
        <f t="shared" si="384"/>
        <v>120420.18679791097</v>
      </c>
      <c r="AT295" s="1">
        <f t="shared" si="385"/>
        <v>43938.373336928591</v>
      </c>
      <c r="AU295" s="1">
        <f t="shared" si="344"/>
        <v>47975.689964345693</v>
      </c>
      <c r="AV295" s="1">
        <f t="shared" si="345"/>
        <v>24084.037359582195</v>
      </c>
      <c r="AW295" s="1">
        <f t="shared" si="346"/>
        <v>8787.6746673857178</v>
      </c>
      <c r="AX295" s="1">
        <f t="shared" si="408"/>
        <v>164666.10244119872</v>
      </c>
      <c r="AY295" s="1">
        <f t="shared" si="391"/>
        <v>32500.228488451059</v>
      </c>
      <c r="AZ295" s="1">
        <f t="shared" si="392"/>
        <v>8043.7269921394354</v>
      </c>
      <c r="BA295" s="1">
        <f t="shared" si="409"/>
        <v>13998.470628659576</v>
      </c>
      <c r="BB295" s="1">
        <f t="shared" si="410"/>
        <v>30794.752349283943</v>
      </c>
      <c r="BC295" s="1">
        <f t="shared" si="411"/>
        <v>39297.436841739473</v>
      </c>
      <c r="BD295" s="1">
        <f t="shared" si="393"/>
        <v>83.336868880814478</v>
      </c>
      <c r="BE295">
        <f t="shared" si="420"/>
        <v>0</v>
      </c>
      <c r="BF295">
        <f t="shared" si="421"/>
        <v>0</v>
      </c>
      <c r="BG295">
        <f t="shared" si="422"/>
        <v>0</v>
      </c>
      <c r="BH295">
        <f t="shared" si="394"/>
        <v>0</v>
      </c>
      <c r="BI295">
        <f t="shared" si="412"/>
        <v>0</v>
      </c>
      <c r="BJ295">
        <f t="shared" si="395"/>
        <v>0</v>
      </c>
      <c r="BK295">
        <f t="shared" si="396"/>
        <v>0</v>
      </c>
      <c r="BL295">
        <f t="shared" si="397"/>
        <v>0</v>
      </c>
      <c r="BM295">
        <f t="shared" si="398"/>
        <v>0</v>
      </c>
      <c r="BN295">
        <f t="shared" si="399"/>
        <v>0</v>
      </c>
      <c r="BO295">
        <f t="shared" si="413"/>
        <v>0</v>
      </c>
      <c r="BP295">
        <f t="shared" si="414"/>
        <v>0</v>
      </c>
      <c r="BQ295">
        <f t="shared" si="415"/>
        <v>0</v>
      </c>
      <c r="BR295" s="13">
        <f t="shared" si="390"/>
        <v>9.9103597307376493E-4</v>
      </c>
      <c r="BS295" s="8">
        <f>BS$3*temperature!$I405</f>
        <v>-44.269289431467143</v>
      </c>
      <c r="BT295" s="8">
        <f>BT$3*temperature!$I405</f>
        <v>-40.916273526033919</v>
      </c>
      <c r="BU295" s="8">
        <f>BU$3*temperature!$I405</f>
        <v>-35.920964829190034</v>
      </c>
      <c r="BV295" s="8">
        <f t="shared" si="416"/>
        <v>-27.810034063140666</v>
      </c>
      <c r="BW295" s="8">
        <f t="shared" si="400"/>
        <v>-17.94214705241852</v>
      </c>
      <c r="BX295" s="8">
        <f t="shared" si="401"/>
        <v>-15.751660102184127</v>
      </c>
      <c r="BY295" s="15">
        <f t="shared" si="417"/>
        <v>0.37179849913351076</v>
      </c>
      <c r="BZ295" s="15">
        <f t="shared" si="402"/>
        <v>0.56149117438560436</v>
      </c>
      <c r="CA295" s="15">
        <f t="shared" si="403"/>
        <v>0.56149117438560447</v>
      </c>
      <c r="CB295" s="8">
        <f t="shared" si="418"/>
        <v>8.229627684163237</v>
      </c>
      <c r="CC295" s="8">
        <f t="shared" si="404"/>
        <v>11.4870632368077</v>
      </c>
      <c r="CD295" s="8">
        <f t="shared" si="405"/>
        <v>10.084652363502954</v>
      </c>
      <c r="CE295" s="8">
        <f t="shared" si="419"/>
        <v>-36.039661747303903</v>
      </c>
      <c r="CF295" s="8">
        <f t="shared" si="406"/>
        <v>-29.429210289226219</v>
      </c>
      <c r="CG295" s="8">
        <f t="shared" si="407"/>
        <v>-25.83631246568708</v>
      </c>
      <c r="CH295" s="8">
        <f>CH$3*temperature!$I405+CH$4*temperature!$I405^2</f>
        <v>-36.03966174730391</v>
      </c>
      <c r="CI295" s="8">
        <f>CI$3*temperature!$I405+CI$4*temperature!$I405^2</f>
        <v>-29.429246733870613</v>
      </c>
      <c r="CJ295" s="8">
        <f>CJ$3*temperature!$I405+CJ$4*temperature!$I405^2</f>
        <v>-25.836331068141735</v>
      </c>
      <c r="CK295" s="13"/>
      <c r="CL295" s="13"/>
      <c r="CM295" s="13"/>
    </row>
    <row r="296" spans="1:91" x14ac:dyDescent="0.3">
      <c r="A296">
        <f t="shared" si="347"/>
        <v>2250</v>
      </c>
      <c r="B296" s="4">
        <f t="shared" si="348"/>
        <v>1165.4053904452169</v>
      </c>
      <c r="C296" s="4">
        <f t="shared" si="349"/>
        <v>2964.168482219588</v>
      </c>
      <c r="D296" s="4">
        <f t="shared" si="350"/>
        <v>4369.9520533164759</v>
      </c>
      <c r="E296" s="11">
        <f t="shared" si="351"/>
        <v>1.8505176913467097E-8</v>
      </c>
      <c r="F296" s="11">
        <f t="shared" si="352"/>
        <v>3.6456439393062724E-8</v>
      </c>
      <c r="G296" s="11">
        <f t="shared" si="353"/>
        <v>7.4424524187432867E-8</v>
      </c>
      <c r="H296" s="4">
        <f t="shared" si="354"/>
        <v>240139.00881277971</v>
      </c>
      <c r="I296" s="4">
        <f t="shared" si="355"/>
        <v>120689.00884661665</v>
      </c>
      <c r="J296" s="4">
        <f t="shared" si="356"/>
        <v>44029.745887544639</v>
      </c>
      <c r="K296" s="4">
        <f t="shared" si="357"/>
        <v>206056.20222937188</v>
      </c>
      <c r="L296" s="4">
        <f t="shared" si="358"/>
        <v>40715.974672345197</v>
      </c>
      <c r="M296" s="4">
        <f t="shared" si="359"/>
        <v>10075.567271757425</v>
      </c>
      <c r="N296" s="11">
        <f t="shared" si="360"/>
        <v>1.0861940596587072E-3</v>
      </c>
      <c r="O296" s="11">
        <f t="shared" si="361"/>
        <v>2.2323304419500367E-3</v>
      </c>
      <c r="P296" s="11">
        <f t="shared" si="362"/>
        <v>2.0794869446527642E-3</v>
      </c>
      <c r="Q296" s="4">
        <f t="shared" si="363"/>
        <v>2533.5584572599219</v>
      </c>
      <c r="R296" s="4">
        <f t="shared" si="364"/>
        <v>3819.5541523055977</v>
      </c>
      <c r="S296" s="4">
        <f t="shared" si="365"/>
        <v>2760.4490068450104</v>
      </c>
      <c r="T296" s="4">
        <f t="shared" si="366"/>
        <v>10.5503827544952</v>
      </c>
      <c r="U296" s="4">
        <f t="shared" si="367"/>
        <v>31.647903887916247</v>
      </c>
      <c r="V296" s="4">
        <f t="shared" si="368"/>
        <v>62.695092855984448</v>
      </c>
      <c r="W296" s="11">
        <f t="shared" si="369"/>
        <v>-1.0734613539272964E-2</v>
      </c>
      <c r="X296" s="11">
        <f t="shared" si="370"/>
        <v>-1.217998157191269E-2</v>
      </c>
      <c r="Y296" s="11">
        <f t="shared" si="371"/>
        <v>-9.7425357312937999E-3</v>
      </c>
      <c r="Z296" s="4">
        <f t="shared" si="386"/>
        <v>2235.8168598590514</v>
      </c>
      <c r="AA296" s="4">
        <f t="shared" si="387"/>
        <v>11912.299957880286</v>
      </c>
      <c r="AB296" s="4">
        <f t="shared" si="388"/>
        <v>67731.866164241132</v>
      </c>
      <c r="AC296" s="12">
        <f t="shared" si="372"/>
        <v>0.8739560463677204</v>
      </c>
      <c r="AD296" s="12">
        <f t="shared" si="373"/>
        <v>3.0876580409760694</v>
      </c>
      <c r="AE296" s="12">
        <f t="shared" si="374"/>
        <v>24.348019540598397</v>
      </c>
      <c r="AF296" s="11">
        <f t="shared" si="375"/>
        <v>-4.0504037456468023E-3</v>
      </c>
      <c r="AG296" s="11">
        <f t="shared" si="376"/>
        <v>2.9673830763510267E-4</v>
      </c>
      <c r="AH296" s="11">
        <f t="shared" si="377"/>
        <v>9.7937136394747881E-3</v>
      </c>
      <c r="AI296" s="1">
        <f t="shared" si="341"/>
        <v>474288.84499397903</v>
      </c>
      <c r="AJ296" s="1">
        <f t="shared" si="342"/>
        <v>235550.20405529853</v>
      </c>
      <c r="AK296" s="1">
        <f t="shared" si="343"/>
        <v>86077.805056446843</v>
      </c>
      <c r="AL296" s="10">
        <f t="shared" si="378"/>
        <v>96.863857814193111</v>
      </c>
      <c r="AM296" s="10">
        <f t="shared" si="379"/>
        <v>24.049371894499931</v>
      </c>
      <c r="AN296" s="10">
        <f t="shared" si="380"/>
        <v>7.4850600539676764</v>
      </c>
      <c r="AO296" s="7">
        <f t="shared" si="381"/>
        <v>1.8482425872256903E-3</v>
      </c>
      <c r="AP296" s="7">
        <f t="shared" si="382"/>
        <v>2.3282981923295181E-3</v>
      </c>
      <c r="AQ296" s="7">
        <f t="shared" si="383"/>
        <v>2.1120602318047996E-3</v>
      </c>
      <c r="AR296" s="1">
        <f t="shared" si="389"/>
        <v>240139.00881277971</v>
      </c>
      <c r="AS296" s="1">
        <f t="shared" si="384"/>
        <v>120689.00884661665</v>
      </c>
      <c r="AT296" s="1">
        <f t="shared" si="385"/>
        <v>44029.745887544639</v>
      </c>
      <c r="AU296" s="1">
        <f t="shared" si="344"/>
        <v>48027.801762555944</v>
      </c>
      <c r="AV296" s="1">
        <f t="shared" si="345"/>
        <v>24137.801769323331</v>
      </c>
      <c r="AW296" s="1">
        <f t="shared" si="346"/>
        <v>8805.9491775089282</v>
      </c>
      <c r="AX296" s="1">
        <f t="shared" si="408"/>
        <v>164844.96178349754</v>
      </c>
      <c r="AY296" s="1">
        <f t="shared" si="391"/>
        <v>32572.779737876161</v>
      </c>
      <c r="AZ296" s="1">
        <f t="shared" si="392"/>
        <v>8060.4538174059389</v>
      </c>
      <c r="BA296" s="1">
        <f t="shared" si="409"/>
        <v>13999.736057130511</v>
      </c>
      <c r="BB296" s="1">
        <f t="shared" si="410"/>
        <v>30801.363100792812</v>
      </c>
      <c r="BC296" s="1">
        <f t="shared" si="411"/>
        <v>39306.517589336865</v>
      </c>
      <c r="BD296" s="1">
        <f t="shared" si="393"/>
        <v>80.925896899064341</v>
      </c>
      <c r="BE296">
        <f t="shared" si="420"/>
        <v>0</v>
      </c>
      <c r="BF296">
        <f t="shared" si="421"/>
        <v>0</v>
      </c>
      <c r="BG296">
        <f t="shared" si="422"/>
        <v>0</v>
      </c>
      <c r="BH296">
        <f t="shared" si="394"/>
        <v>0</v>
      </c>
      <c r="BI296">
        <f t="shared" si="412"/>
        <v>0</v>
      </c>
      <c r="BJ296">
        <f t="shared" si="395"/>
        <v>0</v>
      </c>
      <c r="BK296">
        <f t="shared" si="396"/>
        <v>0</v>
      </c>
      <c r="BL296">
        <f t="shared" si="397"/>
        <v>0</v>
      </c>
      <c r="BM296">
        <f t="shared" si="398"/>
        <v>0</v>
      </c>
      <c r="BN296">
        <f t="shared" si="399"/>
        <v>0</v>
      </c>
      <c r="BO296">
        <f t="shared" si="413"/>
        <v>0</v>
      </c>
      <c r="BP296">
        <f t="shared" si="414"/>
        <v>0</v>
      </c>
      <c r="BQ296">
        <f t="shared" si="415"/>
        <v>0</v>
      </c>
      <c r="BR296" s="13">
        <f t="shared" si="390"/>
        <v>9.621708476444319E-4</v>
      </c>
      <c r="BS296" s="8">
        <f>BS$3*temperature!$I406</f>
        <v>-44.372413374973561</v>
      </c>
      <c r="BT296" s="8">
        <f>BT$3*temperature!$I406</f>
        <v>-41.011586722468294</v>
      </c>
      <c r="BU296" s="8">
        <f>BU$3*temperature!$I406</f>
        <v>-36.00464160817868</v>
      </c>
      <c r="BV296" s="8">
        <f t="shared" si="416"/>
        <v>-27.83638603686731</v>
      </c>
      <c r="BW296" s="8">
        <f t="shared" si="400"/>
        <v>-17.93030054424419</v>
      </c>
      <c r="BX296" s="8">
        <f t="shared" si="401"/>
        <v>-15.741259888117517</v>
      </c>
      <c r="BY296" s="15">
        <f t="shared" si="417"/>
        <v>0.37266459226291981</v>
      </c>
      <c r="BZ296" s="15">
        <f t="shared" si="402"/>
        <v>0.56279915074778042</v>
      </c>
      <c r="CA296" s="15">
        <f t="shared" si="403"/>
        <v>0.56279915074778053</v>
      </c>
      <c r="CB296" s="8">
        <f t="shared" si="418"/>
        <v>8.2680136690531274</v>
      </c>
      <c r="CC296" s="8">
        <f t="shared" si="404"/>
        <v>11.54064308911205</v>
      </c>
      <c r="CD296" s="8">
        <f t="shared" si="405"/>
        <v>10.131690860030583</v>
      </c>
      <c r="CE296" s="8">
        <f t="shared" si="419"/>
        <v>-36.104399705920436</v>
      </c>
      <c r="CF296" s="8">
        <f t="shared" si="406"/>
        <v>-29.470943633356242</v>
      </c>
      <c r="CG296" s="8">
        <f t="shared" si="407"/>
        <v>-25.872950748148099</v>
      </c>
      <c r="CH296" s="8">
        <f>CH$3*temperature!$I406+CH$4*temperature!$I406^2</f>
        <v>-36.104399705920436</v>
      </c>
      <c r="CI296" s="8">
        <f>CI$3*temperature!$I406+CI$4*temperature!$I406^2</f>
        <v>-29.470980053937389</v>
      </c>
      <c r="CJ296" s="8">
        <f>CJ$3*temperature!$I406+CJ$4*temperature!$I406^2</f>
        <v>-25.872969338320196</v>
      </c>
      <c r="CK296" s="13"/>
      <c r="CL296" s="13"/>
      <c r="CM296" s="13"/>
    </row>
    <row r="297" spans="1:91" x14ac:dyDescent="0.3">
      <c r="A297">
        <f t="shared" si="347"/>
        <v>2251</v>
      </c>
      <c r="B297" s="4">
        <f t="shared" si="348"/>
        <v>1165.4054109329481</v>
      </c>
      <c r="C297" s="4">
        <f t="shared" si="349"/>
        <v>2964.1685848794655</v>
      </c>
      <c r="D297" s="4">
        <f t="shared" si="350"/>
        <v>4369.9523622864981</v>
      </c>
      <c r="E297" s="11">
        <f t="shared" si="351"/>
        <v>1.7579918067793741E-8</v>
      </c>
      <c r="F297" s="11">
        <f t="shared" si="352"/>
        <v>3.4633617423409587E-8</v>
      </c>
      <c r="G297" s="11">
        <f t="shared" si="353"/>
        <v>7.0703297978061215E-8</v>
      </c>
      <c r="H297" s="4">
        <f t="shared" si="354"/>
        <v>240395.57252137319</v>
      </c>
      <c r="I297" s="4">
        <f t="shared" si="355"/>
        <v>120955.42915878544</v>
      </c>
      <c r="J297" s="4">
        <f t="shared" si="356"/>
        <v>44120.301676876436</v>
      </c>
      <c r="K297" s="4">
        <f t="shared" si="357"/>
        <v>206276.34835582931</v>
      </c>
      <c r="L297" s="4">
        <f t="shared" si="358"/>
        <v>40805.853545507416</v>
      </c>
      <c r="M297" s="4">
        <f t="shared" si="359"/>
        <v>10096.288933866384</v>
      </c>
      <c r="N297" s="11">
        <f t="shared" si="360"/>
        <v>1.0683790348244848E-3</v>
      </c>
      <c r="O297" s="11">
        <f t="shared" si="361"/>
        <v>2.2074596982020189E-3</v>
      </c>
      <c r="P297" s="11">
        <f t="shared" si="362"/>
        <v>2.056624857941669E-3</v>
      </c>
      <c r="Q297" s="4">
        <f t="shared" si="363"/>
        <v>2509.0394747301625</v>
      </c>
      <c r="R297" s="4">
        <f t="shared" si="364"/>
        <v>3781.3610002770802</v>
      </c>
      <c r="S297" s="4">
        <f t="shared" si="365"/>
        <v>2739.1773250745759</v>
      </c>
      <c r="T297" s="4">
        <f t="shared" si="366"/>
        <v>10.437128472934283</v>
      </c>
      <c r="U297" s="4">
        <f t="shared" si="367"/>
        <v>31.262433001771761</v>
      </c>
      <c r="V297" s="4">
        <f t="shared" si="368"/>
        <v>62.084283673658234</v>
      </c>
      <c r="W297" s="11">
        <f t="shared" si="369"/>
        <v>-1.0734613539272964E-2</v>
      </c>
      <c r="X297" s="11">
        <f t="shared" si="370"/>
        <v>-1.217998157191269E-2</v>
      </c>
      <c r="Y297" s="11">
        <f t="shared" si="371"/>
        <v>-9.7425357312937999E-3</v>
      </c>
      <c r="Z297" s="4">
        <f t="shared" si="386"/>
        <v>2205.2502527003871</v>
      </c>
      <c r="AA297" s="4">
        <f t="shared" si="387"/>
        <v>11796.976667743123</v>
      </c>
      <c r="AB297" s="4">
        <f t="shared" si="388"/>
        <v>67869.716214301763</v>
      </c>
      <c r="AC297" s="12">
        <f t="shared" si="372"/>
        <v>0.87041617152398187</v>
      </c>
      <c r="AD297" s="12">
        <f t="shared" si="373"/>
        <v>3.0885742673977048</v>
      </c>
      <c r="AE297" s="12">
        <f t="shared" si="374"/>
        <v>24.586477071667353</v>
      </c>
      <c r="AF297" s="11">
        <f t="shared" si="375"/>
        <v>-4.0504037456468023E-3</v>
      </c>
      <c r="AG297" s="11">
        <f t="shared" si="376"/>
        <v>2.9673830763510267E-4</v>
      </c>
      <c r="AH297" s="11">
        <f t="shared" si="377"/>
        <v>9.7937136394747881E-3</v>
      </c>
      <c r="AI297" s="1">
        <f t="shared" si="341"/>
        <v>474887.7622571371</v>
      </c>
      <c r="AJ297" s="1">
        <f t="shared" si="342"/>
        <v>236132.985419092</v>
      </c>
      <c r="AK297" s="1">
        <f t="shared" si="343"/>
        <v>86275.973728311088</v>
      </c>
      <c r="AL297" s="10">
        <f t="shared" si="378"/>
        <v>97.041095442296537</v>
      </c>
      <c r="AM297" s="10">
        <f t="shared" si="379"/>
        <v>24.104806062517468</v>
      </c>
      <c r="AN297" s="10">
        <f t="shared" si="380"/>
        <v>7.5007108626636061</v>
      </c>
      <c r="AO297" s="7">
        <f t="shared" si="381"/>
        <v>1.8297601613534334E-3</v>
      </c>
      <c r="AP297" s="7">
        <f t="shared" si="382"/>
        <v>2.3050152104062229E-3</v>
      </c>
      <c r="AQ297" s="7">
        <f t="shared" si="383"/>
        <v>2.0909396294867513E-3</v>
      </c>
      <c r="AR297" s="1">
        <f t="shared" si="389"/>
        <v>240395.57252137319</v>
      </c>
      <c r="AS297" s="1">
        <f t="shared" si="384"/>
        <v>120955.42915878544</v>
      </c>
      <c r="AT297" s="1">
        <f t="shared" si="385"/>
        <v>44120.301676876436</v>
      </c>
      <c r="AU297" s="1">
        <f t="shared" si="344"/>
        <v>48079.114504274643</v>
      </c>
      <c r="AV297" s="1">
        <f t="shared" si="345"/>
        <v>24191.085831757089</v>
      </c>
      <c r="AW297" s="1">
        <f t="shared" si="346"/>
        <v>8824.0603353752867</v>
      </c>
      <c r="AX297" s="1">
        <f t="shared" si="408"/>
        <v>165021.07868466343</v>
      </c>
      <c r="AY297" s="1">
        <f t="shared" si="391"/>
        <v>32644.682836405933</v>
      </c>
      <c r="AZ297" s="1">
        <f t="shared" si="392"/>
        <v>8077.0311470931074</v>
      </c>
      <c r="BA297" s="1">
        <f t="shared" si="409"/>
        <v>14000.980733309645</v>
      </c>
      <c r="BB297" s="1">
        <f t="shared" si="410"/>
        <v>30807.900238839466</v>
      </c>
      <c r="BC297" s="1">
        <f t="shared" si="411"/>
        <v>39315.498491938924</v>
      </c>
      <c r="BD297" s="1">
        <f t="shared" si="393"/>
        <v>78.584490773323708</v>
      </c>
      <c r="BE297">
        <f t="shared" si="420"/>
        <v>0</v>
      </c>
      <c r="BF297">
        <f t="shared" si="421"/>
        <v>0</v>
      </c>
      <c r="BG297">
        <f t="shared" si="422"/>
        <v>0</v>
      </c>
      <c r="BH297">
        <f t="shared" si="394"/>
        <v>0</v>
      </c>
      <c r="BI297">
        <f t="shared" si="412"/>
        <v>0</v>
      </c>
      <c r="BJ297">
        <f t="shared" si="395"/>
        <v>0</v>
      </c>
      <c r="BK297">
        <f t="shared" si="396"/>
        <v>0</v>
      </c>
      <c r="BL297">
        <f t="shared" si="397"/>
        <v>0</v>
      </c>
      <c r="BM297">
        <f t="shared" si="398"/>
        <v>0</v>
      </c>
      <c r="BN297">
        <f t="shared" si="399"/>
        <v>0</v>
      </c>
      <c r="BO297">
        <f t="shared" si="413"/>
        <v>0</v>
      </c>
      <c r="BP297">
        <f t="shared" si="414"/>
        <v>0</v>
      </c>
      <c r="BQ297">
        <f t="shared" si="415"/>
        <v>0</v>
      </c>
      <c r="BR297" s="13">
        <f t="shared" si="390"/>
        <v>9.3414645402372027E-4</v>
      </c>
      <c r="BS297" s="8">
        <f>BS$3*temperature!$I407</f>
        <v>-44.475108163762989</v>
      </c>
      <c r="BT297" s="8">
        <f>BT$3*temperature!$I407</f>
        <v>-41.10650326894487</v>
      </c>
      <c r="BU297" s="8">
        <f>BU$3*temperature!$I407</f>
        <v>-36.087970162660156</v>
      </c>
      <c r="BV297" s="8">
        <f t="shared" si="416"/>
        <v>-27.862450829363421</v>
      </c>
      <c r="BW297" s="8">
        <f t="shared" si="400"/>
        <v>-17.918255555273461</v>
      </c>
      <c r="BX297" s="8">
        <f t="shared" si="401"/>
        <v>-15.730685425002973</v>
      </c>
      <c r="BY297" s="15">
        <f t="shared" si="417"/>
        <v>0.37352708110859806</v>
      </c>
      <c r="BZ297" s="15">
        <f t="shared" si="402"/>
        <v>0.564101683910187</v>
      </c>
      <c r="CA297" s="15">
        <f t="shared" si="403"/>
        <v>0.56410168391018711</v>
      </c>
      <c r="CB297" s="8">
        <f t="shared" si="418"/>
        <v>8.306328667199784</v>
      </c>
      <c r="CC297" s="8">
        <f t="shared" si="404"/>
        <v>11.594123856835703</v>
      </c>
      <c r="CD297" s="8">
        <f t="shared" si="405"/>
        <v>10.178642368828593</v>
      </c>
      <c r="CE297" s="8">
        <f t="shared" si="419"/>
        <v>-36.168779496563204</v>
      </c>
      <c r="CF297" s="8">
        <f t="shared" si="406"/>
        <v>-29.512379412109162</v>
      </c>
      <c r="CG297" s="8">
        <f t="shared" si="407"/>
        <v>-25.909327793831565</v>
      </c>
      <c r="CH297" s="8">
        <f>CH$3*temperature!$I407+CH$4*temperature!$I407^2</f>
        <v>-36.168779496563204</v>
      </c>
      <c r="CI297" s="8">
        <f>CI$3*temperature!$I407+CI$4*temperature!$I407^2</f>
        <v>-29.512415808223906</v>
      </c>
      <c r="CJ297" s="8">
        <f>CJ$3*temperature!$I407+CJ$4*temperature!$I407^2</f>
        <v>-25.909346371515319</v>
      </c>
      <c r="CK297" s="13"/>
      <c r="CL297" s="13"/>
      <c r="CM297" s="13"/>
    </row>
    <row r="298" spans="1:91" x14ac:dyDescent="0.3">
      <c r="A298">
        <f t="shared" si="347"/>
        <v>2252</v>
      </c>
      <c r="B298" s="4">
        <f t="shared" si="348"/>
        <v>1165.4054303962932</v>
      </c>
      <c r="C298" s="4">
        <f t="shared" si="349"/>
        <v>2964.1686824063522</v>
      </c>
      <c r="D298" s="4">
        <f t="shared" si="350"/>
        <v>4369.9526558080397</v>
      </c>
      <c r="E298" s="11">
        <f t="shared" si="351"/>
        <v>1.6700922164404053E-8</v>
      </c>
      <c r="F298" s="11">
        <f t="shared" si="352"/>
        <v>3.2901936552239103E-8</v>
      </c>
      <c r="G298" s="11">
        <f t="shared" si="353"/>
        <v>6.7168133079158156E-8</v>
      </c>
      <c r="H298" s="4">
        <f t="shared" si="354"/>
        <v>240648.17319803184</v>
      </c>
      <c r="I298" s="4">
        <f t="shared" si="355"/>
        <v>121219.45978374731</v>
      </c>
      <c r="J298" s="4">
        <f t="shared" si="356"/>
        <v>44210.045109822866</v>
      </c>
      <c r="K298" s="4">
        <f t="shared" si="357"/>
        <v>206493.0940953313</v>
      </c>
      <c r="L298" s="4">
        <f t="shared" si="358"/>
        <v>40894.926291893651</v>
      </c>
      <c r="M298" s="4">
        <f t="shared" si="359"/>
        <v>10116.824732886738</v>
      </c>
      <c r="N298" s="11">
        <f t="shared" si="360"/>
        <v>1.0507542005160353E-3</v>
      </c>
      <c r="O298" s="11">
        <f t="shared" si="361"/>
        <v>2.1828423779175488E-3</v>
      </c>
      <c r="P298" s="11">
        <f t="shared" si="362"/>
        <v>2.0339947831198302E-3</v>
      </c>
      <c r="Q298" s="4">
        <f t="shared" si="363"/>
        <v>2484.7140303176188</v>
      </c>
      <c r="R298" s="4">
        <f t="shared" si="364"/>
        <v>3743.4577962125227</v>
      </c>
      <c r="S298" s="4">
        <f t="shared" si="365"/>
        <v>2718.0081667946224</v>
      </c>
      <c r="T298" s="4">
        <f t="shared" si="366"/>
        <v>10.325089932317592</v>
      </c>
      <c r="U298" s="4">
        <f t="shared" si="367"/>
        <v>30.881657143917025</v>
      </c>
      <c r="V298" s="4">
        <f t="shared" si="368"/>
        <v>61.479425321615835</v>
      </c>
      <c r="W298" s="11">
        <f t="shared" si="369"/>
        <v>-1.0734613539272964E-2</v>
      </c>
      <c r="X298" s="11">
        <f t="shared" si="370"/>
        <v>-1.217998157191269E-2</v>
      </c>
      <c r="Y298" s="11">
        <f t="shared" si="371"/>
        <v>-9.7425357312937999E-3</v>
      </c>
      <c r="Z298" s="4">
        <f t="shared" si="386"/>
        <v>2175.0628224917282</v>
      </c>
      <c r="AA298" s="4">
        <f t="shared" si="387"/>
        <v>11682.479892129684</v>
      </c>
      <c r="AB298" s="4">
        <f t="shared" si="388"/>
        <v>68006.294993294068</v>
      </c>
      <c r="AC298" s="12">
        <f t="shared" si="372"/>
        <v>0.86689063460256954</v>
      </c>
      <c r="AD298" s="12">
        <f t="shared" si="373"/>
        <v>3.0894907656988178</v>
      </c>
      <c r="AE298" s="12">
        <f t="shared" si="374"/>
        <v>24.827269987510775</v>
      </c>
      <c r="AF298" s="11">
        <f t="shared" si="375"/>
        <v>-4.0504037456468023E-3</v>
      </c>
      <c r="AG298" s="11">
        <f t="shared" si="376"/>
        <v>2.9673830763510267E-4</v>
      </c>
      <c r="AH298" s="11">
        <f t="shared" si="377"/>
        <v>9.7937136394747881E-3</v>
      </c>
      <c r="AI298" s="1">
        <f t="shared" si="341"/>
        <v>475478.100535698</v>
      </c>
      <c r="AJ298" s="1">
        <f t="shared" si="342"/>
        <v>236710.77270893988</v>
      </c>
      <c r="AK298" s="1">
        <f t="shared" si="343"/>
        <v>86472.436690855262</v>
      </c>
      <c r="AL298" s="10">
        <f t="shared" si="378"/>
        <v>97.216881753446401</v>
      </c>
      <c r="AM298" s="10">
        <f t="shared" si="379"/>
        <v>24.159812387689282</v>
      </c>
      <c r="AN298" s="10">
        <f t="shared" si="380"/>
        <v>7.5162375609197509</v>
      </c>
      <c r="AO298" s="7">
        <f t="shared" si="381"/>
        <v>1.811462559739899E-3</v>
      </c>
      <c r="AP298" s="7">
        <f t="shared" si="382"/>
        <v>2.2819650583021608E-3</v>
      </c>
      <c r="AQ298" s="7">
        <f t="shared" si="383"/>
        <v>2.0700302331918838E-3</v>
      </c>
      <c r="AR298" s="1">
        <f t="shared" si="389"/>
        <v>240648.17319803184</v>
      </c>
      <c r="AS298" s="1">
        <f t="shared" si="384"/>
        <v>121219.45978374731</v>
      </c>
      <c r="AT298" s="1">
        <f t="shared" si="385"/>
        <v>44210.045109822866</v>
      </c>
      <c r="AU298" s="1">
        <f t="shared" si="344"/>
        <v>48129.634639606375</v>
      </c>
      <c r="AV298" s="1">
        <f t="shared" si="345"/>
        <v>24243.891956749463</v>
      </c>
      <c r="AW298" s="1">
        <f t="shared" si="346"/>
        <v>8842.0090219645735</v>
      </c>
      <c r="AX298" s="1">
        <f t="shared" si="408"/>
        <v>165194.47527626503</v>
      </c>
      <c r="AY298" s="1">
        <f t="shared" si="391"/>
        <v>32715.941033514922</v>
      </c>
      <c r="AZ298" s="1">
        <f t="shared" si="392"/>
        <v>8093.4597863093923</v>
      </c>
      <c r="BA298" s="1">
        <f t="shared" si="409"/>
        <v>14002.204878887575</v>
      </c>
      <c r="BB298" s="1">
        <f t="shared" si="410"/>
        <v>30814.364513917364</v>
      </c>
      <c r="BC298" s="1">
        <f t="shared" si="411"/>
        <v>39324.380566289314</v>
      </c>
      <c r="BD298" s="1">
        <f t="shared" si="393"/>
        <v>76.310650526674948</v>
      </c>
      <c r="BE298">
        <f t="shared" si="420"/>
        <v>0</v>
      </c>
      <c r="BF298">
        <f t="shared" si="421"/>
        <v>0</v>
      </c>
      <c r="BG298">
        <f t="shared" si="422"/>
        <v>0</v>
      </c>
      <c r="BH298">
        <f t="shared" si="394"/>
        <v>0</v>
      </c>
      <c r="BI298">
        <f t="shared" si="412"/>
        <v>0</v>
      </c>
      <c r="BJ298">
        <f t="shared" si="395"/>
        <v>0</v>
      </c>
      <c r="BK298">
        <f t="shared" si="396"/>
        <v>0</v>
      </c>
      <c r="BL298">
        <f t="shared" si="397"/>
        <v>0</v>
      </c>
      <c r="BM298">
        <f t="shared" si="398"/>
        <v>0</v>
      </c>
      <c r="BN298">
        <f t="shared" si="399"/>
        <v>0</v>
      </c>
      <c r="BO298">
        <f t="shared" si="413"/>
        <v>0</v>
      </c>
      <c r="BP298">
        <f t="shared" si="414"/>
        <v>0</v>
      </c>
      <c r="BQ298">
        <f t="shared" si="415"/>
        <v>0</v>
      </c>
      <c r="BR298" s="13">
        <f t="shared" si="390"/>
        <v>9.0693830487739832E-4</v>
      </c>
      <c r="BS298" s="8">
        <f>BS$3*temperature!$I408</f>
        <v>-44.577377236902812</v>
      </c>
      <c r="BT298" s="8">
        <f>BT$3*temperature!$I408</f>
        <v>-41.201026344051385</v>
      </c>
      <c r="BU298" s="8">
        <f>BU$3*temperature!$I408</f>
        <v>-36.170953283160799</v>
      </c>
      <c r="BV298" s="8">
        <f t="shared" si="416"/>
        <v>-27.8882315254661</v>
      </c>
      <c r="BW298" s="8">
        <f t="shared" si="400"/>
        <v>-17.906014769653055</v>
      </c>
      <c r="BX298" s="8">
        <f t="shared" si="401"/>
        <v>-15.719939069290195</v>
      </c>
      <c r="BY298" s="15">
        <f t="shared" si="417"/>
        <v>0.37438599455377602</v>
      </c>
      <c r="BZ298" s="15">
        <f t="shared" si="402"/>
        <v>0.56539881749236254</v>
      </c>
      <c r="CA298" s="15">
        <f t="shared" si="403"/>
        <v>0.56539881749236254</v>
      </c>
      <c r="CB298" s="8">
        <f t="shared" si="418"/>
        <v>8.3445728557183578</v>
      </c>
      <c r="CC298" s="8">
        <f t="shared" si="404"/>
        <v>11.647505787199165</v>
      </c>
      <c r="CD298" s="8">
        <f t="shared" si="405"/>
        <v>10.225507106935302</v>
      </c>
      <c r="CE298" s="8">
        <f t="shared" si="419"/>
        <v>-36.232804381184458</v>
      </c>
      <c r="CF298" s="8">
        <f t="shared" si="406"/>
        <v>-29.55352055685222</v>
      </c>
      <c r="CG298" s="8">
        <f t="shared" si="407"/>
        <v>-25.945446176225495</v>
      </c>
      <c r="CH298" s="8">
        <f>CH$3*temperature!$I408+CH$4*temperature!$I408^2</f>
        <v>-36.232804381184458</v>
      </c>
      <c r="CI298" s="8">
        <f>CI$3*temperature!$I408+CI$4*temperature!$I408^2</f>
        <v>-29.553556928102847</v>
      </c>
      <c r="CJ298" s="8">
        <f>CJ$3*temperature!$I408+CJ$4*temperature!$I408^2</f>
        <v>-25.945464741217904</v>
      </c>
      <c r="CK298" s="13"/>
      <c r="CL298" s="13"/>
      <c r="CM298" s="13"/>
    </row>
    <row r="299" spans="1:91" x14ac:dyDescent="0.3">
      <c r="A299">
        <f t="shared" si="347"/>
        <v>2253</v>
      </c>
      <c r="B299" s="4">
        <f t="shared" si="348"/>
        <v>1165.4054488864713</v>
      </c>
      <c r="C299" s="4">
        <f t="shared" si="349"/>
        <v>2964.1687750568976</v>
      </c>
      <c r="D299" s="4">
        <f t="shared" si="350"/>
        <v>4369.9529346535228</v>
      </c>
      <c r="E299" s="11">
        <f t="shared" si="351"/>
        <v>1.5865876056183849E-8</v>
      </c>
      <c r="F299" s="11">
        <f t="shared" si="352"/>
        <v>3.1256839724627149E-8</v>
      </c>
      <c r="G299" s="11">
        <f t="shared" si="353"/>
        <v>6.3809726425200242E-8</v>
      </c>
      <c r="H299" s="4">
        <f t="shared" si="354"/>
        <v>240896.84301034542</v>
      </c>
      <c r="I299" s="4">
        <f t="shared" si="355"/>
        <v>121481.11287197306</v>
      </c>
      <c r="J299" s="4">
        <f t="shared" si="356"/>
        <v>44298.980616940396</v>
      </c>
      <c r="K299" s="4">
        <f t="shared" si="357"/>
        <v>206706.46704159398</v>
      </c>
      <c r="L299" s="4">
        <f t="shared" si="358"/>
        <v>40983.197007613446</v>
      </c>
      <c r="M299" s="4">
        <f t="shared" si="359"/>
        <v>10137.175681150144</v>
      </c>
      <c r="N299" s="11">
        <f t="shared" si="360"/>
        <v>1.0333175896146685E-3</v>
      </c>
      <c r="O299" s="11">
        <f t="shared" si="361"/>
        <v>2.1584759705823853E-3</v>
      </c>
      <c r="P299" s="11">
        <f t="shared" si="362"/>
        <v>2.011594428165786E-3</v>
      </c>
      <c r="Q299" s="4">
        <f t="shared" si="363"/>
        <v>2460.581562092078</v>
      </c>
      <c r="R299" s="4">
        <f t="shared" si="364"/>
        <v>3705.8444125274523</v>
      </c>
      <c r="S299" s="4">
        <f t="shared" si="365"/>
        <v>2696.9423096796445</v>
      </c>
      <c r="T299" s="4">
        <f t="shared" si="366"/>
        <v>10.214254082135925</v>
      </c>
      <c r="U299" s="4">
        <f t="shared" si="367"/>
        <v>30.505519128993988</v>
      </c>
      <c r="V299" s="4">
        <f t="shared" si="368"/>
        <v>60.880459823680582</v>
      </c>
      <c r="W299" s="11">
        <f t="shared" si="369"/>
        <v>-1.0734613539272964E-2</v>
      </c>
      <c r="X299" s="11">
        <f t="shared" si="370"/>
        <v>-1.217998157191269E-2</v>
      </c>
      <c r="Y299" s="11">
        <f t="shared" si="371"/>
        <v>-9.7425357312937999E-3</v>
      </c>
      <c r="Z299" s="4">
        <f t="shared" si="386"/>
        <v>2145.2508528334697</v>
      </c>
      <c r="AA299" s="4">
        <f t="shared" si="387"/>
        <v>11568.810183963715</v>
      </c>
      <c r="AB299" s="4">
        <f t="shared" si="388"/>
        <v>68141.609458454273</v>
      </c>
      <c r="AC299" s="12">
        <f t="shared" si="372"/>
        <v>0.8633793775291092</v>
      </c>
      <c r="AD299" s="12">
        <f t="shared" si="373"/>
        <v>3.0904075359600855</v>
      </c>
      <c r="AE299" s="12">
        <f t="shared" si="374"/>
        <v>25.07042116021838</v>
      </c>
      <c r="AF299" s="11">
        <f t="shared" si="375"/>
        <v>-4.0504037456468023E-3</v>
      </c>
      <c r="AG299" s="11">
        <f t="shared" si="376"/>
        <v>2.9673830763510267E-4</v>
      </c>
      <c r="AH299" s="11">
        <f t="shared" si="377"/>
        <v>9.7937136394747881E-3</v>
      </c>
      <c r="AI299" s="1">
        <f t="shared" si="341"/>
        <v>476059.92512173462</v>
      </c>
      <c r="AJ299" s="1">
        <f t="shared" si="342"/>
        <v>237283.58739479535</v>
      </c>
      <c r="AK299" s="1">
        <f t="shared" si="343"/>
        <v>86667.202043734316</v>
      </c>
      <c r="AL299" s="10">
        <f t="shared" si="378"/>
        <v>97.39122544750272</v>
      </c>
      <c r="AM299" s="10">
        <f t="shared" si="379"/>
        <v>24.214392916896287</v>
      </c>
      <c r="AN299" s="10">
        <f t="shared" si="380"/>
        <v>7.5316408115207976</v>
      </c>
      <c r="AO299" s="7">
        <f t="shared" si="381"/>
        <v>1.7933479341424999E-3</v>
      </c>
      <c r="AP299" s="7">
        <f t="shared" si="382"/>
        <v>2.259145407719139E-3</v>
      </c>
      <c r="AQ299" s="7">
        <f t="shared" si="383"/>
        <v>2.049329930859965E-3</v>
      </c>
      <c r="AR299" s="1">
        <f t="shared" si="389"/>
        <v>240896.84301034542</v>
      </c>
      <c r="AS299" s="1">
        <f t="shared" si="384"/>
        <v>121481.11287197306</v>
      </c>
      <c r="AT299" s="1">
        <f t="shared" si="385"/>
        <v>44298.980616940396</v>
      </c>
      <c r="AU299" s="1">
        <f t="shared" si="344"/>
        <v>48179.368602069088</v>
      </c>
      <c r="AV299" s="1">
        <f t="shared" si="345"/>
        <v>24296.222574394615</v>
      </c>
      <c r="AW299" s="1">
        <f t="shared" si="346"/>
        <v>8859.7961233880796</v>
      </c>
      <c r="AX299" s="1">
        <f t="shared" si="408"/>
        <v>165365.17363327518</v>
      </c>
      <c r="AY299" s="1">
        <f t="shared" si="391"/>
        <v>32786.557606090755</v>
      </c>
      <c r="AZ299" s="1">
        <f t="shared" si="392"/>
        <v>8109.7405449201169</v>
      </c>
      <c r="BA299" s="1">
        <f t="shared" si="409"/>
        <v>14003.408713244398</v>
      </c>
      <c r="BB299" s="1">
        <f t="shared" si="410"/>
        <v>30820.756669012339</v>
      </c>
      <c r="BC299" s="1">
        <f t="shared" si="411"/>
        <v>39333.164818847363</v>
      </c>
      <c r="BD299" s="1">
        <f t="shared" si="393"/>
        <v>74.102433393783329</v>
      </c>
      <c r="BE299">
        <f t="shared" si="420"/>
        <v>0</v>
      </c>
      <c r="BF299">
        <f t="shared" si="421"/>
        <v>0</v>
      </c>
      <c r="BG299">
        <f t="shared" si="422"/>
        <v>0</v>
      </c>
      <c r="BH299">
        <f t="shared" si="394"/>
        <v>0</v>
      </c>
      <c r="BI299">
        <f t="shared" si="412"/>
        <v>0</v>
      </c>
      <c r="BJ299">
        <f t="shared" si="395"/>
        <v>0</v>
      </c>
      <c r="BK299">
        <f t="shared" si="396"/>
        <v>0</v>
      </c>
      <c r="BL299">
        <f t="shared" si="397"/>
        <v>0</v>
      </c>
      <c r="BM299">
        <f t="shared" si="398"/>
        <v>0</v>
      </c>
      <c r="BN299">
        <f t="shared" si="399"/>
        <v>0</v>
      </c>
      <c r="BO299">
        <f t="shared" si="413"/>
        <v>0</v>
      </c>
      <c r="BP299">
        <f t="shared" si="414"/>
        <v>0</v>
      </c>
      <c r="BQ299">
        <f t="shared" si="415"/>
        <v>0</v>
      </c>
      <c r="BR299" s="13">
        <f t="shared" si="390"/>
        <v>8.8052262609456141E-4</v>
      </c>
      <c r="BS299" s="8">
        <f>BS$3*temperature!$I409</f>
        <v>-44.679224002854838</v>
      </c>
      <c r="BT299" s="8">
        <f>BT$3*temperature!$I409</f>
        <v>-41.295159098088156</v>
      </c>
      <c r="BU299" s="8">
        <f>BU$3*temperature!$I409</f>
        <v>-36.253593735373002</v>
      </c>
      <c r="BV299" s="8">
        <f t="shared" si="416"/>
        <v>-27.913731169562926</v>
      </c>
      <c r="BW299" s="8">
        <f t="shared" si="400"/>
        <v>-17.893580829501875</v>
      </c>
      <c r="BX299" s="8">
        <f t="shared" si="401"/>
        <v>-15.709023140532052</v>
      </c>
      <c r="BY299" s="15">
        <f t="shared" si="417"/>
        <v>0.37524136122464125</v>
      </c>
      <c r="BZ299" s="15">
        <f t="shared" si="402"/>
        <v>0.56669059472565886</v>
      </c>
      <c r="CA299" s="15">
        <f t="shared" si="403"/>
        <v>0.56669059472565897</v>
      </c>
      <c r="CB299" s="8">
        <f t="shared" si="418"/>
        <v>8.382746416645956</v>
      </c>
      <c r="CC299" s="8">
        <f t="shared" si="404"/>
        <v>11.70078913429314</v>
      </c>
      <c r="CD299" s="8">
        <f t="shared" si="405"/>
        <v>10.272285297420476</v>
      </c>
      <c r="CE299" s="8">
        <f t="shared" si="419"/>
        <v>-36.29647758620888</v>
      </c>
      <c r="CF299" s="8">
        <f t="shared" si="406"/>
        <v>-29.594369963795017</v>
      </c>
      <c r="CG299" s="8">
        <f t="shared" si="407"/>
        <v>-25.981308437952528</v>
      </c>
      <c r="CH299" s="8">
        <f>CH$3*temperature!$I409+CH$4*temperature!$I409^2</f>
        <v>-36.29647758620888</v>
      </c>
      <c r="CI299" s="8">
        <f>CI$3*temperature!$I409+CI$4*temperature!$I409^2</f>
        <v>-29.594406309789182</v>
      </c>
      <c r="CJ299" s="8">
        <f>CJ$3*temperature!$I409+CJ$4*temperature!$I409^2</f>
        <v>-25.981326990053319</v>
      </c>
      <c r="CK299" s="13"/>
      <c r="CL299" s="13"/>
      <c r="CM299" s="13"/>
    </row>
    <row r="300" spans="1:91" x14ac:dyDescent="0.3">
      <c r="A300">
        <f t="shared" si="347"/>
        <v>2254</v>
      </c>
      <c r="B300" s="4">
        <f t="shared" si="348"/>
        <v>1165.4054664521409</v>
      </c>
      <c r="C300" s="4">
        <f t="shared" si="349"/>
        <v>2964.1688630749186</v>
      </c>
      <c r="D300" s="4">
        <f t="shared" si="350"/>
        <v>4369.9531995567486</v>
      </c>
      <c r="E300" s="11">
        <f t="shared" si="351"/>
        <v>1.5072582253374657E-8</v>
      </c>
      <c r="F300" s="11">
        <f t="shared" si="352"/>
        <v>2.969399773839579E-8</v>
      </c>
      <c r="G300" s="11">
        <f t="shared" si="353"/>
        <v>6.0619240103940226E-8</v>
      </c>
      <c r="H300" s="4">
        <f t="shared" si="354"/>
        <v>241141.61403991617</v>
      </c>
      <c r="I300" s="4">
        <f t="shared" si="355"/>
        <v>121740.40067113347</v>
      </c>
      <c r="J300" s="4">
        <f t="shared" si="356"/>
        <v>44387.112653242606</v>
      </c>
      <c r="K300" s="4">
        <f t="shared" si="357"/>
        <v>206916.4947149482</v>
      </c>
      <c r="L300" s="4">
        <f t="shared" si="358"/>
        <v>41070.669821706615</v>
      </c>
      <c r="M300" s="4">
        <f t="shared" si="359"/>
        <v>10157.342796656234</v>
      </c>
      <c r="N300" s="11">
        <f t="shared" si="360"/>
        <v>1.0160672588535036E-3</v>
      </c>
      <c r="O300" s="11">
        <f t="shared" si="361"/>
        <v>2.1343579925430234E-3</v>
      </c>
      <c r="P300" s="11">
        <f t="shared" si="362"/>
        <v>1.9894215253259961E-3</v>
      </c>
      <c r="Q300" s="4">
        <f t="shared" si="363"/>
        <v>2436.6414852476582</v>
      </c>
      <c r="R300" s="4">
        <f t="shared" si="364"/>
        <v>3668.5206646828437</v>
      </c>
      <c r="S300" s="4">
        <f t="shared" si="365"/>
        <v>2675.9804979980745</v>
      </c>
      <c r="T300" s="4">
        <f t="shared" si="366"/>
        <v>10.104608011972255</v>
      </c>
      <c r="U300" s="4">
        <f t="shared" si="367"/>
        <v>30.133962468161211</v>
      </c>
      <c r="V300" s="4">
        <f t="shared" si="368"/>
        <v>60.28732976851078</v>
      </c>
      <c r="W300" s="11">
        <f t="shared" si="369"/>
        <v>-1.0734613539272964E-2</v>
      </c>
      <c r="X300" s="11">
        <f t="shared" si="370"/>
        <v>-1.217998157191269E-2</v>
      </c>
      <c r="Y300" s="11">
        <f t="shared" si="371"/>
        <v>-9.7425357312937999E-3</v>
      </c>
      <c r="Z300" s="4">
        <f t="shared" si="386"/>
        <v>2115.8106374365743</v>
      </c>
      <c r="AA300" s="4">
        <f t="shared" si="387"/>
        <v>11455.967915661789</v>
      </c>
      <c r="AB300" s="4">
        <f t="shared" si="388"/>
        <v>68275.666605347098</v>
      </c>
      <c r="AC300" s="12">
        <f t="shared" si="372"/>
        <v>0.85988234246445105</v>
      </c>
      <c r="AD300" s="12">
        <f t="shared" si="373"/>
        <v>3.091324578262209</v>
      </c>
      <c r="AE300" s="12">
        <f t="shared" si="374"/>
        <v>25.31595368588259</v>
      </c>
      <c r="AF300" s="11">
        <f t="shared" si="375"/>
        <v>-4.0504037456468023E-3</v>
      </c>
      <c r="AG300" s="11">
        <f t="shared" si="376"/>
        <v>2.9673830763510267E-4</v>
      </c>
      <c r="AH300" s="11">
        <f t="shared" si="377"/>
        <v>9.7937136394747881E-3</v>
      </c>
      <c r="AI300" s="1">
        <f t="shared" si="341"/>
        <v>476633.30121163029</v>
      </c>
      <c r="AJ300" s="1">
        <f t="shared" si="342"/>
        <v>237851.45122971042</v>
      </c>
      <c r="AK300" s="1">
        <f t="shared" si="343"/>
        <v>86860.277962748965</v>
      </c>
      <c r="AL300" s="10">
        <f t="shared" si="378"/>
        <v>97.564135236932998</v>
      </c>
      <c r="AM300" s="10">
        <f t="shared" si="379"/>
        <v>24.268549713109611</v>
      </c>
      <c r="AN300" s="10">
        <f t="shared" si="380"/>
        <v>7.5469212802948977</v>
      </c>
      <c r="AO300" s="7">
        <f t="shared" si="381"/>
        <v>1.775414454801075E-3</v>
      </c>
      <c r="AP300" s="7">
        <f t="shared" si="382"/>
        <v>2.2365539536419476E-3</v>
      </c>
      <c r="AQ300" s="7">
        <f t="shared" si="383"/>
        <v>2.0288366315513655E-3</v>
      </c>
      <c r="AR300" s="1">
        <f t="shared" si="389"/>
        <v>241141.61403991617</v>
      </c>
      <c r="AS300" s="1">
        <f t="shared" si="384"/>
        <v>121740.40067113347</v>
      </c>
      <c r="AT300" s="1">
        <f t="shared" si="385"/>
        <v>44387.112653242606</v>
      </c>
      <c r="AU300" s="1">
        <f t="shared" si="344"/>
        <v>48228.322807983233</v>
      </c>
      <c r="AV300" s="1">
        <f t="shared" si="345"/>
        <v>24348.080134226693</v>
      </c>
      <c r="AW300" s="1">
        <f t="shared" si="346"/>
        <v>8877.4225306485223</v>
      </c>
      <c r="AX300" s="1">
        <f t="shared" si="408"/>
        <v>165533.19577195856</v>
      </c>
      <c r="AY300" s="1">
        <f t="shared" si="391"/>
        <v>32856.535857365292</v>
      </c>
      <c r="AZ300" s="1">
        <f t="shared" si="392"/>
        <v>8125.8742373249879</v>
      </c>
      <c r="BA300" s="1">
        <f t="shared" si="409"/>
        <v>14004.592453478834</v>
      </c>
      <c r="BB300" s="1">
        <f t="shared" si="410"/>
        <v>30827.077439687546</v>
      </c>
      <c r="BC300" s="1">
        <f t="shared" si="411"/>
        <v>39341.852245909948</v>
      </c>
      <c r="BD300" s="1">
        <f t="shared" si="393"/>
        <v>71.957952195658436</v>
      </c>
      <c r="BE300">
        <f t="shared" si="420"/>
        <v>0</v>
      </c>
      <c r="BF300">
        <f t="shared" si="421"/>
        <v>0</v>
      </c>
      <c r="BG300">
        <f t="shared" si="422"/>
        <v>0</v>
      </c>
      <c r="BH300">
        <f t="shared" si="394"/>
        <v>0</v>
      </c>
      <c r="BI300">
        <f t="shared" si="412"/>
        <v>0</v>
      </c>
      <c r="BJ300">
        <f t="shared" si="395"/>
        <v>0</v>
      </c>
      <c r="BK300">
        <f t="shared" si="396"/>
        <v>0</v>
      </c>
      <c r="BL300">
        <f t="shared" si="397"/>
        <v>0</v>
      </c>
      <c r="BM300">
        <f t="shared" si="398"/>
        <v>0</v>
      </c>
      <c r="BN300">
        <f t="shared" si="399"/>
        <v>0</v>
      </c>
      <c r="BO300">
        <f t="shared" si="413"/>
        <v>0</v>
      </c>
      <c r="BP300">
        <f t="shared" si="414"/>
        <v>0</v>
      </c>
      <c r="BQ300">
        <f t="shared" si="415"/>
        <v>0</v>
      </c>
      <c r="BR300" s="13">
        <f t="shared" si="390"/>
        <v>8.5487633601413727E-4</v>
      </c>
      <c r="BS300" s="8">
        <f>BS$3*temperature!$I410</f>
        <v>-44.780651839506156</v>
      </c>
      <c r="BT300" s="8">
        <f>BT$3*temperature!$I410</f>
        <v>-41.388904653096539</v>
      </c>
      <c r="BU300" s="8">
        <f>BU$3*temperature!$I410</f>
        <v>-36.335894260180233</v>
      </c>
      <c r="BV300" s="8">
        <f t="shared" si="416"/>
        <v>-27.938952766105245</v>
      </c>
      <c r="BW300" s="8">
        <f t="shared" si="400"/>
        <v>-17.880956335612908</v>
      </c>
      <c r="BX300" s="8">
        <f t="shared" si="401"/>
        <v>-15.697939922000836</v>
      </c>
      <c r="BY300" s="15">
        <f t="shared" si="417"/>
        <v>0.37609320949059771</v>
      </c>
      <c r="BZ300" s="15">
        <f t="shared" si="402"/>
        <v>0.56797705845363244</v>
      </c>
      <c r="CA300" s="15">
        <f t="shared" si="403"/>
        <v>0.56797705845363244</v>
      </c>
      <c r="CB300" s="8">
        <f t="shared" si="418"/>
        <v>8.4208495367004534</v>
      </c>
      <c r="CC300" s="8">
        <f t="shared" si="404"/>
        <v>11.753974158741817</v>
      </c>
      <c r="CD300" s="8">
        <f t="shared" si="405"/>
        <v>10.318977169089699</v>
      </c>
      <c r="CE300" s="8">
        <f t="shared" si="419"/>
        <v>-36.359802302805697</v>
      </c>
      <c r="CF300" s="8">
        <f t="shared" si="406"/>
        <v>-29.634930494354727</v>
      </c>
      <c r="CG300" s="8">
        <f t="shared" si="407"/>
        <v>-26.016917091090534</v>
      </c>
      <c r="CH300" s="8">
        <f>CH$3*temperature!$I410+CH$4*temperature!$I410^2</f>
        <v>-36.359802302805704</v>
      </c>
      <c r="CI300" s="8">
        <f>CI$3*temperature!$I410+CI$4*temperature!$I410^2</f>
        <v>-29.634966814705372</v>
      </c>
      <c r="CJ300" s="8">
        <f>CJ$3*temperature!$I410+CJ$4*temperature!$I410^2</f>
        <v>-26.016935630102154</v>
      </c>
      <c r="CK300" s="13"/>
      <c r="CL300" s="13"/>
      <c r="CM300" s="13"/>
    </row>
    <row r="301" spans="1:91" x14ac:dyDescent="0.3">
      <c r="A301">
        <f t="shared" si="347"/>
        <v>2255</v>
      </c>
      <c r="B301" s="4">
        <f t="shared" si="348"/>
        <v>1165.4054831395272</v>
      </c>
      <c r="C301" s="4">
        <f t="shared" si="349"/>
        <v>2964.1689466920407</v>
      </c>
      <c r="D301" s="4">
        <f t="shared" si="350"/>
        <v>4369.9534512148293</v>
      </c>
      <c r="E301" s="11">
        <f t="shared" si="351"/>
        <v>1.4318953140705924E-8</v>
      </c>
      <c r="F301" s="11">
        <f t="shared" si="352"/>
        <v>2.8209297851475999E-8</v>
      </c>
      <c r="G301" s="11">
        <f t="shared" si="353"/>
        <v>5.7588278098743212E-8</v>
      </c>
      <c r="H301" s="4">
        <f t="shared" si="354"/>
        <v>241382.51827938069</v>
      </c>
      <c r="I301" s="4">
        <f t="shared" si="355"/>
        <v>121997.33552221354</v>
      </c>
      <c r="J301" s="4">
        <f t="shared" si="356"/>
        <v>44474.445697018149</v>
      </c>
      <c r="K301" s="4">
        <f t="shared" si="357"/>
        <v>207123.20455976555</v>
      </c>
      <c r="L301" s="4">
        <f t="shared" si="358"/>
        <v>41157.348894826115</v>
      </c>
      <c r="M301" s="4">
        <f t="shared" si="359"/>
        <v>10177.327102798872</v>
      </c>
      <c r="N301" s="11">
        <f t="shared" si="360"/>
        <v>9.9900128842844715E-4</v>
      </c>
      <c r="O301" s="11">
        <f t="shared" si="361"/>
        <v>2.1104859866125647E-3</v>
      </c>
      <c r="P301" s="11">
        <f t="shared" si="362"/>
        <v>1.9674738307755568E-3</v>
      </c>
      <c r="Q301" s="4">
        <f t="shared" si="363"/>
        <v>2412.8931928210959</v>
      </c>
      <c r="R301" s="4">
        <f t="shared" si="364"/>
        <v>3631.4863126670753</v>
      </c>
      <c r="S301" s="4">
        <f t="shared" si="365"/>
        <v>2655.1234431987136</v>
      </c>
      <c r="T301" s="4">
        <f t="shared" si="366"/>
        <v>9.9961389499978921</v>
      </c>
      <c r="U301" s="4">
        <f t="shared" si="367"/>
        <v>29.7669313606103</v>
      </c>
      <c r="V301" s="4">
        <f t="shared" si="368"/>
        <v>59.699978304096774</v>
      </c>
      <c r="W301" s="11">
        <f t="shared" si="369"/>
        <v>-1.0734613539272964E-2</v>
      </c>
      <c r="X301" s="11">
        <f t="shared" si="370"/>
        <v>-1.217998157191269E-2</v>
      </c>
      <c r="Y301" s="11">
        <f t="shared" si="371"/>
        <v>-9.7425357312937999E-3</v>
      </c>
      <c r="Z301" s="4">
        <f t="shared" si="386"/>
        <v>2086.7384809411201</v>
      </c>
      <c r="AA301" s="4">
        <f t="shared" si="387"/>
        <v>11343.953283516261</v>
      </c>
      <c r="AB301" s="4">
        <f t="shared" si="388"/>
        <v>68408.473466006981</v>
      </c>
      <c r="AC301" s="12">
        <f t="shared" si="372"/>
        <v>0.85639947180371745</v>
      </c>
      <c r="AD301" s="12">
        <f t="shared" si="373"/>
        <v>3.0922418926859132</v>
      </c>
      <c r="AE301" s="12">
        <f t="shared" si="374"/>
        <v>25.563890886792329</v>
      </c>
      <c r="AF301" s="11">
        <f t="shared" si="375"/>
        <v>-4.0504037456468023E-3</v>
      </c>
      <c r="AG301" s="11">
        <f t="shared" si="376"/>
        <v>2.9673830763510267E-4</v>
      </c>
      <c r="AH301" s="11">
        <f t="shared" si="377"/>
        <v>9.7937136394747881E-3</v>
      </c>
      <c r="AI301" s="1">
        <f t="shared" si="341"/>
        <v>477198.29389845044</v>
      </c>
      <c r="AJ301" s="1">
        <f t="shared" si="342"/>
        <v>238414.38624096609</v>
      </c>
      <c r="AK301" s="1">
        <f t="shared" si="343"/>
        <v>87051.672697122587</v>
      </c>
      <c r="AL301" s="10">
        <f t="shared" si="378"/>
        <v>97.73561984514312</v>
      </c>
      <c r="AM301" s="10">
        <f t="shared" si="379"/>
        <v>24.322284854711523</v>
      </c>
      <c r="AN301" s="10">
        <f t="shared" si="380"/>
        <v>7.5620796359403055</v>
      </c>
      <c r="AO301" s="7">
        <f t="shared" si="381"/>
        <v>1.7576603102530642E-3</v>
      </c>
      <c r="AP301" s="7">
        <f t="shared" si="382"/>
        <v>2.2141884141055283E-3</v>
      </c>
      <c r="AQ301" s="7">
        <f t="shared" si="383"/>
        <v>2.0085482652358517E-3</v>
      </c>
      <c r="AR301" s="1">
        <f t="shared" si="389"/>
        <v>241382.51827938069</v>
      </c>
      <c r="AS301" s="1">
        <f t="shared" si="384"/>
        <v>121997.33552221354</v>
      </c>
      <c r="AT301" s="1">
        <f t="shared" si="385"/>
        <v>44474.445697018149</v>
      </c>
      <c r="AU301" s="1">
        <f t="shared" si="344"/>
        <v>48276.503655876142</v>
      </c>
      <c r="AV301" s="1">
        <f t="shared" si="345"/>
        <v>24399.467104442709</v>
      </c>
      <c r="AW301" s="1">
        <f t="shared" si="346"/>
        <v>8894.8891394036309</v>
      </c>
      <c r="AX301" s="1">
        <f t="shared" si="408"/>
        <v>165698.56364781241</v>
      </c>
      <c r="AY301" s="1">
        <f t="shared" si="391"/>
        <v>32925.879115860887</v>
      </c>
      <c r="AZ301" s="1">
        <f t="shared" si="392"/>
        <v>8141.8616822390959</v>
      </c>
      <c r="BA301" s="1">
        <f t="shared" si="409"/>
        <v>14005.756314436732</v>
      </c>
      <c r="BB301" s="1">
        <f t="shared" si="410"/>
        <v>30833.327554166979</v>
      </c>
      <c r="BC301" s="1">
        <f t="shared" si="411"/>
        <v>39350.443833731144</v>
      </c>
      <c r="BD301" s="1">
        <f t="shared" si="393"/>
        <v>69.875373760128866</v>
      </c>
      <c r="BE301">
        <f t="shared" si="420"/>
        <v>0</v>
      </c>
      <c r="BF301">
        <f t="shared" si="421"/>
        <v>0</v>
      </c>
      <c r="BG301">
        <f t="shared" si="422"/>
        <v>0</v>
      </c>
      <c r="BH301">
        <f t="shared" si="394"/>
        <v>0</v>
      </c>
      <c r="BI301">
        <f t="shared" si="412"/>
        <v>0</v>
      </c>
      <c r="BJ301">
        <f t="shared" si="395"/>
        <v>0</v>
      </c>
      <c r="BK301">
        <f t="shared" si="396"/>
        <v>0</v>
      </c>
      <c r="BL301">
        <f t="shared" si="397"/>
        <v>0</v>
      </c>
      <c r="BM301">
        <f t="shared" si="398"/>
        <v>0</v>
      </c>
      <c r="BN301">
        <f t="shared" si="399"/>
        <v>0</v>
      </c>
      <c r="BO301">
        <f t="shared" si="413"/>
        <v>0</v>
      </c>
      <c r="BP301">
        <f t="shared" si="414"/>
        <v>0</v>
      </c>
      <c r="BQ301">
        <f t="shared" si="415"/>
        <v>0</v>
      </c>
      <c r="BR301" s="13">
        <f t="shared" si="390"/>
        <v>8.2997702525644393E-4</v>
      </c>
      <c r="BS301" s="8">
        <f>BS$3*temperature!$I411</f>
        <v>-44.881664094210358</v>
      </c>
      <c r="BT301" s="8">
        <f>BT$3*temperature!$I411</f>
        <v>-41.482266102897007</v>
      </c>
      <c r="BU301" s="8">
        <f>BU$3*temperature!$I411</f>
        <v>-36.417857573690476</v>
      </c>
      <c r="BV301" s="8">
        <f t="shared" si="416"/>
        <v>-27.963899280118529</v>
      </c>
      <c r="BW301" s="8">
        <f t="shared" si="400"/>
        <v>-17.868143848146122</v>
      </c>
      <c r="BX301" s="8">
        <f t="shared" si="401"/>
        <v>-15.68669166129655</v>
      </c>
      <c r="BY301" s="15">
        <f t="shared" si="417"/>
        <v>0.3769415674646116</v>
      </c>
      <c r="BZ301" s="15">
        <f t="shared" si="402"/>
        <v>0.56925825113256623</v>
      </c>
      <c r="CA301" s="15">
        <f t="shared" si="403"/>
        <v>0.56925825113256634</v>
      </c>
      <c r="CB301" s="8">
        <f t="shared" si="418"/>
        <v>8.4588824070459143</v>
      </c>
      <c r="CC301" s="8">
        <f t="shared" si="404"/>
        <v>11.807061127375441</v>
      </c>
      <c r="CD301" s="8">
        <f t="shared" si="405"/>
        <v>10.365582956196963</v>
      </c>
      <c r="CE301" s="8">
        <f t="shared" si="419"/>
        <v>-36.422781687164445</v>
      </c>
      <c r="CF301" s="8">
        <f t="shared" si="406"/>
        <v>-29.675204975521563</v>
      </c>
      <c r="CG301" s="8">
        <f t="shared" si="407"/>
        <v>-26.052274617493513</v>
      </c>
      <c r="CH301" s="8">
        <f>CH$3*temperature!$I411+CH$4*temperature!$I411^2</f>
        <v>-36.422781687164445</v>
      </c>
      <c r="CI301" s="8">
        <f>CI$3*temperature!$I411+CI$4*temperature!$I411^2</f>
        <v>-29.675241269846843</v>
      </c>
      <c r="CJ301" s="8">
        <f>CJ$3*temperature!$I411+CJ$4*temperature!$I411^2</f>
        <v>-26.05229314322105</v>
      </c>
      <c r="CK301" s="13"/>
      <c r="CL301" s="13"/>
      <c r="CM301" s="13"/>
    </row>
    <row r="302" spans="1:91" x14ac:dyDescent="0.3">
      <c r="A302">
        <f t="shared" si="347"/>
        <v>2256</v>
      </c>
      <c r="B302" s="4">
        <f t="shared" si="348"/>
        <v>1165.4054989925442</v>
      </c>
      <c r="C302" s="4">
        <f t="shared" si="349"/>
        <v>2964.1690261283093</v>
      </c>
      <c r="D302" s="4">
        <f t="shared" si="350"/>
        <v>4369.953690290019</v>
      </c>
      <c r="E302" s="11">
        <f t="shared" si="351"/>
        <v>1.3603005483670627E-8</v>
      </c>
      <c r="F302" s="11">
        <f t="shared" si="352"/>
        <v>2.6798832958902197E-8</v>
      </c>
      <c r="G302" s="11">
        <f t="shared" si="353"/>
        <v>5.4708864193806049E-8</v>
      </c>
      <c r="H302" s="4">
        <f t="shared" si="354"/>
        <v>241619.58762950191</v>
      </c>
      <c r="I302" s="4">
        <f t="shared" si="355"/>
        <v>122251.92985568581</v>
      </c>
      <c r="J302" s="4">
        <f t="shared" si="356"/>
        <v>44560.984248667242</v>
      </c>
      <c r="K302" s="4">
        <f t="shared" si="357"/>
        <v>207326.62394194494</v>
      </c>
      <c r="L302" s="4">
        <f t="shared" si="358"/>
        <v>41243.238417940986</v>
      </c>
      <c r="M302" s="4">
        <f t="shared" si="359"/>
        <v>10197.129628096787</v>
      </c>
      <c r="N302" s="11">
        <f t="shared" si="360"/>
        <v>9.8211778159651431E-4</v>
      </c>
      <c r="O302" s="11">
        <f t="shared" si="361"/>
        <v>2.0868575217114493E-3</v>
      </c>
      <c r="P302" s="11">
        <f t="shared" si="362"/>
        <v>1.945749124293128E-3</v>
      </c>
      <c r="Q302" s="4">
        <f t="shared" si="363"/>
        <v>2389.3360563964452</v>
      </c>
      <c r="R302" s="4">
        <f t="shared" si="364"/>
        <v>3594.7410624559034</v>
      </c>
      <c r="S302" s="4">
        <f t="shared" si="365"/>
        <v>2634.3718244921502</v>
      </c>
      <c r="T302" s="4">
        <f t="shared" si="366"/>
        <v>9.8888342614847904</v>
      </c>
      <c r="U302" s="4">
        <f t="shared" si="367"/>
        <v>29.404370685185675</v>
      </c>
      <c r="V302" s="4">
        <f t="shared" si="368"/>
        <v>59.11834913231165</v>
      </c>
      <c r="W302" s="11">
        <f t="shared" si="369"/>
        <v>-1.0734613539272964E-2</v>
      </c>
      <c r="X302" s="11">
        <f t="shared" si="370"/>
        <v>-1.217998157191269E-2</v>
      </c>
      <c r="Y302" s="11">
        <f t="shared" si="371"/>
        <v>-9.7425357312937999E-3</v>
      </c>
      <c r="Z302" s="4">
        <f t="shared" si="386"/>
        <v>2058.0306997043876</v>
      </c>
      <c r="AA302" s="4">
        <f t="shared" si="387"/>
        <v>11232.766312017753</v>
      </c>
      <c r="AB302" s="4">
        <f t="shared" si="388"/>
        <v>68540.037107108146</v>
      </c>
      <c r="AC302" s="12">
        <f t="shared" si="372"/>
        <v>0.85293070817535377</v>
      </c>
      <c r="AD302" s="12">
        <f t="shared" si="373"/>
        <v>3.093159479311947</v>
      </c>
      <c r="AE302" s="12">
        <f t="shared" si="374"/>
        <v>25.814256313648354</v>
      </c>
      <c r="AF302" s="11">
        <f t="shared" si="375"/>
        <v>-4.0504037456468023E-3</v>
      </c>
      <c r="AG302" s="11">
        <f t="shared" si="376"/>
        <v>2.9673830763510267E-4</v>
      </c>
      <c r="AH302" s="11">
        <f t="shared" si="377"/>
        <v>9.7937136394747881E-3</v>
      </c>
      <c r="AI302" s="1">
        <f t="shared" si="341"/>
        <v>477754.96816448157</v>
      </c>
      <c r="AJ302" s="1">
        <f t="shared" si="342"/>
        <v>238972.41472131221</v>
      </c>
      <c r="AK302" s="1">
        <f t="shared" si="343"/>
        <v>87241.394566813964</v>
      </c>
      <c r="AL302" s="10">
        <f t="shared" si="378"/>
        <v>97.905688004843924</v>
      </c>
      <c r="AM302" s="10">
        <f t="shared" si="379"/>
        <v>24.375600434828101</v>
      </c>
      <c r="AN302" s="10">
        <f t="shared" si="380"/>
        <v>7.5771165498553055</v>
      </c>
      <c r="AO302" s="7">
        <f t="shared" si="381"/>
        <v>1.7400837071505336E-3</v>
      </c>
      <c r="AP302" s="7">
        <f t="shared" si="382"/>
        <v>2.1920465299644729E-3</v>
      </c>
      <c r="AQ302" s="7">
        <f t="shared" si="383"/>
        <v>1.9884627825834931E-3</v>
      </c>
      <c r="AR302" s="1">
        <f t="shared" si="389"/>
        <v>241619.58762950191</v>
      </c>
      <c r="AS302" s="1">
        <f t="shared" si="384"/>
        <v>122251.92985568581</v>
      </c>
      <c r="AT302" s="1">
        <f t="shared" si="385"/>
        <v>44560.984248667242</v>
      </c>
      <c r="AU302" s="1">
        <f t="shared" si="344"/>
        <v>48323.917525900382</v>
      </c>
      <c r="AV302" s="1">
        <f t="shared" si="345"/>
        <v>24450.385971137162</v>
      </c>
      <c r="AW302" s="1">
        <f t="shared" si="346"/>
        <v>8912.1968497334492</v>
      </c>
      <c r="AX302" s="1">
        <f t="shared" si="408"/>
        <v>165861.29915355597</v>
      </c>
      <c r="AY302" s="1">
        <f t="shared" si="391"/>
        <v>32994.590734352794</v>
      </c>
      <c r="AZ302" s="1">
        <f t="shared" si="392"/>
        <v>8157.7037024774309</v>
      </c>
      <c r="BA302" s="1">
        <f t="shared" si="409"/>
        <v>14006.900508739123</v>
      </c>
      <c r="BB302" s="1">
        <f t="shared" si="410"/>
        <v>30839.507733417624</v>
      </c>
      <c r="BC302" s="1">
        <f t="shared" si="411"/>
        <v>39358.94055863961</v>
      </c>
      <c r="BD302" s="1">
        <f t="shared" si="393"/>
        <v>67.852917386763309</v>
      </c>
      <c r="BE302">
        <f t="shared" si="420"/>
        <v>0</v>
      </c>
      <c r="BF302">
        <f t="shared" si="421"/>
        <v>0</v>
      </c>
      <c r="BG302">
        <f t="shared" si="422"/>
        <v>0</v>
      </c>
      <c r="BH302">
        <f t="shared" si="394"/>
        <v>0</v>
      </c>
      <c r="BI302">
        <f t="shared" si="412"/>
        <v>0</v>
      </c>
      <c r="BJ302">
        <f t="shared" si="395"/>
        <v>0</v>
      </c>
      <c r="BK302">
        <f t="shared" si="396"/>
        <v>0</v>
      </c>
      <c r="BL302">
        <f t="shared" si="397"/>
        <v>0</v>
      </c>
      <c r="BM302">
        <f t="shared" si="398"/>
        <v>0</v>
      </c>
      <c r="BN302">
        <f t="shared" si="399"/>
        <v>0</v>
      </c>
      <c r="BO302">
        <f t="shared" si="413"/>
        <v>0</v>
      </c>
      <c r="BP302">
        <f t="shared" si="414"/>
        <v>0</v>
      </c>
      <c r="BQ302">
        <f t="shared" si="415"/>
        <v>0</v>
      </c>
      <c r="BR302" s="13">
        <f t="shared" si="390"/>
        <v>8.0580293714217852E-4</v>
      </c>
      <c r="BS302" s="8">
        <f>BS$3*temperature!$I412</f>
        <v>-44.982264083838615</v>
      </c>
      <c r="BT302" s="8">
        <f>BT$3*temperature!$I412</f>
        <v>-41.575246513136442</v>
      </c>
      <c r="BU302" s="8">
        <f>BU$3*temperature!$I412</f>
        <v>-36.499486367277676</v>
      </c>
      <c r="BV302" s="8">
        <f t="shared" si="416"/>
        <v>-27.988573637709521</v>
      </c>
      <c r="BW302" s="8">
        <f t="shared" si="400"/>
        <v>-17.855145887312347</v>
      </c>
      <c r="BX302" s="8">
        <f t="shared" si="401"/>
        <v>-15.675280570947272</v>
      </c>
      <c r="BY302" s="15">
        <f t="shared" si="417"/>
        <v>0.37778646300364066</v>
      </c>
      <c r="BZ302" s="15">
        <f t="shared" si="402"/>
        <v>0.57053421483211908</v>
      </c>
      <c r="CA302" s="15">
        <f t="shared" si="403"/>
        <v>0.57053421483211908</v>
      </c>
      <c r="CB302" s="8">
        <f t="shared" si="418"/>
        <v>8.496845223064545</v>
      </c>
      <c r="CC302" s="8">
        <f t="shared" si="404"/>
        <v>11.860050312912048</v>
      </c>
      <c r="CD302" s="8">
        <f t="shared" si="405"/>
        <v>10.4121028981652</v>
      </c>
      <c r="CE302" s="8">
        <f t="shared" si="419"/>
        <v>-36.485418860774068</v>
      </c>
      <c r="CF302" s="8">
        <f t="shared" si="406"/>
        <v>-29.715196200224394</v>
      </c>
      <c r="CG302" s="8">
        <f t="shared" si="407"/>
        <v>-26.087383469112474</v>
      </c>
      <c r="CH302" s="8">
        <f>CH$3*temperature!$I412+CH$4*temperature!$I412^2</f>
        <v>-36.485418860774075</v>
      </c>
      <c r="CI302" s="8">
        <f>CI$3*temperature!$I412+CI$4*temperature!$I412^2</f>
        <v>-29.715232468147558</v>
      </c>
      <c r="CJ302" s="8">
        <f>CJ$3*temperature!$I412+CJ$4*temperature!$I412^2</f>
        <v>-26.08740198136362</v>
      </c>
      <c r="CK302" s="13"/>
      <c r="CL302" s="13"/>
      <c r="CM302" s="13"/>
    </row>
    <row r="303" spans="1:91" x14ac:dyDescent="0.3">
      <c r="A303">
        <f t="shared" si="347"/>
        <v>2257</v>
      </c>
      <c r="B303" s="4">
        <f t="shared" si="348"/>
        <v>1165.4055140529108</v>
      </c>
      <c r="C303" s="4">
        <f t="shared" si="349"/>
        <v>2964.1691015927659</v>
      </c>
      <c r="D303" s="4">
        <f t="shared" si="350"/>
        <v>4369.9539174114616</v>
      </c>
      <c r="E303" s="11">
        <f t="shared" si="351"/>
        <v>1.2922855209487094E-8</v>
      </c>
      <c r="F303" s="11">
        <f t="shared" si="352"/>
        <v>2.5458891310957086E-8</v>
      </c>
      <c r="G303" s="11">
        <f t="shared" si="353"/>
        <v>5.1973420984115747E-8</v>
      </c>
      <c r="H303" s="4">
        <f t="shared" si="354"/>
        <v>241852.85389633346</v>
      </c>
      <c r="I303" s="4">
        <f t="shared" si="355"/>
        <v>122504.19618773767</v>
      </c>
      <c r="J303" s="4">
        <f t="shared" si="356"/>
        <v>44646.732829555927</v>
      </c>
      <c r="K303" s="4">
        <f t="shared" si="357"/>
        <v>207526.78014646244</v>
      </c>
      <c r="L303" s="4">
        <f t="shared" si="358"/>
        <v>41328.342611057953</v>
      </c>
      <c r="M303" s="4">
        <f t="shared" si="359"/>
        <v>10216.751405928413</v>
      </c>
      <c r="N303" s="11">
        <f t="shared" si="360"/>
        <v>9.6541486429413403E-4</v>
      </c>
      <c r="O303" s="11">
        <f t="shared" si="361"/>
        <v>2.0634701924848731E-3</v>
      </c>
      <c r="P303" s="11">
        <f t="shared" si="362"/>
        <v>1.924245208922315E-3</v>
      </c>
      <c r="Q303" s="4">
        <f t="shared" si="363"/>
        <v>2365.9694267964005</v>
      </c>
      <c r="R303" s="4">
        <f t="shared" si="364"/>
        <v>3558.284567450371</v>
      </c>
      <c r="S303" s="4">
        <f t="shared" si="365"/>
        <v>2613.7262894270352</v>
      </c>
      <c r="T303" s="4">
        <f t="shared" si="366"/>
        <v>9.7826814473338288</v>
      </c>
      <c r="U303" s="4">
        <f t="shared" si="367"/>
        <v>29.046225992106425</v>
      </c>
      <c r="V303" s="4">
        <f t="shared" si="368"/>
        <v>58.542386503515004</v>
      </c>
      <c r="W303" s="11">
        <f t="shared" si="369"/>
        <v>-1.0734613539272964E-2</v>
      </c>
      <c r="X303" s="11">
        <f t="shared" si="370"/>
        <v>-1.217998157191269E-2</v>
      </c>
      <c r="Y303" s="11">
        <f t="shared" si="371"/>
        <v>-9.7425357312937999E-3</v>
      </c>
      <c r="Z303" s="4">
        <f t="shared" si="386"/>
        <v>2029.683622559156</v>
      </c>
      <c r="AA303" s="4">
        <f t="shared" si="387"/>
        <v>11122.406858117591</v>
      </c>
      <c r="AB303" s="4">
        <f t="shared" si="388"/>
        <v>68670.364628163923</v>
      </c>
      <c r="AC303" s="12">
        <f t="shared" si="372"/>
        <v>0.84947599444018318</v>
      </c>
      <c r="AD303" s="12">
        <f t="shared" si="373"/>
        <v>3.0940773382210836</v>
      </c>
      <c r="AE303" s="12">
        <f t="shared" si="374"/>
        <v>26.067073747800229</v>
      </c>
      <c r="AF303" s="11">
        <f t="shared" si="375"/>
        <v>-4.0504037456468023E-3</v>
      </c>
      <c r="AG303" s="11">
        <f t="shared" si="376"/>
        <v>2.9673830763510267E-4</v>
      </c>
      <c r="AH303" s="11">
        <f t="shared" si="377"/>
        <v>9.7937136394747881E-3</v>
      </c>
      <c r="AI303" s="1">
        <f t="shared" si="341"/>
        <v>478303.38887393381</v>
      </c>
      <c r="AJ303" s="1">
        <f t="shared" si="342"/>
        <v>239525.55922031816</v>
      </c>
      <c r="AK303" s="1">
        <f t="shared" si="343"/>
        <v>87429.451959866012</v>
      </c>
      <c r="AL303" s="10">
        <f t="shared" si="378"/>
        <v>98.074348456453166</v>
      </c>
      <c r="AM303" s="10">
        <f t="shared" si="379"/>
        <v>24.428498560673578</v>
      </c>
      <c r="AN303" s="10">
        <f t="shared" si="380"/>
        <v>7.5920326959714028</v>
      </c>
      <c r="AO303" s="7">
        <f t="shared" si="381"/>
        <v>1.7226828700790283E-3</v>
      </c>
      <c r="AP303" s="7">
        <f t="shared" si="382"/>
        <v>2.1701260646648283E-3</v>
      </c>
      <c r="AQ303" s="7">
        <f t="shared" si="383"/>
        <v>1.968578154757658E-3</v>
      </c>
      <c r="AR303" s="1">
        <f t="shared" si="389"/>
        <v>241852.85389633346</v>
      </c>
      <c r="AS303" s="1">
        <f t="shared" si="384"/>
        <v>122504.19618773767</v>
      </c>
      <c r="AT303" s="1">
        <f t="shared" si="385"/>
        <v>44646.732829555927</v>
      </c>
      <c r="AU303" s="1">
        <f t="shared" si="344"/>
        <v>48370.570779266694</v>
      </c>
      <c r="AV303" s="1">
        <f t="shared" si="345"/>
        <v>24500.839237547538</v>
      </c>
      <c r="AW303" s="1">
        <f t="shared" si="346"/>
        <v>8929.3465659111862</v>
      </c>
      <c r="AX303" s="1">
        <f t="shared" si="408"/>
        <v>166021.42411716998</v>
      </c>
      <c r="AY303" s="1">
        <f t="shared" si="391"/>
        <v>33062.674088846361</v>
      </c>
      <c r="AZ303" s="1">
        <f t="shared" si="392"/>
        <v>8173.4011247427316</v>
      </c>
      <c r="BA303" s="1">
        <f t="shared" si="409"/>
        <v>14008.025246809717</v>
      </c>
      <c r="BB303" s="1">
        <f t="shared" si="410"/>
        <v>30845.618691230138</v>
      </c>
      <c r="BC303" s="1">
        <f t="shared" si="411"/>
        <v>39367.343387153713</v>
      </c>
      <c r="BD303" s="1">
        <f t="shared" si="393"/>
        <v>65.888853355005011</v>
      </c>
      <c r="BE303">
        <f t="shared" si="420"/>
        <v>0</v>
      </c>
      <c r="BF303">
        <f t="shared" si="421"/>
        <v>0</v>
      </c>
      <c r="BG303">
        <f t="shared" si="422"/>
        <v>0</v>
      </c>
      <c r="BH303">
        <f t="shared" si="394"/>
        <v>0</v>
      </c>
      <c r="BI303">
        <f t="shared" si="412"/>
        <v>0</v>
      </c>
      <c r="BJ303">
        <f t="shared" si="395"/>
        <v>0</v>
      </c>
      <c r="BK303">
        <f t="shared" si="396"/>
        <v>0</v>
      </c>
      <c r="BL303">
        <f t="shared" si="397"/>
        <v>0</v>
      </c>
      <c r="BM303">
        <f t="shared" si="398"/>
        <v>0</v>
      </c>
      <c r="BN303">
        <f t="shared" si="399"/>
        <v>0</v>
      </c>
      <c r="BO303">
        <f t="shared" si="413"/>
        <v>0</v>
      </c>
      <c r="BP303">
        <f t="shared" si="414"/>
        <v>0</v>
      </c>
      <c r="BQ303">
        <f t="shared" si="415"/>
        <v>0</v>
      </c>
      <c r="BR303" s="13">
        <f t="shared" si="390"/>
        <v>7.8233294868172666E-4</v>
      </c>
      <c r="BS303" s="8">
        <f>BS$3*temperature!$I413</f>
        <v>-45.082455094840419</v>
      </c>
      <c r="BT303" s="8">
        <f>BT$3*temperature!$I413</f>
        <v>-41.667848921344188</v>
      </c>
      <c r="BU303" s="8">
        <f>BU$3*temperature!$I413</f>
        <v>-36.580783307631066</v>
      </c>
      <c r="BV303" s="8">
        <f t="shared" si="416"/>
        <v>-28.012978726570267</v>
      </c>
      <c r="BW303" s="8">
        <f t="shared" si="400"/>
        <v>-17.84196493404805</v>
      </c>
      <c r="BX303" s="8">
        <f t="shared" si="401"/>
        <v>-15.663708829001596</v>
      </c>
      <c r="BY303" s="15">
        <f t="shared" si="417"/>
        <v>0.37862792370914417</v>
      </c>
      <c r="BZ303" s="15">
        <f t="shared" si="402"/>
        <v>0.57180499123609485</v>
      </c>
      <c r="CA303" s="15">
        <f t="shared" si="403"/>
        <v>0.57180499123609496</v>
      </c>
      <c r="CB303" s="8">
        <f t="shared" si="418"/>
        <v>8.5347381841350796</v>
      </c>
      <c r="CC303" s="8">
        <f t="shared" si="404"/>
        <v>11.912941993648069</v>
      </c>
      <c r="CD303" s="8">
        <f t="shared" si="405"/>
        <v>10.458537239314735</v>
      </c>
      <c r="CE303" s="8">
        <f t="shared" si="419"/>
        <v>-36.547716910705347</v>
      </c>
      <c r="CF303" s="8">
        <f t="shared" si="406"/>
        <v>-29.754906927696119</v>
      </c>
      <c r="CG303" s="8">
        <f t="shared" si="407"/>
        <v>-26.122246068316329</v>
      </c>
      <c r="CH303" s="8">
        <f>CH$3*temperature!$I413+CH$4*temperature!$I413^2</f>
        <v>-36.54771691070534</v>
      </c>
      <c r="CI303" s="8">
        <f>CI$3*temperature!$I413+CI$4*temperature!$I413^2</f>
        <v>-29.754943168845472</v>
      </c>
      <c r="CJ303" s="8">
        <f>CJ$3*temperature!$I413+CJ$4*temperature!$I413^2</f>
        <v>-26.122264566901364</v>
      </c>
      <c r="CK303" s="13"/>
      <c r="CL303" s="13"/>
      <c r="CM303" s="13"/>
    </row>
    <row r="304" spans="1:91" x14ac:dyDescent="0.3">
      <c r="A304">
        <f t="shared" si="347"/>
        <v>2258</v>
      </c>
      <c r="B304" s="4">
        <f t="shared" si="348"/>
        <v>1165.4055283602593</v>
      </c>
      <c r="C304" s="4">
        <f t="shared" si="349"/>
        <v>2964.1691732840022</v>
      </c>
      <c r="D304" s="4">
        <f t="shared" si="350"/>
        <v>4369.9541331768432</v>
      </c>
      <c r="E304" s="11">
        <f t="shared" si="351"/>
        <v>1.227671244901274E-8</v>
      </c>
      <c r="F304" s="11">
        <f t="shared" si="352"/>
        <v>2.4185946745409231E-8</v>
      </c>
      <c r="G304" s="11">
        <f t="shared" si="353"/>
        <v>4.9374749934909955E-8</v>
      </c>
      <c r="H304" s="4">
        <f t="shared" si="354"/>
        <v>242082.34878845816</v>
      </c>
      <c r="I304" s="4">
        <f t="shared" si="355"/>
        <v>122754.14711655802</v>
      </c>
      <c r="J304" s="4">
        <f t="shared" si="356"/>
        <v>44731.695980889293</v>
      </c>
      <c r="K304" s="4">
        <f t="shared" si="357"/>
        <v>207723.70037498549</v>
      </c>
      <c r="L304" s="4">
        <f t="shared" si="358"/>
        <v>41412.665721963072</v>
      </c>
      <c r="M304" s="4">
        <f t="shared" si="359"/>
        <v>10236.193474271207</v>
      </c>
      <c r="N304" s="11">
        <f t="shared" si="360"/>
        <v>9.4889068477854721E-4</v>
      </c>
      <c r="O304" s="11">
        <f t="shared" si="361"/>
        <v>2.0403216189597284E-3</v>
      </c>
      <c r="P304" s="11">
        <f t="shared" si="362"/>
        <v>1.9029599106730188E-3</v>
      </c>
      <c r="Q304" s="4">
        <f t="shared" si="363"/>
        <v>2342.7926347604148</v>
      </c>
      <c r="R304" s="4">
        <f t="shared" si="364"/>
        <v>3522.1164298928516</v>
      </c>
      <c r="S304" s="4">
        <f t="shared" si="365"/>
        <v>2593.1874544612233</v>
      </c>
      <c r="T304" s="4">
        <f t="shared" si="366"/>
        <v>9.6776681426188844</v>
      </c>
      <c r="U304" s="4">
        <f t="shared" si="367"/>
        <v>28.692443494788957</v>
      </c>
      <c r="V304" s="4">
        <f t="shared" si="368"/>
        <v>57.972035211209295</v>
      </c>
      <c r="W304" s="11">
        <f t="shared" si="369"/>
        <v>-1.0734613539272964E-2</v>
      </c>
      <c r="X304" s="11">
        <f t="shared" si="370"/>
        <v>-1.217998157191269E-2</v>
      </c>
      <c r="Y304" s="11">
        <f t="shared" si="371"/>
        <v>-9.7425357312937999E-3</v>
      </c>
      <c r="Z304" s="4">
        <f t="shared" si="386"/>
        <v>2001.6935915429667</v>
      </c>
      <c r="AA304" s="4">
        <f t="shared" si="387"/>
        <v>11012.874615429741</v>
      </c>
      <c r="AB304" s="4">
        <f t="shared" si="388"/>
        <v>68799.463159753679</v>
      </c>
      <c r="AC304" s="12">
        <f t="shared" si="372"/>
        <v>0.84603527369046561</v>
      </c>
      <c r="AD304" s="12">
        <f t="shared" si="373"/>
        <v>3.0949954694941195</v>
      </c>
      <c r="AE304" s="12">
        <f t="shared" si="374"/>
        <v>26.322367203505255</v>
      </c>
      <c r="AF304" s="11">
        <f t="shared" si="375"/>
        <v>-4.0504037456468023E-3</v>
      </c>
      <c r="AG304" s="11">
        <f t="shared" si="376"/>
        <v>2.9673830763510267E-4</v>
      </c>
      <c r="AH304" s="11">
        <f t="shared" si="377"/>
        <v>9.7937136394747881E-3</v>
      </c>
      <c r="AI304" s="1">
        <f t="shared" si="341"/>
        <v>478843.62076580717</v>
      </c>
      <c r="AJ304" s="1">
        <f t="shared" si="342"/>
        <v>240073.84253583389</v>
      </c>
      <c r="AK304" s="1">
        <f t="shared" si="343"/>
        <v>87615.853329790596</v>
      </c>
      <c r="AL304" s="10">
        <f t="shared" si="378"/>
        <v>98.241609946532463</v>
      </c>
      <c r="AM304" s="10">
        <f t="shared" si="379"/>
        <v>24.480981352906252</v>
      </c>
      <c r="AN304" s="10">
        <f t="shared" si="380"/>
        <v>7.6068287505897425</v>
      </c>
      <c r="AO304" s="7">
        <f t="shared" si="381"/>
        <v>1.705456041378238E-3</v>
      </c>
      <c r="AP304" s="7">
        <f t="shared" si="382"/>
        <v>2.1484248040181801E-3</v>
      </c>
      <c r="AQ304" s="7">
        <f t="shared" si="383"/>
        <v>1.9488923732100814E-3</v>
      </c>
      <c r="AR304" s="1">
        <f t="shared" si="389"/>
        <v>242082.34878845816</v>
      </c>
      <c r="AS304" s="1">
        <f t="shared" si="384"/>
        <v>122754.14711655802</v>
      </c>
      <c r="AT304" s="1">
        <f t="shared" si="385"/>
        <v>44731.695980889293</v>
      </c>
      <c r="AU304" s="1">
        <f t="shared" si="344"/>
        <v>48416.469757691637</v>
      </c>
      <c r="AV304" s="1">
        <f t="shared" si="345"/>
        <v>24550.829423311603</v>
      </c>
      <c r="AW304" s="1">
        <f t="shared" si="346"/>
        <v>8946.3391961778598</v>
      </c>
      <c r="AX304" s="1">
        <f t="shared" si="408"/>
        <v>166178.96029998839</v>
      </c>
      <c r="AY304" s="1">
        <f t="shared" si="391"/>
        <v>33130.132577570454</v>
      </c>
      <c r="AZ304" s="1">
        <f t="shared" si="392"/>
        <v>8188.9547794169657</v>
      </c>
      <c r="BA304" s="1">
        <f t="shared" si="409"/>
        <v>14009.130736901929</v>
      </c>
      <c r="BB304" s="1">
        <f t="shared" si="410"/>
        <v>30851.661134298382</v>
      </c>
      <c r="BC304" s="1">
        <f t="shared" si="411"/>
        <v>39375.653276094767</v>
      </c>
      <c r="BD304" s="1">
        <f t="shared" si="393"/>
        <v>63.981501474320268</v>
      </c>
      <c r="BE304">
        <f t="shared" si="420"/>
        <v>0</v>
      </c>
      <c r="BF304">
        <f t="shared" si="421"/>
        <v>0</v>
      </c>
      <c r="BG304">
        <f t="shared" si="422"/>
        <v>0</v>
      </c>
      <c r="BH304">
        <f t="shared" si="394"/>
        <v>0</v>
      </c>
      <c r="BI304">
        <f t="shared" si="412"/>
        <v>0</v>
      </c>
      <c r="BJ304">
        <f t="shared" si="395"/>
        <v>0</v>
      </c>
      <c r="BK304">
        <f t="shared" si="396"/>
        <v>0</v>
      </c>
      <c r="BL304">
        <f t="shared" si="397"/>
        <v>0</v>
      </c>
      <c r="BM304">
        <f t="shared" si="398"/>
        <v>0</v>
      </c>
      <c r="BN304">
        <f t="shared" si="399"/>
        <v>0</v>
      </c>
      <c r="BO304">
        <f t="shared" si="413"/>
        <v>0</v>
      </c>
      <c r="BP304">
        <f t="shared" si="414"/>
        <v>0</v>
      </c>
      <c r="BQ304">
        <f t="shared" si="415"/>
        <v>0</v>
      </c>
      <c r="BR304" s="13">
        <f t="shared" si="390"/>
        <v>7.5954655211818119E-4</v>
      </c>
      <c r="BS304" s="8">
        <f>BS$3*temperature!$I414</f>
        <v>-45.182240383313427</v>
      </c>
      <c r="BT304" s="8">
        <f>BT$3*temperature!$I414</f>
        <v>-41.760076336996669</v>
      </c>
      <c r="BU304" s="8">
        <f>BU$3*temperature!$I414</f>
        <v>-36.661751036811779</v>
      </c>
      <c r="BV304" s="8">
        <f t="shared" si="416"/>
        <v>-28.037117396478603</v>
      </c>
      <c r="BW304" s="8">
        <f t="shared" si="400"/>
        <v>-17.82860343068111</v>
      </c>
      <c r="BX304" s="8">
        <f t="shared" si="401"/>
        <v>-15.651978579613083</v>
      </c>
      <c r="BY304" s="15">
        <f t="shared" si="417"/>
        <v>0.37946597692766942</v>
      </c>
      <c r="BZ304" s="15">
        <f t="shared" si="402"/>
        <v>0.57307062164332911</v>
      </c>
      <c r="CA304" s="15">
        <f t="shared" si="403"/>
        <v>0.57307062164332923</v>
      </c>
      <c r="CB304" s="8">
        <f t="shared" si="418"/>
        <v>8.5725614934174139</v>
      </c>
      <c r="CC304" s="8">
        <f t="shared" si="404"/>
        <v>11.965736453157779</v>
      </c>
      <c r="CD304" s="8">
        <f t="shared" si="405"/>
        <v>10.504886228599348</v>
      </c>
      <c r="CE304" s="8">
        <f t="shared" si="419"/>
        <v>-36.609678889896017</v>
      </c>
      <c r="CF304" s="8">
        <f t="shared" si="406"/>
        <v>-29.794339883838887</v>
      </c>
      <c r="CG304" s="8">
        <f t="shared" si="407"/>
        <v>-26.156864808212433</v>
      </c>
      <c r="CH304" s="8">
        <f>CH$3*temperature!$I414+CH$4*temperature!$I414^2</f>
        <v>-36.609678889896017</v>
      </c>
      <c r="CI304" s="8">
        <f>CI$3*temperature!$I414+CI$4*temperature!$I414^2</f>
        <v>-29.794376097847689</v>
      </c>
      <c r="CJ304" s="8">
        <f>CJ$3*temperature!$I414+CJ$4*temperature!$I414^2</f>
        <v>-26.156883292944151</v>
      </c>
      <c r="CK304" s="13"/>
      <c r="CL304" s="13"/>
      <c r="CM304" s="13"/>
    </row>
    <row r="305" spans="1:91" x14ac:dyDescent="0.3">
      <c r="A305">
        <f t="shared" si="347"/>
        <v>2259</v>
      </c>
      <c r="B305" s="4">
        <f t="shared" si="348"/>
        <v>1165.4055419522404</v>
      </c>
      <c r="C305" s="4">
        <f t="shared" si="349"/>
        <v>2964.1692413906785</v>
      </c>
      <c r="D305" s="4">
        <f t="shared" si="350"/>
        <v>4369.9543381539661</v>
      </c>
      <c r="E305" s="11">
        <f t="shared" si="351"/>
        <v>1.1662876826562102E-8</v>
      </c>
      <c r="F305" s="11">
        <f t="shared" si="352"/>
        <v>2.2976649408138768E-8</v>
      </c>
      <c r="G305" s="11">
        <f t="shared" si="353"/>
        <v>4.6906012438164453E-8</v>
      </c>
      <c r="H305" s="4">
        <f t="shared" si="354"/>
        <v>242308.10391429125</v>
      </c>
      <c r="I305" s="4">
        <f t="shared" si="355"/>
        <v>123001.79531867769</v>
      </c>
      <c r="J305" s="4">
        <f t="shared" si="356"/>
        <v>44815.878262601924</v>
      </c>
      <c r="K305" s="4">
        <f t="shared" si="357"/>
        <v>207917.41174354337</v>
      </c>
      <c r="L305" s="4">
        <f t="shared" si="358"/>
        <v>41496.212024982015</v>
      </c>
      <c r="M305" s="4">
        <f t="shared" si="359"/>
        <v>10255.456875445028</v>
      </c>
      <c r="N305" s="11">
        <f t="shared" si="360"/>
        <v>9.3254341323678602E-4</v>
      </c>
      <c r="O305" s="11">
        <f t="shared" si="361"/>
        <v>2.0174094461791192E-3</v>
      </c>
      <c r="P305" s="11">
        <f t="shared" si="362"/>
        <v>1.8818910781863707E-3</v>
      </c>
      <c r="Q305" s="4">
        <f t="shared" si="363"/>
        <v>2319.8049916097102</v>
      </c>
      <c r="R305" s="4">
        <f t="shared" si="364"/>
        <v>3486.2362022611546</v>
      </c>
      <c r="S305" s="4">
        <f t="shared" si="365"/>
        <v>2572.7559055276101</v>
      </c>
      <c r="T305" s="4">
        <f t="shared" si="366"/>
        <v>9.5737821151465372</v>
      </c>
      <c r="U305" s="4">
        <f t="shared" si="367"/>
        <v>28.342970061769282</v>
      </c>
      <c r="V305" s="4">
        <f t="shared" si="368"/>
        <v>57.407240586748266</v>
      </c>
      <c r="W305" s="11">
        <f t="shared" si="369"/>
        <v>-1.0734613539272964E-2</v>
      </c>
      <c r="X305" s="11">
        <f t="shared" si="370"/>
        <v>-1.217998157191269E-2</v>
      </c>
      <c r="Y305" s="11">
        <f t="shared" si="371"/>
        <v>-9.7425357312937999E-3</v>
      </c>
      <c r="Z305" s="4">
        <f t="shared" si="386"/>
        <v>1974.0569625990647</v>
      </c>
      <c r="AA305" s="4">
        <f t="shared" si="387"/>
        <v>10904.169118372762</v>
      </c>
      <c r="AB305" s="4">
        <f t="shared" si="388"/>
        <v>68927.339861779605</v>
      </c>
      <c r="AC305" s="12">
        <f t="shared" si="372"/>
        <v>0.84260848924896048</v>
      </c>
      <c r="AD305" s="12">
        <f t="shared" si="373"/>
        <v>3.0959138732118756</v>
      </c>
      <c r="AE305" s="12">
        <f t="shared" si="374"/>
        <v>26.580160930209487</v>
      </c>
      <c r="AF305" s="11">
        <f t="shared" si="375"/>
        <v>-4.0504037456468023E-3</v>
      </c>
      <c r="AG305" s="11">
        <f t="shared" si="376"/>
        <v>2.9673830763510267E-4</v>
      </c>
      <c r="AH305" s="11">
        <f t="shared" si="377"/>
        <v>9.7937136394747881E-3</v>
      </c>
      <c r="AI305" s="1">
        <f t="shared" si="341"/>
        <v>479375.72844691807</v>
      </c>
      <c r="AJ305" s="1">
        <f t="shared" si="342"/>
        <v>240617.28770556211</v>
      </c>
      <c r="AK305" s="1">
        <f t="shared" si="343"/>
        <v>87800.607192989395</v>
      </c>
      <c r="AL305" s="10">
        <f t="shared" si="378"/>
        <v>98.407481226258511</v>
      </c>
      <c r="AM305" s="10">
        <f t="shared" si="379"/>
        <v>24.533050944995889</v>
      </c>
      <c r="AN305" s="10">
        <f t="shared" si="380"/>
        <v>7.6215053922207181</v>
      </c>
      <c r="AO305" s="7">
        <f t="shared" si="381"/>
        <v>1.6884014809644557E-3</v>
      </c>
      <c r="AP305" s="7">
        <f t="shared" si="382"/>
        <v>2.1269405559779984E-3</v>
      </c>
      <c r="AQ305" s="7">
        <f t="shared" si="383"/>
        <v>1.9294034494779806E-3</v>
      </c>
      <c r="AR305" s="1">
        <f t="shared" si="389"/>
        <v>242308.10391429125</v>
      </c>
      <c r="AS305" s="1">
        <f t="shared" si="384"/>
        <v>123001.79531867769</v>
      </c>
      <c r="AT305" s="1">
        <f t="shared" si="385"/>
        <v>44815.878262601924</v>
      </c>
      <c r="AU305" s="1">
        <f t="shared" si="344"/>
        <v>48461.620782858256</v>
      </c>
      <c r="AV305" s="1">
        <f t="shared" si="345"/>
        <v>24600.359063735537</v>
      </c>
      <c r="AW305" s="1">
        <f t="shared" si="346"/>
        <v>8963.1756525203855</v>
      </c>
      <c r="AX305" s="1">
        <f t="shared" si="408"/>
        <v>166333.92939483467</v>
      </c>
      <c r="AY305" s="1">
        <f t="shared" si="391"/>
        <v>33196.969619985612</v>
      </c>
      <c r="AZ305" s="1">
        <f t="shared" si="392"/>
        <v>8204.3655003560234</v>
      </c>
      <c r="BA305" s="1">
        <f t="shared" si="409"/>
        <v>14010.217185125393</v>
      </c>
      <c r="BB305" s="1">
        <f t="shared" si="410"/>
        <v>30857.635762297483</v>
      </c>
      <c r="BC305" s="1">
        <f t="shared" si="411"/>
        <v>39383.871172697931</v>
      </c>
      <c r="BD305" s="1">
        <f t="shared" si="393"/>
        <v>62.129229675194132</v>
      </c>
      <c r="BE305">
        <f t="shared" si="420"/>
        <v>0</v>
      </c>
      <c r="BF305">
        <f t="shared" si="421"/>
        <v>0</v>
      </c>
      <c r="BG305">
        <f t="shared" si="422"/>
        <v>0</v>
      </c>
      <c r="BH305">
        <f t="shared" si="394"/>
        <v>0</v>
      </c>
      <c r="BI305">
        <f t="shared" si="412"/>
        <v>0</v>
      </c>
      <c r="BJ305">
        <f t="shared" si="395"/>
        <v>0</v>
      </c>
      <c r="BK305">
        <f t="shared" si="396"/>
        <v>0</v>
      </c>
      <c r="BL305">
        <f t="shared" si="397"/>
        <v>0</v>
      </c>
      <c r="BM305">
        <f t="shared" si="398"/>
        <v>0</v>
      </c>
      <c r="BN305">
        <f t="shared" si="399"/>
        <v>0</v>
      </c>
      <c r="BO305">
        <f t="shared" si="413"/>
        <v>0</v>
      </c>
      <c r="BP305">
        <f t="shared" si="414"/>
        <v>0</v>
      </c>
      <c r="BQ305">
        <f t="shared" si="415"/>
        <v>0</v>
      </c>
      <c r="BR305" s="13">
        <f t="shared" si="390"/>
        <v>7.3742383700794284E-4</v>
      </c>
      <c r="BS305" s="8">
        <f>BS$3*temperature!$I415</f>
        <v>-45.28162317508211</v>
      </c>
      <c r="BT305" s="8">
        <f>BT$3*temperature!$I415</f>
        <v>-41.851931741590036</v>
      </c>
      <c r="BU305" s="8">
        <f>BU$3*temperature!$I415</f>
        <v>-36.742392172316698</v>
      </c>
      <c r="BV305" s="8">
        <f t="shared" si="416"/>
        <v>-28.06099245979523</v>
      </c>
      <c r="BW305" s="8">
        <f t="shared" si="400"/>
        <v>-17.815063781587476</v>
      </c>
      <c r="BX305" s="8">
        <f t="shared" si="401"/>
        <v>-15.640091933616777</v>
      </c>
      <c r="BY305" s="15">
        <f t="shared" si="417"/>
        <v>0.38030064975151262</v>
      </c>
      <c r="BZ305" s="15">
        <f t="shared" si="402"/>
        <v>0.57433114696868592</v>
      </c>
      <c r="CA305" s="15">
        <f t="shared" si="403"/>
        <v>0.57433114696868603</v>
      </c>
      <c r="CB305" s="8">
        <f t="shared" si="418"/>
        <v>8.6103153576434401</v>
      </c>
      <c r="CC305" s="8">
        <f t="shared" si="404"/>
        <v>12.018433980001278</v>
      </c>
      <c r="CD305" s="8">
        <f t="shared" si="405"/>
        <v>10.551150119349961</v>
      </c>
      <c r="CE305" s="8">
        <f t="shared" si="419"/>
        <v>-36.671307817438674</v>
      </c>
      <c r="CF305" s="8">
        <f t="shared" si="406"/>
        <v>-29.833497761588752</v>
      </c>
      <c r="CG305" s="8">
        <f t="shared" si="407"/>
        <v>-26.191242052966736</v>
      </c>
      <c r="CH305" s="8">
        <f>CH$3*temperature!$I415+CH$4*temperature!$I415^2</f>
        <v>-36.671307817438674</v>
      </c>
      <c r="CI305" s="8">
        <f>CI$3*temperature!$I415+CI$4*temperature!$I415^2</f>
        <v>-29.833533948095148</v>
      </c>
      <c r="CJ305" s="8">
        <f>CJ$3*temperature!$I415+CJ$4*temperature!$I415^2</f>
        <v>-26.191260523660446</v>
      </c>
      <c r="CK305" s="13"/>
      <c r="CL305" s="13"/>
      <c r="CM305" s="13"/>
    </row>
    <row r="306" spans="1:91" x14ac:dyDescent="0.3">
      <c r="A306">
        <f t="shared" si="347"/>
        <v>2260</v>
      </c>
      <c r="B306" s="4">
        <f t="shared" si="348"/>
        <v>1165.4055548646224</v>
      </c>
      <c r="C306" s="4">
        <f t="shared" si="349"/>
        <v>2964.169306092022</v>
      </c>
      <c r="D306" s="4">
        <f t="shared" si="350"/>
        <v>4369.9545328822414</v>
      </c>
      <c r="E306" s="11">
        <f t="shared" si="351"/>
        <v>1.1079732985233995E-8</v>
      </c>
      <c r="F306" s="11">
        <f t="shared" si="352"/>
        <v>2.1827816937731829E-8</v>
      </c>
      <c r="G306" s="11">
        <f t="shared" si="353"/>
        <v>4.4560711816256225E-8</v>
      </c>
      <c r="H306" s="4">
        <f t="shared" si="354"/>
        <v>242530.15077945776</v>
      </c>
      <c r="I306" s="4">
        <f t="shared" si="355"/>
        <v>123247.15354536739</v>
      </c>
      <c r="J306" s="4">
        <f t="shared" si="356"/>
        <v>44899.284252267491</v>
      </c>
      <c r="K306" s="4">
        <f t="shared" si="357"/>
        <v>208107.94128026179</v>
      </c>
      <c r="L306" s="4">
        <f t="shared" si="358"/>
        <v>41578.985819759786</v>
      </c>
      <c r="M306" s="4">
        <f t="shared" si="359"/>
        <v>10274.542655860032</v>
      </c>
      <c r="N306" s="11">
        <f t="shared" si="360"/>
        <v>9.1637124144949844E-4</v>
      </c>
      <c r="O306" s="11">
        <f t="shared" si="361"/>
        <v>1.9947313438619663E-3</v>
      </c>
      <c r="P306" s="11">
        <f t="shared" si="362"/>
        <v>1.861036582456066E-3</v>
      </c>
      <c r="Q306" s="4">
        <f t="shared" si="363"/>
        <v>2297.0057898994387</v>
      </c>
      <c r="R306" s="4">
        <f t="shared" si="364"/>
        <v>3450.6433886408672</v>
      </c>
      <c r="S306" s="4">
        <f t="shared" si="365"/>
        <v>2552.4321985947176</v>
      </c>
      <c r="T306" s="4">
        <f t="shared" si="366"/>
        <v>9.4710112640312367</v>
      </c>
      <c r="U306" s="4">
        <f t="shared" si="367"/>
        <v>27.997753208723658</v>
      </c>
      <c r="V306" s="4">
        <f t="shared" si="368"/>
        <v>56.84794849409689</v>
      </c>
      <c r="W306" s="11">
        <f t="shared" si="369"/>
        <v>-1.0734613539272964E-2</v>
      </c>
      <c r="X306" s="11">
        <f t="shared" si="370"/>
        <v>-1.217998157191269E-2</v>
      </c>
      <c r="Y306" s="11">
        <f t="shared" si="371"/>
        <v>-9.7425357312937999E-3</v>
      </c>
      <c r="Z306" s="4">
        <f t="shared" si="386"/>
        <v>1946.7701062496387</v>
      </c>
      <c r="AA306" s="4">
        <f t="shared" si="387"/>
        <v>10796.289746251414</v>
      </c>
      <c r="AB306" s="4">
        <f t="shared" si="388"/>
        <v>69054.00192175046</v>
      </c>
      <c r="AC306" s="12">
        <f t="shared" si="372"/>
        <v>0.83919558466799271</v>
      </c>
      <c r="AD306" s="12">
        <f t="shared" si="373"/>
        <v>3.0968325494551965</v>
      </c>
      <c r="AE306" s="12">
        <f t="shared" si="374"/>
        <v>26.840479414851114</v>
      </c>
      <c r="AF306" s="11">
        <f t="shared" si="375"/>
        <v>-4.0504037456468023E-3</v>
      </c>
      <c r="AG306" s="11">
        <f t="shared" si="376"/>
        <v>2.9673830763510267E-4</v>
      </c>
      <c r="AH306" s="11">
        <f t="shared" si="377"/>
        <v>9.7937136394747881E-3</v>
      </c>
      <c r="AI306" s="1">
        <f t="shared" si="341"/>
        <v>479899.77638508449</v>
      </c>
      <c r="AJ306" s="1">
        <f t="shared" si="342"/>
        <v>241155.91799874144</v>
      </c>
      <c r="AK306" s="1">
        <f t="shared" si="343"/>
        <v>87983.722126210836</v>
      </c>
      <c r="AL306" s="10">
        <f t="shared" si="378"/>
        <v>98.571971049928507</v>
      </c>
      <c r="AM306" s="10">
        <f t="shared" si="379"/>
        <v>24.584709482602506</v>
      </c>
      <c r="AN306" s="10">
        <f t="shared" si="380"/>
        <v>7.6360633014267441</v>
      </c>
      <c r="AO306" s="7">
        <f t="shared" si="381"/>
        <v>1.6715174661548111E-3</v>
      </c>
      <c r="AP306" s="7">
        <f t="shared" si="382"/>
        <v>2.1056711504182182E-3</v>
      </c>
      <c r="AQ306" s="7">
        <f t="shared" si="383"/>
        <v>1.9101094149832007E-3</v>
      </c>
      <c r="AR306" s="1">
        <f t="shared" si="389"/>
        <v>242530.15077945776</v>
      </c>
      <c r="AS306" s="1">
        <f t="shared" si="384"/>
        <v>123247.15354536739</v>
      </c>
      <c r="AT306" s="1">
        <f t="shared" si="385"/>
        <v>44899.284252267491</v>
      </c>
      <c r="AU306" s="1">
        <f t="shared" si="344"/>
        <v>48506.030155891553</v>
      </c>
      <c r="AV306" s="1">
        <f t="shared" si="345"/>
        <v>24649.43070907348</v>
      </c>
      <c r="AW306" s="1">
        <f t="shared" si="346"/>
        <v>8979.8568504534978</v>
      </c>
      <c r="AX306" s="1">
        <f t="shared" si="408"/>
        <v>166486.35302420941</v>
      </c>
      <c r="AY306" s="1">
        <f t="shared" si="391"/>
        <v>33263.188655807833</v>
      </c>
      <c r="AZ306" s="1">
        <f t="shared" si="392"/>
        <v>8219.6341246880256</v>
      </c>
      <c r="BA306" s="1">
        <f t="shared" si="409"/>
        <v>14011.284795472038</v>
      </c>
      <c r="BB306" s="1">
        <f t="shared" si="410"/>
        <v>30863.54326796074</v>
      </c>
      <c r="BC306" s="1">
        <f t="shared" si="411"/>
        <v>39391.998014721394</v>
      </c>
      <c r="BD306" s="1">
        <f t="shared" si="393"/>
        <v>60.330452639838285</v>
      </c>
      <c r="BE306">
        <f t="shared" si="420"/>
        <v>0</v>
      </c>
      <c r="BF306">
        <f t="shared" si="421"/>
        <v>0</v>
      </c>
      <c r="BG306">
        <f t="shared" si="422"/>
        <v>0</v>
      </c>
      <c r="BH306">
        <f t="shared" si="394"/>
        <v>0</v>
      </c>
      <c r="BI306">
        <f t="shared" si="412"/>
        <v>0</v>
      </c>
      <c r="BJ306">
        <f t="shared" si="395"/>
        <v>0</v>
      </c>
      <c r="BK306">
        <f t="shared" si="396"/>
        <v>0</v>
      </c>
      <c r="BL306">
        <f t="shared" si="397"/>
        <v>0</v>
      </c>
      <c r="BM306">
        <f t="shared" si="398"/>
        <v>0</v>
      </c>
      <c r="BN306">
        <f t="shared" si="399"/>
        <v>0</v>
      </c>
      <c r="BO306">
        <f t="shared" si="413"/>
        <v>0</v>
      </c>
      <c r="BP306">
        <f t="shared" si="414"/>
        <v>0</v>
      </c>
      <c r="BQ306">
        <f t="shared" si="415"/>
        <v>0</v>
      </c>
      <c r="BR306" s="13">
        <f t="shared" si="390"/>
        <v>7.1594547282324546E-4</v>
      </c>
      <c r="BS306" s="8">
        <f>BS$3*temperature!$I416</f>
        <v>-45.380606665784839</v>
      </c>
      <c r="BT306" s="8">
        <f>BT$3*temperature!$I416</f>
        <v>-41.943418088720684</v>
      </c>
      <c r="BU306" s="8">
        <f>BU$3*temperature!$I416</f>
        <v>-36.822709307149132</v>
      </c>
      <c r="BV306" s="8">
        <f t="shared" si="416"/>
        <v>-28.084606691957092</v>
      </c>
      <c r="BW306" s="8">
        <f t="shared" si="400"/>
        <v>-17.801348353838769</v>
      </c>
      <c r="BX306" s="8">
        <f t="shared" si="401"/>
        <v>-15.628050969097732</v>
      </c>
      <c r="BY306" s="15">
        <f t="shared" si="417"/>
        <v>0.3811319690194499</v>
      </c>
      <c r="BZ306" s="15">
        <f t="shared" si="402"/>
        <v>0.57558660774416326</v>
      </c>
      <c r="CA306" s="15">
        <f t="shared" si="403"/>
        <v>0.57558660774416337</v>
      </c>
      <c r="CB306" s="8">
        <f t="shared" si="418"/>
        <v>8.6479999869138737</v>
      </c>
      <c r="CC306" s="8">
        <f t="shared" si="404"/>
        <v>12.071034867440957</v>
      </c>
      <c r="CD306" s="8">
        <f t="shared" si="405"/>
        <v>10.5973291690257</v>
      </c>
      <c r="CE306" s="8">
        <f t="shared" si="419"/>
        <v>-36.732606678870965</v>
      </c>
      <c r="CF306" s="8">
        <f t="shared" si="406"/>
        <v>-29.872383221279726</v>
      </c>
      <c r="CG306" s="8">
        <f t="shared" si="407"/>
        <v>-26.225380138123434</v>
      </c>
      <c r="CH306" s="8">
        <f>CH$3*temperature!$I416+CH$4*temperature!$I416^2</f>
        <v>-36.732606678870965</v>
      </c>
      <c r="CI306" s="8">
        <f>CI$3*temperature!$I416+CI$4*temperature!$I416^2</f>
        <v>-29.872419379926669</v>
      </c>
      <c r="CJ306" s="8">
        <f>CJ$3*temperature!$I416+CJ$4*temperature!$I416^2</f>
        <v>-26.225398594596886</v>
      </c>
      <c r="CK306" s="13"/>
      <c r="CL306" s="13"/>
      <c r="CM306" s="13"/>
    </row>
    <row r="307" spans="1:91" x14ac:dyDescent="0.3">
      <c r="A307">
        <f t="shared" si="347"/>
        <v>2261</v>
      </c>
      <c r="B307" s="4">
        <f t="shared" si="348"/>
        <v>1165.4055671313856</v>
      </c>
      <c r="C307" s="4">
        <f t="shared" si="349"/>
        <v>2964.1693675582997</v>
      </c>
      <c r="D307" s="4">
        <f t="shared" si="350"/>
        <v>4369.9547178741122</v>
      </c>
      <c r="E307" s="11">
        <f t="shared" si="351"/>
        <v>1.0525746335972294E-8</v>
      </c>
      <c r="F307" s="11">
        <f t="shared" si="352"/>
        <v>2.0736426090845238E-8</v>
      </c>
      <c r="G307" s="11">
        <f t="shared" si="353"/>
        <v>4.2332676225443413E-8</v>
      </c>
      <c r="H307" s="4">
        <f t="shared" si="354"/>
        <v>242748.52078423495</v>
      </c>
      <c r="I307" s="4">
        <f t="shared" si="355"/>
        <v>123490.23461909262</v>
      </c>
      <c r="J307" s="4">
        <f t="shared" si="356"/>
        <v>44981.918544025473</v>
      </c>
      <c r="K307" s="4">
        <f t="shared" si="357"/>
        <v>208295.31592315444</v>
      </c>
      <c r="L307" s="4">
        <f t="shared" si="358"/>
        <v>41660.99143005997</v>
      </c>
      <c r="M307" s="4">
        <f t="shared" si="359"/>
        <v>10293.451865768577</v>
      </c>
      <c r="N307" s="11">
        <f t="shared" si="360"/>
        <v>9.0037238242790529E-4</v>
      </c>
      <c r="O307" s="11">
        <f t="shared" si="361"/>
        <v>1.9722850060766017E-3</v>
      </c>
      <c r="P307" s="11">
        <f t="shared" si="362"/>
        <v>1.8403943165061776E-3</v>
      </c>
      <c r="Q307" s="4">
        <f t="shared" si="363"/>
        <v>2274.3943040580803</v>
      </c>
      <c r="R307" s="4">
        <f t="shared" si="364"/>
        <v>3415.3374460760192</v>
      </c>
      <c r="S307" s="4">
        <f t="shared" si="365"/>
        <v>2532.2168602218553</v>
      </c>
      <c r="T307" s="4">
        <f t="shared" si="366"/>
        <v>9.369343618285761</v>
      </c>
      <c r="U307" s="4">
        <f t="shared" si="367"/>
        <v>27.656741090586443</v>
      </c>
      <c r="V307" s="4">
        <f t="shared" si="368"/>
        <v>56.294105324642402</v>
      </c>
      <c r="W307" s="11">
        <f t="shared" si="369"/>
        <v>-1.0734613539272964E-2</v>
      </c>
      <c r="X307" s="11">
        <f t="shared" si="370"/>
        <v>-1.217998157191269E-2</v>
      </c>
      <c r="Y307" s="11">
        <f t="shared" si="371"/>
        <v>-9.7425357312937999E-3</v>
      </c>
      <c r="Z307" s="4">
        <f t="shared" si="386"/>
        <v>1919.8294082421255</v>
      </c>
      <c r="AA307" s="4">
        <f t="shared" si="387"/>
        <v>10689.235727278321</v>
      </c>
      <c r="AB307" s="4">
        <f t="shared" si="388"/>
        <v>69179.456553095239</v>
      </c>
      <c r="AC307" s="12">
        <f t="shared" si="372"/>
        <v>0.83579650372852321</v>
      </c>
      <c r="AD307" s="12">
        <f t="shared" si="373"/>
        <v>3.0977514983049512</v>
      </c>
      <c r="AE307" s="12">
        <f t="shared" si="374"/>
        <v>27.103347384186382</v>
      </c>
      <c r="AF307" s="11">
        <f t="shared" si="375"/>
        <v>-4.0504037456468023E-3</v>
      </c>
      <c r="AG307" s="11">
        <f t="shared" si="376"/>
        <v>2.9673830763510267E-4</v>
      </c>
      <c r="AH307" s="11">
        <f t="shared" si="377"/>
        <v>9.7937136394747881E-3</v>
      </c>
      <c r="AI307" s="1">
        <f t="shared" si="341"/>
        <v>480415.82890246762</v>
      </c>
      <c r="AJ307" s="1">
        <f t="shared" si="342"/>
        <v>241689.75690794078</v>
      </c>
      <c r="AK307" s="1">
        <f t="shared" si="343"/>
        <v>88165.206764043251</v>
      </c>
      <c r="AL307" s="10">
        <f t="shared" si="378"/>
        <v>98.735088173498937</v>
      </c>
      <c r="AM307" s="10">
        <f t="shared" si="379"/>
        <v>24.635959122966444</v>
      </c>
      <c r="AN307" s="10">
        <f t="shared" si="380"/>
        <v>7.6505031606681531</v>
      </c>
      <c r="AO307" s="7">
        <f t="shared" si="381"/>
        <v>1.654802291493263E-3</v>
      </c>
      <c r="AP307" s="7">
        <f t="shared" si="382"/>
        <v>2.084614438914036E-3</v>
      </c>
      <c r="AQ307" s="7">
        <f t="shared" si="383"/>
        <v>1.8910083208333686E-3</v>
      </c>
      <c r="AR307" s="1">
        <f t="shared" si="389"/>
        <v>242748.52078423495</v>
      </c>
      <c r="AS307" s="1">
        <f t="shared" si="384"/>
        <v>123490.23461909262</v>
      </c>
      <c r="AT307" s="1">
        <f t="shared" si="385"/>
        <v>44981.918544025473</v>
      </c>
      <c r="AU307" s="1">
        <f t="shared" si="344"/>
        <v>48549.704156846994</v>
      </c>
      <c r="AV307" s="1">
        <f t="shared" si="345"/>
        <v>24698.046923818525</v>
      </c>
      <c r="AW307" s="1">
        <f t="shared" si="346"/>
        <v>8996.383708805095</v>
      </c>
      <c r="AX307" s="1">
        <f t="shared" si="408"/>
        <v>166636.25273852356</v>
      </c>
      <c r="AY307" s="1">
        <f t="shared" si="391"/>
        <v>33328.793144047988</v>
      </c>
      <c r="AZ307" s="1">
        <f t="shared" si="392"/>
        <v>8234.7614926148617</v>
      </c>
      <c r="BA307" s="1">
        <f t="shared" si="409"/>
        <v>14012.333769841678</v>
      </c>
      <c r="BB307" s="1">
        <f t="shared" si="410"/>
        <v>30869.38433715533</v>
      </c>
      <c r="BC307" s="1">
        <f t="shared" si="411"/>
        <v>39400.034730553525</v>
      </c>
      <c r="BD307" s="1">
        <f t="shared" si="393"/>
        <v>58.583630471506822</v>
      </c>
      <c r="BE307">
        <f t="shared" si="420"/>
        <v>0</v>
      </c>
      <c r="BF307">
        <f t="shared" si="421"/>
        <v>0</v>
      </c>
      <c r="BG307">
        <f t="shared" si="422"/>
        <v>0</v>
      </c>
      <c r="BH307">
        <f t="shared" si="394"/>
        <v>0</v>
      </c>
      <c r="BI307">
        <f t="shared" si="412"/>
        <v>0</v>
      </c>
      <c r="BJ307">
        <f t="shared" si="395"/>
        <v>0</v>
      </c>
      <c r="BK307">
        <f t="shared" si="396"/>
        <v>0</v>
      </c>
      <c r="BL307">
        <f t="shared" si="397"/>
        <v>0</v>
      </c>
      <c r="BM307">
        <f t="shared" si="398"/>
        <v>0</v>
      </c>
      <c r="BN307">
        <f t="shared" si="399"/>
        <v>0</v>
      </c>
      <c r="BO307">
        <f t="shared" si="413"/>
        <v>0</v>
      </c>
      <c r="BP307">
        <f t="shared" si="414"/>
        <v>0</v>
      </c>
      <c r="BQ307">
        <f t="shared" si="415"/>
        <v>0</v>
      </c>
      <c r="BR307" s="13">
        <f t="shared" si="390"/>
        <v>6.9509269206140332E-4</v>
      </c>
      <c r="BS307" s="8">
        <f>BS$3*temperature!$I417</f>
        <v>-45.479194020969004</v>
      </c>
      <c r="BT307" s="8">
        <f>BT$3*temperature!$I417</f>
        <v>-42.034538304173161</v>
      </c>
      <c r="BU307" s="8">
        <f>BU$3*temperature!$I417</f>
        <v>-36.902705009895961</v>
      </c>
      <c r="BV307" s="8">
        <f t="shared" si="416"/>
        <v>-28.107962831966951</v>
      </c>
      <c r="BW307" s="8">
        <f t="shared" si="400"/>
        <v>-17.787459477840841</v>
      </c>
      <c r="BX307" s="8">
        <f t="shared" si="401"/>
        <v>-15.615857731951612</v>
      </c>
      <c r="BY307" s="15">
        <f t="shared" si="417"/>
        <v>0.38195996131753635</v>
      </c>
      <c r="BZ307" s="15">
        <f t="shared" si="402"/>
        <v>0.57683704412009884</v>
      </c>
      <c r="CA307" s="15">
        <f t="shared" si="403"/>
        <v>0.57683704412009884</v>
      </c>
      <c r="CB307" s="8">
        <f t="shared" si="418"/>
        <v>8.6856155945010247</v>
      </c>
      <c r="CC307" s="8">
        <f t="shared" si="404"/>
        <v>12.12353941316616</v>
      </c>
      <c r="CD307" s="8">
        <f t="shared" si="405"/>
        <v>10.643423638972173</v>
      </c>
      <c r="CE307" s="8">
        <f t="shared" si="419"/>
        <v>-36.793578426467974</v>
      </c>
      <c r="CF307" s="8">
        <f t="shared" si="406"/>
        <v>-29.910998891007001</v>
      </c>
      <c r="CG307" s="8">
        <f t="shared" si="407"/>
        <v>-26.259281370923787</v>
      </c>
      <c r="CH307" s="8">
        <f>CH$3*temperature!$I417+CH$4*temperature!$I417^2</f>
        <v>-36.793578426467981</v>
      </c>
      <c r="CI307" s="8">
        <f>CI$3*temperature!$I417+CI$4*temperature!$I417^2</f>
        <v>-29.911035021442174</v>
      </c>
      <c r="CJ307" s="8">
        <f>CJ$3*temperature!$I417+CJ$4*temperature!$I417^2</f>
        <v>-26.259299812997149</v>
      </c>
      <c r="CK307" s="13"/>
      <c r="CL307" s="13"/>
      <c r="CM307" s="13"/>
    </row>
    <row r="308" spans="1:91" x14ac:dyDescent="0.3">
      <c r="A308">
        <f t="shared" si="347"/>
        <v>2262</v>
      </c>
      <c r="B308" s="4">
        <f t="shared" si="348"/>
        <v>1165.4055787848108</v>
      </c>
      <c r="C308" s="4">
        <f t="shared" si="349"/>
        <v>2964.1694259512647</v>
      </c>
      <c r="D308" s="4">
        <f t="shared" si="350"/>
        <v>4369.9548936163965</v>
      </c>
      <c r="E308" s="11">
        <f t="shared" si="351"/>
        <v>9.9994590191736791E-9</v>
      </c>
      <c r="F308" s="11">
        <f t="shared" si="352"/>
        <v>1.9699604786302975E-8</v>
      </c>
      <c r="G308" s="11">
        <f t="shared" si="353"/>
        <v>4.021604241417124E-8</v>
      </c>
      <c r="H308" s="4">
        <f t="shared" si="354"/>
        <v>242963.24522106285</v>
      </c>
      <c r="I308" s="4">
        <f t="shared" si="355"/>
        <v>123731.05143002231</v>
      </c>
      <c r="J308" s="4">
        <f t="shared" si="356"/>
        <v>45063.785747526235</v>
      </c>
      <c r="K308" s="4">
        <f t="shared" si="357"/>
        <v>208479.56251797333</v>
      </c>
      <c r="L308" s="4">
        <f t="shared" si="358"/>
        <v>41742.233202582342</v>
      </c>
      <c r="M308" s="4">
        <f t="shared" si="359"/>
        <v>10312.185559021476</v>
      </c>
      <c r="N308" s="11">
        <f t="shared" si="360"/>
        <v>8.8454507007185157E-4</v>
      </c>
      <c r="O308" s="11">
        <f t="shared" si="361"/>
        <v>1.9500681508926032E-3</v>
      </c>
      <c r="P308" s="11">
        <f t="shared" si="362"/>
        <v>1.8199621951116018E-3</v>
      </c>
      <c r="Q308" s="4">
        <f t="shared" si="363"/>
        <v>2251.9697910142818</v>
      </c>
      <c r="R308" s="4">
        <f t="shared" si="364"/>
        <v>3380.3177858980725</v>
      </c>
      <c r="S308" s="4">
        <f t="shared" si="365"/>
        <v>2512.1103881088784</v>
      </c>
      <c r="T308" s="4">
        <f t="shared" si="366"/>
        <v>9.2687673354268103</v>
      </c>
      <c r="U308" s="4">
        <f t="shared" si="367"/>
        <v>27.319882493763942</v>
      </c>
      <c r="V308" s="4">
        <f t="shared" si="368"/>
        <v>55.745657992055854</v>
      </c>
      <c r="W308" s="11">
        <f t="shared" si="369"/>
        <v>-1.0734613539272964E-2</v>
      </c>
      <c r="X308" s="11">
        <f t="shared" si="370"/>
        <v>-1.217998157191269E-2</v>
      </c>
      <c r="Y308" s="11">
        <f t="shared" si="371"/>
        <v>-9.7425357312937999E-3</v>
      </c>
      <c r="Z308" s="4">
        <f t="shared" si="386"/>
        <v>1893.2312701691742</v>
      </c>
      <c r="AA308" s="4">
        <f t="shared" si="387"/>
        <v>10583.006142535827</v>
      </c>
      <c r="AB308" s="4">
        <f t="shared" si="388"/>
        <v>69303.710993503686</v>
      </c>
      <c r="AC308" s="12">
        <f t="shared" si="372"/>
        <v>0.83241119043922274</v>
      </c>
      <c r="AD308" s="12">
        <f t="shared" si="373"/>
        <v>3.0986707198420325</v>
      </c>
      <c r="AE308" s="12">
        <f t="shared" si="374"/>
        <v>27.36878980713831</v>
      </c>
      <c r="AF308" s="11">
        <f t="shared" si="375"/>
        <v>-4.0504037456468023E-3</v>
      </c>
      <c r="AG308" s="11">
        <f t="shared" si="376"/>
        <v>2.9673830763510267E-4</v>
      </c>
      <c r="AH308" s="11">
        <f t="shared" si="377"/>
        <v>9.7937136394747881E-3</v>
      </c>
      <c r="AI308" s="1">
        <f t="shared" si="341"/>
        <v>480923.95016906783</v>
      </c>
      <c r="AJ308" s="1">
        <f t="shared" si="342"/>
        <v>242218.82814096526</v>
      </c>
      <c r="AK308" s="1">
        <f t="shared" si="343"/>
        <v>88345.069796444019</v>
      </c>
      <c r="AL308" s="10">
        <f t="shared" si="378"/>
        <v>98.896841353157612</v>
      </c>
      <c r="AM308" s="10">
        <f t="shared" si="379"/>
        <v>24.686802034309633</v>
      </c>
      <c r="AN308" s="10">
        <f t="shared" si="380"/>
        <v>7.6648256541521844</v>
      </c>
      <c r="AO308" s="7">
        <f t="shared" si="381"/>
        <v>1.6382542685783304E-3</v>
      </c>
      <c r="AP308" s="7">
        <f t="shared" si="382"/>
        <v>2.0637682945248955E-3</v>
      </c>
      <c r="AQ308" s="7">
        <f t="shared" si="383"/>
        <v>1.8720982376250349E-3</v>
      </c>
      <c r="AR308" s="1">
        <f t="shared" si="389"/>
        <v>242963.24522106285</v>
      </c>
      <c r="AS308" s="1">
        <f t="shared" si="384"/>
        <v>123731.05143002231</v>
      </c>
      <c r="AT308" s="1">
        <f t="shared" si="385"/>
        <v>45063.785747526235</v>
      </c>
      <c r="AU308" s="1">
        <f t="shared" si="344"/>
        <v>48592.649044212572</v>
      </c>
      <c r="AV308" s="1">
        <f t="shared" si="345"/>
        <v>24746.210286004465</v>
      </c>
      <c r="AW308" s="1">
        <f t="shared" si="346"/>
        <v>9012.7571495052471</v>
      </c>
      <c r="AX308" s="1">
        <f t="shared" si="408"/>
        <v>166783.65001437868</v>
      </c>
      <c r="AY308" s="1">
        <f t="shared" si="391"/>
        <v>33393.78656206587</v>
      </c>
      <c r="AZ308" s="1">
        <f t="shared" si="392"/>
        <v>8249.7484472171818</v>
      </c>
      <c r="BA308" s="1">
        <f t="shared" si="409"/>
        <v>14013.364308067154</v>
      </c>
      <c r="BB308" s="1">
        <f t="shared" si="410"/>
        <v>30875.159648956731</v>
      </c>
      <c r="BC308" s="1">
        <f t="shared" si="411"/>
        <v>39407.982239318102</v>
      </c>
      <c r="BD308" s="1">
        <f t="shared" si="393"/>
        <v>56.887267401345738</v>
      </c>
      <c r="BE308">
        <f t="shared" si="420"/>
        <v>0</v>
      </c>
      <c r="BF308">
        <f t="shared" si="421"/>
        <v>0</v>
      </c>
      <c r="BG308">
        <f t="shared" si="422"/>
        <v>0</v>
      </c>
      <c r="BH308">
        <f t="shared" si="394"/>
        <v>0</v>
      </c>
      <c r="BI308">
        <f t="shared" si="412"/>
        <v>0</v>
      </c>
      <c r="BJ308">
        <f t="shared" si="395"/>
        <v>0</v>
      </c>
      <c r="BK308">
        <f t="shared" si="396"/>
        <v>0</v>
      </c>
      <c r="BL308">
        <f t="shared" si="397"/>
        <v>0</v>
      </c>
      <c r="BM308">
        <f t="shared" si="398"/>
        <v>0</v>
      </c>
      <c r="BN308">
        <f t="shared" si="399"/>
        <v>0</v>
      </c>
      <c r="BO308">
        <f t="shared" si="413"/>
        <v>0</v>
      </c>
      <c r="BP308">
        <f t="shared" si="414"/>
        <v>0</v>
      </c>
      <c r="BQ308">
        <f t="shared" si="415"/>
        <v>0</v>
      </c>
      <c r="BR308" s="13">
        <f t="shared" si="390"/>
        <v>6.7484727384602258E-4</v>
      </c>
      <c r="BS308" s="8">
        <f>BS$3*temperature!$I418</f>
        <v>-45.577388376193923</v>
      </c>
      <c r="BT308" s="8">
        <f>BT$3*temperature!$I418</f>
        <v>-42.125295286015287</v>
      </c>
      <c r="BU308" s="8">
        <f>BU$3*temperature!$I418</f>
        <v>-36.982381824811185</v>
      </c>
      <c r="BV308" s="8">
        <f t="shared" si="416"/>
        <v>-28.1310635828792</v>
      </c>
      <c r="BW308" s="8">
        <f t="shared" si="400"/>
        <v>-17.773399447963293</v>
      </c>
      <c r="BX308" s="8">
        <f t="shared" si="401"/>
        <v>-15.603514236437348</v>
      </c>
      <c r="BY308" s="15">
        <f t="shared" si="417"/>
        <v>0.38278465297997033</v>
      </c>
      <c r="BZ308" s="15">
        <f t="shared" si="402"/>
        <v>0.57808249586647553</v>
      </c>
      <c r="CA308" s="15">
        <f t="shared" si="403"/>
        <v>0.57808249586647564</v>
      </c>
      <c r="CB308" s="8">
        <f t="shared" si="418"/>
        <v>8.7231623966573615</v>
      </c>
      <c r="CC308" s="8">
        <f t="shared" si="404"/>
        <v>12.175947919025996</v>
      </c>
      <c r="CD308" s="8">
        <f t="shared" si="405"/>
        <v>10.689433794186918</v>
      </c>
      <c r="CE308" s="8">
        <f t="shared" si="419"/>
        <v>-36.854225979536565</v>
      </c>
      <c r="CF308" s="8">
        <f t="shared" si="406"/>
        <v>-29.949347366989286</v>
      </c>
      <c r="CG308" s="8">
        <f t="shared" si="407"/>
        <v>-26.292948030624267</v>
      </c>
      <c r="CH308" s="8">
        <f>CH$3*temperature!$I418+CH$4*temperature!$I418^2</f>
        <v>-36.854225979536565</v>
      </c>
      <c r="CI308" s="8">
        <f>CI$3*temperature!$I418+CI$4*temperature!$I418^2</f>
        <v>-29.949383468865037</v>
      </c>
      <c r="CJ308" s="8">
        <f>CJ$3*temperature!$I418+CJ$4*temperature!$I418^2</f>
        <v>-26.292966458120091</v>
      </c>
      <c r="CK308" s="13"/>
      <c r="CL308" s="13"/>
      <c r="CM308" s="13"/>
    </row>
    <row r="309" spans="1:91" x14ac:dyDescent="0.3">
      <c r="A309">
        <f t="shared" si="347"/>
        <v>2263</v>
      </c>
      <c r="B309" s="4">
        <f t="shared" si="348"/>
        <v>1165.4055898555648</v>
      </c>
      <c r="C309" s="4">
        <f t="shared" si="349"/>
        <v>2964.1694814245825</v>
      </c>
      <c r="D309" s="4">
        <f t="shared" si="350"/>
        <v>4369.9550605715731</v>
      </c>
      <c r="E309" s="11">
        <f t="shared" si="351"/>
        <v>9.499486068214995E-9</v>
      </c>
      <c r="F309" s="11">
        <f t="shared" si="352"/>
        <v>1.8714624546987826E-8</v>
      </c>
      <c r="G309" s="11">
        <f t="shared" si="353"/>
        <v>3.8205240293462678E-8</v>
      </c>
      <c r="H309" s="4">
        <f t="shared" si="354"/>
        <v>243174.35527212278</v>
      </c>
      <c r="I309" s="4">
        <f t="shared" si="355"/>
        <v>123969.61693259527</v>
      </c>
      <c r="J309" s="4">
        <f t="shared" si="356"/>
        <v>45144.890486893877</v>
      </c>
      <c r="K309" s="4">
        <f t="shared" si="357"/>
        <v>208660.70781611811</v>
      </c>
      <c r="L309" s="4">
        <f t="shared" si="358"/>
        <v>41822.715505800079</v>
      </c>
      <c r="M309" s="4">
        <f t="shared" si="359"/>
        <v>10330.744792828396</v>
      </c>
      <c r="N309" s="11">
        <f t="shared" si="360"/>
        <v>8.6888755884251268E-4</v>
      </c>
      <c r="O309" s="11">
        <f t="shared" si="361"/>
        <v>1.9280785200721517E-3</v>
      </c>
      <c r="P309" s="11">
        <f t="shared" si="362"/>
        <v>1.7997381545062918E-3</v>
      </c>
      <c r="Q309" s="4">
        <f t="shared" si="363"/>
        <v>2229.7314908113053</v>
      </c>
      <c r="R309" s="4">
        <f t="shared" si="364"/>
        <v>3345.5837750334531</v>
      </c>
      <c r="S309" s="4">
        <f t="shared" si="365"/>
        <v>2492.1132516404673</v>
      </c>
      <c r="T309" s="4">
        <f t="shared" si="366"/>
        <v>9.1692707000955664</v>
      </c>
      <c r="U309" s="4">
        <f t="shared" si="367"/>
        <v>26.987126828443078</v>
      </c>
      <c r="V309" s="4">
        <f t="shared" si="368"/>
        <v>55.202553927203766</v>
      </c>
      <c r="W309" s="11">
        <f t="shared" si="369"/>
        <v>-1.0734613539272964E-2</v>
      </c>
      <c r="X309" s="11">
        <f t="shared" si="370"/>
        <v>-1.217998157191269E-2</v>
      </c>
      <c r="Y309" s="11">
        <f t="shared" si="371"/>
        <v>-9.7425357312937999E-3</v>
      </c>
      <c r="Z309" s="4">
        <f t="shared" si="386"/>
        <v>1866.9721100629522</v>
      </c>
      <c r="AA309" s="4">
        <f t="shared" si="387"/>
        <v>10477.599929877926</v>
      </c>
      <c r="AB309" s="4">
        <f t="shared" si="388"/>
        <v>69426.772503295535</v>
      </c>
      <c r="AC309" s="12">
        <f t="shared" si="372"/>
        <v>0.82903958903554942</v>
      </c>
      <c r="AD309" s="12">
        <f t="shared" si="373"/>
        <v>3.0995902141473568</v>
      </c>
      <c r="AE309" s="12">
        <f t="shared" si="374"/>
        <v>27.636831897168399</v>
      </c>
      <c r="AF309" s="11">
        <f t="shared" si="375"/>
        <v>-4.0504037456468023E-3</v>
      </c>
      <c r="AG309" s="11">
        <f t="shared" si="376"/>
        <v>2.9673830763510267E-4</v>
      </c>
      <c r="AH309" s="11">
        <f t="shared" si="377"/>
        <v>9.7937136394747881E-3</v>
      </c>
      <c r="AI309" s="1">
        <f t="shared" si="341"/>
        <v>481424.20419637364</v>
      </c>
      <c r="AJ309" s="1">
        <f t="shared" si="342"/>
        <v>242743.1556128732</v>
      </c>
      <c r="AK309" s="1">
        <f t="shared" si="343"/>
        <v>88523.319966304873</v>
      </c>
      <c r="AL309" s="10">
        <f t="shared" si="378"/>
        <v>99.057239343928373</v>
      </c>
      <c r="AM309" s="10">
        <f t="shared" si="379"/>
        <v>24.737240395247934</v>
      </c>
      <c r="AN309" s="10">
        <f t="shared" si="380"/>
        <v>7.6790314676850366</v>
      </c>
      <c r="AO309" s="7">
        <f t="shared" si="381"/>
        <v>1.621871725892547E-3</v>
      </c>
      <c r="AP309" s="7">
        <f t="shared" si="382"/>
        <v>2.0431306115796465E-3</v>
      </c>
      <c r="AQ309" s="7">
        <f t="shared" si="383"/>
        <v>1.8533772552487846E-3</v>
      </c>
      <c r="AR309" s="1">
        <f t="shared" si="389"/>
        <v>243174.35527212278</v>
      </c>
      <c r="AS309" s="1">
        <f t="shared" si="384"/>
        <v>123969.61693259527</v>
      </c>
      <c r="AT309" s="1">
        <f t="shared" si="385"/>
        <v>45144.890486893877</v>
      </c>
      <c r="AU309" s="1">
        <f t="shared" si="344"/>
        <v>48634.871054424555</v>
      </c>
      <c r="AV309" s="1">
        <f t="shared" si="345"/>
        <v>24793.923386519054</v>
      </c>
      <c r="AW309" s="1">
        <f t="shared" si="346"/>
        <v>9028.9780973787765</v>
      </c>
      <c r="AX309" s="1">
        <f t="shared" si="408"/>
        <v>166928.5662528945</v>
      </c>
      <c r="AY309" s="1">
        <f t="shared" si="391"/>
        <v>33458.172404640063</v>
      </c>
      <c r="AZ309" s="1">
        <f t="shared" si="392"/>
        <v>8264.5958342627164</v>
      </c>
      <c r="BA309" s="1">
        <f t="shared" si="409"/>
        <v>14014.376607939048</v>
      </c>
      <c r="BB309" s="1">
        <f t="shared" si="410"/>
        <v>30880.869875722085</v>
      </c>
      <c r="BC309" s="1">
        <f t="shared" si="411"/>
        <v>39415.841450977874</v>
      </c>
      <c r="BD309" s="1">
        <f t="shared" si="393"/>
        <v>55.239910531731475</v>
      </c>
      <c r="BE309">
        <f t="shared" si="420"/>
        <v>0</v>
      </c>
      <c r="BF309">
        <f t="shared" si="421"/>
        <v>0</v>
      </c>
      <c r="BG309">
        <f t="shared" si="422"/>
        <v>0</v>
      </c>
      <c r="BH309">
        <f t="shared" si="394"/>
        <v>0</v>
      </c>
      <c r="BI309">
        <f t="shared" si="412"/>
        <v>0</v>
      </c>
      <c r="BJ309">
        <f t="shared" si="395"/>
        <v>0</v>
      </c>
      <c r="BK309">
        <f t="shared" si="396"/>
        <v>0</v>
      </c>
      <c r="BL309">
        <f t="shared" si="397"/>
        <v>0</v>
      </c>
      <c r="BM309">
        <f t="shared" si="398"/>
        <v>0</v>
      </c>
      <c r="BN309">
        <f t="shared" si="399"/>
        <v>0</v>
      </c>
      <c r="BO309">
        <f t="shared" si="413"/>
        <v>0</v>
      </c>
      <c r="BP309">
        <f t="shared" si="414"/>
        <v>0</v>
      </c>
      <c r="BQ309">
        <f t="shared" si="415"/>
        <v>0</v>
      </c>
      <c r="BR309" s="13">
        <f t="shared" si="390"/>
        <v>6.5519152800584712E-4</v>
      </c>
      <c r="BS309" s="8">
        <f>BS$3*temperature!$I419</f>
        <v>-45.67519283714114</v>
      </c>
      <c r="BT309" s="8">
        <f>BT$3*temperature!$I419</f>
        <v>-42.215691904700073</v>
      </c>
      <c r="BU309" s="8">
        <f>BU$3*temperature!$I419</f>
        <v>-37.061742271905359</v>
      </c>
      <c r="BV309" s="8">
        <f t="shared" si="416"/>
        <v>-28.153911612281611</v>
      </c>
      <c r="BW309" s="8">
        <f t="shared" si="400"/>
        <v>-17.759170523159931</v>
      </c>
      <c r="BX309" s="8">
        <f t="shared" si="401"/>
        <v>-15.591022465721879</v>
      </c>
      <c r="BY309" s="15">
        <f t="shared" si="417"/>
        <v>0.38360607009001974</v>
      </c>
      <c r="BZ309" s="15">
        <f t="shared" si="402"/>
        <v>0.57932300237432044</v>
      </c>
      <c r="CA309" s="15">
        <f t="shared" si="403"/>
        <v>0.57932300237432044</v>
      </c>
      <c r="CB309" s="8">
        <f t="shared" si="418"/>
        <v>8.760640612429766</v>
      </c>
      <c r="CC309" s="8">
        <f t="shared" si="404"/>
        <v>12.228260690770069</v>
      </c>
      <c r="CD309" s="8">
        <f t="shared" si="405"/>
        <v>10.735359903091741</v>
      </c>
      <c r="CE309" s="8">
        <f t="shared" si="419"/>
        <v>-36.914552224711379</v>
      </c>
      <c r="CF309" s="8">
        <f t="shared" si="406"/>
        <v>-29.987431213930002</v>
      </c>
      <c r="CG309" s="8">
        <f t="shared" si="407"/>
        <v>-26.326382368813618</v>
      </c>
      <c r="CH309" s="8">
        <f>CH$3*temperature!$I419+CH$4*temperature!$I419^2</f>
        <v>-36.914552224711372</v>
      </c>
      <c r="CI309" s="8">
        <f>CI$3*temperature!$I419+CI$4*temperature!$I419^2</f>
        <v>-29.987467286903261</v>
      </c>
      <c r="CJ309" s="8">
        <f>CJ$3*temperature!$I419+CJ$4*temperature!$I419^2</f>
        <v>-26.326400781556789</v>
      </c>
      <c r="CK309" s="13"/>
      <c r="CL309" s="13"/>
      <c r="CM309" s="13"/>
    </row>
    <row r="310" spans="1:91" x14ac:dyDescent="0.3">
      <c r="A310">
        <f t="shared" si="347"/>
        <v>2264</v>
      </c>
      <c r="B310" s="4">
        <f t="shared" si="348"/>
        <v>1165.4056003727812</v>
      </c>
      <c r="C310" s="4">
        <f t="shared" si="349"/>
        <v>2964.1695341242353</v>
      </c>
      <c r="D310" s="4">
        <f t="shared" si="350"/>
        <v>4369.9552191789971</v>
      </c>
      <c r="E310" s="11">
        <f t="shared" si="351"/>
        <v>9.0245117648042454E-9</v>
      </c>
      <c r="F310" s="11">
        <f t="shared" si="352"/>
        <v>1.7778893319638433E-8</v>
      </c>
      <c r="G310" s="11">
        <f t="shared" si="353"/>
        <v>3.629497827878954E-8</v>
      </c>
      <c r="H310" s="4">
        <f t="shared" si="354"/>
        <v>243381.88200697891</v>
      </c>
      <c r="I310" s="4">
        <f t="shared" si="355"/>
        <v>124205.9441421403</v>
      </c>
      <c r="J310" s="4">
        <f t="shared" si="356"/>
        <v>45225.237399706959</v>
      </c>
      <c r="K310" s="4">
        <f t="shared" si="357"/>
        <v>208838.77847260021</v>
      </c>
      <c r="L310" s="4">
        <f t="shared" si="358"/>
        <v>41902.44272881544</v>
      </c>
      <c r="M310" s="4">
        <f t="shared" si="359"/>
        <v>10349.130627522454</v>
      </c>
      <c r="N310" s="11">
        <f t="shared" si="360"/>
        <v>8.5339812342155597E-4</v>
      </c>
      <c r="O310" s="11">
        <f t="shared" si="361"/>
        <v>1.9063138787414058E-3</v>
      </c>
      <c r="P310" s="11">
        <f t="shared" si="362"/>
        <v>1.7797201521057016E-3</v>
      </c>
      <c r="Q310" s="4">
        <f t="shared" si="363"/>
        <v>2207.6786272092168</v>
      </c>
      <c r="R310" s="4">
        <f t="shared" si="364"/>
        <v>3311.1347372896385</v>
      </c>
      <c r="S310" s="4">
        <f t="shared" si="365"/>
        <v>2472.2258924248804</v>
      </c>
      <c r="T310" s="4">
        <f t="shared" si="366"/>
        <v>9.0708421226930618</v>
      </c>
      <c r="U310" s="4">
        <f t="shared" si="367"/>
        <v>26.658424120993772</v>
      </c>
      <c r="V310" s="4">
        <f t="shared" si="368"/>
        <v>54.664741073109312</v>
      </c>
      <c r="W310" s="11">
        <f t="shared" si="369"/>
        <v>-1.0734613539272964E-2</v>
      </c>
      <c r="X310" s="11">
        <f t="shared" si="370"/>
        <v>-1.217998157191269E-2</v>
      </c>
      <c r="Y310" s="11">
        <f t="shared" si="371"/>
        <v>-9.7425357312937999E-3</v>
      </c>
      <c r="Z310" s="4">
        <f t="shared" si="386"/>
        <v>1841.0483629644468</v>
      </c>
      <c r="AA310" s="4">
        <f t="shared" si="387"/>
        <v>10373.015887772795</v>
      </c>
      <c r="AB310" s="4">
        <f t="shared" si="388"/>
        <v>69548.648363817629</v>
      </c>
      <c r="AC310" s="12">
        <f t="shared" si="372"/>
        <v>0.82568164397883037</v>
      </c>
      <c r="AD310" s="12">
        <f t="shared" si="373"/>
        <v>3.1005099813018653</v>
      </c>
      <c r="AE310" s="12">
        <f t="shared" si="374"/>
        <v>27.90749911467157</v>
      </c>
      <c r="AF310" s="11">
        <f t="shared" si="375"/>
        <v>-4.0504037456468023E-3</v>
      </c>
      <c r="AG310" s="11">
        <f t="shared" si="376"/>
        <v>2.9673830763510267E-4</v>
      </c>
      <c r="AH310" s="11">
        <f t="shared" si="377"/>
        <v>9.7937136394747881E-3</v>
      </c>
      <c r="AI310" s="1">
        <f t="shared" si="341"/>
        <v>481916.65483116085</v>
      </c>
      <c r="AJ310" s="1">
        <f t="shared" si="342"/>
        <v>243262.76343810494</v>
      </c>
      <c r="AK310" s="1">
        <f t="shared" si="343"/>
        <v>88699.966067053159</v>
      </c>
      <c r="AL310" s="10">
        <f t="shared" si="378"/>
        <v>99.216290898307903</v>
      </c>
      <c r="AM310" s="10">
        <f t="shared" si="379"/>
        <v>24.787276394214498</v>
      </c>
      <c r="AN310" s="10">
        <f t="shared" si="380"/>
        <v>7.693121288526938</v>
      </c>
      <c r="AO310" s="7">
        <f t="shared" si="381"/>
        <v>1.6056530086336215E-3</v>
      </c>
      <c r="AP310" s="7">
        <f t="shared" si="382"/>
        <v>2.0226993054638502E-3</v>
      </c>
      <c r="AQ310" s="7">
        <f t="shared" si="383"/>
        <v>1.8348434826962966E-3</v>
      </c>
      <c r="AR310" s="1">
        <f t="shared" si="389"/>
        <v>243381.88200697891</v>
      </c>
      <c r="AS310" s="1">
        <f t="shared" si="384"/>
        <v>124205.9441421403</v>
      </c>
      <c r="AT310" s="1">
        <f t="shared" si="385"/>
        <v>45225.237399706959</v>
      </c>
      <c r="AU310" s="1">
        <f t="shared" si="344"/>
        <v>48676.376401395784</v>
      </c>
      <c r="AV310" s="1">
        <f t="shared" si="345"/>
        <v>24841.188828428061</v>
      </c>
      <c r="AW310" s="1">
        <f t="shared" si="346"/>
        <v>9045.0474799413914</v>
      </c>
      <c r="AX310" s="1">
        <f t="shared" si="408"/>
        <v>167071.02277808017</v>
      </c>
      <c r="AY310" s="1">
        <f t="shared" si="391"/>
        <v>33521.954183052352</v>
      </c>
      <c r="AZ310" s="1">
        <f t="shared" si="392"/>
        <v>8279.3045020179634</v>
      </c>
      <c r="BA310" s="1">
        <f t="shared" si="409"/>
        <v>14015.370865229957</v>
      </c>
      <c r="BB310" s="1">
        <f t="shared" si="410"/>
        <v>30886.515683162346</v>
      </c>
      <c r="BC310" s="1">
        <f t="shared" si="411"/>
        <v>39423.613266436267</v>
      </c>
      <c r="BD310" s="1">
        <f t="shared" si="393"/>
        <v>53.640148615081849</v>
      </c>
      <c r="BE310">
        <f t="shared" si="420"/>
        <v>0</v>
      </c>
      <c r="BF310">
        <f t="shared" si="421"/>
        <v>0</v>
      </c>
      <c r="BG310">
        <f t="shared" si="422"/>
        <v>0</v>
      </c>
      <c r="BH310">
        <f t="shared" si="394"/>
        <v>0</v>
      </c>
      <c r="BI310">
        <f t="shared" si="412"/>
        <v>0</v>
      </c>
      <c r="BJ310">
        <f t="shared" si="395"/>
        <v>0</v>
      </c>
      <c r="BK310">
        <f t="shared" si="396"/>
        <v>0</v>
      </c>
      <c r="BL310">
        <f t="shared" si="397"/>
        <v>0</v>
      </c>
      <c r="BM310">
        <f t="shared" si="398"/>
        <v>0</v>
      </c>
      <c r="BN310">
        <f t="shared" si="399"/>
        <v>0</v>
      </c>
      <c r="BO310">
        <f t="shared" si="413"/>
        <v>0</v>
      </c>
      <c r="BP310">
        <f t="shared" si="414"/>
        <v>0</v>
      </c>
      <c r="BQ310">
        <f t="shared" si="415"/>
        <v>0</v>
      </c>
      <c r="BR310" s="13">
        <f t="shared" si="390"/>
        <v>6.3610827961732726E-4</v>
      </c>
      <c r="BS310" s="8">
        <f>BS$3*temperature!$I420</f>
        <v>-45.772610479731689</v>
      </c>
      <c r="BT310" s="8">
        <f>BT$3*temperature!$I420</f>
        <v>-42.305731003174131</v>
      </c>
      <c r="BU310" s="8">
        <f>BU$3*temperature!$I420</f>
        <v>-37.140788847040824</v>
      </c>
      <c r="BV310" s="8">
        <f t="shared" si="416"/>
        <v>-28.176509552773073</v>
      </c>
      <c r="BW310" s="8">
        <f t="shared" si="400"/>
        <v>-17.744774927580309</v>
      </c>
      <c r="BX310" s="8">
        <f t="shared" si="401"/>
        <v>-15.578384372416975</v>
      </c>
      <c r="BY310" s="15">
        <f t="shared" si="417"/>
        <v>0.38442423848100699</v>
      </c>
      <c r="BZ310" s="15">
        <f t="shared" si="402"/>
        <v>0.58055860265719206</v>
      </c>
      <c r="CA310" s="15">
        <f t="shared" si="403"/>
        <v>0.58055860265719217</v>
      </c>
      <c r="CB310" s="8">
        <f t="shared" si="418"/>
        <v>8.7980504634793064</v>
      </c>
      <c r="CC310" s="8">
        <f t="shared" si="404"/>
        <v>12.280478037796911</v>
      </c>
      <c r="CD310" s="8">
        <f t="shared" si="405"/>
        <v>10.781202237311923</v>
      </c>
      <c r="CE310" s="8">
        <f t="shared" si="419"/>
        <v>-36.974560016252383</v>
      </c>
      <c r="CF310" s="8">
        <f t="shared" si="406"/>
        <v>-30.02525296537722</v>
      </c>
      <c r="CG310" s="8">
        <f t="shared" si="407"/>
        <v>-26.3595866097289</v>
      </c>
      <c r="CH310" s="8">
        <f>CH$3*temperature!$I420+CH$4*temperature!$I420^2</f>
        <v>-36.974560016252383</v>
      </c>
      <c r="CI310" s="8">
        <f>CI$3*temperature!$I420+CI$4*temperature!$I420^2</f>
        <v>-30.025289009109443</v>
      </c>
      <c r="CJ310" s="8">
        <f>CJ$3*temperature!$I420+CJ$4*temperature!$I420^2</f>
        <v>-26.359605007546605</v>
      </c>
      <c r="CK310" s="13"/>
      <c r="CL310" s="13"/>
      <c r="CM310" s="13"/>
    </row>
    <row r="311" spans="1:91" x14ac:dyDescent="0.3">
      <c r="A311">
        <f t="shared" si="347"/>
        <v>2265</v>
      </c>
      <c r="B311" s="4">
        <f t="shared" si="348"/>
        <v>1165.4056103641369</v>
      </c>
      <c r="C311" s="4">
        <f t="shared" si="349"/>
        <v>2964.1695841889064</v>
      </c>
      <c r="D311" s="4">
        <f t="shared" si="350"/>
        <v>4369.9553698560549</v>
      </c>
      <c r="E311" s="11">
        <f t="shared" si="351"/>
        <v>8.573286176564033E-9</v>
      </c>
      <c r="F311" s="11">
        <f t="shared" si="352"/>
        <v>1.6889948653656511E-8</v>
      </c>
      <c r="G311" s="11">
        <f t="shared" si="353"/>
        <v>3.4480229364850064E-8</v>
      </c>
      <c r="H311" s="4">
        <f t="shared" si="354"/>
        <v>243585.85638028712</v>
      </c>
      <c r="I311" s="4">
        <f t="shared" si="355"/>
        <v>124440.04613155335</v>
      </c>
      <c r="J311" s="4">
        <f t="shared" si="356"/>
        <v>45304.831135996727</v>
      </c>
      <c r="K311" s="4">
        <f t="shared" si="357"/>
        <v>209013.80104406524</v>
      </c>
      <c r="L311" s="4">
        <f t="shared" si="358"/>
        <v>41981.419280234673</v>
      </c>
      <c r="M311" s="4">
        <f t="shared" si="359"/>
        <v>10367.344126328928</v>
      </c>
      <c r="N311" s="11">
        <f t="shared" si="360"/>
        <v>8.3807505840205465E-4</v>
      </c>
      <c r="O311" s="11">
        <f t="shared" si="361"/>
        <v>1.8847720150911851E-3</v>
      </c>
      <c r="P311" s="11">
        <f t="shared" si="362"/>
        <v>1.759906166227676E-3</v>
      </c>
      <c r="Q311" s="4">
        <f t="shared" si="363"/>
        <v>2185.8104082750178</v>
      </c>
      <c r="R311" s="4">
        <f t="shared" si="364"/>
        <v>3276.9699546199995</v>
      </c>
      <c r="S311" s="4">
        <f t="shared" si="365"/>
        <v>2452.4487248271325</v>
      </c>
      <c r="T311" s="4">
        <f t="shared" si="366"/>
        <v>8.9734701380301942</v>
      </c>
      <c r="U311" s="4">
        <f t="shared" si="367"/>
        <v>26.333725006463833</v>
      </c>
      <c r="V311" s="4">
        <f t="shared" si="368"/>
        <v>54.132167879962623</v>
      </c>
      <c r="W311" s="11">
        <f t="shared" si="369"/>
        <v>-1.0734613539272964E-2</v>
      </c>
      <c r="X311" s="11">
        <f t="shared" si="370"/>
        <v>-1.217998157191269E-2</v>
      </c>
      <c r="Y311" s="11">
        <f t="shared" si="371"/>
        <v>-9.7425357312937999E-3</v>
      </c>
      <c r="Z311" s="4">
        <f t="shared" si="386"/>
        <v>1815.4564814683536</v>
      </c>
      <c r="AA311" s="4">
        <f t="shared" si="387"/>
        <v>10269.252679085861</v>
      </c>
      <c r="AB311" s="4">
        <f t="shared" si="388"/>
        <v>69669.34587586885</v>
      </c>
      <c r="AC311" s="12">
        <f t="shared" si="372"/>
        <v>0.82233729995534666</v>
      </c>
      <c r="AD311" s="12">
        <f t="shared" si="373"/>
        <v>3.1014300213865225</v>
      </c>
      <c r="AE311" s="12">
        <f t="shared" si="374"/>
        <v>28.180817169394558</v>
      </c>
      <c r="AF311" s="11">
        <f t="shared" si="375"/>
        <v>-4.0504037456468023E-3</v>
      </c>
      <c r="AG311" s="11">
        <f t="shared" si="376"/>
        <v>2.9673830763510267E-4</v>
      </c>
      <c r="AH311" s="11">
        <f t="shared" si="377"/>
        <v>9.7937136394747881E-3</v>
      </c>
      <c r="AI311" s="1">
        <f t="shared" si="341"/>
        <v>482401.36574944056</v>
      </c>
      <c r="AJ311" s="1">
        <f t="shared" si="342"/>
        <v>243777.67592272253</v>
      </c>
      <c r="AK311" s="1">
        <f t="shared" si="343"/>
        <v>88875.016940289235</v>
      </c>
      <c r="AL311" s="10">
        <f t="shared" si="378"/>
        <v>99.374004764934384</v>
      </c>
      <c r="AM311" s="10">
        <f t="shared" si="379"/>
        <v>24.836912228893947</v>
      </c>
      <c r="AN311" s="10">
        <f t="shared" si="380"/>
        <v>7.7070958052502059</v>
      </c>
      <c r="AO311" s="7">
        <f t="shared" si="381"/>
        <v>1.5895964785472853E-3</v>
      </c>
      <c r="AP311" s="7">
        <f t="shared" si="382"/>
        <v>2.0024723124092117E-3</v>
      </c>
      <c r="AQ311" s="7">
        <f t="shared" si="383"/>
        <v>1.8164950478693337E-3</v>
      </c>
      <c r="AR311" s="1">
        <f t="shared" si="389"/>
        <v>243585.85638028712</v>
      </c>
      <c r="AS311" s="1">
        <f t="shared" si="384"/>
        <v>124440.04613155335</v>
      </c>
      <c r="AT311" s="1">
        <f t="shared" si="385"/>
        <v>45304.831135996727</v>
      </c>
      <c r="AU311" s="1">
        <f t="shared" si="344"/>
        <v>48717.17127605743</v>
      </c>
      <c r="AV311" s="1">
        <f t="shared" si="345"/>
        <v>24888.009226310671</v>
      </c>
      <c r="AW311" s="1">
        <f t="shared" si="346"/>
        <v>9060.9662271993457</v>
      </c>
      <c r="AX311" s="1">
        <f t="shared" si="408"/>
        <v>167211.04083525218</v>
      </c>
      <c r="AY311" s="1">
        <f t="shared" si="391"/>
        <v>33585.135424187742</v>
      </c>
      <c r="AZ311" s="1">
        <f t="shared" si="392"/>
        <v>8293.8753010631426</v>
      </c>
      <c r="BA311" s="1">
        <f t="shared" si="409"/>
        <v>14016.34727371838</v>
      </c>
      <c r="BB311" s="1">
        <f t="shared" si="410"/>
        <v>30892.09773041341</v>
      </c>
      <c r="BC311" s="1">
        <f t="shared" si="411"/>
        <v>39431.298577637433</v>
      </c>
      <c r="BD311" s="1">
        <f t="shared" si="393"/>
        <v>52.086610867151208</v>
      </c>
      <c r="BE311">
        <f t="shared" si="420"/>
        <v>0</v>
      </c>
      <c r="BF311">
        <f t="shared" si="421"/>
        <v>0</v>
      </c>
      <c r="BG311">
        <f t="shared" si="422"/>
        <v>0</v>
      </c>
      <c r="BH311">
        <f t="shared" si="394"/>
        <v>0</v>
      </c>
      <c r="BI311">
        <f t="shared" si="412"/>
        <v>0</v>
      </c>
      <c r="BJ311">
        <f t="shared" si="395"/>
        <v>0</v>
      </c>
      <c r="BK311">
        <f t="shared" si="396"/>
        <v>0</v>
      </c>
      <c r="BL311">
        <f t="shared" si="397"/>
        <v>0</v>
      </c>
      <c r="BM311">
        <f t="shared" si="398"/>
        <v>0</v>
      </c>
      <c r="BN311">
        <f t="shared" si="399"/>
        <v>0</v>
      </c>
      <c r="BO311">
        <f t="shared" si="413"/>
        <v>0</v>
      </c>
      <c r="BP311">
        <f t="shared" si="414"/>
        <v>0</v>
      </c>
      <c r="BQ311">
        <f t="shared" si="415"/>
        <v>0</v>
      </c>
      <c r="BR311" s="13">
        <f t="shared" si="390"/>
        <v>6.1758085399740508E-4</v>
      </c>
      <c r="BS311" s="8">
        <f>BS$3*temperature!$I421</f>
        <v>-45.869644350250297</v>
      </c>
      <c r="BT311" s="8">
        <f>BT$3*temperature!$I421</f>
        <v>-42.395415396992455</v>
      </c>
      <c r="BU311" s="8">
        <f>BU$3*temperature!$I421</f>
        <v>-37.219524022032388</v>
      </c>
      <c r="BV311" s="8">
        <f t="shared" si="416"/>
        <v>-28.19886000243724</v>
      </c>
      <c r="BW311" s="8">
        <f t="shared" si="400"/>
        <v>-17.730214851172232</v>
      </c>
      <c r="BX311" s="8">
        <f t="shared" si="401"/>
        <v>-15.565601879108241</v>
      </c>
      <c r="BY311" s="15">
        <f t="shared" si="417"/>
        <v>0.38523918373735189</v>
      </c>
      <c r="BZ311" s="15">
        <f t="shared" si="402"/>
        <v>0.58178933535275568</v>
      </c>
      <c r="CA311" s="15">
        <f t="shared" si="403"/>
        <v>0.58178933535275568</v>
      </c>
      <c r="CB311" s="8">
        <f t="shared" si="418"/>
        <v>8.8353921739065289</v>
      </c>
      <c r="CC311" s="8">
        <f t="shared" si="404"/>
        <v>12.332600272910112</v>
      </c>
      <c r="CD311" s="8">
        <f t="shared" si="405"/>
        <v>10.826961071462074</v>
      </c>
      <c r="CE311" s="8">
        <f t="shared" si="419"/>
        <v>-37.03425217634377</v>
      </c>
      <c r="CF311" s="8">
        <f t="shared" si="406"/>
        <v>-30.062815124082341</v>
      </c>
      <c r="CG311" s="8">
        <f t="shared" si="407"/>
        <v>-26.392562950570316</v>
      </c>
      <c r="CH311" s="8">
        <f>CH$3*temperature!$I421+CH$4*temperature!$I421^2</f>
        <v>-37.03425217634377</v>
      </c>
      <c r="CI311" s="8">
        <f>CI$3*temperature!$I421+CI$4*temperature!$I421^2</f>
        <v>-30.062851138239438</v>
      </c>
      <c r="CJ311" s="8">
        <f>CJ$3*temperature!$I421+CJ$4*temperature!$I421^2</f>
        <v>-26.392581333292036</v>
      </c>
      <c r="CK311" s="13"/>
      <c r="CL311" s="13"/>
      <c r="CM311" s="13"/>
    </row>
    <row r="312" spans="1:91" x14ac:dyDescent="0.3">
      <c r="A312">
        <f t="shared" si="347"/>
        <v>2266</v>
      </c>
      <c r="B312" s="4">
        <f t="shared" si="348"/>
        <v>1165.4056198559249</v>
      </c>
      <c r="C312" s="4">
        <f t="shared" si="349"/>
        <v>2964.1696317503447</v>
      </c>
      <c r="D312" s="4">
        <f t="shared" si="350"/>
        <v>4369.955512999265</v>
      </c>
      <c r="E312" s="11">
        <f t="shared" si="351"/>
        <v>8.1446218677358315E-9</v>
      </c>
      <c r="F312" s="11">
        <f t="shared" si="352"/>
        <v>1.6045451220973685E-8</v>
      </c>
      <c r="G312" s="11">
        <f t="shared" si="353"/>
        <v>3.2756217896607561E-8</v>
      </c>
      <c r="H312" s="4">
        <f t="shared" si="354"/>
        <v>243786.30922956407</v>
      </c>
      <c r="I312" s="4">
        <f t="shared" si="355"/>
        <v>124671.93602802775</v>
      </c>
      <c r="J312" s="4">
        <f t="shared" si="356"/>
        <v>45383.676357263023</v>
      </c>
      <c r="K312" s="4">
        <f t="shared" si="357"/>
        <v>209185.80198686747</v>
      </c>
      <c r="L312" s="4">
        <f t="shared" si="358"/>
        <v>42059.649587061205</v>
      </c>
      <c r="M312" s="4">
        <f t="shared" si="359"/>
        <v>10385.386355138087</v>
      </c>
      <c r="N312" s="11">
        <f t="shared" si="360"/>
        <v>8.2291667795653112E-4</v>
      </c>
      <c r="O312" s="11">
        <f t="shared" si="361"/>
        <v>1.8634507400603351E-3</v>
      </c>
      <c r="P312" s="11">
        <f t="shared" si="362"/>
        <v>1.7402941958239992E-3</v>
      </c>
      <c r="Q312" s="4">
        <f t="shared" si="363"/>
        <v>2164.1260269608356</v>
      </c>
      <c r="R312" s="4">
        <f t="shared" si="364"/>
        <v>3243.088668367438</v>
      </c>
      <c r="S312" s="4">
        <f t="shared" si="365"/>
        <v>2432.7821364965725</v>
      </c>
      <c r="T312" s="4">
        <f t="shared" si="366"/>
        <v>8.8771434039922337</v>
      </c>
      <c r="U312" s="4">
        <f t="shared" si="367"/>
        <v>26.012980721165288</v>
      </c>
      <c r="V312" s="4">
        <f t="shared" si="368"/>
        <v>53.60478330017969</v>
      </c>
      <c r="W312" s="11">
        <f t="shared" si="369"/>
        <v>-1.0734613539272964E-2</v>
      </c>
      <c r="X312" s="11">
        <f t="shared" si="370"/>
        <v>-1.217998157191269E-2</v>
      </c>
      <c r="Y312" s="11">
        <f t="shared" si="371"/>
        <v>-9.7425357312937999E-3</v>
      </c>
      <c r="Z312" s="4">
        <f t="shared" si="386"/>
        <v>1790.1929362442113</v>
      </c>
      <c r="AA312" s="4">
        <f t="shared" si="387"/>
        <v>10166.30883480386</v>
      </c>
      <c r="AB312" s="4">
        <f t="shared" si="388"/>
        <v>69788.87235815257</v>
      </c>
      <c r="AC312" s="12">
        <f t="shared" si="372"/>
        <v>0.81900650187542245</v>
      </c>
      <c r="AD312" s="12">
        <f t="shared" si="373"/>
        <v>3.1023503344823173</v>
      </c>
      <c r="AE312" s="12">
        <f t="shared" si="374"/>
        <v>28.456812022878005</v>
      </c>
      <c r="AF312" s="11">
        <f t="shared" si="375"/>
        <v>-4.0504037456468023E-3</v>
      </c>
      <c r="AG312" s="11">
        <f t="shared" si="376"/>
        <v>2.9673830763510267E-4</v>
      </c>
      <c r="AH312" s="11">
        <f t="shared" si="377"/>
        <v>9.7937136394747881E-3</v>
      </c>
      <c r="AI312" s="1">
        <f t="shared" si="341"/>
        <v>482878.40045055392</v>
      </c>
      <c r="AJ312" s="1">
        <f t="shared" si="342"/>
        <v>244287.91755676095</v>
      </c>
      <c r="AK312" s="1">
        <f t="shared" si="343"/>
        <v>89048.481473459658</v>
      </c>
      <c r="AL312" s="10">
        <f t="shared" si="378"/>
        <v>99.530389687287524</v>
      </c>
      <c r="AM312" s="10">
        <f t="shared" si="379"/>
        <v>24.886150105667404</v>
      </c>
      <c r="AN312" s="10">
        <f t="shared" si="380"/>
        <v>7.7209557076002611</v>
      </c>
      <c r="AO312" s="7">
        <f t="shared" si="381"/>
        <v>1.5737005137618125E-3</v>
      </c>
      <c r="AP312" s="7">
        <f t="shared" si="382"/>
        <v>1.9824475892851194E-3</v>
      </c>
      <c r="AQ312" s="7">
        <f t="shared" si="383"/>
        <v>1.7983300973906404E-3</v>
      </c>
      <c r="AR312" s="1">
        <f t="shared" si="389"/>
        <v>243786.30922956407</v>
      </c>
      <c r="AS312" s="1">
        <f t="shared" si="384"/>
        <v>124671.93602802775</v>
      </c>
      <c r="AT312" s="1">
        <f t="shared" si="385"/>
        <v>45383.676357263023</v>
      </c>
      <c r="AU312" s="1">
        <f t="shared" si="344"/>
        <v>48757.261845912813</v>
      </c>
      <c r="AV312" s="1">
        <f t="shared" si="345"/>
        <v>24934.387205605552</v>
      </c>
      <c r="AW312" s="1">
        <f t="shared" si="346"/>
        <v>9076.7352714526041</v>
      </c>
      <c r="AX312" s="1">
        <f t="shared" si="408"/>
        <v>167348.64158949399</v>
      </c>
      <c r="AY312" s="1">
        <f t="shared" si="391"/>
        <v>33647.719669648963</v>
      </c>
      <c r="AZ312" s="1">
        <f t="shared" si="392"/>
        <v>8308.3090841104695</v>
      </c>
      <c r="BA312" s="1">
        <f t="shared" si="409"/>
        <v>14017.306025212141</v>
      </c>
      <c r="BB312" s="1">
        <f t="shared" si="410"/>
        <v>30897.616670106105</v>
      </c>
      <c r="BC312" s="1">
        <f t="shared" si="411"/>
        <v>39438.898267664656</v>
      </c>
      <c r="BD312" s="1">
        <f t="shared" si="393"/>
        <v>50.577965813847747</v>
      </c>
      <c r="BE312">
        <f t="shared" si="420"/>
        <v>0</v>
      </c>
      <c r="BF312">
        <f t="shared" si="421"/>
        <v>0</v>
      </c>
      <c r="BG312">
        <f t="shared" si="422"/>
        <v>0</v>
      </c>
      <c r="BH312">
        <f t="shared" si="394"/>
        <v>0</v>
      </c>
      <c r="BI312">
        <f t="shared" si="412"/>
        <v>0</v>
      </c>
      <c r="BJ312">
        <f t="shared" si="395"/>
        <v>0</v>
      </c>
      <c r="BK312">
        <f t="shared" si="396"/>
        <v>0</v>
      </c>
      <c r="BL312">
        <f t="shared" si="397"/>
        <v>0</v>
      </c>
      <c r="BM312">
        <f t="shared" si="398"/>
        <v>0</v>
      </c>
      <c r="BN312">
        <f t="shared" si="399"/>
        <v>0</v>
      </c>
      <c r="BO312">
        <f t="shared" si="413"/>
        <v>0</v>
      </c>
      <c r="BP312">
        <f t="shared" si="414"/>
        <v>0</v>
      </c>
      <c r="BQ312">
        <f t="shared" si="415"/>
        <v>0</v>
      </c>
      <c r="BR312" s="13">
        <f t="shared" si="390"/>
        <v>5.9959306213340296E-4</v>
      </c>
      <c r="BS312" s="8">
        <f>BS$3*temperature!$I422</f>
        <v>-45.966297465475861</v>
      </c>
      <c r="BT312" s="8">
        <f>BT$3*temperature!$I422</f>
        <v>-42.484747874439023</v>
      </c>
      <c r="BU312" s="8">
        <f>BU$3*temperature!$I422</f>
        <v>-37.297950244753309</v>
      </c>
      <c r="BV312" s="8">
        <f t="shared" si="416"/>
        <v>-28.220965525311847</v>
      </c>
      <c r="BW312" s="8">
        <f t="shared" si="400"/>
        <v>-17.715492450275388</v>
      </c>
      <c r="BX312" s="8">
        <f t="shared" si="401"/>
        <v>-15.552676878876238</v>
      </c>
      <c r="BY312" s="15">
        <f t="shared" si="417"/>
        <v>0.38605093119566775</v>
      </c>
      <c r="BZ312" s="15">
        <f t="shared" si="402"/>
        <v>0.58301523872443817</v>
      </c>
      <c r="CA312" s="15">
        <f t="shared" si="403"/>
        <v>0.58301523872443828</v>
      </c>
      <c r="CB312" s="8">
        <f t="shared" si="418"/>
        <v>8.872665970082009</v>
      </c>
      <c r="CC312" s="8">
        <f t="shared" si="404"/>
        <v>12.384627712081818</v>
      </c>
      <c r="CD312" s="8">
        <f t="shared" si="405"/>
        <v>10.872636682938536</v>
      </c>
      <c r="CE312" s="8">
        <f t="shared" si="419"/>
        <v>-37.093631495393858</v>
      </c>
      <c r="CF312" s="8">
        <f t="shared" si="406"/>
        <v>-30.100120162357207</v>
      </c>
      <c r="CG312" s="8">
        <f t="shared" si="407"/>
        <v>-26.425313561814775</v>
      </c>
      <c r="CH312" s="8">
        <f>CH$3*temperature!$I422+CH$4*temperature!$I422^2</f>
        <v>-37.093631495393851</v>
      </c>
      <c r="CI312" s="8">
        <f>CI$3*temperature!$I422+CI$4*temperature!$I422^2</f>
        <v>-30.100156146609454</v>
      </c>
      <c r="CJ312" s="8">
        <f>CJ$3*temperature!$I422+CJ$4*temperature!$I422^2</f>
        <v>-26.425331929272197</v>
      </c>
      <c r="CK312" s="13"/>
      <c r="CL312" s="13"/>
      <c r="CM312" s="13"/>
    </row>
    <row r="313" spans="1:91" x14ac:dyDescent="0.3">
      <c r="A313">
        <f t="shared" si="347"/>
        <v>2267</v>
      </c>
      <c r="B313" s="4">
        <f t="shared" si="348"/>
        <v>1165.4056288731235</v>
      </c>
      <c r="C313" s="4">
        <f t="shared" si="349"/>
        <v>2964.1696769337123</v>
      </c>
      <c r="D313" s="4">
        <f t="shared" si="350"/>
        <v>4369.9556489853194</v>
      </c>
      <c r="E313" s="11">
        <f t="shared" si="351"/>
        <v>7.7373907743490388E-9</v>
      </c>
      <c r="F313" s="11">
        <f t="shared" si="352"/>
        <v>1.5243178659925E-8</v>
      </c>
      <c r="G313" s="11">
        <f t="shared" si="353"/>
        <v>3.1118407001777183E-8</v>
      </c>
      <c r="H313" s="4">
        <f t="shared" si="354"/>
        <v>243983.27127302464</v>
      </c>
      <c r="I313" s="4">
        <f t="shared" si="355"/>
        <v>124901.62700984113</v>
      </c>
      <c r="J313" s="4">
        <f t="shared" si="356"/>
        <v>45461.777735507436</v>
      </c>
      <c r="K313" s="4">
        <f t="shared" si="357"/>
        <v>209354.80765520385</v>
      </c>
      <c r="L313" s="4">
        <f t="shared" si="358"/>
        <v>42137.138093607959</v>
      </c>
      <c r="M313" s="4">
        <f t="shared" si="359"/>
        <v>10403.258382282078</v>
      </c>
      <c r="N313" s="11">
        <f t="shared" si="360"/>
        <v>8.0792131555362801E-4</v>
      </c>
      <c r="O313" s="11">
        <f t="shared" si="361"/>
        <v>1.8423478870492893E-3</v>
      </c>
      <c r="P313" s="11">
        <f t="shared" si="362"/>
        <v>1.72088226021061E-3</v>
      </c>
      <c r="Q313" s="4">
        <f t="shared" si="363"/>
        <v>2142.6246616704098</v>
      </c>
      <c r="R313" s="4">
        <f t="shared" si="364"/>
        <v>3209.4900804870326</v>
      </c>
      <c r="S313" s="4">
        <f t="shared" si="365"/>
        <v>2413.2264888888035</v>
      </c>
      <c r="T313" s="4">
        <f t="shared" si="366"/>
        <v>8.7818507002176709</v>
      </c>
      <c r="U313" s="4">
        <f t="shared" si="367"/>
        <v>25.696143095350976</v>
      </c>
      <c r="V313" s="4">
        <f t="shared" si="368"/>
        <v>53.082536783509426</v>
      </c>
      <c r="W313" s="11">
        <f t="shared" si="369"/>
        <v>-1.0734613539272964E-2</v>
      </c>
      <c r="X313" s="11">
        <f t="shared" si="370"/>
        <v>-1.217998157191269E-2</v>
      </c>
      <c r="Y313" s="11">
        <f t="shared" si="371"/>
        <v>-9.7425357312937999E-3</v>
      </c>
      <c r="Z313" s="4">
        <f t="shared" si="386"/>
        <v>1765.2542165343432</v>
      </c>
      <c r="AA313" s="4">
        <f t="shared" si="387"/>
        <v>10064.182757699917</v>
      </c>
      <c r="AB313" s="4">
        <f t="shared" si="388"/>
        <v>69907.235145756684</v>
      </c>
      <c r="AC313" s="12">
        <f t="shared" si="372"/>
        <v>0.81568919487251712</v>
      </c>
      <c r="AD313" s="12">
        <f t="shared" si="373"/>
        <v>3.1032709206702629</v>
      </c>
      <c r="AE313" s="12">
        <f t="shared" si="374"/>
        <v>28.735509890922437</v>
      </c>
      <c r="AF313" s="11">
        <f t="shared" si="375"/>
        <v>-4.0504037456468023E-3</v>
      </c>
      <c r="AG313" s="11">
        <f t="shared" si="376"/>
        <v>2.9673830763510267E-4</v>
      </c>
      <c r="AH313" s="11">
        <f t="shared" si="377"/>
        <v>9.7937136394747881E-3</v>
      </c>
      <c r="AI313" s="1">
        <f t="shared" ref="AI313:AI346" si="423">(1-$AI$5)*AI312+AU312</f>
        <v>483347.82225141139</v>
      </c>
      <c r="AJ313" s="1">
        <f t="shared" ref="AJ313:AJ346" si="424">(1-$AI$5)*AJ312+AV312</f>
        <v>244793.51300669039</v>
      </c>
      <c r="AK313" s="1">
        <f t="shared" ref="AK313:AK346" si="425">(1-$AI$5)*AK312+AW312</f>
        <v>89220.368597566296</v>
      </c>
      <c r="AL313" s="10">
        <f t="shared" si="378"/>
        <v>99.685454402419467</v>
      </c>
      <c r="AM313" s="10">
        <f t="shared" si="379"/>
        <v>24.934992239068137</v>
      </c>
      <c r="AN313" s="10">
        <f t="shared" si="380"/>
        <v>7.7347016863595632</v>
      </c>
      <c r="AO313" s="7">
        <f t="shared" si="381"/>
        <v>1.5579635086241943E-3</v>
      </c>
      <c r="AP313" s="7">
        <f t="shared" si="382"/>
        <v>1.9626231133922684E-3</v>
      </c>
      <c r="AQ313" s="7">
        <f t="shared" si="383"/>
        <v>1.7803467964167339E-3</v>
      </c>
      <c r="AR313" s="1">
        <f t="shared" si="389"/>
        <v>243983.27127302464</v>
      </c>
      <c r="AS313" s="1">
        <f t="shared" si="384"/>
        <v>124901.62700984113</v>
      </c>
      <c r="AT313" s="1">
        <f t="shared" si="385"/>
        <v>45461.777735507436</v>
      </c>
      <c r="AU313" s="1">
        <f t="shared" ref="AU313:AU346" si="426">$AU$5*AR313</f>
        <v>48796.654254604931</v>
      </c>
      <c r="AV313" s="1">
        <f t="shared" ref="AV313:AV346" si="427">$AU$5*AS313</f>
        <v>24980.325401968228</v>
      </c>
      <c r="AW313" s="1">
        <f t="shared" ref="AW313:AW346" si="428">$AU$5*AT313</f>
        <v>9092.3555471014879</v>
      </c>
      <c r="AX313" s="1">
        <f t="shared" si="408"/>
        <v>167483.84612416307</v>
      </c>
      <c r="AY313" s="1">
        <f t="shared" si="391"/>
        <v>33709.710474886371</v>
      </c>
      <c r="AZ313" s="1">
        <f t="shared" si="392"/>
        <v>8322.6067058256613</v>
      </c>
      <c r="BA313" s="1">
        <f t="shared" si="409"/>
        <v>14018.247309571487</v>
      </c>
      <c r="BB313" s="1">
        <f t="shared" si="410"/>
        <v>30903.073148435182</v>
      </c>
      <c r="BC313" s="1">
        <f t="shared" si="411"/>
        <v>39446.413210837076</v>
      </c>
      <c r="BD313" s="1">
        <f t="shared" si="393"/>
        <v>49.112920170638276</v>
      </c>
      <c r="BE313">
        <f t="shared" si="420"/>
        <v>0</v>
      </c>
      <c r="BF313">
        <f t="shared" si="421"/>
        <v>0</v>
      </c>
      <c r="BG313">
        <f t="shared" si="422"/>
        <v>0</v>
      </c>
      <c r="BH313">
        <f t="shared" si="394"/>
        <v>0</v>
      </c>
      <c r="BI313">
        <f t="shared" si="412"/>
        <v>0</v>
      </c>
      <c r="BJ313">
        <f t="shared" si="395"/>
        <v>0</v>
      </c>
      <c r="BK313">
        <f t="shared" si="396"/>
        <v>0</v>
      </c>
      <c r="BL313">
        <f t="shared" si="397"/>
        <v>0</v>
      </c>
      <c r="BM313">
        <f t="shared" si="398"/>
        <v>0</v>
      </c>
      <c r="BN313">
        <f t="shared" si="399"/>
        <v>0</v>
      </c>
      <c r="BO313">
        <f t="shared" si="413"/>
        <v>0</v>
      </c>
      <c r="BP313">
        <f t="shared" si="414"/>
        <v>0</v>
      </c>
      <c r="BQ313">
        <f t="shared" si="415"/>
        <v>0</v>
      </c>
      <c r="BR313" s="13">
        <f t="shared" si="390"/>
        <v>5.8212918653728445E-4</v>
      </c>
      <c r="BS313" s="8">
        <f>BS$3*temperature!$I423</f>
        <v>-46.062572812818189</v>
      </c>
      <c r="BT313" s="8">
        <f>BT$3*temperature!$I423</f>
        <v>-42.573731196653199</v>
      </c>
      <c r="BU313" s="8">
        <f>BU$3*temperature!$I423</f>
        <v>-37.376069939246165</v>
      </c>
      <c r="BV313" s="8">
        <f t="shared" si="416"/>
        <v>-28.242828651853852</v>
      </c>
      <c r="BW313" s="8">
        <f t="shared" si="400"/>
        <v>-17.700609848206078</v>
      </c>
      <c r="BX313" s="8">
        <f t="shared" si="401"/>
        <v>-15.539611235809835</v>
      </c>
      <c r="BY313" s="15">
        <f t="shared" si="417"/>
        <v>0.38685950594590968</v>
      </c>
      <c r="BZ313" s="15">
        <f t="shared" si="402"/>
        <v>0.58423635066316304</v>
      </c>
      <c r="CA313" s="15">
        <f t="shared" si="403"/>
        <v>0.58423635066316304</v>
      </c>
      <c r="CB313" s="8">
        <f t="shared" si="418"/>
        <v>8.9098720804821685</v>
      </c>
      <c r="CC313" s="8">
        <f t="shared" si="404"/>
        <v>12.436560674223562</v>
      </c>
      <c r="CD313" s="8">
        <f t="shared" si="405"/>
        <v>10.918229351718164</v>
      </c>
      <c r="CE313" s="8">
        <f t="shared" si="419"/>
        <v>-37.152700732336022</v>
      </c>
      <c r="CF313" s="8">
        <f t="shared" si="406"/>
        <v>-30.137170522429642</v>
      </c>
      <c r="CG313" s="8">
        <f t="shared" si="407"/>
        <v>-26.457840587527997</v>
      </c>
      <c r="CH313" s="8">
        <f>CH$3*temperature!$I423+CH$4*temperature!$I423^2</f>
        <v>-37.152700732336022</v>
      </c>
      <c r="CI313" s="8">
        <f>CI$3*temperature!$I423+CI$4*temperature!$I423^2</f>
        <v>-30.137206476451627</v>
      </c>
      <c r="CJ313" s="8">
        <f>CJ$3*temperature!$I423+CJ$4*temperature!$I423^2</f>
        <v>-26.457858939555038</v>
      </c>
      <c r="CK313" s="13"/>
      <c r="CL313" s="13"/>
      <c r="CM313" s="13"/>
    </row>
    <row r="314" spans="1:91" x14ac:dyDescent="0.3">
      <c r="A314">
        <f t="shared" ref="A314:A346" si="429">1+A313</f>
        <v>2268</v>
      </c>
      <c r="B314" s="4">
        <f t="shared" ref="B314:B346" si="430">B313*(1+E314)</f>
        <v>1165.4056374394625</v>
      </c>
      <c r="C314" s="4">
        <f t="shared" ref="C314:C346" si="431">C313*(1+F314)</f>
        <v>2964.1697198579118</v>
      </c>
      <c r="D314" s="4">
        <f t="shared" ref="D314:D346" si="432">D313*(1+G314)</f>
        <v>4369.955778172075</v>
      </c>
      <c r="E314" s="11">
        <f t="shared" ref="E314:E346" si="433">E313*$E$5</f>
        <v>7.3505212356315861E-9</v>
      </c>
      <c r="F314" s="11">
        <f t="shared" ref="F314:F346" si="434">F313*$E$5</f>
        <v>1.4481019726928749E-8</v>
      </c>
      <c r="G314" s="11">
        <f t="shared" ref="G314:G346" si="435">G313*$E$5</f>
        <v>2.9562486651688323E-8</v>
      </c>
      <c r="H314" s="4">
        <f t="shared" ref="H314:H346" si="436">AR314</f>
        <v>244176.77310747438</v>
      </c>
      <c r="I314" s="4">
        <f t="shared" ref="I314:I346" si="437">AS314</f>
        <v>125129.13230319535</v>
      </c>
      <c r="J314" s="4">
        <f t="shared" ref="J314:J346" si="438">AT314</f>
        <v>45539.139952284357</v>
      </c>
      <c r="K314" s="4">
        <f t="shared" ref="K314:K346" si="439">H314/B314*1000</f>
        <v>209520.8442992951</v>
      </c>
      <c r="L314" s="4">
        <f t="shared" ref="L314:L346" si="440">I314/C314*1000</f>
        <v>42213.889260427852</v>
      </c>
      <c r="M314" s="4">
        <f t="shared" ref="M314:M346" si="441">J314/D314*1000</f>
        <v>10420.961278315977</v>
      </c>
      <c r="N314" s="11">
        <f t="shared" ref="N314:N346" si="442">K314/K313-1</f>
        <v>7.9308732362481926E-4</v>
      </c>
      <c r="O314" s="11">
        <f t="shared" ref="O314:O346" si="443">L314/L313-1</f>
        <v>1.8214613116198652E-3</v>
      </c>
      <c r="P314" s="11">
        <f t="shared" ref="P314:P346" si="444">M314/M313-1</f>
        <v>1.7016683988211323E-3</v>
      </c>
      <c r="Q314" s="4">
        <f t="shared" ref="Q314:Q346" si="445">T314*H314/1000</f>
        <v>2121.3054768139264</v>
      </c>
      <c r="R314" s="4">
        <f t="shared" ref="R314:R346" si="446">U314*I314/1000</f>
        <v>3176.1733547477556</v>
      </c>
      <c r="S314" s="4">
        <f t="shared" ref="S314:S346" si="447">V314*J314/1000</f>
        <v>2393.7821177819533</v>
      </c>
      <c r="T314" s="4">
        <f t="shared" ref="T314:T346" si="448">T313*(1+W314)</f>
        <v>8.6875809267912398</v>
      </c>
      <c r="U314" s="4">
        <f t="shared" ref="U314:U346" si="449">U313*(1+X314)</f>
        <v>25.383164545980371</v>
      </c>
      <c r="V314" s="4">
        <f t="shared" ref="V314:V346" si="450">V313*(1+Y314)</f>
        <v>52.565378272188369</v>
      </c>
      <c r="W314" s="11">
        <f t="shared" ref="W314:W346" si="451">T$5-1</f>
        <v>-1.0734613539272964E-2</v>
      </c>
      <c r="X314" s="11">
        <f t="shared" ref="X314:X346" si="452">U$5-1</f>
        <v>-1.217998157191269E-2</v>
      </c>
      <c r="Y314" s="11">
        <f t="shared" ref="Y314:Y346" si="453">V$5-1</f>
        <v>-9.7425357312937999E-3</v>
      </c>
      <c r="Z314" s="4">
        <f t="shared" si="386"/>
        <v>1740.6368306292684</v>
      </c>
      <c r="AA314" s="4">
        <f t="shared" si="387"/>
        <v>9962.8727259401494</v>
      </c>
      <c r="AB314" s="4">
        <f t="shared" si="388"/>
        <v>70024.441588660586</v>
      </c>
      <c r="AC314" s="12">
        <f t="shared" ref="AC314:AC346" si="454">AC313*(1+AF314)</f>
        <v>0.8123853243023218</v>
      </c>
      <c r="AD314" s="12">
        <f t="shared" ref="AD314:AD346" si="455">AD313*(1+AG314)</f>
        <v>3.1041917800313956</v>
      </c>
      <c r="AE314" s="12">
        <f t="shared" ref="AE314:AE346" si="456">AE313*(1+AH314)</f>
        <v>29.016937246078427</v>
      </c>
      <c r="AF314" s="11">
        <f t="shared" ref="AF314:AF346" si="457">AC$5-1</f>
        <v>-4.0504037456468023E-3</v>
      </c>
      <c r="AG314" s="11">
        <f t="shared" ref="AG314:AG346" si="458">AD$5-1</f>
        <v>2.9673830763510267E-4</v>
      </c>
      <c r="AH314" s="11">
        <f t="shared" ref="AH314:AH346" si="459">AE$5-1</f>
        <v>9.7937136394747881E-3</v>
      </c>
      <c r="AI314" s="1">
        <f t="shared" si="423"/>
        <v>483809.69428087521</v>
      </c>
      <c r="AJ314" s="1">
        <f t="shared" si="424"/>
        <v>245294.48710798958</v>
      </c>
      <c r="AK314" s="1">
        <f t="shared" si="425"/>
        <v>89390.687284911153</v>
      </c>
      <c r="AL314" s="10">
        <f t="shared" ref="AL314:AL346" si="460">AL313*(1+AO314)</f>
        <v>99.839207639716065</v>
      </c>
      <c r="AM314" s="10">
        <f t="shared" ref="AM314:AM346" si="461">AM313*(1+AP314)</f>
        <v>24.983440851247785</v>
      </c>
      <c r="AN314" s="10">
        <f t="shared" ref="AN314:AN346" si="462">AN313*(1+AQ314)</f>
        <v>7.7483344332144268</v>
      </c>
      <c r="AO314" s="7">
        <f t="shared" ref="AO314:AO346" si="463">AO$5*AO313</f>
        <v>1.5423838735379523E-3</v>
      </c>
      <c r="AP314" s="7">
        <f t="shared" ref="AP314:AP346" si="464">AP$5*AP313</f>
        <v>1.9429968822583456E-3</v>
      </c>
      <c r="AQ314" s="7">
        <f t="shared" ref="AQ314:AQ346" si="465">AQ$5*AQ313</f>
        <v>1.7625433284525665E-3</v>
      </c>
      <c r="AR314" s="1">
        <f t="shared" si="389"/>
        <v>244176.77310747438</v>
      </c>
      <c r="AS314" s="1">
        <f t="shared" si="384"/>
        <v>125129.13230319535</v>
      </c>
      <c r="AT314" s="1">
        <f t="shared" si="385"/>
        <v>45539.139952284357</v>
      </c>
      <c r="AU314" s="1">
        <f t="shared" si="426"/>
        <v>48835.35462149488</v>
      </c>
      <c r="AV314" s="1">
        <f t="shared" si="427"/>
        <v>25025.826460639073</v>
      </c>
      <c r="AW314" s="1">
        <f t="shared" si="428"/>
        <v>9107.8279904568717</v>
      </c>
      <c r="AX314" s="1">
        <f t="shared" si="408"/>
        <v>167616.67543943608</v>
      </c>
      <c r="AY314" s="1">
        <f t="shared" si="391"/>
        <v>33771.111408342287</v>
      </c>
      <c r="AZ314" s="1">
        <f t="shared" si="392"/>
        <v>8336.7690226527811</v>
      </c>
      <c r="BA314" s="1">
        <f t="shared" si="409"/>
        <v>14019.171314731724</v>
      </c>
      <c r="BB314" s="1">
        <f t="shared" si="410"/>
        <v>30908.467805227243</v>
      </c>
      <c r="BC314" s="1">
        <f t="shared" si="411"/>
        <v>39453.844272804985</v>
      </c>
      <c r="BD314" s="1">
        <f t="shared" si="393"/>
        <v>47.690217753630158</v>
      </c>
      <c r="BE314">
        <f t="shared" si="420"/>
        <v>0</v>
      </c>
      <c r="BF314">
        <f t="shared" si="421"/>
        <v>0</v>
      </c>
      <c r="BG314">
        <f t="shared" si="422"/>
        <v>0</v>
      </c>
      <c r="BH314">
        <f t="shared" si="394"/>
        <v>0</v>
      </c>
      <c r="BI314">
        <f t="shared" si="412"/>
        <v>0</v>
      </c>
      <c r="BJ314">
        <f t="shared" si="395"/>
        <v>0</v>
      </c>
      <c r="BK314">
        <f t="shared" si="396"/>
        <v>0</v>
      </c>
      <c r="BL314">
        <f t="shared" si="397"/>
        <v>0</v>
      </c>
      <c r="BM314">
        <f t="shared" si="398"/>
        <v>0</v>
      </c>
      <c r="BN314">
        <f t="shared" si="399"/>
        <v>0</v>
      </c>
      <c r="BO314">
        <f t="shared" si="413"/>
        <v>0</v>
      </c>
      <c r="BP314">
        <f t="shared" si="414"/>
        <v>0</v>
      </c>
      <c r="BQ314">
        <f t="shared" si="415"/>
        <v>0</v>
      </c>
      <c r="BR314" s="13">
        <f t="shared" si="390"/>
        <v>5.6517396751192667E-4</v>
      </c>
      <c r="BS314" s="8">
        <f>BS$3*temperature!$I424</f>
        <v>-46.158473350460618</v>
      </c>
      <c r="BT314" s="8">
        <f>BT$3*temperature!$I424</f>
        <v>-42.662368097761494</v>
      </c>
      <c r="BU314" s="8">
        <f>BU$3*temperature!$I424</f>
        <v>-37.453885505838599</v>
      </c>
      <c r="BV314" s="8">
        <f t="shared" si="416"/>
        <v>-28.264451879400223</v>
      </c>
      <c r="BW314" s="8">
        <f t="shared" si="400"/>
        <v>-17.685569135833106</v>
      </c>
      <c r="BX314" s="8">
        <f t="shared" si="401"/>
        <v>-15.526406785511798</v>
      </c>
      <c r="BY314" s="15">
        <f t="shared" si="417"/>
        <v>0.38766493283257225</v>
      </c>
      <c r="BZ314" s="15">
        <f t="shared" si="402"/>
        <v>0.585452708689158</v>
      </c>
      <c r="CA314" s="15">
        <f t="shared" si="403"/>
        <v>0.585452708689158</v>
      </c>
      <c r="CB314" s="8">
        <f t="shared" si="418"/>
        <v>8.9470107355301955</v>
      </c>
      <c r="CC314" s="8">
        <f t="shared" si="404"/>
        <v>12.488399480964194</v>
      </c>
      <c r="CD314" s="8">
        <f t="shared" si="405"/>
        <v>10.963739360163402</v>
      </c>
      <c r="CE314" s="8">
        <f t="shared" si="419"/>
        <v>-37.211462614930419</v>
      </c>
      <c r="CF314" s="8">
        <f t="shared" si="406"/>
        <v>-30.1739686167973</v>
      </c>
      <c r="CG314" s="8">
        <f t="shared" si="407"/>
        <v>-26.490146145675197</v>
      </c>
      <c r="CH314" s="8">
        <f>CH$3*temperature!$I424+CH$4*temperature!$I424^2</f>
        <v>-37.211462614930426</v>
      </c>
      <c r="CI314" s="8">
        <f>CI$3*temperature!$I424+CI$4*temperature!$I424^2</f>
        <v>-30.17400454026788</v>
      </c>
      <c r="CJ314" s="8">
        <f>CJ$3*temperature!$I424+CJ$4*temperature!$I424^2</f>
        <v>-26.490164482107922</v>
      </c>
      <c r="CK314" s="13"/>
      <c r="CL314" s="13"/>
      <c r="CM314" s="13"/>
    </row>
    <row r="315" spans="1:91" x14ac:dyDescent="0.3">
      <c r="A315">
        <f t="shared" si="429"/>
        <v>2269</v>
      </c>
      <c r="B315" s="4">
        <f t="shared" si="430"/>
        <v>1165.4056455774842</v>
      </c>
      <c r="C315" s="4">
        <f t="shared" si="431"/>
        <v>2964.1697606359016</v>
      </c>
      <c r="D315" s="4">
        <f t="shared" si="432"/>
        <v>4369.9559008994966</v>
      </c>
      <c r="E315" s="11">
        <f t="shared" si="433"/>
        <v>6.9829951738500065E-9</v>
      </c>
      <c r="F315" s="11">
        <f t="shared" si="434"/>
        <v>1.3756968740582312E-8</v>
      </c>
      <c r="G315" s="11">
        <f t="shared" si="435"/>
        <v>2.8084362319103905E-8</v>
      </c>
      <c r="H315" s="4">
        <f t="shared" si="436"/>
        <v>244366.84520627119</v>
      </c>
      <c r="I315" s="4">
        <f t="shared" si="437"/>
        <v>125354.46517911072</v>
      </c>
      <c r="J315" s="4">
        <f t="shared" si="438"/>
        <v>45615.767697768584</v>
      </c>
      <c r="K315" s="4">
        <f t="shared" si="439"/>
        <v>209683.93806362766</v>
      </c>
      <c r="L315" s="4">
        <f t="shared" si="440"/>
        <v>42289.90756326267</v>
      </c>
      <c r="M315" s="4">
        <f t="shared" si="441"/>
        <v>10438.496115802724</v>
      </c>
      <c r="N315" s="11">
        <f t="shared" si="442"/>
        <v>7.7841307330550613E-4</v>
      </c>
      <c r="O315" s="11">
        <f t="shared" si="443"/>
        <v>1.8007888912068282E-3</v>
      </c>
      <c r="P315" s="11">
        <f t="shared" si="444"/>
        <v>1.682650670935093E-3</v>
      </c>
      <c r="Q315" s="4">
        <f t="shared" si="445"/>
        <v>2100.1676233515018</v>
      </c>
      <c r="R315" s="4">
        <f t="shared" si="446"/>
        <v>3143.1376179134409</v>
      </c>
      <c r="S315" s="4">
        <f t="shared" si="447"/>
        <v>2374.4493337872095</v>
      </c>
      <c r="T315" s="4">
        <f t="shared" si="448"/>
        <v>8.5943231029509768</v>
      </c>
      <c r="U315" s="4">
        <f t="shared" si="449"/>
        <v>25.073998069573502</v>
      </c>
      <c r="V315" s="4">
        <f t="shared" si="450"/>
        <v>52.0532581961426</v>
      </c>
      <c r="W315" s="11">
        <f t="shared" si="451"/>
        <v>-1.0734613539272964E-2</v>
      </c>
      <c r="X315" s="11">
        <f t="shared" si="452"/>
        <v>-1.217998157191269E-2</v>
      </c>
      <c r="Y315" s="11">
        <f t="shared" si="453"/>
        <v>-9.7425357312937999E-3</v>
      </c>
      <c r="Z315" s="4">
        <f t="shared" si="386"/>
        <v>1716.3373063210699</v>
      </c>
      <c r="AA315" s="4">
        <f t="shared" si="387"/>
        <v>9862.3768966318876</v>
      </c>
      <c r="AB315" s="4">
        <f t="shared" si="388"/>
        <v>70140.499050270198</v>
      </c>
      <c r="AC315" s="12">
        <f t="shared" si="454"/>
        <v>0.80909483574185914</v>
      </c>
      <c r="AD315" s="12">
        <f t="shared" si="455"/>
        <v>3.1051129126467769</v>
      </c>
      <c r="AE315" s="12">
        <f t="shared" si="456"/>
        <v>29.301120820161131</v>
      </c>
      <c r="AF315" s="11">
        <f t="shared" si="457"/>
        <v>-4.0504037456468023E-3</v>
      </c>
      <c r="AG315" s="11">
        <f t="shared" si="458"/>
        <v>2.9673830763510267E-4</v>
      </c>
      <c r="AH315" s="11">
        <f t="shared" si="459"/>
        <v>9.7937136394747881E-3</v>
      </c>
      <c r="AI315" s="1">
        <f t="shared" si="423"/>
        <v>484264.07947428257</v>
      </c>
      <c r="AJ315" s="1">
        <f t="shared" si="424"/>
        <v>245790.8648578297</v>
      </c>
      <c r="AK315" s="1">
        <f t="shared" si="425"/>
        <v>89559.446546876919</v>
      </c>
      <c r="AL315" s="10">
        <f t="shared" si="460"/>
        <v>99.991658119688282</v>
      </c>
      <c r="AM315" s="10">
        <f t="shared" si="461"/>
        <v>25.031498171453027</v>
      </c>
      <c r="AN315" s="10">
        <f t="shared" si="462"/>
        <v>7.7618546406246898</v>
      </c>
      <c r="AO315" s="7">
        <f t="shared" si="463"/>
        <v>1.5269600348025727E-3</v>
      </c>
      <c r="AP315" s="7">
        <f t="shared" si="464"/>
        <v>1.9235669134357622E-3</v>
      </c>
      <c r="AQ315" s="7">
        <f t="shared" si="465"/>
        <v>1.7449178951680407E-3</v>
      </c>
      <c r="AR315" s="1">
        <f t="shared" si="389"/>
        <v>244366.84520627119</v>
      </c>
      <c r="AS315" s="1">
        <f t="shared" si="384"/>
        <v>125354.46517911072</v>
      </c>
      <c r="AT315" s="1">
        <f t="shared" si="385"/>
        <v>45615.767697768584</v>
      </c>
      <c r="AU315" s="1">
        <f t="shared" si="426"/>
        <v>48873.369041254242</v>
      </c>
      <c r="AV315" s="1">
        <f t="shared" si="427"/>
        <v>25070.893035822144</v>
      </c>
      <c r="AW315" s="1">
        <f t="shared" si="428"/>
        <v>9123.1535395537176</v>
      </c>
      <c r="AX315" s="1">
        <f t="shared" si="408"/>
        <v>167747.15045090209</v>
      </c>
      <c r="AY315" s="1">
        <f t="shared" si="391"/>
        <v>33831.926050610135</v>
      </c>
      <c r="AZ315" s="1">
        <f t="shared" si="392"/>
        <v>8350.79689264218</v>
      </c>
      <c r="BA315" s="1">
        <f t="shared" si="409"/>
        <v>14020.078226725544</v>
      </c>
      <c r="BB315" s="1">
        <f t="shared" si="410"/>
        <v>30913.801274007747</v>
      </c>
      <c r="BC315" s="1">
        <f t="shared" si="411"/>
        <v>39461.19231064347</v>
      </c>
      <c r="BD315" s="1">
        <f t="shared" si="393"/>
        <v>46.308638421446368</v>
      </c>
      <c r="BE315">
        <f t="shared" si="420"/>
        <v>0</v>
      </c>
      <c r="BF315">
        <f t="shared" si="421"/>
        <v>0</v>
      </c>
      <c r="BG315">
        <f t="shared" si="422"/>
        <v>0</v>
      </c>
      <c r="BH315">
        <f t="shared" si="394"/>
        <v>0</v>
      </c>
      <c r="BI315">
        <f t="shared" si="412"/>
        <v>0</v>
      </c>
      <c r="BJ315">
        <f t="shared" si="395"/>
        <v>0</v>
      </c>
      <c r="BK315">
        <f t="shared" si="396"/>
        <v>0</v>
      </c>
      <c r="BL315">
        <f t="shared" si="397"/>
        <v>0</v>
      </c>
      <c r="BM315">
        <f t="shared" si="398"/>
        <v>0</v>
      </c>
      <c r="BN315">
        <f t="shared" si="399"/>
        <v>0</v>
      </c>
      <c r="BO315">
        <f t="shared" si="413"/>
        <v>0</v>
      </c>
      <c r="BP315">
        <f t="shared" si="414"/>
        <v>0</v>
      </c>
      <c r="BQ315">
        <f t="shared" si="415"/>
        <v>0</v>
      </c>
      <c r="BR315" s="13">
        <f t="shared" si="390"/>
        <v>5.4871258981740447E-4</v>
      </c>
      <c r="BS315" s="8">
        <f>BS$3*temperature!$I425</f>
        <v>-46.254002007508113</v>
      </c>
      <c r="BT315" s="8">
        <f>BT$3*temperature!$I425</f>
        <v>-42.750661285014495</v>
      </c>
      <c r="BU315" s="8">
        <f>BU$3*temperature!$I425</f>
        <v>-37.531399321263514</v>
      </c>
      <c r="BV315" s="8">
        <f t="shared" si="416"/>
        <v>-28.285837672624229</v>
      </c>
      <c r="BW315" s="8">
        <f t="shared" si="400"/>
        <v>-17.670372372144904</v>
      </c>
      <c r="BX315" s="8">
        <f t="shared" si="401"/>
        <v>-15.513065335596664</v>
      </c>
      <c r="BY315" s="15">
        <f t="shared" si="417"/>
        <v>0.38846723645593362</v>
      </c>
      <c r="BZ315" s="15">
        <f t="shared" si="402"/>
        <v>0.58666434995383454</v>
      </c>
      <c r="CA315" s="15">
        <f t="shared" si="403"/>
        <v>0.58666434995383465</v>
      </c>
      <c r="CB315" s="8">
        <f t="shared" si="418"/>
        <v>8.984082167441942</v>
      </c>
      <c r="CC315" s="8">
        <f t="shared" si="404"/>
        <v>12.540144456434795</v>
      </c>
      <c r="CD315" s="8">
        <f t="shared" si="405"/>
        <v>11.009166992833425</v>
      </c>
      <c r="CE315" s="8">
        <f t="shared" si="419"/>
        <v>-37.269919840066173</v>
      </c>
      <c r="CF315" s="8">
        <f t="shared" si="406"/>
        <v>-30.210516828579699</v>
      </c>
      <c r="CG315" s="8">
        <f t="shared" si="407"/>
        <v>-26.522232328430089</v>
      </c>
      <c r="CH315" s="8">
        <f>CH$3*temperature!$I425+CH$4*temperature!$I425^2</f>
        <v>-37.269919840066173</v>
      </c>
      <c r="CI315" s="8">
        <f>CI$3*temperature!$I425+CI$4*temperature!$I425^2</f>
        <v>-30.210552721181884</v>
      </c>
      <c r="CJ315" s="8">
        <f>CJ$3*temperature!$I425+CJ$4*temperature!$I425^2</f>
        <v>-26.522250649106702</v>
      </c>
      <c r="CK315" s="13"/>
      <c r="CL315" s="13"/>
      <c r="CM315" s="13"/>
    </row>
    <row r="316" spans="1:91" x14ac:dyDescent="0.3">
      <c r="A316">
        <f t="shared" si="429"/>
        <v>2270</v>
      </c>
      <c r="B316" s="4">
        <f t="shared" si="430"/>
        <v>1165.4056533086052</v>
      </c>
      <c r="C316" s="4">
        <f t="shared" si="431"/>
        <v>2964.1697993749926</v>
      </c>
      <c r="D316" s="4">
        <f t="shared" si="432"/>
        <v>4369.95601749055</v>
      </c>
      <c r="E316" s="11">
        <f t="shared" si="433"/>
        <v>6.6338454151575061E-9</v>
      </c>
      <c r="F316" s="11">
        <f t="shared" si="434"/>
        <v>1.3069120303553195E-8</v>
      </c>
      <c r="G316" s="11">
        <f t="shared" si="435"/>
        <v>2.6680144203148707E-8</v>
      </c>
      <c r="H316" s="4">
        <f t="shared" si="436"/>
        <v>244553.51791733957</v>
      </c>
      <c r="I316" s="4">
        <f t="shared" si="437"/>
        <v>125577.63895037543</v>
      </c>
      <c r="J316" s="4">
        <f t="shared" si="438"/>
        <v>45691.665669840528</v>
      </c>
      <c r="K316" s="4">
        <f t="shared" si="439"/>
        <v>209844.1149852399</v>
      </c>
      <c r="L316" s="4">
        <f t="shared" si="440"/>
        <v>42365.197492010746</v>
      </c>
      <c r="M316" s="4">
        <f t="shared" si="441"/>
        <v>10455.863969102142</v>
      </c>
      <c r="N316" s="11">
        <f t="shared" si="442"/>
        <v>7.6389695410816749E-4</v>
      </c>
      <c r="O316" s="11">
        <f t="shared" si="443"/>
        <v>1.7803285248483292E-3</v>
      </c>
      <c r="P316" s="11">
        <f t="shared" si="444"/>
        <v>1.6638271554390016E-3</v>
      </c>
      <c r="Q316" s="4">
        <f t="shared" si="445"/>
        <v>2079.2102393253185</v>
      </c>
      <c r="R316" s="4">
        <f t="shared" si="446"/>
        <v>3110.3819609031752</v>
      </c>
      <c r="S316" s="4">
        <f t="shared" si="447"/>
        <v>2355.2284228536419</v>
      </c>
      <c r="T316" s="4">
        <f t="shared" si="448"/>
        <v>8.5020663658091529</v>
      </c>
      <c r="U316" s="4">
        <f t="shared" si="449"/>
        <v>24.768597235151923</v>
      </c>
      <c r="V316" s="4">
        <f t="shared" si="450"/>
        <v>51.546127468236421</v>
      </c>
      <c r="W316" s="11">
        <f t="shared" si="451"/>
        <v>-1.0734613539272964E-2</v>
      </c>
      <c r="X316" s="11">
        <f t="shared" si="452"/>
        <v>-1.217998157191269E-2</v>
      </c>
      <c r="Y316" s="11">
        <f t="shared" si="453"/>
        <v>-9.7425357312937999E-3</v>
      </c>
      <c r="Z316" s="4">
        <f t="shared" si="386"/>
        <v>1692.3521913354132</v>
      </c>
      <c r="AA316" s="4">
        <f t="shared" si="387"/>
        <v>9762.6933093139178</v>
      </c>
      <c r="AB316" s="4">
        <f t="shared" si="388"/>
        <v>70255.414905978789</v>
      </c>
      <c r="AC316" s="12">
        <f t="shared" si="454"/>
        <v>0.80581767498858681</v>
      </c>
      <c r="AD316" s="12">
        <f t="shared" si="455"/>
        <v>3.1060343185974917</v>
      </c>
      <c r="AE316" s="12">
        <f t="shared" si="456"/>
        <v>29.588087606789443</v>
      </c>
      <c r="AF316" s="11">
        <f t="shared" si="457"/>
        <v>-4.0504037456468023E-3</v>
      </c>
      <c r="AG316" s="11">
        <f t="shared" si="458"/>
        <v>2.9673830763510267E-4</v>
      </c>
      <c r="AH316" s="11">
        <f t="shared" si="459"/>
        <v>9.7937136394747881E-3</v>
      </c>
      <c r="AI316" s="1">
        <f t="shared" si="423"/>
        <v>484711.04056810855</v>
      </c>
      <c r="AJ316" s="1">
        <f t="shared" si="424"/>
        <v>246282.67140786888</v>
      </c>
      <c r="AK316" s="1">
        <f t="shared" si="425"/>
        <v>89726.655431742955</v>
      </c>
      <c r="AL316" s="10">
        <f t="shared" si="460"/>
        <v>100.14281455279307</v>
      </c>
      <c r="AM316" s="10">
        <f t="shared" si="461"/>
        <v>25.079166435512601</v>
      </c>
      <c r="AN316" s="10">
        <f t="shared" si="462"/>
        <v>7.775263001696187</v>
      </c>
      <c r="AO316" s="7">
        <f t="shared" si="463"/>
        <v>1.511690434454547E-3</v>
      </c>
      <c r="AP316" s="7">
        <f t="shared" si="464"/>
        <v>1.9043312443014046E-3</v>
      </c>
      <c r="AQ316" s="7">
        <f t="shared" si="465"/>
        <v>1.7274687162163603E-3</v>
      </c>
      <c r="AR316" s="1">
        <f t="shared" si="389"/>
        <v>244553.51791733957</v>
      </c>
      <c r="AS316" s="1">
        <f t="shared" si="384"/>
        <v>125577.63895037543</v>
      </c>
      <c r="AT316" s="1">
        <f t="shared" si="385"/>
        <v>45691.665669840528</v>
      </c>
      <c r="AU316" s="1">
        <f t="shared" si="426"/>
        <v>48910.703583467919</v>
      </c>
      <c r="AV316" s="1">
        <f t="shared" si="427"/>
        <v>25115.527790075088</v>
      </c>
      <c r="AW316" s="1">
        <f t="shared" si="428"/>
        <v>9138.3331339681063</v>
      </c>
      <c r="AX316" s="1">
        <f t="shared" si="408"/>
        <v>167875.29198819192</v>
      </c>
      <c r="AY316" s="1">
        <f t="shared" si="391"/>
        <v>33892.157993608598</v>
      </c>
      <c r="AZ316" s="1">
        <f t="shared" si="392"/>
        <v>8364.6911752817141</v>
      </c>
      <c r="BA316" s="1">
        <f t="shared" si="409"/>
        <v>14020.96822970494</v>
      </c>
      <c r="BB316" s="1">
        <f t="shared" si="410"/>
        <v>30919.074182066975</v>
      </c>
      <c r="BC316" s="1">
        <f t="shared" si="411"/>
        <v>39468.458172944651</v>
      </c>
      <c r="BD316" s="1">
        <f t="shared" si="393"/>
        <v>44.966997047032741</v>
      </c>
      <c r="BE316">
        <f t="shared" si="420"/>
        <v>0</v>
      </c>
      <c r="BF316">
        <f t="shared" si="421"/>
        <v>0</v>
      </c>
      <c r="BG316">
        <f t="shared" si="422"/>
        <v>0</v>
      </c>
      <c r="BH316">
        <f t="shared" si="394"/>
        <v>0</v>
      </c>
      <c r="BI316">
        <f t="shared" si="412"/>
        <v>0</v>
      </c>
      <c r="BJ316">
        <f t="shared" si="395"/>
        <v>0</v>
      </c>
      <c r="BK316">
        <f t="shared" si="396"/>
        <v>0</v>
      </c>
      <c r="BL316">
        <f t="shared" si="397"/>
        <v>0</v>
      </c>
      <c r="BM316">
        <f t="shared" si="398"/>
        <v>0</v>
      </c>
      <c r="BN316">
        <f t="shared" si="399"/>
        <v>0</v>
      </c>
      <c r="BO316">
        <f t="shared" si="413"/>
        <v>0</v>
      </c>
      <c r="BP316">
        <f t="shared" si="414"/>
        <v>0</v>
      </c>
      <c r="BQ316">
        <f t="shared" si="415"/>
        <v>0</v>
      </c>
      <c r="BR316" s="13">
        <f t="shared" si="390"/>
        <v>5.3273066972563544E-4</v>
      </c>
      <c r="BS316" s="8">
        <f>BS$3*temperature!$I426</f>
        <v>-46.34916168414081</v>
      </c>
      <c r="BT316" s="8">
        <f>BT$3*temperature!$I426</f>
        <v>-42.838613438928775</v>
      </c>
      <c r="BU316" s="8">
        <f>BU$3*temperature!$I426</f>
        <v>-37.608613738783625</v>
      </c>
      <c r="BV316" s="8">
        <f t="shared" si="416"/>
        <v>-28.306988463987366</v>
      </c>
      <c r="BW316" s="8">
        <f t="shared" si="400"/>
        <v>-17.655021584807901</v>
      </c>
      <c r="BX316" s="8">
        <f t="shared" si="401"/>
        <v>-15.499588666180962</v>
      </c>
      <c r="BY316" s="15">
        <f t="shared" si="417"/>
        <v>0.38926644117334475</v>
      </c>
      <c r="BZ316" s="15">
        <f t="shared" si="402"/>
        <v>0.58787131124173508</v>
      </c>
      <c r="CA316" s="15">
        <f t="shared" si="403"/>
        <v>0.58787131124173508</v>
      </c>
      <c r="CB316" s="8">
        <f t="shared" si="418"/>
        <v>9.021086610076722</v>
      </c>
      <c r="CC316" s="8">
        <f t="shared" si="404"/>
        <v>12.591795927060437</v>
      </c>
      <c r="CD316" s="8">
        <f t="shared" si="405"/>
        <v>11.054512536301329</v>
      </c>
      <c r="CE316" s="8">
        <f t="shared" si="419"/>
        <v>-37.328075074064088</v>
      </c>
      <c r="CF316" s="8">
        <f t="shared" si="406"/>
        <v>-30.246817511868336</v>
      </c>
      <c r="CG316" s="8">
        <f t="shared" si="407"/>
        <v>-26.554101202482293</v>
      </c>
      <c r="CH316" s="8">
        <f>CH$3*temperature!$I426+CH$4*temperature!$I426^2</f>
        <v>-37.328075074064088</v>
      </c>
      <c r="CI316" s="8">
        <f>CI$3*temperature!$I426+CI$4*temperature!$I426^2</f>
        <v>-30.246853373289277</v>
      </c>
      <c r="CJ316" s="8">
        <f>CJ$3*temperature!$I426+CJ$4*temperature!$I426^2</f>
        <v>-26.554119507243101</v>
      </c>
      <c r="CK316" s="13"/>
      <c r="CL316" s="13"/>
      <c r="CM316" s="13"/>
    </row>
    <row r="317" spans="1:91" x14ac:dyDescent="0.3">
      <c r="A317">
        <f t="shared" si="429"/>
        <v>2271</v>
      </c>
      <c r="B317" s="4">
        <f t="shared" si="430"/>
        <v>1165.4056606531703</v>
      </c>
      <c r="C317" s="4">
        <f t="shared" si="431"/>
        <v>2964.1698361771296</v>
      </c>
      <c r="D317" s="4">
        <f t="shared" si="432"/>
        <v>4369.9561282520535</v>
      </c>
      <c r="E317" s="11">
        <f t="shared" si="433"/>
        <v>6.3021531443996307E-9</v>
      </c>
      <c r="F317" s="11">
        <f t="shared" si="434"/>
        <v>1.2415664288375536E-8</v>
      </c>
      <c r="G317" s="11">
        <f t="shared" si="435"/>
        <v>2.534613699299127E-8</v>
      </c>
      <c r="H317" s="4">
        <f t="shared" si="436"/>
        <v>244736.82146124993</v>
      </c>
      <c r="I317" s="4">
        <f t="shared" si="437"/>
        <v>125798.66696854631</v>
      </c>
      <c r="J317" s="4">
        <f t="shared" si="438"/>
        <v>45766.838573188557</v>
      </c>
      <c r="K317" s="4">
        <f t="shared" si="439"/>
        <v>210001.40099206593</v>
      </c>
      <c r="L317" s="4">
        <f t="shared" si="440"/>
        <v>42439.763549712123</v>
      </c>
      <c r="M317" s="4">
        <f t="shared" si="441"/>
        <v>10473.065914163975</v>
      </c>
      <c r="N317" s="11">
        <f t="shared" si="442"/>
        <v>7.4953737366945106E-4</v>
      </c>
      <c r="O317" s="11">
        <f t="shared" si="443"/>
        <v>1.7600781328928061E-3</v>
      </c>
      <c r="P317" s="11">
        <f t="shared" si="444"/>
        <v>1.6451959505849878E-3</v>
      </c>
      <c r="Q317" s="4">
        <f t="shared" si="445"/>
        <v>2058.432450380717</v>
      </c>
      <c r="R317" s="4">
        <f t="shared" si="446"/>
        <v>3077.905439931179</v>
      </c>
      <c r="S317" s="4">
        <f t="shared" si="447"/>
        <v>2336.1196467672862</v>
      </c>
      <c r="T317" s="4">
        <f t="shared" si="448"/>
        <v>8.4107999690869413</v>
      </c>
      <c r="U317" s="4">
        <f t="shared" si="449"/>
        <v>24.466916177265645</v>
      </c>
      <c r="V317" s="4">
        <f t="shared" si="450"/>
        <v>51.043937479567305</v>
      </c>
      <c r="W317" s="11">
        <f t="shared" si="451"/>
        <v>-1.0734613539272964E-2</v>
      </c>
      <c r="X317" s="11">
        <f t="shared" si="452"/>
        <v>-1.217998157191269E-2</v>
      </c>
      <c r="Y317" s="11">
        <f t="shared" si="453"/>
        <v>-9.7425357312937999E-3</v>
      </c>
      <c r="Z317" s="4">
        <f t="shared" si="386"/>
        <v>1668.6780537426434</v>
      </c>
      <c r="AA317" s="4">
        <f t="shared" si="387"/>
        <v>9663.8198893891658</v>
      </c>
      <c r="AB317" s="4">
        <f t="shared" si="388"/>
        <v>70369.196541755271</v>
      </c>
      <c r="AC317" s="12">
        <f t="shared" si="454"/>
        <v>0.80255378805950461</v>
      </c>
      <c r="AD317" s="12">
        <f t="shared" si="455"/>
        <v>3.1069559979646488</v>
      </c>
      <c r="AE317" s="12">
        <f t="shared" si="456"/>
        <v>29.87786486395003</v>
      </c>
      <c r="AF317" s="11">
        <f t="shared" si="457"/>
        <v>-4.0504037456468023E-3</v>
      </c>
      <c r="AG317" s="11">
        <f t="shared" si="458"/>
        <v>2.9673830763510267E-4</v>
      </c>
      <c r="AH317" s="11">
        <f t="shared" si="459"/>
        <v>9.7937136394747881E-3</v>
      </c>
      <c r="AI317" s="1">
        <f t="shared" si="423"/>
        <v>485150.64009476564</v>
      </c>
      <c r="AJ317" s="1">
        <f t="shared" si="424"/>
        <v>246769.93205715707</v>
      </c>
      <c r="AK317" s="1">
        <f t="shared" si="425"/>
        <v>89892.323022536759</v>
      </c>
      <c r="AL317" s="10">
        <f t="shared" si="460"/>
        <v>100.2926856382835</v>
      </c>
      <c r="AM317" s="10">
        <f t="shared" si="461"/>
        <v>25.126447885334542</v>
      </c>
      <c r="AN317" s="10">
        <f t="shared" si="462"/>
        <v>7.7885602100560147</v>
      </c>
      <c r="AO317" s="7">
        <f t="shared" si="463"/>
        <v>1.4965735301100014E-3</v>
      </c>
      <c r="AP317" s="7">
        <f t="shared" si="464"/>
        <v>1.8852879318583906E-3</v>
      </c>
      <c r="AQ317" s="7">
        <f t="shared" si="465"/>
        <v>1.7101940290541967E-3</v>
      </c>
      <c r="AR317" s="1">
        <f t="shared" si="389"/>
        <v>244736.82146124993</v>
      </c>
      <c r="AS317" s="1">
        <f t="shared" ref="AS317:AS346" si="466">MAX(0.3*C317,AM317*AJ317^$AR$5*C317^(1-$AR$5)*(1-BJ316+CF316/100))</f>
        <v>125798.66696854631</v>
      </c>
      <c r="AT317" s="1">
        <f t="shared" ref="AT317:AT346" si="467">MAX(0.3*D317,AN317*AK317^$AR$5*D317^(1-$AR$5)*(1-BK316+CG316/100))</f>
        <v>45766.838573188557</v>
      </c>
      <c r="AU317" s="1">
        <f t="shared" si="426"/>
        <v>48947.364292249986</v>
      </c>
      <c r="AV317" s="1">
        <f t="shared" si="427"/>
        <v>25159.733393709263</v>
      </c>
      <c r="AW317" s="1">
        <f t="shared" si="428"/>
        <v>9153.3677146377122</v>
      </c>
      <c r="AX317" s="1">
        <f t="shared" si="408"/>
        <v>168001.12079365275</v>
      </c>
      <c r="AY317" s="1">
        <f t="shared" si="391"/>
        <v>33951.8108397697</v>
      </c>
      <c r="AZ317" s="1">
        <f t="shared" si="392"/>
        <v>8378.4527313311792</v>
      </c>
      <c r="BA317" s="1">
        <f t="shared" si="409"/>
        <v>14021.841505962762</v>
      </c>
      <c r="BB317" s="1">
        <f t="shared" si="410"/>
        <v>30924.28715052507</v>
      </c>
      <c r="BC317" s="1">
        <f t="shared" si="411"/>
        <v>39475.64269990856</v>
      </c>
      <c r="BD317" s="1">
        <f t="shared" si="393"/>
        <v>43.664142518560702</v>
      </c>
      <c r="BE317">
        <f t="shared" si="420"/>
        <v>0</v>
      </c>
      <c r="BF317">
        <f t="shared" si="421"/>
        <v>0</v>
      </c>
      <c r="BG317">
        <f t="shared" si="422"/>
        <v>0</v>
      </c>
      <c r="BH317">
        <f t="shared" si="394"/>
        <v>0</v>
      </c>
      <c r="BI317">
        <f t="shared" si="412"/>
        <v>0</v>
      </c>
      <c r="BJ317">
        <f t="shared" si="395"/>
        <v>0</v>
      </c>
      <c r="BK317">
        <f t="shared" si="396"/>
        <v>0</v>
      </c>
      <c r="BL317">
        <f t="shared" si="397"/>
        <v>0</v>
      </c>
      <c r="BM317">
        <f t="shared" si="398"/>
        <v>0</v>
      </c>
      <c r="BN317">
        <f t="shared" si="399"/>
        <v>0</v>
      </c>
      <c r="BO317">
        <f t="shared" si="413"/>
        <v>0</v>
      </c>
      <c r="BP317">
        <f t="shared" si="414"/>
        <v>0</v>
      </c>
      <c r="BQ317">
        <f t="shared" si="415"/>
        <v>0</v>
      </c>
      <c r="BR317" s="13">
        <f t="shared" si="390"/>
        <v>5.1721424245207328E-4</v>
      </c>
      <c r="BS317" s="8">
        <f>BS$3*temperature!$I427</f>
        <v>-46.443955251772557</v>
      </c>
      <c r="BT317" s="8">
        <f>BT$3*temperature!$I427</f>
        <v>-42.926227213433414</v>
      </c>
      <c r="BU317" s="8">
        <f>BU$3*temperature!$I427</f>
        <v>-37.685531088320147</v>
      </c>
      <c r="BV317" s="8">
        <f t="shared" si="416"/>
        <v>-28.327906654186748</v>
      </c>
      <c r="BW317" s="8">
        <f t="shared" si="400"/>
        <v>-17.639518770716233</v>
      </c>
      <c r="BX317" s="8">
        <f t="shared" si="401"/>
        <v>-15.485978530365781</v>
      </c>
      <c r="BY317" s="15">
        <f t="shared" si="417"/>
        <v>0.39006257110056108</v>
      </c>
      <c r="BZ317" s="15">
        <f t="shared" si="402"/>
        <v>0.58907362897254367</v>
      </c>
      <c r="CA317" s="15">
        <f t="shared" si="403"/>
        <v>0.58907362897254378</v>
      </c>
      <c r="CB317" s="8">
        <f t="shared" si="418"/>
        <v>9.0580242987929047</v>
      </c>
      <c r="CC317" s="8">
        <f t="shared" si="404"/>
        <v>12.643354221358592</v>
      </c>
      <c r="CD317" s="8">
        <f t="shared" si="405"/>
        <v>11.099776278977183</v>
      </c>
      <c r="CE317" s="8">
        <f t="shared" si="419"/>
        <v>-37.385930952979649</v>
      </c>
      <c r="CF317" s="8">
        <f t="shared" si="406"/>
        <v>-30.282872992074825</v>
      </c>
      <c r="CG317" s="8">
        <f t="shared" si="407"/>
        <v>-26.585754809342966</v>
      </c>
      <c r="CH317" s="8">
        <f>CH$3*temperature!$I427+CH$4*temperature!$I427^2</f>
        <v>-37.385930952979656</v>
      </c>
      <c r="CI317" s="8">
        <f>CI$3*temperature!$I427+CI$4*temperature!$I427^2</f>
        <v>-30.282908822005716</v>
      </c>
      <c r="CJ317" s="8">
        <f>CJ$3*temperature!$I427+CJ$4*temperature!$I427^2</f>
        <v>-26.585773098030351</v>
      </c>
      <c r="CK317" s="13"/>
      <c r="CL317" s="13"/>
      <c r="CM317" s="13"/>
    </row>
    <row r="318" spans="1:91" x14ac:dyDescent="0.3">
      <c r="A318">
        <f t="shared" si="429"/>
        <v>2272</v>
      </c>
      <c r="B318" s="4">
        <f t="shared" si="430"/>
        <v>1165.4056676305072</v>
      </c>
      <c r="C318" s="4">
        <f t="shared" si="431"/>
        <v>2964.1698711391605</v>
      </c>
      <c r="D318" s="4">
        <f t="shared" si="432"/>
        <v>4369.9562334754846</v>
      </c>
      <c r="E318" s="11">
        <f t="shared" si="433"/>
        <v>5.987045487179649E-9</v>
      </c>
      <c r="F318" s="11">
        <f t="shared" si="434"/>
        <v>1.1794881073956759E-8</v>
      </c>
      <c r="G318" s="11">
        <f t="shared" si="435"/>
        <v>2.4078830143341707E-8</v>
      </c>
      <c r="H318" s="4">
        <f t="shared" si="436"/>
        <v>244916.78592935405</v>
      </c>
      <c r="I318" s="4">
        <f t="shared" si="437"/>
        <v>126017.56262100491</v>
      </c>
      <c r="J318" s="4">
        <f t="shared" si="438"/>
        <v>45841.291118427493</v>
      </c>
      <c r="K318" s="4">
        <f t="shared" si="439"/>
        <v>210155.82190132709</v>
      </c>
      <c r="L318" s="4">
        <f t="shared" si="440"/>
        <v>42513.610251552513</v>
      </c>
      <c r="M318" s="4">
        <f t="shared" si="441"/>
        <v>10490.103028324678</v>
      </c>
      <c r="N318" s="11">
        <f t="shared" si="442"/>
        <v>7.3533275745618631E-4</v>
      </c>
      <c r="O318" s="11">
        <f t="shared" si="443"/>
        <v>1.7400356567465192E-3</v>
      </c>
      <c r="P318" s="11">
        <f t="shared" si="444"/>
        <v>1.6267551737321195E-3</v>
      </c>
      <c r="Q318" s="4">
        <f t="shared" si="445"/>
        <v>2037.8333702763055</v>
      </c>
      <c r="R318" s="4">
        <f t="shared" si="446"/>
        <v>3045.7070776264477</v>
      </c>
      <c r="S318" s="4">
        <f t="shared" si="447"/>
        <v>2317.1232436444129</v>
      </c>
      <c r="T318" s="4">
        <f t="shared" si="448"/>
        <v>8.3205132818626648</v>
      </c>
      <c r="U318" s="4">
        <f t="shared" si="449"/>
        <v>24.168909589105017</v>
      </c>
      <c r="V318" s="4">
        <f t="shared" si="450"/>
        <v>50.546640094806691</v>
      </c>
      <c r="W318" s="11">
        <f t="shared" si="451"/>
        <v>-1.0734613539272964E-2</v>
      </c>
      <c r="X318" s="11">
        <f t="shared" si="452"/>
        <v>-1.217998157191269E-2</v>
      </c>
      <c r="Y318" s="11">
        <f t="shared" si="453"/>
        <v>-9.7425357312937999E-3</v>
      </c>
      <c r="Z318" s="4">
        <f t="shared" ref="Z318:Z346" si="468">Q317*AC318*(1-BE317)</f>
        <v>1645.311482348633</v>
      </c>
      <c r="AA318" s="4">
        <f t="shared" ref="AA318:AA346" si="469">R317*AD318*(1-BF317)</f>
        <v>9565.754451499919</v>
      </c>
      <c r="AB318" s="4">
        <f t="shared" ref="AB318:AB346" si="470">S317*AE318*(1-BG317)</f>
        <v>70481.851352759448</v>
      </c>
      <c r="AC318" s="12">
        <f t="shared" si="454"/>
        <v>0.79930312119026536</v>
      </c>
      <c r="AD318" s="12">
        <f t="shared" si="455"/>
        <v>3.1078779508293817</v>
      </c>
      <c r="AE318" s="12">
        <f t="shared" si="456"/>
        <v>30.170480116586482</v>
      </c>
      <c r="AF318" s="11">
        <f t="shared" si="457"/>
        <v>-4.0504037456468023E-3</v>
      </c>
      <c r="AG318" s="11">
        <f t="shared" si="458"/>
        <v>2.9673830763510267E-4</v>
      </c>
      <c r="AH318" s="11">
        <f t="shared" si="459"/>
        <v>9.7937136394747881E-3</v>
      </c>
      <c r="AI318" s="1">
        <f t="shared" si="423"/>
        <v>485582.94037753902</v>
      </c>
      <c r="AJ318" s="1">
        <f t="shared" si="424"/>
        <v>247252.67224515064</v>
      </c>
      <c r="AK318" s="1">
        <f t="shared" si="425"/>
        <v>90056.458434920802</v>
      </c>
      <c r="AL318" s="10">
        <f t="shared" si="460"/>
        <v>100.4412800630875</v>
      </c>
      <c r="AM318" s="10">
        <f t="shared" si="461"/>
        <v>25.17334476841355</v>
      </c>
      <c r="AN318" s="10">
        <f t="shared" si="462"/>
        <v>7.8017469597305205</v>
      </c>
      <c r="AO318" s="7">
        <f t="shared" si="463"/>
        <v>1.4816077948089014E-3</v>
      </c>
      <c r="AP318" s="7">
        <f t="shared" si="464"/>
        <v>1.8664350525398068E-3</v>
      </c>
      <c r="AQ318" s="7">
        <f t="shared" si="465"/>
        <v>1.6930920887636548E-3</v>
      </c>
      <c r="AR318" s="1">
        <f t="shared" ref="AR318:AR346" si="471">MAX(0.3*B318,AL318*AI318^$AR$5*B318^(1-$AR$5)*(1-BI317+CE317/100))</f>
        <v>244916.78592935405</v>
      </c>
      <c r="AS318" s="1">
        <f t="shared" si="466"/>
        <v>126017.56262100491</v>
      </c>
      <c r="AT318" s="1">
        <f t="shared" si="467"/>
        <v>45841.291118427493</v>
      </c>
      <c r="AU318" s="1">
        <f t="shared" si="426"/>
        <v>48983.357185870816</v>
      </c>
      <c r="AV318" s="1">
        <f t="shared" si="427"/>
        <v>25203.512524200982</v>
      </c>
      <c r="AW318" s="1">
        <f t="shared" si="428"/>
        <v>9168.2582236854996</v>
      </c>
      <c r="AX318" s="1">
        <f t="shared" si="408"/>
        <v>168124.65752106166</v>
      </c>
      <c r="AY318" s="1">
        <f t="shared" si="391"/>
        <v>34010.888201242014</v>
      </c>
      <c r="AZ318" s="1">
        <f t="shared" si="392"/>
        <v>8392.0824226597433</v>
      </c>
      <c r="BA318" s="1">
        <f t="shared" si="409"/>
        <v>14022.698235953938</v>
      </c>
      <c r="BB318" s="1">
        <f t="shared" si="410"/>
        <v>30929.440794396178</v>
      </c>
      <c r="BC318" s="1">
        <f t="shared" si="411"/>
        <v>39482.746723432421</v>
      </c>
      <c r="BD318" s="1">
        <f t="shared" si="393"/>
        <v>42.398956768611647</v>
      </c>
      <c r="BE318">
        <f t="shared" si="420"/>
        <v>0</v>
      </c>
      <c r="BF318">
        <f t="shared" si="421"/>
        <v>0</v>
      </c>
      <c r="BG318">
        <f t="shared" si="422"/>
        <v>0</v>
      </c>
      <c r="BH318">
        <f t="shared" si="394"/>
        <v>0</v>
      </c>
      <c r="BI318">
        <f t="shared" si="412"/>
        <v>0</v>
      </c>
      <c r="BJ318">
        <f t="shared" si="395"/>
        <v>0</v>
      </c>
      <c r="BK318">
        <f t="shared" si="396"/>
        <v>0</v>
      </c>
      <c r="BL318">
        <f t="shared" si="397"/>
        <v>0</v>
      </c>
      <c r="BM318">
        <f t="shared" si="398"/>
        <v>0</v>
      </c>
      <c r="BN318">
        <f t="shared" si="399"/>
        <v>0</v>
      </c>
      <c r="BO318">
        <f t="shared" si="413"/>
        <v>0</v>
      </c>
      <c r="BP318">
        <f t="shared" si="414"/>
        <v>0</v>
      </c>
      <c r="BQ318">
        <f t="shared" si="415"/>
        <v>0</v>
      </c>
      <c r="BR318" s="13">
        <f t="shared" ref="BR318:BR346" si="472">BR317/(1+BR$5)</f>
        <v>5.0214974995346925E-4</v>
      </c>
      <c r="BS318" s="8">
        <f>BS$3*temperature!$I428</f>
        <v>-46.538385553214233</v>
      </c>
      <c r="BT318" s="8">
        <f>BT$3*temperature!$I428</f>
        <v>-43.013505236020947</v>
      </c>
      <c r="BU318" s="8">
        <f>BU$3*temperature!$I428</f>
        <v>-37.762153676585257</v>
      </c>
      <c r="BV318" s="8">
        <f t="shared" si="416"/>
        <v>-28.348594612597918</v>
      </c>
      <c r="BW318" s="8">
        <f t="shared" si="400"/>
        <v>-17.623865896532834</v>
      </c>
      <c r="BX318" s="8">
        <f t="shared" si="401"/>
        <v>-15.472236654711834</v>
      </c>
      <c r="BY318" s="15">
        <f t="shared" si="417"/>
        <v>0.39085565011311429</v>
      </c>
      <c r="BZ318" s="15">
        <f t="shared" si="402"/>
        <v>0.59027133920315755</v>
      </c>
      <c r="CA318" s="15">
        <f t="shared" si="403"/>
        <v>0.59027133920315766</v>
      </c>
      <c r="CB318" s="8">
        <f t="shared" si="418"/>
        <v>9.0948954703081561</v>
      </c>
      <c r="CC318" s="8">
        <f t="shared" si="404"/>
        <v>12.694819669744057</v>
      </c>
      <c r="CD318" s="8">
        <f t="shared" si="405"/>
        <v>11.144958510936712</v>
      </c>
      <c r="CE318" s="8">
        <f t="shared" si="419"/>
        <v>-37.443490082906074</v>
      </c>
      <c r="CF318" s="8">
        <f t="shared" si="406"/>
        <v>-30.318685566276891</v>
      </c>
      <c r="CG318" s="8">
        <f t="shared" si="407"/>
        <v>-26.617195165648546</v>
      </c>
      <c r="CH318" s="8">
        <f>CH$3*temperature!$I428+CH$4*temperature!$I428^2</f>
        <v>-37.443490082906074</v>
      </c>
      <c r="CI318" s="8">
        <f>CI$3*temperature!$I428+CI$4*temperature!$I428^2</f>
        <v>-30.318721364412923</v>
      </c>
      <c r="CJ318" s="8">
        <f>CJ$3*temperature!$I428+CJ$4*temperature!$I428^2</f>
        <v>-26.617213438106926</v>
      </c>
      <c r="CK318" s="13"/>
      <c r="CL318" s="13"/>
      <c r="CM318" s="13"/>
    </row>
    <row r="319" spans="1:91" x14ac:dyDescent="0.3">
      <c r="A319">
        <f t="shared" si="429"/>
        <v>2273</v>
      </c>
      <c r="B319" s="4">
        <f t="shared" si="430"/>
        <v>1165.4056742589771</v>
      </c>
      <c r="C319" s="4">
        <f t="shared" si="431"/>
        <v>2964.1699043530903</v>
      </c>
      <c r="D319" s="4">
        <f t="shared" si="432"/>
        <v>4369.9563334377472</v>
      </c>
      <c r="E319" s="11">
        <f t="shared" si="433"/>
        <v>5.6876932128206659E-9</v>
      </c>
      <c r="F319" s="11">
        <f t="shared" si="434"/>
        <v>1.120513702025892E-8</v>
      </c>
      <c r="G319" s="11">
        <f t="shared" si="435"/>
        <v>2.2874888636174622E-8</v>
      </c>
      <c r="H319" s="4">
        <f t="shared" si="436"/>
        <v>245093.44128197955</v>
      </c>
      <c r="I319" s="4">
        <f t="shared" si="437"/>
        <v>126234.33932806457</v>
      </c>
      <c r="J319" s="4">
        <f t="shared" si="438"/>
        <v>45915.028021234648</v>
      </c>
      <c r="K319" s="4">
        <f t="shared" si="439"/>
        <v>210307.40341797474</v>
      </c>
      <c r="L319" s="4">
        <f t="shared" si="440"/>
        <v>42586.742123884542</v>
      </c>
      <c r="M319" s="4">
        <f t="shared" si="441"/>
        <v>10506.976390108301</v>
      </c>
      <c r="N319" s="11">
        <f t="shared" si="442"/>
        <v>7.2128154850181758E-4</v>
      </c>
      <c r="O319" s="11">
        <f t="shared" si="443"/>
        <v>1.7201990585911098E-3</v>
      </c>
      <c r="P319" s="11">
        <f t="shared" si="444"/>
        <v>1.6085029611303536E-3</v>
      </c>
      <c r="Q319" s="4">
        <f t="shared" si="445"/>
        <v>2017.412101383296</v>
      </c>
      <c r="R319" s="4">
        <f t="shared" si="446"/>
        <v>3013.78586413221</v>
      </c>
      <c r="S319" s="4">
        <f t="shared" si="447"/>
        <v>2298.2394284190573</v>
      </c>
      <c r="T319" s="4">
        <f t="shared" si="448"/>
        <v>8.2311957873334816</v>
      </c>
      <c r="U319" s="4">
        <f t="shared" si="449"/>
        <v>23.874532715696493</v>
      </c>
      <c r="V319" s="4">
        <f t="shared" si="450"/>
        <v>50.05418764758619</v>
      </c>
      <c r="W319" s="11">
        <f t="shared" si="451"/>
        <v>-1.0734613539272964E-2</v>
      </c>
      <c r="X319" s="11">
        <f t="shared" si="452"/>
        <v>-1.217998157191269E-2</v>
      </c>
      <c r="Y319" s="11">
        <f t="shared" si="453"/>
        <v>-9.7425357312937999E-3</v>
      </c>
      <c r="Z319" s="4">
        <f t="shared" si="468"/>
        <v>1622.2490870658389</v>
      </c>
      <c r="AA319" s="4">
        <f t="shared" si="469"/>
        <v>9468.4947028462648</v>
      </c>
      <c r="AB319" s="4">
        <f t="shared" si="470"/>
        <v>70593.386741982176</v>
      </c>
      <c r="AC319" s="12">
        <f t="shared" si="454"/>
        <v>0.79606562083428911</v>
      </c>
      <c r="AD319" s="12">
        <f t="shared" si="455"/>
        <v>3.1088001772728471</v>
      </c>
      <c r="AE319" s="12">
        <f t="shared" si="456"/>
        <v>30.465961159213798</v>
      </c>
      <c r="AF319" s="11">
        <f t="shared" si="457"/>
        <v>-4.0504037456468023E-3</v>
      </c>
      <c r="AG319" s="11">
        <f t="shared" si="458"/>
        <v>2.9673830763510267E-4</v>
      </c>
      <c r="AH319" s="11">
        <f t="shared" si="459"/>
        <v>9.7937136394747881E-3</v>
      </c>
      <c r="AI319" s="1">
        <f t="shared" si="423"/>
        <v>486008.00352565595</v>
      </c>
      <c r="AJ319" s="1">
        <f t="shared" si="424"/>
        <v>247730.91754483656</v>
      </c>
      <c r="AK319" s="1">
        <f t="shared" si="425"/>
        <v>90219.070815114217</v>
      </c>
      <c r="AL319" s="10">
        <f t="shared" si="460"/>
        <v>100.58860650071493</v>
      </c>
      <c r="AM319" s="10">
        <f t="shared" si="461"/>
        <v>25.219859337348332</v>
      </c>
      <c r="AN319" s="10">
        <f t="shared" si="462"/>
        <v>7.8148239450260153</v>
      </c>
      <c r="AO319" s="7">
        <f t="shared" si="463"/>
        <v>1.4667917168608123E-3</v>
      </c>
      <c r="AP319" s="7">
        <f t="shared" si="464"/>
        <v>1.8477707020144087E-3</v>
      </c>
      <c r="AQ319" s="7">
        <f t="shared" si="465"/>
        <v>1.6761611678760182E-3</v>
      </c>
      <c r="AR319" s="1">
        <f t="shared" si="471"/>
        <v>245093.44128197955</v>
      </c>
      <c r="AS319" s="1">
        <f t="shared" si="466"/>
        <v>126234.33932806457</v>
      </c>
      <c r="AT319" s="1">
        <f t="shared" si="467"/>
        <v>45915.028021234648</v>
      </c>
      <c r="AU319" s="1">
        <f t="shared" si="426"/>
        <v>49018.688256395915</v>
      </c>
      <c r="AV319" s="1">
        <f t="shared" si="427"/>
        <v>25246.867865612916</v>
      </c>
      <c r="AW319" s="1">
        <f t="shared" si="428"/>
        <v>9183.0056042469296</v>
      </c>
      <c r="AX319" s="1">
        <f t="shared" si="408"/>
        <v>168245.92273437977</v>
      </c>
      <c r="AY319" s="1">
        <f t="shared" si="391"/>
        <v>34069.393699107633</v>
      </c>
      <c r="AZ319" s="1">
        <f t="shared" si="392"/>
        <v>8405.5811120866401</v>
      </c>
      <c r="BA319" s="1">
        <f t="shared" si="409"/>
        <v>14023.538598316352</v>
      </c>
      <c r="BB319" s="1">
        <f t="shared" si="410"/>
        <v>30934.535722651661</v>
      </c>
      <c r="BC319" s="1">
        <f t="shared" si="411"/>
        <v>39489.771067198781</v>
      </c>
      <c r="BD319" s="1">
        <f t="shared" si="393"/>
        <v>41.170353830851631</v>
      </c>
      <c r="BE319">
        <f t="shared" si="420"/>
        <v>0</v>
      </c>
      <c r="BF319">
        <f t="shared" si="421"/>
        <v>0</v>
      </c>
      <c r="BG319">
        <f t="shared" si="422"/>
        <v>0</v>
      </c>
      <c r="BH319">
        <f t="shared" si="394"/>
        <v>0</v>
      </c>
      <c r="BI319">
        <f t="shared" si="412"/>
        <v>0</v>
      </c>
      <c r="BJ319">
        <f t="shared" si="395"/>
        <v>0</v>
      </c>
      <c r="BK319">
        <f t="shared" si="396"/>
        <v>0</v>
      </c>
      <c r="BL319">
        <f t="shared" si="397"/>
        <v>0</v>
      </c>
      <c r="BM319">
        <f t="shared" si="398"/>
        <v>0</v>
      </c>
      <c r="BN319">
        <f t="shared" si="399"/>
        <v>0</v>
      </c>
      <c r="BO319">
        <f t="shared" si="413"/>
        <v>0</v>
      </c>
      <c r="BP319">
        <f t="shared" si="414"/>
        <v>0</v>
      </c>
      <c r="BQ319">
        <f t="shared" si="415"/>
        <v>0</v>
      </c>
      <c r="BR319" s="13">
        <f t="shared" si="472"/>
        <v>4.8752402908103806E-4</v>
      </c>
      <c r="BS319" s="8">
        <f>BS$3*temperature!$I429</f>
        <v>-46.632455402841686</v>
      </c>
      <c r="BT319" s="8">
        <f>BT$3*temperature!$I429</f>
        <v>-43.100450107902574</v>
      </c>
      <c r="BU319" s="8">
        <f>BU$3*temperature!$I429</f>
        <v>-37.838483787218408</v>
      </c>
      <c r="BV319" s="8">
        <f t="shared" si="416"/>
        <v>-28.369054677713137</v>
      </c>
      <c r="BW319" s="8">
        <f t="shared" si="400"/>
        <v>-17.608064899221986</v>
      </c>
      <c r="BX319" s="8">
        <f t="shared" si="401"/>
        <v>-15.458364739706967</v>
      </c>
      <c r="BY319" s="15">
        <f t="shared" si="417"/>
        <v>0.39164570184772246</v>
      </c>
      <c r="BZ319" s="15">
        <f t="shared" si="402"/>
        <v>0.59146447762981702</v>
      </c>
      <c r="CA319" s="15">
        <f t="shared" si="403"/>
        <v>0.59146447762981713</v>
      </c>
      <c r="CB319" s="8">
        <f t="shared" si="418"/>
        <v>9.1317003625642741</v>
      </c>
      <c r="CC319" s="8">
        <f t="shared" si="404"/>
        <v>12.746192604340294</v>
      </c>
      <c r="CD319" s="8">
        <f t="shared" si="405"/>
        <v>11.190059523755719</v>
      </c>
      <c r="CE319" s="8">
        <f t="shared" si="419"/>
        <v>-37.500755040277411</v>
      </c>
      <c r="CF319" s="8">
        <f t="shared" si="406"/>
        <v>-30.35425750356228</v>
      </c>
      <c r="CG319" s="8">
        <f t="shared" si="407"/>
        <v>-26.648424263462687</v>
      </c>
      <c r="CH319" s="8">
        <f>CH$3*temperature!$I429+CH$4*temperature!$I429^2</f>
        <v>-37.500755040277411</v>
      </c>
      <c r="CI319" s="8">
        <f>CI$3*temperature!$I429+CI$4*temperature!$I429^2</f>
        <v>-30.354293269602586</v>
      </c>
      <c r="CJ319" s="8">
        <f>CJ$3*temperature!$I429+CJ$4*temperature!$I429^2</f>
        <v>-26.648442519538477</v>
      </c>
      <c r="CK319" s="13"/>
      <c r="CL319" s="13"/>
      <c r="CM319" s="13"/>
    </row>
    <row r="320" spans="1:91" x14ac:dyDescent="0.3">
      <c r="A320">
        <f t="shared" si="429"/>
        <v>2274</v>
      </c>
      <c r="B320" s="4">
        <f t="shared" si="430"/>
        <v>1165.4056805560235</v>
      </c>
      <c r="C320" s="4">
        <f t="shared" si="431"/>
        <v>2964.1699359063236</v>
      </c>
      <c r="D320" s="4">
        <f t="shared" si="432"/>
        <v>4369.9564284018988</v>
      </c>
      <c r="E320" s="11">
        <f t="shared" si="433"/>
        <v>5.4033085521796321E-9</v>
      </c>
      <c r="F320" s="11">
        <f t="shared" si="434"/>
        <v>1.0644880169245973E-8</v>
      </c>
      <c r="G320" s="11">
        <f t="shared" si="435"/>
        <v>2.173114420436589E-8</v>
      </c>
      <c r="H320" s="4">
        <f t="shared" si="436"/>
        <v>245266.81734667957</v>
      </c>
      <c r="I320" s="4">
        <f t="shared" si="437"/>
        <v>126449.01054013197</v>
      </c>
      <c r="J320" s="4">
        <f t="shared" si="438"/>
        <v>45988.054001502373</v>
      </c>
      <c r="K320" s="4">
        <f t="shared" si="439"/>
        <v>210456.17113318085</v>
      </c>
      <c r="L320" s="4">
        <f t="shared" si="440"/>
        <v>42659.163703267557</v>
      </c>
      <c r="M320" s="4">
        <f t="shared" si="441"/>
        <v>10523.687079031195</v>
      </c>
      <c r="N320" s="11">
        <f t="shared" si="442"/>
        <v>7.0738220713240096E-4</v>
      </c>
      <c r="O320" s="11">
        <f t="shared" si="443"/>
        <v>1.7005663211415722E-3</v>
      </c>
      <c r="P320" s="11">
        <f t="shared" si="444"/>
        <v>1.5904374676836142E-3</v>
      </c>
      <c r="Q320" s="4">
        <f t="shared" si="445"/>
        <v>1997.1677351741932</v>
      </c>
      <c r="R320" s="4">
        <f t="shared" si="446"/>
        <v>2982.1407581854724</v>
      </c>
      <c r="S320" s="4">
        <f t="shared" si="447"/>
        <v>2279.4683933247352</v>
      </c>
      <c r="T320" s="4">
        <f t="shared" si="448"/>
        <v>8.1428370815903648</v>
      </c>
      <c r="U320" s="4">
        <f t="shared" si="449"/>
        <v>23.583741347181284</v>
      </c>
      <c r="V320" s="4">
        <f t="shared" si="450"/>
        <v>49.566532935928699</v>
      </c>
      <c r="W320" s="11">
        <f t="shared" si="451"/>
        <v>-1.0734613539272964E-2</v>
      </c>
      <c r="X320" s="11">
        <f t="shared" si="452"/>
        <v>-1.217998157191269E-2</v>
      </c>
      <c r="Y320" s="11">
        <f t="shared" si="453"/>
        <v>-9.7425357312937999E-3</v>
      </c>
      <c r="Z320" s="4">
        <f t="shared" si="468"/>
        <v>1599.4874992651407</v>
      </c>
      <c r="AA320" s="4">
        <f t="shared" si="469"/>
        <v>9372.0382464478407</v>
      </c>
      <c r="AB320" s="4">
        <f t="shared" si="470"/>
        <v>70703.810118913272</v>
      </c>
      <c r="AC320" s="12">
        <f t="shared" si="454"/>
        <v>0.79284123366188131</v>
      </c>
      <c r="AD320" s="12">
        <f t="shared" si="455"/>
        <v>3.1097226773762268</v>
      </c>
      <c r="AE320" s="12">
        <f t="shared" si="456"/>
        <v>30.764336058558499</v>
      </c>
      <c r="AF320" s="11">
        <f t="shared" si="457"/>
        <v>-4.0504037456468023E-3</v>
      </c>
      <c r="AG320" s="11">
        <f t="shared" si="458"/>
        <v>2.9673830763510267E-4</v>
      </c>
      <c r="AH320" s="11">
        <f t="shared" si="459"/>
        <v>9.7937136394747881E-3</v>
      </c>
      <c r="AI320" s="1">
        <f t="shared" si="423"/>
        <v>486425.89142948628</v>
      </c>
      <c r="AJ320" s="1">
        <f t="shared" si="424"/>
        <v>248204.69365596582</v>
      </c>
      <c r="AK320" s="1">
        <f t="shared" si="425"/>
        <v>90380.169337849715</v>
      </c>
      <c r="AL320" s="10">
        <f t="shared" si="460"/>
        <v>100.7346736101925</v>
      </c>
      <c r="AM320" s="10">
        <f t="shared" si="461"/>
        <v>25.265993849368886</v>
      </c>
      <c r="AN320" s="10">
        <f t="shared" si="462"/>
        <v>7.8277918604121517</v>
      </c>
      <c r="AO320" s="7">
        <f t="shared" si="463"/>
        <v>1.4521237996922042E-3</v>
      </c>
      <c r="AP320" s="7">
        <f t="shared" si="464"/>
        <v>1.8292929949942647E-3</v>
      </c>
      <c r="AQ320" s="7">
        <f t="shared" si="465"/>
        <v>1.6593995561972579E-3</v>
      </c>
      <c r="AR320" s="1">
        <f t="shared" si="471"/>
        <v>245266.81734667957</v>
      </c>
      <c r="AS320" s="1">
        <f t="shared" si="466"/>
        <v>126449.01054013197</v>
      </c>
      <c r="AT320" s="1">
        <f t="shared" si="467"/>
        <v>45988.054001502373</v>
      </c>
      <c r="AU320" s="1">
        <f t="shared" si="426"/>
        <v>49053.36346933592</v>
      </c>
      <c r="AV320" s="1">
        <f t="shared" si="427"/>
        <v>25289.802108026397</v>
      </c>
      <c r="AW320" s="1">
        <f t="shared" si="428"/>
        <v>9197.6108003004756</v>
      </c>
      <c r="AX320" s="1">
        <f t="shared" si="408"/>
        <v>168364.93690654467</v>
      </c>
      <c r="AY320" s="1">
        <f t="shared" si="391"/>
        <v>34127.330962614047</v>
      </c>
      <c r="AZ320" s="1">
        <f t="shared" si="392"/>
        <v>8418.9496632249557</v>
      </c>
      <c r="BA320" s="1">
        <f t="shared" si="409"/>
        <v>14024.362769891373</v>
      </c>
      <c r="BB320" s="1">
        <f t="shared" si="410"/>
        <v>30939.572538282438</v>
      </c>
      <c r="BC320" s="1">
        <f t="shared" si="411"/>
        <v>39496.716546762225</v>
      </c>
      <c r="BD320" s="1">
        <f t="shared" si="393"/>
        <v>39.977278923426475</v>
      </c>
      <c r="BE320">
        <f t="shared" si="420"/>
        <v>0</v>
      </c>
      <c r="BF320">
        <f t="shared" si="421"/>
        <v>0</v>
      </c>
      <c r="BG320">
        <f t="shared" si="422"/>
        <v>0</v>
      </c>
      <c r="BH320">
        <f t="shared" si="394"/>
        <v>0</v>
      </c>
      <c r="BI320">
        <f t="shared" si="412"/>
        <v>0</v>
      </c>
      <c r="BJ320">
        <f t="shared" si="395"/>
        <v>0</v>
      </c>
      <c r="BK320">
        <f t="shared" si="396"/>
        <v>0</v>
      </c>
      <c r="BL320">
        <f t="shared" si="397"/>
        <v>0</v>
      </c>
      <c r="BM320">
        <f t="shared" si="398"/>
        <v>0</v>
      </c>
      <c r="BN320">
        <f t="shared" si="399"/>
        <v>0</v>
      </c>
      <c r="BO320">
        <f t="shared" si="413"/>
        <v>0</v>
      </c>
      <c r="BP320">
        <f t="shared" si="414"/>
        <v>0</v>
      </c>
      <c r="BQ320">
        <f t="shared" si="415"/>
        <v>0</v>
      </c>
      <c r="BR320" s="13">
        <f t="shared" si="472"/>
        <v>4.7332430007867774E-4</v>
      </c>
      <c r="BS320" s="8">
        <f>BS$3*temperature!$I430</f>
        <v>-46.726167586767922</v>
      </c>
      <c r="BT320" s="8">
        <f>BT$3*temperature!$I430</f>
        <v>-43.187064404167351</v>
      </c>
      <c r="BU320" s="8">
        <f>BU$3*temperature!$I430</f>
        <v>-37.914523680926038</v>
      </c>
      <c r="BV320" s="8">
        <f t="shared" si="416"/>
        <v>-28.389289157574982</v>
      </c>
      <c r="BW320" s="8">
        <f t="shared" si="400"/>
        <v>-17.592117686573378</v>
      </c>
      <c r="BX320" s="8">
        <f t="shared" si="401"/>
        <v>-15.444364460226243</v>
      </c>
      <c r="BY320" s="15">
        <f t="shared" si="417"/>
        <v>0.39243274970373643</v>
      </c>
      <c r="BZ320" s="15">
        <f t="shared" si="402"/>
        <v>0.59265307959029001</v>
      </c>
      <c r="CA320" s="15">
        <f t="shared" si="403"/>
        <v>0.59265307959029001</v>
      </c>
      <c r="CB320" s="8">
        <f t="shared" si="418"/>
        <v>9.1684392145964697</v>
      </c>
      <c r="CC320" s="8">
        <f t="shared" si="404"/>
        <v>12.797473358796987</v>
      </c>
      <c r="CD320" s="8">
        <f t="shared" si="405"/>
        <v>11.235079610349896</v>
      </c>
      <c r="CE320" s="8">
        <f t="shared" si="419"/>
        <v>-37.557728372171454</v>
      </c>
      <c r="CF320" s="8">
        <f t="shared" si="406"/>
        <v>-30.389591045370366</v>
      </c>
      <c r="CG320" s="8">
        <f t="shared" si="407"/>
        <v>-26.679444070576139</v>
      </c>
      <c r="CH320" s="8">
        <f>CH$3*temperature!$I430+CH$4*temperature!$I430^2</f>
        <v>-37.557728372171454</v>
      </c>
      <c r="CI320" s="8">
        <f>CI$3*temperature!$I430+CI$4*temperature!$I430^2</f>
        <v>-30.389626779017945</v>
      </c>
      <c r="CJ320" s="8">
        <f>CJ$3*temperature!$I430+CJ$4*temperature!$I430^2</f>
        <v>-26.67946231011776</v>
      </c>
      <c r="CK320" s="13"/>
      <c r="CL320" s="13"/>
      <c r="CM320" s="13"/>
    </row>
    <row r="321" spans="1:91" x14ac:dyDescent="0.3">
      <c r="A321">
        <f t="shared" si="429"/>
        <v>2275</v>
      </c>
      <c r="B321" s="4">
        <f t="shared" si="430"/>
        <v>1165.4056865382177</v>
      </c>
      <c r="C321" s="4">
        <f t="shared" si="431"/>
        <v>2964.1699658818952</v>
      </c>
      <c r="D321" s="4">
        <f t="shared" si="432"/>
        <v>4369.9565186178443</v>
      </c>
      <c r="E321" s="11">
        <f t="shared" si="433"/>
        <v>5.1331431245706503E-9</v>
      </c>
      <c r="F321" s="11">
        <f t="shared" si="434"/>
        <v>1.0112636160783674E-8</v>
      </c>
      <c r="G321" s="11">
        <f t="shared" si="435"/>
        <v>2.0644586994147596E-8</v>
      </c>
      <c r="H321" s="4">
        <f t="shared" si="436"/>
        <v>245436.94381654117</v>
      </c>
      <c r="I321" s="4">
        <f t="shared" si="437"/>
        <v>126661.58973491867</v>
      </c>
      <c r="J321" s="4">
        <f t="shared" si="438"/>
        <v>46060.373782506584</v>
      </c>
      <c r="K321" s="4">
        <f t="shared" si="439"/>
        <v>210602.15052287927</v>
      </c>
      <c r="L321" s="4">
        <f t="shared" si="440"/>
        <v>42730.879535524378</v>
      </c>
      <c r="M321" s="4">
        <f t="shared" si="441"/>
        <v>10540.236175410466</v>
      </c>
      <c r="N321" s="11">
        <f t="shared" si="442"/>
        <v>6.9363321071747031E-4</v>
      </c>
      <c r="O321" s="11">
        <f t="shared" si="443"/>
        <v>1.6811354473722506E-3</v>
      </c>
      <c r="P321" s="11">
        <f t="shared" si="444"/>
        <v>1.5725568667130929E-3</v>
      </c>
      <c r="Q321" s="4">
        <f t="shared" si="445"/>
        <v>1977.0993527010241</v>
      </c>
      <c r="R321" s="4">
        <f t="shared" si="446"/>
        <v>2950.7706881767112</v>
      </c>
      <c r="S321" s="4">
        <f t="shared" si="447"/>
        <v>2260.8103083703313</v>
      </c>
      <c r="T321" s="4">
        <f t="shared" si="448"/>
        <v>8.0554268724062315</v>
      </c>
      <c r="U321" s="4">
        <f t="shared" si="449"/>
        <v>23.296491812175862</v>
      </c>
      <c r="V321" s="4">
        <f t="shared" si="450"/>
        <v>49.083629217724059</v>
      </c>
      <c r="W321" s="11">
        <f t="shared" si="451"/>
        <v>-1.0734613539272964E-2</v>
      </c>
      <c r="X321" s="11">
        <f t="shared" si="452"/>
        <v>-1.217998157191269E-2</v>
      </c>
      <c r="Y321" s="11">
        <f t="shared" si="453"/>
        <v>-9.7425357312937999E-3</v>
      </c>
      <c r="Z321" s="4">
        <f t="shared" si="468"/>
        <v>1577.0233721089548</v>
      </c>
      <c r="AA321" s="4">
        <f t="shared" si="469"/>
        <v>9276.382584349567</v>
      </c>
      <c r="AB321" s="4">
        <f t="shared" si="470"/>
        <v>70813.128898234892</v>
      </c>
      <c r="AC321" s="12">
        <f t="shared" si="454"/>
        <v>0.78962990655935394</v>
      </c>
      <c r="AD321" s="12">
        <f t="shared" si="455"/>
        <v>3.110645451220726</v>
      </c>
      <c r="AE321" s="12">
        <f t="shared" si="456"/>
        <v>31.065633156224589</v>
      </c>
      <c r="AF321" s="11">
        <f t="shared" si="457"/>
        <v>-4.0504037456468023E-3</v>
      </c>
      <c r="AG321" s="11">
        <f t="shared" si="458"/>
        <v>2.9673830763510267E-4</v>
      </c>
      <c r="AH321" s="11">
        <f t="shared" si="459"/>
        <v>9.7937136394747881E-3</v>
      </c>
      <c r="AI321" s="1">
        <f t="shared" si="423"/>
        <v>486836.66575587355</v>
      </c>
      <c r="AJ321" s="1">
        <f t="shared" si="424"/>
        <v>248674.02639839565</v>
      </c>
      <c r="AK321" s="1">
        <f t="shared" si="425"/>
        <v>90539.763204365227</v>
      </c>
      <c r="AL321" s="10">
        <f t="shared" si="460"/>
        <v>100.87949003502605</v>
      </c>
      <c r="AM321" s="10">
        <f t="shared" si="461"/>
        <v>25.311750565873506</v>
      </c>
      <c r="AN321" s="10">
        <f t="shared" si="462"/>
        <v>7.840651400407932</v>
      </c>
      <c r="AO321" s="7">
        <f t="shared" si="463"/>
        <v>1.4376025616952821E-3</v>
      </c>
      <c r="AP321" s="7">
        <f t="shared" si="464"/>
        <v>1.811000065044322E-3</v>
      </c>
      <c r="AQ321" s="7">
        <f t="shared" si="465"/>
        <v>1.6428055606352854E-3</v>
      </c>
      <c r="AR321" s="1">
        <f t="shared" si="471"/>
        <v>245436.94381654117</v>
      </c>
      <c r="AS321" s="1">
        <f t="shared" si="466"/>
        <v>126661.58973491867</v>
      </c>
      <c r="AT321" s="1">
        <f t="shared" si="467"/>
        <v>46060.373782506584</v>
      </c>
      <c r="AU321" s="1">
        <f t="shared" si="426"/>
        <v>49087.388763308234</v>
      </c>
      <c r="AV321" s="1">
        <f t="shared" si="427"/>
        <v>25332.317946983734</v>
      </c>
      <c r="AW321" s="1">
        <f t="shared" si="428"/>
        <v>9212.0747565013171</v>
      </c>
      <c r="AX321" s="1">
        <f t="shared" si="408"/>
        <v>168481.72041830342</v>
      </c>
      <c r="AY321" s="1">
        <f t="shared" si="391"/>
        <v>34184.703628419506</v>
      </c>
      <c r="AZ321" s="1">
        <f t="shared" si="392"/>
        <v>8432.1889403283731</v>
      </c>
      <c r="BA321" s="1">
        <f t="shared" si="409"/>
        <v>14025.170925744062</v>
      </c>
      <c r="BB321" s="1">
        <f t="shared" si="410"/>
        <v>30944.551838360476</v>
      </c>
      <c r="BC321" s="1">
        <f t="shared" si="411"/>
        <v>39503.58396963479</v>
      </c>
      <c r="BD321" s="1">
        <f t="shared" si="393"/>
        <v>38.818707558328761</v>
      </c>
      <c r="BE321">
        <f t="shared" si="420"/>
        <v>0</v>
      </c>
      <c r="BF321">
        <f t="shared" si="421"/>
        <v>0</v>
      </c>
      <c r="BG321">
        <f t="shared" si="422"/>
        <v>0</v>
      </c>
      <c r="BH321">
        <f t="shared" si="394"/>
        <v>0</v>
      </c>
      <c r="BI321">
        <f t="shared" si="412"/>
        <v>0</v>
      </c>
      <c r="BJ321">
        <f t="shared" si="395"/>
        <v>0</v>
      </c>
      <c r="BK321">
        <f t="shared" si="396"/>
        <v>0</v>
      </c>
      <c r="BL321">
        <f t="shared" si="397"/>
        <v>0</v>
      </c>
      <c r="BM321">
        <f t="shared" si="398"/>
        <v>0</v>
      </c>
      <c r="BN321">
        <f t="shared" si="399"/>
        <v>0</v>
      </c>
      <c r="BO321">
        <f t="shared" si="413"/>
        <v>0</v>
      </c>
      <c r="BP321">
        <f t="shared" si="414"/>
        <v>0</v>
      </c>
      <c r="BQ321">
        <f t="shared" si="415"/>
        <v>0</v>
      </c>
      <c r="BR321" s="13">
        <f t="shared" si="472"/>
        <v>4.5953815541619196E-4</v>
      </c>
      <c r="BS321" s="8">
        <f>BS$3*temperature!$I431</f>
        <v>-46.819524863019474</v>
      </c>
      <c r="BT321" s="8">
        <f>BT$3*temperature!$I431</f>
        <v>-43.273350673945124</v>
      </c>
      <c r="BU321" s="8">
        <f>BU$3*temperature!$I431</f>
        <v>-37.990275595624659</v>
      </c>
      <c r="BV321" s="8">
        <f t="shared" si="416"/>
        <v>-28.409300330205369</v>
      </c>
      <c r="BW321" s="8">
        <f t="shared" si="400"/>
        <v>-17.57602613771774</v>
      </c>
      <c r="BX321" s="8">
        <f t="shared" si="401"/>
        <v>-15.430237465984627</v>
      </c>
      <c r="BY321" s="15">
        <f t="shared" si="417"/>
        <v>0.39321681684462095</v>
      </c>
      <c r="BZ321" s="15">
        <f t="shared" si="402"/>
        <v>0.59383718006610797</v>
      </c>
      <c r="CA321" s="15">
        <f t="shared" si="403"/>
        <v>0.59383718006610808</v>
      </c>
      <c r="CB321" s="8">
        <f t="shared" si="418"/>
        <v>9.2051122664070526</v>
      </c>
      <c r="CC321" s="8">
        <f t="shared" si="404"/>
        <v>12.848662268113692</v>
      </c>
      <c r="CD321" s="8">
        <f t="shared" si="405"/>
        <v>11.280019064820015</v>
      </c>
      <c r="CE321" s="8">
        <f t="shared" si="419"/>
        <v>-37.614412596612425</v>
      </c>
      <c r="CF321" s="8">
        <f t="shared" si="406"/>
        <v>-30.424688405831432</v>
      </c>
      <c r="CG321" s="8">
        <f t="shared" si="407"/>
        <v>-26.710256530804642</v>
      </c>
      <c r="CH321" s="8">
        <f>CH$3*temperature!$I431+CH$4*temperature!$I431^2</f>
        <v>-37.614412596612425</v>
      </c>
      <c r="CI321" s="8">
        <f>CI$3*temperature!$I431+CI$4*temperature!$I431^2</f>
        <v>-30.424724106793107</v>
      </c>
      <c r="CJ321" s="8">
        <f>CJ$3*temperature!$I431+CJ$4*temperature!$I431^2</f>
        <v>-26.710274753662432</v>
      </c>
      <c r="CK321" s="13"/>
      <c r="CL321" s="13"/>
      <c r="CM321" s="13"/>
    </row>
    <row r="322" spans="1:91" x14ac:dyDescent="0.3">
      <c r="A322">
        <f t="shared" si="429"/>
        <v>2276</v>
      </c>
      <c r="B322" s="4">
        <f t="shared" si="430"/>
        <v>1165.4056922213019</v>
      </c>
      <c r="C322" s="4">
        <f t="shared" si="431"/>
        <v>2964.1699943586887</v>
      </c>
      <c r="D322" s="4">
        <f t="shared" si="432"/>
        <v>4369.9566043229952</v>
      </c>
      <c r="E322" s="11">
        <f t="shared" si="433"/>
        <v>4.8764859683421175E-9</v>
      </c>
      <c r="F322" s="11">
        <f t="shared" si="434"/>
        <v>9.6070043527444895E-9</v>
      </c>
      <c r="G322" s="11">
        <f t="shared" si="435"/>
        <v>1.9612357644440214E-8</v>
      </c>
      <c r="H322" s="4">
        <f t="shared" si="436"/>
        <v>245603.85024854718</v>
      </c>
      <c r="I322" s="4">
        <f t="shared" si="437"/>
        <v>126872.09041470636</v>
      </c>
      <c r="J322" s="4">
        <f t="shared" si="438"/>
        <v>46131.992090092237</v>
      </c>
      <c r="K322" s="4">
        <f t="shared" si="439"/>
        <v>210745.36694635332</v>
      </c>
      <c r="L322" s="4">
        <f t="shared" si="440"/>
        <v>42801.894174816276</v>
      </c>
      <c r="M322" s="4">
        <f t="shared" si="441"/>
        <v>10556.624760176337</v>
      </c>
      <c r="N322" s="11">
        <f t="shared" si="442"/>
        <v>6.8003305340647024E-4</v>
      </c>
      <c r="O322" s="11">
        <f t="shared" si="443"/>
        <v>1.6619044602828037E-3</v>
      </c>
      <c r="P322" s="11">
        <f t="shared" si="444"/>
        <v>1.554859349746307E-3</v>
      </c>
      <c r="Q322" s="4">
        <f t="shared" si="445"/>
        <v>1957.2060250632328</v>
      </c>
      <c r="R322" s="4">
        <f t="shared" si="446"/>
        <v>2919.6745531899969</v>
      </c>
      <c r="S322" s="4">
        <f t="shared" si="447"/>
        <v>2242.2653218102005</v>
      </c>
      <c r="T322" s="4">
        <f t="shared" si="448"/>
        <v>7.9689549780370763</v>
      </c>
      <c r="U322" s="4">
        <f t="shared" si="449"/>
        <v>23.012740971213347</v>
      </c>
      <c r="V322" s="4">
        <f t="shared" si="450"/>
        <v>48.605430206248805</v>
      </c>
      <c r="W322" s="11">
        <f t="shared" si="451"/>
        <v>-1.0734613539272964E-2</v>
      </c>
      <c r="X322" s="11">
        <f t="shared" si="452"/>
        <v>-1.217998157191269E-2</v>
      </c>
      <c r="Y322" s="11">
        <f t="shared" si="453"/>
        <v>-9.7425357312937999E-3</v>
      </c>
      <c r="Z322" s="4">
        <f t="shared" si="468"/>
        <v>1554.8533808661571</v>
      </c>
      <c r="AA322" s="4">
        <f t="shared" si="469"/>
        <v>9181.5251207714628</v>
      </c>
      <c r="AB322" s="4">
        <f t="shared" si="470"/>
        <v>70921.350498539963</v>
      </c>
      <c r="AC322" s="12">
        <f t="shared" si="454"/>
        <v>0.78643158662815116</v>
      </c>
      <c r="AD322" s="12">
        <f t="shared" si="455"/>
        <v>3.111568498887574</v>
      </c>
      <c r="AE322" s="12">
        <f t="shared" si="456"/>
        <v>31.369881071385628</v>
      </c>
      <c r="AF322" s="11">
        <f t="shared" si="457"/>
        <v>-4.0504037456468023E-3</v>
      </c>
      <c r="AG322" s="11">
        <f t="shared" si="458"/>
        <v>2.9673830763510267E-4</v>
      </c>
      <c r="AH322" s="11">
        <f t="shared" si="459"/>
        <v>9.7937136394747881E-3</v>
      </c>
      <c r="AI322" s="1">
        <f t="shared" si="423"/>
        <v>487240.38794359443</v>
      </c>
      <c r="AJ322" s="1">
        <f t="shared" si="424"/>
        <v>249138.94170553982</v>
      </c>
      <c r="AK322" s="1">
        <f t="shared" si="425"/>
        <v>90697.861640430026</v>
      </c>
      <c r="AL322" s="10">
        <f t="shared" si="460"/>
        <v>101.02306440218995</v>
      </c>
      <c r="AM322" s="10">
        <f t="shared" si="461"/>
        <v>25.35713175197548</v>
      </c>
      <c r="AN322" s="10">
        <f t="shared" si="462"/>
        <v>7.8534032594703289</v>
      </c>
      <c r="AO322" s="7">
        <f t="shared" si="463"/>
        <v>1.4232265360783294E-3</v>
      </c>
      <c r="AP322" s="7">
        <f t="shared" si="464"/>
        <v>1.7928900643938788E-3</v>
      </c>
      <c r="AQ322" s="7">
        <f t="shared" si="465"/>
        <v>1.6263775050289326E-3</v>
      </c>
      <c r="AR322" s="1">
        <f t="shared" si="471"/>
        <v>245603.85024854718</v>
      </c>
      <c r="AS322" s="1">
        <f t="shared" si="466"/>
        <v>126872.09041470636</v>
      </c>
      <c r="AT322" s="1">
        <f t="shared" si="467"/>
        <v>46131.992090092237</v>
      </c>
      <c r="AU322" s="1">
        <f t="shared" si="426"/>
        <v>49120.770049709441</v>
      </c>
      <c r="AV322" s="1">
        <f t="shared" si="427"/>
        <v>25374.418082941273</v>
      </c>
      <c r="AW322" s="1">
        <f t="shared" si="428"/>
        <v>9226.398418018447</v>
      </c>
      <c r="AX322" s="1">
        <f t="shared" si="408"/>
        <v>168596.29355708265</v>
      </c>
      <c r="AY322" s="1">
        <f t="shared" si="391"/>
        <v>34241.515339853024</v>
      </c>
      <c r="AZ322" s="1">
        <f t="shared" si="392"/>
        <v>8445.2998081410697</v>
      </c>
      <c r="BA322" s="1">
        <f t="shared" si="409"/>
        <v>14025.963239183058</v>
      </c>
      <c r="BB322" s="1">
        <f t="shared" si="410"/>
        <v>30949.474214099439</v>
      </c>
      <c r="BC322" s="1">
        <f t="shared" si="411"/>
        <v>39510.374135370184</v>
      </c>
      <c r="BD322" s="1">
        <f t="shared" si="393"/>
        <v>37.693644676009114</v>
      </c>
      <c r="BE322">
        <f t="shared" si="420"/>
        <v>0</v>
      </c>
      <c r="BF322">
        <f t="shared" si="421"/>
        <v>0</v>
      </c>
      <c r="BG322">
        <f t="shared" si="422"/>
        <v>0</v>
      </c>
      <c r="BH322">
        <f t="shared" si="394"/>
        <v>0</v>
      </c>
      <c r="BI322">
        <f t="shared" si="412"/>
        <v>0</v>
      </c>
      <c r="BJ322">
        <f t="shared" si="395"/>
        <v>0</v>
      </c>
      <c r="BK322">
        <f t="shared" si="396"/>
        <v>0</v>
      </c>
      <c r="BL322">
        <f t="shared" si="397"/>
        <v>0</v>
      </c>
      <c r="BM322">
        <f t="shared" si="398"/>
        <v>0</v>
      </c>
      <c r="BN322">
        <f t="shared" si="399"/>
        <v>0</v>
      </c>
      <c r="BO322">
        <f t="shared" si="413"/>
        <v>0</v>
      </c>
      <c r="BP322">
        <f t="shared" si="414"/>
        <v>0</v>
      </c>
      <c r="BQ322">
        <f t="shared" si="415"/>
        <v>0</v>
      </c>
      <c r="BR322" s="13">
        <f t="shared" si="472"/>
        <v>4.4615354894775918E-4</v>
      </c>
      <c r="BS322" s="8">
        <f>BS$3*temperature!$I432</f>
        <v>-46.912529961716487</v>
      </c>
      <c r="BT322" s="8">
        <f>BT$3*temperature!$I432</f>
        <v>-43.359311440573059</v>
      </c>
      <c r="BU322" s="8">
        <f>BU$3*temperature!$I432</f>
        <v>-38.065741746587001</v>
      </c>
      <c r="BV322" s="8">
        <f t="shared" si="416"/>
        <v>-28.429090444029821</v>
      </c>
      <c r="BW322" s="8">
        <f t="shared" si="400"/>
        <v>-17.559792103634159</v>
      </c>
      <c r="BX322" s="8">
        <f t="shared" si="401"/>
        <v>-15.415985381982374</v>
      </c>
      <c r="BY322" s="15">
        <f t="shared" si="417"/>
        <v>0.39399792619946716</v>
      </c>
      <c r="BZ322" s="15">
        <f t="shared" si="402"/>
        <v>0.59501681368485126</v>
      </c>
      <c r="CA322" s="15">
        <f t="shared" si="403"/>
        <v>0.59501681368485138</v>
      </c>
      <c r="CB322" s="8">
        <f t="shared" si="418"/>
        <v>9.2417197588433329</v>
      </c>
      <c r="CC322" s="8">
        <f t="shared" si="404"/>
        <v>12.89975966846945</v>
      </c>
      <c r="CD322" s="8">
        <f t="shared" si="405"/>
        <v>11.324878182302314</v>
      </c>
      <c r="CE322" s="8">
        <f t="shared" si="419"/>
        <v>-37.670810202873156</v>
      </c>
      <c r="CF322" s="8">
        <f t="shared" si="406"/>
        <v>-30.459551772103609</v>
      </c>
      <c r="CG322" s="8">
        <f t="shared" si="407"/>
        <v>-26.740863564284687</v>
      </c>
      <c r="CH322" s="8">
        <f>CH$3*temperature!$I432+CH$4*temperature!$I432^2</f>
        <v>-37.670810202873156</v>
      </c>
      <c r="CI322" s="8">
        <f>CI$3*temperature!$I432+CI$4*temperature!$I432^2</f>
        <v>-30.459587440089955</v>
      </c>
      <c r="CJ322" s="8">
        <f>CJ$3*temperature!$I432+CJ$4*temperature!$I432^2</f>
        <v>-26.740881770310924</v>
      </c>
      <c r="CK322" s="13"/>
      <c r="CL322" s="13"/>
      <c r="CM322" s="13"/>
    </row>
    <row r="323" spans="1:91" x14ac:dyDescent="0.3">
      <c r="A323">
        <f t="shared" si="429"/>
        <v>2277</v>
      </c>
      <c r="B323" s="4">
        <f t="shared" si="430"/>
        <v>1165.4056976202321</v>
      </c>
      <c r="C323" s="4">
        <f t="shared" si="431"/>
        <v>2964.1700214116427</v>
      </c>
      <c r="D323" s="4">
        <f t="shared" si="432"/>
        <v>4369.956685742889</v>
      </c>
      <c r="E323" s="11">
        <f t="shared" si="433"/>
        <v>4.6326616699250113E-9</v>
      </c>
      <c r="F323" s="11">
        <f t="shared" si="434"/>
        <v>9.1266541351072643E-9</v>
      </c>
      <c r="G323" s="11">
        <f t="shared" si="435"/>
        <v>1.8631739762218202E-8</v>
      </c>
      <c r="H323" s="4">
        <f t="shared" si="436"/>
        <v>245767.56606199333</v>
      </c>
      <c r="I323" s="4">
        <f t="shared" si="437"/>
        <v>127080.52610366205</v>
      </c>
      <c r="J323" s="4">
        <f t="shared" si="438"/>
        <v>46202.91365187482</v>
      </c>
      <c r="K323" s="4">
        <f t="shared" si="439"/>
        <v>210885.84564487086</v>
      </c>
      <c r="L323" s="4">
        <f t="shared" si="440"/>
        <v>42872.212182734984</v>
      </c>
      <c r="M323" s="4">
        <f t="shared" si="441"/>
        <v>10572.853914688256</v>
      </c>
      <c r="N323" s="11">
        <f t="shared" si="442"/>
        <v>6.6658024588184261E-4</v>
      </c>
      <c r="O323" s="11">
        <f t="shared" si="443"/>
        <v>1.6428714026417435E-3</v>
      </c>
      <c r="P323" s="11">
        <f t="shared" si="444"/>
        <v>1.5373431262937221E-3</v>
      </c>
      <c r="Q323" s="4">
        <f t="shared" si="445"/>
        <v>1937.4868138654149</v>
      </c>
      <c r="R323" s="4">
        <f t="shared" si="446"/>
        <v>2888.8512240236455</v>
      </c>
      <c r="S323" s="4">
        <f t="shared" si="447"/>
        <v>2223.8335606084324</v>
      </c>
      <c r="T323" s="4">
        <f t="shared" si="448"/>
        <v>7.8834113260359828</v>
      </c>
      <c r="U323" s="4">
        <f t="shared" si="449"/>
        <v>22.732446210264769</v>
      </c>
      <c r="V323" s="4">
        <f t="shared" si="450"/>
        <v>48.131890065729522</v>
      </c>
      <c r="W323" s="11">
        <f t="shared" si="451"/>
        <v>-1.0734613539272964E-2</v>
      </c>
      <c r="X323" s="11">
        <f t="shared" si="452"/>
        <v>-1.217998157191269E-2</v>
      </c>
      <c r="Y323" s="11">
        <f t="shared" si="453"/>
        <v>-9.7425357312937999E-3</v>
      </c>
      <c r="Z323" s="4">
        <f t="shared" si="468"/>
        <v>1532.9742232092904</v>
      </c>
      <c r="AA323" s="4">
        <f t="shared" si="469"/>
        <v>9087.4631652033022</v>
      </c>
      <c r="AB323" s="4">
        <f t="shared" si="470"/>
        <v>71028.482341077208</v>
      </c>
      <c r="AC323" s="12">
        <f t="shared" si="454"/>
        <v>0.78324622118397758</v>
      </c>
      <c r="AD323" s="12">
        <f t="shared" si="455"/>
        <v>3.1124918204580245</v>
      </c>
      <c r="AE323" s="12">
        <f t="shared" si="456"/>
        <v>31.677108703503158</v>
      </c>
      <c r="AF323" s="11">
        <f t="shared" si="457"/>
        <v>-4.0504037456468023E-3</v>
      </c>
      <c r="AG323" s="11">
        <f t="shared" si="458"/>
        <v>2.9673830763510267E-4</v>
      </c>
      <c r="AH323" s="11">
        <f t="shared" si="459"/>
        <v>9.7937136394747881E-3</v>
      </c>
      <c r="AI323" s="1">
        <f t="shared" si="423"/>
        <v>487637.11919894442</v>
      </c>
      <c r="AJ323" s="1">
        <f t="shared" si="424"/>
        <v>249599.46561792711</v>
      </c>
      <c r="AK323" s="1">
        <f t="shared" si="425"/>
        <v>90854.47389440547</v>
      </c>
      <c r="AL323" s="10">
        <f t="shared" si="460"/>
        <v>101.16540532114297</v>
      </c>
      <c r="AM323" s="10">
        <f t="shared" si="461"/>
        <v>25.402139676059324</v>
      </c>
      <c r="AN323" s="10">
        <f t="shared" si="462"/>
        <v>7.8660481318854609</v>
      </c>
      <c r="AO323" s="7">
        <f t="shared" si="463"/>
        <v>1.408994270717546E-3</v>
      </c>
      <c r="AP323" s="7">
        <f t="shared" si="464"/>
        <v>1.7749611637499401E-3</v>
      </c>
      <c r="AQ323" s="7">
        <f t="shared" si="465"/>
        <v>1.6101137299786431E-3</v>
      </c>
      <c r="AR323" s="1">
        <f t="shared" si="471"/>
        <v>245767.56606199333</v>
      </c>
      <c r="AS323" s="1">
        <f t="shared" si="466"/>
        <v>127080.52610366205</v>
      </c>
      <c r="AT323" s="1">
        <f t="shared" si="467"/>
        <v>46202.91365187482</v>
      </c>
      <c r="AU323" s="1">
        <f t="shared" si="426"/>
        <v>49153.51321239867</v>
      </c>
      <c r="AV323" s="1">
        <f t="shared" si="427"/>
        <v>25416.10522073241</v>
      </c>
      <c r="AW323" s="1">
        <f t="shared" si="428"/>
        <v>9240.5827303749647</v>
      </c>
      <c r="AX323" s="1">
        <f t="shared" si="408"/>
        <v>168708.67651589672</v>
      </c>
      <c r="AY323" s="1">
        <f t="shared" si="391"/>
        <v>34297.769746187987</v>
      </c>
      <c r="AZ323" s="1">
        <f t="shared" si="392"/>
        <v>8458.2831317506043</v>
      </c>
      <c r="BA323" s="1">
        <f t="shared" si="409"/>
        <v>14026.739881780168</v>
      </c>
      <c r="BB323" s="1">
        <f t="shared" si="410"/>
        <v>30954.340250914487</v>
      </c>
      <c r="BC323" s="1">
        <f t="shared" si="411"/>
        <v>39517.0878356467</v>
      </c>
      <c r="BD323" s="1">
        <f t="shared" si="393"/>
        <v>36.601123804523652</v>
      </c>
      <c r="BE323">
        <f t="shared" si="420"/>
        <v>0</v>
      </c>
      <c r="BF323">
        <f t="shared" si="421"/>
        <v>0</v>
      </c>
      <c r="BG323">
        <f t="shared" si="422"/>
        <v>0</v>
      </c>
      <c r="BH323">
        <f t="shared" si="394"/>
        <v>0</v>
      </c>
      <c r="BI323">
        <f t="shared" si="412"/>
        <v>0</v>
      </c>
      <c r="BJ323">
        <f t="shared" si="395"/>
        <v>0</v>
      </c>
      <c r="BK323">
        <f t="shared" si="396"/>
        <v>0</v>
      </c>
      <c r="BL323">
        <f t="shared" si="397"/>
        <v>0</v>
      </c>
      <c r="BM323">
        <f t="shared" si="398"/>
        <v>0</v>
      </c>
      <c r="BN323">
        <f t="shared" si="399"/>
        <v>0</v>
      </c>
      <c r="BO323">
        <f t="shared" si="413"/>
        <v>0</v>
      </c>
      <c r="BP323">
        <f t="shared" si="414"/>
        <v>0</v>
      </c>
      <c r="BQ323">
        <f t="shared" si="415"/>
        <v>0</v>
      </c>
      <c r="BR323" s="13">
        <f t="shared" si="472"/>
        <v>4.3315878538617396E-4</v>
      </c>
      <c r="BS323" s="8">
        <f>BS$3*temperature!$I433</f>
        <v>-47.005185585256612</v>
      </c>
      <c r="BT323" s="8">
        <f>BT$3*temperature!$I433</f>
        <v>-43.444949201765546</v>
      </c>
      <c r="BU323" s="8">
        <f>BU$3*temperature!$I433</f>
        <v>-38.140924326591225</v>
      </c>
      <c r="BV323" s="8">
        <f t="shared" si="416"/>
        <v>-28.448661718297139</v>
      </c>
      <c r="BW323" s="8">
        <f t="shared" si="400"/>
        <v>-17.54341740764912</v>
      </c>
      <c r="BX323" s="8">
        <f t="shared" si="401"/>
        <v>-15.401609808943126</v>
      </c>
      <c r="BY323" s="15">
        <f t="shared" si="417"/>
        <v>0.39477610046453704</v>
      </c>
      <c r="BZ323" s="15">
        <f t="shared" si="402"/>
        <v>0.59619201472248062</v>
      </c>
      <c r="CA323" s="15">
        <f t="shared" si="403"/>
        <v>0.59619201472248073</v>
      </c>
      <c r="CB323" s="8">
        <f t="shared" si="418"/>
        <v>9.2782619334797349</v>
      </c>
      <c r="CC323" s="8">
        <f t="shared" si="404"/>
        <v>12.950765897058213</v>
      </c>
      <c r="CD323" s="8">
        <f t="shared" si="405"/>
        <v>11.36965725882405</v>
      </c>
      <c r="CE323" s="8">
        <f t="shared" si="419"/>
        <v>-37.726923651776872</v>
      </c>
      <c r="CF323" s="8">
        <f t="shared" si="406"/>
        <v>-30.494183304707335</v>
      </c>
      <c r="CG323" s="8">
        <f t="shared" si="407"/>
        <v>-26.771267067767177</v>
      </c>
      <c r="CH323" s="8">
        <f>CH$3*temperature!$I433+CH$4*temperature!$I433^2</f>
        <v>-37.726923651776872</v>
      </c>
      <c r="CI323" s="8">
        <f>CI$3*temperature!$I433+CI$4*temperature!$I433^2</f>
        <v>-30.494218939432635</v>
      </c>
      <c r="CJ323" s="8">
        <f>CJ$3*temperature!$I433+CJ$4*temperature!$I433^2</f>
        <v>-26.771285256816014</v>
      </c>
      <c r="CK323" s="13"/>
      <c r="CL323" s="13"/>
      <c r="CM323" s="13"/>
    </row>
    <row r="324" spans="1:91" x14ac:dyDescent="0.3">
      <c r="A324">
        <f t="shared" si="429"/>
        <v>2278</v>
      </c>
      <c r="B324" s="4">
        <f t="shared" si="430"/>
        <v>1165.4057027492161</v>
      </c>
      <c r="C324" s="4">
        <f t="shared" si="431"/>
        <v>2964.1700471119493</v>
      </c>
      <c r="D324" s="4">
        <f t="shared" si="432"/>
        <v>4369.95676309179</v>
      </c>
      <c r="E324" s="11">
        <f t="shared" si="433"/>
        <v>4.4010285864287604E-9</v>
      </c>
      <c r="F324" s="11">
        <f t="shared" si="434"/>
        <v>8.6703214283519008E-9</v>
      </c>
      <c r="G324" s="11">
        <f t="shared" si="435"/>
        <v>1.770015277410729E-8</v>
      </c>
      <c r="H324" s="4">
        <f t="shared" si="436"/>
        <v>245928.12053695761</v>
      </c>
      <c r="I324" s="4">
        <f t="shared" si="437"/>
        <v>127286.91034520463</v>
      </c>
      <c r="J324" s="4">
        <f t="shared" si="438"/>
        <v>46273.143196457735</v>
      </c>
      <c r="K324" s="4">
        <f t="shared" si="439"/>
        <v>211023.61174036484</v>
      </c>
      <c r="L324" s="4">
        <f t="shared" si="440"/>
        <v>42941.838127412033</v>
      </c>
      <c r="M324" s="4">
        <f t="shared" si="441"/>
        <v>10588.924720554673</v>
      </c>
      <c r="N324" s="11">
        <f t="shared" si="442"/>
        <v>6.5327331510900422E-4</v>
      </c>
      <c r="O324" s="11">
        <f t="shared" si="443"/>
        <v>1.624034336746627E-3</v>
      </c>
      <c r="P324" s="11">
        <f t="shared" si="444"/>
        <v>1.5200064236289279E-3</v>
      </c>
      <c r="Q324" s="4">
        <f t="shared" si="445"/>
        <v>1917.9407716650273</v>
      </c>
      <c r="R324" s="4">
        <f t="shared" si="446"/>
        <v>2858.299544191616</v>
      </c>
      <c r="S324" s="4">
        <f t="shared" si="447"/>
        <v>2205.5151308972968</v>
      </c>
      <c r="T324" s="4">
        <f t="shared" si="448"/>
        <v>7.798785952079859</v>
      </c>
      <c r="U324" s="4">
        <f t="shared" si="449"/>
        <v>22.455565434339249</v>
      </c>
      <c r="V324" s="4">
        <f t="shared" si="450"/>
        <v>47.662963406949444</v>
      </c>
      <c r="W324" s="11">
        <f t="shared" si="451"/>
        <v>-1.0734613539272964E-2</v>
      </c>
      <c r="X324" s="11">
        <f t="shared" si="452"/>
        <v>-1.217998157191269E-2</v>
      </c>
      <c r="Y324" s="11">
        <f t="shared" si="453"/>
        <v>-9.7425357312937999E-3</v>
      </c>
      <c r="Z324" s="4">
        <f t="shared" si="468"/>
        <v>1511.3826194945589</v>
      </c>
      <c r="AA324" s="4">
        <f t="shared" si="469"/>
        <v>8994.1939354442693</v>
      </c>
      <c r="AB324" s="4">
        <f t="shared" si="470"/>
        <v>71134.531848520855</v>
      </c>
      <c r="AC324" s="12">
        <f t="shared" si="454"/>
        <v>0.78007375775593024</v>
      </c>
      <c r="AD324" s="12">
        <f t="shared" si="455"/>
        <v>3.1134154160133551</v>
      </c>
      <c r="AE324" s="12">
        <f t="shared" si="456"/>
        <v>31.987345235071782</v>
      </c>
      <c r="AF324" s="11">
        <f t="shared" si="457"/>
        <v>-4.0504037456468023E-3</v>
      </c>
      <c r="AG324" s="11">
        <f t="shared" si="458"/>
        <v>2.9673830763510267E-4</v>
      </c>
      <c r="AH324" s="11">
        <f t="shared" si="459"/>
        <v>9.7937136394747881E-3</v>
      </c>
      <c r="AI324" s="1">
        <f t="shared" si="423"/>
        <v>488026.92049144866</v>
      </c>
      <c r="AJ324" s="1">
        <f t="shared" si="424"/>
        <v>250055.62427686679</v>
      </c>
      <c r="AK324" s="1">
        <f t="shared" si="425"/>
        <v>91009.6092353399</v>
      </c>
      <c r="AL324" s="10">
        <f t="shared" si="460"/>
        <v>101.30652138287036</v>
      </c>
      <c r="AM324" s="10">
        <f t="shared" si="461"/>
        <v>25.446776609346472</v>
      </c>
      <c r="AN324" s="10">
        <f t="shared" si="462"/>
        <v>7.8785867116623036</v>
      </c>
      <c r="AO324" s="7">
        <f t="shared" si="463"/>
        <v>1.3949043280103706E-3</v>
      </c>
      <c r="AP324" s="7">
        <f t="shared" si="464"/>
        <v>1.7572115521124407E-3</v>
      </c>
      <c r="AQ324" s="7">
        <f t="shared" si="465"/>
        <v>1.5940125926788566E-3</v>
      </c>
      <c r="AR324" s="1">
        <f t="shared" si="471"/>
        <v>245928.12053695761</v>
      </c>
      <c r="AS324" s="1">
        <f t="shared" si="466"/>
        <v>127286.91034520463</v>
      </c>
      <c r="AT324" s="1">
        <f t="shared" si="467"/>
        <v>46273.143196457735</v>
      </c>
      <c r="AU324" s="1">
        <f t="shared" si="426"/>
        <v>49185.624107391523</v>
      </c>
      <c r="AV324" s="1">
        <f t="shared" si="427"/>
        <v>25457.382069040927</v>
      </c>
      <c r="AW324" s="1">
        <f t="shared" si="428"/>
        <v>9254.6286392915481</v>
      </c>
      <c r="AX324" s="1">
        <f t="shared" si="408"/>
        <v>168818.88939229187</v>
      </c>
      <c r="AY324" s="1">
        <f t="shared" si="391"/>
        <v>34353.470501929631</v>
      </c>
      <c r="AZ324" s="1">
        <f t="shared" si="392"/>
        <v>8471.139776443737</v>
      </c>
      <c r="BA324" s="1">
        <f t="shared" si="409"/>
        <v>14027.501023389605</v>
      </c>
      <c r="BB324" s="1">
        <f t="shared" si="410"/>
        <v>30959.150528481336</v>
      </c>
      <c r="BC324" s="1">
        <f t="shared" si="411"/>
        <v>39523.725854349075</v>
      </c>
      <c r="BD324" s="1">
        <f t="shared" si="393"/>
        <v>35.540206242529536</v>
      </c>
      <c r="BE324">
        <f t="shared" si="420"/>
        <v>0</v>
      </c>
      <c r="BF324">
        <f t="shared" si="421"/>
        <v>0</v>
      </c>
      <c r="BG324">
        <f t="shared" si="422"/>
        <v>0</v>
      </c>
      <c r="BH324">
        <f t="shared" si="394"/>
        <v>0</v>
      </c>
      <c r="BI324">
        <f t="shared" si="412"/>
        <v>0</v>
      </c>
      <c r="BJ324">
        <f t="shared" si="395"/>
        <v>0</v>
      </c>
      <c r="BK324">
        <f t="shared" si="396"/>
        <v>0</v>
      </c>
      <c r="BL324">
        <f t="shared" si="397"/>
        <v>0</v>
      </c>
      <c r="BM324">
        <f t="shared" si="398"/>
        <v>0</v>
      </c>
      <c r="BN324">
        <f t="shared" si="399"/>
        <v>0</v>
      </c>
      <c r="BO324">
        <f t="shared" si="413"/>
        <v>0</v>
      </c>
      <c r="BP324">
        <f t="shared" si="414"/>
        <v>0</v>
      </c>
      <c r="BQ324">
        <f t="shared" si="415"/>
        <v>0</v>
      </c>
      <c r="BR324" s="13">
        <f t="shared" si="472"/>
        <v>4.2054251008366404E-4</v>
      </c>
      <c r="BS324" s="8">
        <f>BS$3*temperature!$I434</f>
        <v>-47.097494408502165</v>
      </c>
      <c r="BT324" s="8">
        <f>BT$3*temperature!$I434</f>
        <v>-43.530266429787204</v>
      </c>
      <c r="BU324" s="8">
        <f>BU$3*temperature!$I434</f>
        <v>-38.215825506072783</v>
      </c>
      <c r="BV324" s="8">
        <f t="shared" si="416"/>
        <v>-28.468016343494266</v>
      </c>
      <c r="BW324" s="8">
        <f t="shared" si="400"/>
        <v>-17.52690384592734</v>
      </c>
      <c r="BX324" s="8">
        <f t="shared" si="401"/>
        <v>-15.387112323744843</v>
      </c>
      <c r="BY324" s="15">
        <f t="shared" si="417"/>
        <v>0.39555136210483532</v>
      </c>
      <c r="BZ324" s="15">
        <f t="shared" si="402"/>
        <v>0.59736281710571149</v>
      </c>
      <c r="CA324" s="15">
        <f t="shared" si="403"/>
        <v>0.59736281710571149</v>
      </c>
      <c r="CB324" s="8">
        <f t="shared" si="418"/>
        <v>9.3147390325039492</v>
      </c>
      <c r="CC324" s="8">
        <f t="shared" si="404"/>
        <v>13.001681291929932</v>
      </c>
      <c r="CD324" s="8">
        <f t="shared" si="405"/>
        <v>11.414356591163969</v>
      </c>
      <c r="CE324" s="8">
        <f t="shared" si="419"/>
        <v>-37.782755375998214</v>
      </c>
      <c r="CF324" s="8">
        <f t="shared" si="406"/>
        <v>-30.52858513785727</v>
      </c>
      <c r="CG324" s="8">
        <f t="shared" si="407"/>
        <v>-26.80146891490881</v>
      </c>
      <c r="CH324" s="8">
        <f>CH$3*temperature!$I434+CH$4*temperature!$I434^2</f>
        <v>-37.782755375998221</v>
      </c>
      <c r="CI324" s="8">
        <f>CI$3*temperature!$I434+CI$4*temperature!$I434^2</f>
        <v>-30.528620739039461</v>
      </c>
      <c r="CJ324" s="8">
        <f>CJ$3*temperature!$I434+CJ$4*temperature!$I434^2</f>
        <v>-26.801487086836289</v>
      </c>
      <c r="CK324" s="13"/>
      <c r="CL324" s="13"/>
      <c r="CM324" s="13"/>
    </row>
    <row r="325" spans="1:91" x14ac:dyDescent="0.3">
      <c r="A325">
        <f t="shared" si="429"/>
        <v>2279</v>
      </c>
      <c r="B325" s="4">
        <f t="shared" si="430"/>
        <v>1165.4057076217507</v>
      </c>
      <c r="C325" s="4">
        <f t="shared" si="431"/>
        <v>2964.1700715272414</v>
      </c>
      <c r="D325" s="4">
        <f t="shared" si="432"/>
        <v>4369.9568365732466</v>
      </c>
      <c r="E325" s="11">
        <f t="shared" si="433"/>
        <v>4.1809771571073224E-9</v>
      </c>
      <c r="F325" s="11">
        <f t="shared" si="434"/>
        <v>8.2368053569343059E-9</v>
      </c>
      <c r="G325" s="11">
        <f t="shared" si="435"/>
        <v>1.6815145135401924E-8</v>
      </c>
      <c r="H325" s="4">
        <f t="shared" si="436"/>
        <v>246085.5428128276</v>
      </c>
      <c r="I325" s="4">
        <f t="shared" si="437"/>
        <v>127491.25669942265</v>
      </c>
      <c r="J325" s="4">
        <f t="shared" si="438"/>
        <v>46342.685452665974</v>
      </c>
      <c r="K325" s="4">
        <f t="shared" si="439"/>
        <v>211158.69023416369</v>
      </c>
      <c r="L325" s="4">
        <f t="shared" si="440"/>
        <v>43010.776582645551</v>
      </c>
      <c r="M325" s="4">
        <f t="shared" si="441"/>
        <v>10604.838259456617</v>
      </c>
      <c r="N325" s="11">
        <f t="shared" si="442"/>
        <v>6.4011080411718879E-4</v>
      </c>
      <c r="O325" s="11">
        <f t="shared" si="443"/>
        <v>1.6053913441937961E-3</v>
      </c>
      <c r="P325" s="11">
        <f t="shared" si="444"/>
        <v>1.5028474865870223E-3</v>
      </c>
      <c r="Q325" s="4">
        <f t="shared" si="445"/>
        <v>1898.5669424102746</v>
      </c>
      <c r="R325" s="4">
        <f t="shared" si="446"/>
        <v>2828.0183309058602</v>
      </c>
      <c r="S325" s="4">
        <f t="shared" si="447"/>
        <v>2187.3101184298753</v>
      </c>
      <c r="T325" s="4">
        <f t="shared" si="448"/>
        <v>7.7150689988087704</v>
      </c>
      <c r="U325" s="4">
        <f t="shared" si="449"/>
        <v>22.182057061162116</v>
      </c>
      <c r="V325" s="4">
        <f t="shared" si="450"/>
        <v>47.198605282897887</v>
      </c>
      <c r="W325" s="11">
        <f t="shared" si="451"/>
        <v>-1.0734613539272964E-2</v>
      </c>
      <c r="X325" s="11">
        <f t="shared" si="452"/>
        <v>-1.217998157191269E-2</v>
      </c>
      <c r="Y325" s="11">
        <f t="shared" si="453"/>
        <v>-9.7425357312937999E-3</v>
      </c>
      <c r="Z325" s="4">
        <f t="shared" si="468"/>
        <v>1490.0753130250769</v>
      </c>
      <c r="AA325" s="4">
        <f t="shared" si="469"/>
        <v>8901.7145605881851</v>
      </c>
      <c r="AB325" s="4">
        <f t="shared" si="470"/>
        <v>71239.506443765436</v>
      </c>
      <c r="AC325" s="12">
        <f t="shared" si="454"/>
        <v>0.77691414408563486</v>
      </c>
      <c r="AD325" s="12">
        <f t="shared" si="455"/>
        <v>3.1143392856348679</v>
      </c>
      <c r="AE325" s="12">
        <f t="shared" si="456"/>
        <v>32.300620134391096</v>
      </c>
      <c r="AF325" s="11">
        <f t="shared" si="457"/>
        <v>-4.0504037456468023E-3</v>
      </c>
      <c r="AG325" s="11">
        <f t="shared" si="458"/>
        <v>2.9673830763510267E-4</v>
      </c>
      <c r="AH325" s="11">
        <f t="shared" si="459"/>
        <v>9.7937136394747881E-3</v>
      </c>
      <c r="AI325" s="1">
        <f t="shared" si="423"/>
        <v>488409.85254969529</v>
      </c>
      <c r="AJ325" s="1">
        <f t="shared" si="424"/>
        <v>250507.44391822105</v>
      </c>
      <c r="AK325" s="1">
        <f t="shared" si="425"/>
        <v>91163.276951097461</v>
      </c>
      <c r="AL325" s="10">
        <f t="shared" si="460"/>
        <v>101.44642115895168</v>
      </c>
      <c r="AM325" s="10">
        <f t="shared" si="461"/>
        <v>25.491044825470222</v>
      </c>
      <c r="AN325" s="10">
        <f t="shared" si="462"/>
        <v>7.8910196924288964</v>
      </c>
      <c r="AO325" s="7">
        <f t="shared" si="463"/>
        <v>1.3809552847302668E-3</v>
      </c>
      <c r="AP325" s="7">
        <f t="shared" si="464"/>
        <v>1.7396394365913163E-3</v>
      </c>
      <c r="AQ325" s="7">
        <f t="shared" si="465"/>
        <v>1.578072466752068E-3</v>
      </c>
      <c r="AR325" s="1">
        <f t="shared" si="471"/>
        <v>246085.5428128276</v>
      </c>
      <c r="AS325" s="1">
        <f t="shared" si="466"/>
        <v>127491.25669942265</v>
      </c>
      <c r="AT325" s="1">
        <f t="shared" si="467"/>
        <v>46342.685452665974</v>
      </c>
      <c r="AU325" s="1">
        <f t="shared" si="426"/>
        <v>49217.108562565525</v>
      </c>
      <c r="AV325" s="1">
        <f t="shared" si="427"/>
        <v>25498.251339884533</v>
      </c>
      <c r="AW325" s="1">
        <f t="shared" si="428"/>
        <v>9268.5370905331947</v>
      </c>
      <c r="AX325" s="1">
        <f t="shared" si="408"/>
        <v>168926.95218733096</v>
      </c>
      <c r="AY325" s="1">
        <f t="shared" si="391"/>
        <v>34408.621266116432</v>
      </c>
      <c r="AZ325" s="1">
        <f t="shared" si="392"/>
        <v>8483.8706075652935</v>
      </c>
      <c r="BA325" s="1">
        <f t="shared" si="409"/>
        <v>14028.246832166993</v>
      </c>
      <c r="BB325" s="1">
        <f t="shared" si="410"/>
        <v>30963.905620794445</v>
      </c>
      <c r="BC325" s="1">
        <f t="shared" si="411"/>
        <v>39530.28896764903</v>
      </c>
      <c r="BD325" s="1">
        <f t="shared" si="393"/>
        <v>34.509980265459205</v>
      </c>
      <c r="BE325">
        <f t="shared" si="420"/>
        <v>0</v>
      </c>
      <c r="BF325">
        <f t="shared" si="421"/>
        <v>0</v>
      </c>
      <c r="BG325">
        <f t="shared" si="422"/>
        <v>0</v>
      </c>
      <c r="BH325">
        <f t="shared" si="394"/>
        <v>0</v>
      </c>
      <c r="BI325">
        <f t="shared" si="412"/>
        <v>0</v>
      </c>
      <c r="BJ325">
        <f t="shared" si="395"/>
        <v>0</v>
      </c>
      <c r="BK325">
        <f t="shared" si="396"/>
        <v>0</v>
      </c>
      <c r="BL325">
        <f t="shared" si="397"/>
        <v>0</v>
      </c>
      <c r="BM325">
        <f t="shared" si="398"/>
        <v>0</v>
      </c>
      <c r="BN325">
        <f t="shared" si="399"/>
        <v>0</v>
      </c>
      <c r="BO325">
        <f t="shared" si="413"/>
        <v>0</v>
      </c>
      <c r="BP325">
        <f t="shared" si="414"/>
        <v>0</v>
      </c>
      <c r="BQ325">
        <f t="shared" si="415"/>
        <v>0</v>
      </c>
      <c r="BR325" s="13">
        <f t="shared" si="472"/>
        <v>4.0829369911035343E-4</v>
      </c>
      <c r="BS325" s="8">
        <f>BS$3*temperature!$I435</f>
        <v>-47.189459078970685</v>
      </c>
      <c r="BT325" s="8">
        <f>BT$3*temperature!$I435</f>
        <v>-43.615265571629017</v>
      </c>
      <c r="BU325" s="8">
        <f>BU$3*temperature!$I435</f>
        <v>-38.290447433279041</v>
      </c>
      <c r="BV325" s="8">
        <f t="shared" si="416"/>
        <v>-28.487156481756532</v>
      </c>
      <c r="BW325" s="8">
        <f t="shared" si="400"/>
        <v>-17.510253187954511</v>
      </c>
      <c r="BX325" s="8">
        <f t="shared" si="401"/>
        <v>-15.37249447984358</v>
      </c>
      <c r="BY325" s="15">
        <f t="shared" si="417"/>
        <v>0.39632373335570975</v>
      </c>
      <c r="BZ325" s="15">
        <f t="shared" si="402"/>
        <v>0.59852925441443072</v>
      </c>
      <c r="CA325" s="15">
        <f t="shared" si="403"/>
        <v>0.59852925441443083</v>
      </c>
      <c r="CB325" s="8">
        <f t="shared" si="418"/>
        <v>9.3511512986070784</v>
      </c>
      <c r="CC325" s="8">
        <f t="shared" si="404"/>
        <v>13.052506191837251</v>
      </c>
      <c r="CD325" s="8">
        <f t="shared" si="405"/>
        <v>11.458976476717732</v>
      </c>
      <c r="CE325" s="8">
        <f t="shared" si="419"/>
        <v>-37.838307780363607</v>
      </c>
      <c r="CF325" s="8">
        <f t="shared" si="406"/>
        <v>-30.562759379791764</v>
      </c>
      <c r="CG325" s="8">
        <f t="shared" si="407"/>
        <v>-26.831470956561311</v>
      </c>
      <c r="CH325" s="8">
        <f>CH$3*temperature!$I435+CH$4*temperature!$I435^2</f>
        <v>-37.838307780363607</v>
      </c>
      <c r="CI325" s="8">
        <f>CI$3*temperature!$I435+CI$4*temperature!$I435^2</f>
        <v>-30.562794947152366</v>
      </c>
      <c r="CJ325" s="8">
        <f>CJ$3*temperature!$I435+CJ$4*temperature!$I435^2</f>
        <v>-26.831489111225267</v>
      </c>
      <c r="CK325" s="13"/>
      <c r="CL325" s="13"/>
      <c r="CM325" s="13"/>
    </row>
    <row r="326" spans="1:91" x14ac:dyDescent="0.3">
      <c r="A326">
        <f t="shared" si="429"/>
        <v>2280</v>
      </c>
      <c r="B326" s="4">
        <f t="shared" si="430"/>
        <v>1165.4057122506588</v>
      </c>
      <c r="C326" s="4">
        <f t="shared" si="431"/>
        <v>2964.1700947217687</v>
      </c>
      <c r="D326" s="4">
        <f t="shared" si="432"/>
        <v>4369.9569063806321</v>
      </c>
      <c r="E326" s="11">
        <f t="shared" si="433"/>
        <v>3.971928299251956E-9</v>
      </c>
      <c r="F326" s="11">
        <f t="shared" si="434"/>
        <v>7.8249650890875896E-9</v>
      </c>
      <c r="G326" s="11">
        <f t="shared" si="435"/>
        <v>1.5974387878631828E-8</v>
      </c>
      <c r="H326" s="4">
        <f t="shared" si="436"/>
        <v>246239.86188687227</v>
      </c>
      <c r="I326" s="4">
        <f t="shared" si="437"/>
        <v>127693.57874054158</v>
      </c>
      <c r="J326" s="4">
        <f t="shared" si="438"/>
        <v>46411.545148795449</v>
      </c>
      <c r="K326" s="4">
        <f t="shared" si="439"/>
        <v>211291.10600576008</v>
      </c>
      <c r="L326" s="4">
        <f t="shared" si="440"/>
        <v>43079.032127043807</v>
      </c>
      <c r="M326" s="4">
        <f t="shared" si="441"/>
        <v>10620.595612974887</v>
      </c>
      <c r="N326" s="11">
        <f t="shared" si="442"/>
        <v>6.270912717329935E-4</v>
      </c>
      <c r="O326" s="11">
        <f t="shared" si="443"/>
        <v>1.5869405256401237E-3</v>
      </c>
      <c r="P326" s="11">
        <f t="shared" si="444"/>
        <v>1.4858645773516699E-3</v>
      </c>
      <c r="Q326" s="4">
        <f t="shared" si="445"/>
        <v>1879.3643618682272</v>
      </c>
      <c r="R326" s="4">
        <f t="shared" si="446"/>
        <v>2798.0063760397688</v>
      </c>
      <c r="S326" s="4">
        <f t="shared" si="447"/>
        <v>2169.2185890268793</v>
      </c>
      <c r="T326" s="4">
        <f t="shared" si="448"/>
        <v>7.632250714677733</v>
      </c>
      <c r="U326" s="4">
        <f t="shared" si="449"/>
        <v>21.911880014930045</v>
      </c>
      <c r="V326" s="4">
        <f t="shared" si="450"/>
        <v>46.738771184462024</v>
      </c>
      <c r="W326" s="11">
        <f t="shared" si="451"/>
        <v>-1.0734613539272964E-2</v>
      </c>
      <c r="X326" s="11">
        <f t="shared" si="452"/>
        <v>-1.217998157191269E-2</v>
      </c>
      <c r="Y326" s="11">
        <f t="shared" si="453"/>
        <v>-9.7425357312937999E-3</v>
      </c>
      <c r="Z326" s="4">
        <f t="shared" si="468"/>
        <v>1469.0490702978773</v>
      </c>
      <c r="AA326" s="4">
        <f t="shared" si="469"/>
        <v>8810.022083954851</v>
      </c>
      <c r="AB326" s="4">
        <f t="shared" si="470"/>
        <v>71343.413548745739</v>
      </c>
      <c r="AC326" s="12">
        <f t="shared" si="454"/>
        <v>0.77376732812638438</v>
      </c>
      <c r="AD326" s="12">
        <f t="shared" si="455"/>
        <v>3.1152634294038886</v>
      </c>
      <c r="AE326" s="12">
        <f t="shared" si="456"/>
        <v>32.616963158364776</v>
      </c>
      <c r="AF326" s="11">
        <f t="shared" si="457"/>
        <v>-4.0504037456468023E-3</v>
      </c>
      <c r="AG326" s="11">
        <f t="shared" si="458"/>
        <v>2.9673830763510267E-4</v>
      </c>
      <c r="AH326" s="11">
        <f t="shared" si="459"/>
        <v>9.7937136394747881E-3</v>
      </c>
      <c r="AI326" s="1">
        <f t="shared" si="423"/>
        <v>488785.97585729131</v>
      </c>
      <c r="AJ326" s="1">
        <f t="shared" si="424"/>
        <v>250954.95086628347</v>
      </c>
      <c r="AK326" s="1">
        <f t="shared" si="425"/>
        <v>91315.486346520905</v>
      </c>
      <c r="AL326" s="10">
        <f t="shared" si="460"/>
        <v>101.58511320065394</v>
      </c>
      <c r="AM326" s="10">
        <f t="shared" si="461"/>
        <v>25.534946600059946</v>
      </c>
      <c r="AN326" s="10">
        <f t="shared" si="462"/>
        <v>7.9033477673310051</v>
      </c>
      <c r="AO326" s="7">
        <f t="shared" si="463"/>
        <v>1.3671457318829641E-3</v>
      </c>
      <c r="AP326" s="7">
        <f t="shared" si="464"/>
        <v>1.7222430422254031E-3</v>
      </c>
      <c r="AQ326" s="7">
        <f t="shared" si="465"/>
        <v>1.5622917420845474E-3</v>
      </c>
      <c r="AR326" s="1">
        <f t="shared" si="471"/>
        <v>246239.86188687227</v>
      </c>
      <c r="AS326" s="1">
        <f t="shared" si="466"/>
        <v>127693.57874054158</v>
      </c>
      <c r="AT326" s="1">
        <f t="shared" si="467"/>
        <v>46411.545148795449</v>
      </c>
      <c r="AU326" s="1">
        <f t="shared" si="426"/>
        <v>49247.972377374455</v>
      </c>
      <c r="AV326" s="1">
        <f t="shared" si="427"/>
        <v>25538.715748108316</v>
      </c>
      <c r="AW326" s="1">
        <f t="shared" si="428"/>
        <v>9282.3090297590898</v>
      </c>
      <c r="AX326" s="1">
        <f t="shared" si="408"/>
        <v>169032.88480460807</v>
      </c>
      <c r="AY326" s="1">
        <f t="shared" ref="AY326:AY346" si="473">(AS326-AV326)/C326*1000</f>
        <v>34463.225701635056</v>
      </c>
      <c r="AZ326" s="1">
        <f t="shared" ref="AZ326:AZ346" si="474">(AT326-AW326)/D326*1000</f>
        <v>8496.4764903799078</v>
      </c>
      <c r="BA326" s="1">
        <f t="shared" si="409"/>
        <v>14028.977474588028</v>
      </c>
      <c r="BB326" s="1">
        <f t="shared" si="410"/>
        <v>30968.606096224539</v>
      </c>
      <c r="BC326" s="1">
        <f t="shared" si="411"/>
        <v>39536.777944084832</v>
      </c>
      <c r="BD326" s="1">
        <f t="shared" ref="BD326:BD346" si="475">SUM(BA326:BC326)*BR326</f>
        <v>33.509560354222678</v>
      </c>
      <c r="BE326">
        <f t="shared" si="420"/>
        <v>0</v>
      </c>
      <c r="BF326">
        <f t="shared" si="421"/>
        <v>0</v>
      </c>
      <c r="BG326">
        <f t="shared" si="422"/>
        <v>0</v>
      </c>
      <c r="BH326">
        <f t="shared" ref="BH326:BH346" si="476">(BE326*Z326+BF326*AA326+BG326*AB326)/(Z326+AA326+AB326)</f>
        <v>0</v>
      </c>
      <c r="BI326">
        <f t="shared" si="412"/>
        <v>0</v>
      </c>
      <c r="BJ326">
        <f t="shared" ref="BJ326:BJ346" si="477">BJ$5*BF326^2</f>
        <v>0</v>
      </c>
      <c r="BK326">
        <f t="shared" ref="BK326:BK346" si="478">BK$5*BG326^2</f>
        <v>0</v>
      </c>
      <c r="BL326">
        <f t="shared" ref="BL326:BL346" si="479">BI326*AR326</f>
        <v>0</v>
      </c>
      <c r="BM326">
        <f t="shared" ref="BM326:BM346" si="480">BJ326*AS326</f>
        <v>0</v>
      </c>
      <c r="BN326">
        <f t="shared" ref="BN326:BN346" si="481">BK326*AT326</f>
        <v>0</v>
      </c>
      <c r="BO326">
        <f t="shared" si="413"/>
        <v>0</v>
      </c>
      <c r="BP326">
        <f t="shared" si="414"/>
        <v>0</v>
      </c>
      <c r="BQ326">
        <f t="shared" si="415"/>
        <v>0</v>
      </c>
      <c r="BR326" s="13">
        <f t="shared" si="472"/>
        <v>3.9640164962170235E-4</v>
      </c>
      <c r="BS326" s="8">
        <f>BS$3*temperature!$I436</f>
        <v>-47.28108221702837</v>
      </c>
      <c r="BT326" s="8">
        <f>BT$3*temperature!$I436</f>
        <v>-43.699949049187097</v>
      </c>
      <c r="BU326" s="8">
        <f>BU$3*temperature!$I436</f>
        <v>-38.36479223442624</v>
      </c>
      <c r="BV326" s="8">
        <f t="shared" si="416"/>
        <v>-28.506084267273064</v>
      </c>
      <c r="BW326" s="8">
        <f t="shared" ref="BW326:BW346" si="482">BT326*(1-BZ326)</f>
        <v>-17.493467177012008</v>
      </c>
      <c r="BX326" s="8">
        <f t="shared" ref="BX326:BX346" si="483">BU326*(1-CA326)</f>
        <v>-15.357757807690277</v>
      </c>
      <c r="BY326" s="15">
        <f t="shared" si="417"/>
        <v>0.39709323622447579</v>
      </c>
      <c r="BZ326" s="15">
        <f t="shared" ref="BZ326:BZ346" si="484">-BT326/CC$3/2</f>
        <v>0.59969135988415023</v>
      </c>
      <c r="CA326" s="15">
        <f t="shared" ref="CA326:CA346" si="485">-BU326/CD$3/2</f>
        <v>0.59969135988415034</v>
      </c>
      <c r="CB326" s="8">
        <f t="shared" si="418"/>
        <v>9.3874989748776532</v>
      </c>
      <c r="CC326" s="8">
        <f t="shared" ref="CC326:CC346" si="486">CC$3*BZ326^2</f>
        <v>13.103240936087543</v>
      </c>
      <c r="CD326" s="8">
        <f t="shared" ref="CD326:CD346" si="487">CD$3*CA326^2</f>
        <v>11.503517213367981</v>
      </c>
      <c r="CE326" s="8">
        <f t="shared" si="419"/>
        <v>-37.893583242150719</v>
      </c>
      <c r="CF326" s="8">
        <f t="shared" ref="CF326:CF346" si="488">BW326-CC326</f>
        <v>-30.596708113099552</v>
      </c>
      <c r="CG326" s="8">
        <f t="shared" ref="CG326:CG346" si="489">BX326-CD326</f>
        <v>-26.861275021058258</v>
      </c>
      <c r="CH326" s="8">
        <f>CH$3*temperature!$I436+CH$4*temperature!$I436^2</f>
        <v>-37.893583242150719</v>
      </c>
      <c r="CI326" s="8">
        <f>CI$3*temperature!$I436+CI$4*temperature!$I436^2</f>
        <v>-30.596743646363635</v>
      </c>
      <c r="CJ326" s="8">
        <f>CJ$3*temperature!$I436+CJ$4*temperature!$I436^2</f>
        <v>-26.861293158318372</v>
      </c>
      <c r="CK326" s="13"/>
      <c r="CL326" s="13"/>
      <c r="CM326" s="13"/>
    </row>
    <row r="327" spans="1:91" x14ac:dyDescent="0.3">
      <c r="A327">
        <f t="shared" si="429"/>
        <v>2281</v>
      </c>
      <c r="B327" s="4">
        <f t="shared" si="430"/>
        <v>1165.4057166481214</v>
      </c>
      <c r="C327" s="4">
        <f t="shared" si="431"/>
        <v>2964.1701167565698</v>
      </c>
      <c r="D327" s="4">
        <f t="shared" si="432"/>
        <v>4369.9569726976497</v>
      </c>
      <c r="E327" s="11">
        <f t="shared" si="433"/>
        <v>3.7733318842893578E-9</v>
      </c>
      <c r="F327" s="11">
        <f t="shared" si="434"/>
        <v>7.4337168346332098E-9</v>
      </c>
      <c r="G327" s="11">
        <f t="shared" si="435"/>
        <v>1.5175668484700237E-8</v>
      </c>
      <c r="H327" s="4">
        <f t="shared" si="436"/>
        <v>246391.10661287227</v>
      </c>
      <c r="I327" s="4">
        <f t="shared" si="437"/>
        <v>127893.89005444008</v>
      </c>
      <c r="J327" s="4">
        <f t="shared" si="438"/>
        <v>46479.727011877796</v>
      </c>
      <c r="K327" s="4">
        <f t="shared" si="439"/>
        <v>211420.88381163034</v>
      </c>
      <c r="L327" s="4">
        <f t="shared" si="440"/>
        <v>43146.609343185439</v>
      </c>
      <c r="M327" s="4">
        <f t="shared" si="441"/>
        <v>10636.197862420842</v>
      </c>
      <c r="N327" s="11">
        <f t="shared" si="442"/>
        <v>6.1421329237920652E-4</v>
      </c>
      <c r="O327" s="11">
        <f t="shared" si="443"/>
        <v>1.5686800005705326E-3</v>
      </c>
      <c r="P327" s="11">
        <f t="shared" si="444"/>
        <v>1.4690559752501553E-3</v>
      </c>
      <c r="Q327" s="4">
        <f t="shared" si="445"/>
        <v>1860.3320580434331</v>
      </c>
      <c r="R327" s="4">
        <f t="shared" si="446"/>
        <v>2768.262447072917</v>
      </c>
      <c r="S327" s="4">
        <f t="shared" si="447"/>
        <v>2151.2405890176406</v>
      </c>
      <c r="T327" s="4">
        <f t="shared" si="448"/>
        <v>7.5503214528208273</v>
      </c>
      <c r="U327" s="4">
        <f t="shared" si="449"/>
        <v>21.644993720142235</v>
      </c>
      <c r="V327" s="4">
        <f t="shared" si="450"/>
        <v>46.283417036160635</v>
      </c>
      <c r="W327" s="11">
        <f t="shared" si="451"/>
        <v>-1.0734613539272964E-2</v>
      </c>
      <c r="X327" s="11">
        <f t="shared" si="452"/>
        <v>-1.217998157191269E-2</v>
      </c>
      <c r="Y327" s="11">
        <f t="shared" si="453"/>
        <v>-9.7425357312937999E-3</v>
      </c>
      <c r="Z327" s="4">
        <f t="shared" si="468"/>
        <v>1448.3006812350663</v>
      </c>
      <c r="AA327" s="4">
        <f t="shared" si="469"/>
        <v>8719.1134659677882</v>
      </c>
      <c r="AB327" s="4">
        <f t="shared" si="470"/>
        <v>71446.260583281415</v>
      </c>
      <c r="AC327" s="12">
        <f t="shared" si="454"/>
        <v>0.77063325804228211</v>
      </c>
      <c r="AD327" s="12">
        <f t="shared" si="455"/>
        <v>3.1161878474017675</v>
      </c>
      <c r="AE327" s="12">
        <f t="shared" si="456"/>
        <v>32.936404355327099</v>
      </c>
      <c r="AF327" s="11">
        <f t="shared" si="457"/>
        <v>-4.0504037456468023E-3</v>
      </c>
      <c r="AG327" s="11">
        <f t="shared" si="458"/>
        <v>2.9673830763510267E-4</v>
      </c>
      <c r="AH327" s="11">
        <f t="shared" si="459"/>
        <v>9.7937136394747881E-3</v>
      </c>
      <c r="AI327" s="1">
        <f t="shared" si="423"/>
        <v>489155.35064893664</v>
      </c>
      <c r="AJ327" s="1">
        <f t="shared" si="424"/>
        <v>251398.17152776345</v>
      </c>
      <c r="AK327" s="1">
        <f t="shared" si="425"/>
        <v>91466.246741627896</v>
      </c>
      <c r="AL327" s="10">
        <f t="shared" si="460"/>
        <v>101.72260603804972</v>
      </c>
      <c r="AM327" s="10">
        <f t="shared" si="461"/>
        <v>25.578484210334341</v>
      </c>
      <c r="AN327" s="10">
        <f t="shared" si="462"/>
        <v>7.9155716289332112</v>
      </c>
      <c r="AO327" s="7">
        <f t="shared" si="463"/>
        <v>1.3534742745641346E-3</v>
      </c>
      <c r="AP327" s="7">
        <f t="shared" si="464"/>
        <v>1.7050206118031492E-3</v>
      </c>
      <c r="AQ327" s="7">
        <f t="shared" si="465"/>
        <v>1.5466688246637019E-3</v>
      </c>
      <c r="AR327" s="1">
        <f t="shared" si="471"/>
        <v>246391.10661287227</v>
      </c>
      <c r="AS327" s="1">
        <f t="shared" si="466"/>
        <v>127893.89005444008</v>
      </c>
      <c r="AT327" s="1">
        <f t="shared" si="467"/>
        <v>46479.727011877796</v>
      </c>
      <c r="AU327" s="1">
        <f t="shared" si="426"/>
        <v>49278.221322574456</v>
      </c>
      <c r="AV327" s="1">
        <f t="shared" si="427"/>
        <v>25578.778010888018</v>
      </c>
      <c r="AW327" s="1">
        <f t="shared" si="428"/>
        <v>9295.9454023755588</v>
      </c>
      <c r="AX327" s="1">
        <f t="shared" ref="AX327:AX346" si="490">(AR327-AU327)/B327*1000</f>
        <v>169136.70704930427</v>
      </c>
      <c r="AY327" s="1">
        <f t="shared" si="473"/>
        <v>34517.287474548357</v>
      </c>
      <c r="AZ327" s="1">
        <f t="shared" si="474"/>
        <v>8508.9582899366742</v>
      </c>
      <c r="BA327" s="1">
        <f t="shared" ref="BA327:BA346" si="491">LN(AX327)*B327</f>
        <v>14029.693115466875</v>
      </c>
      <c r="BB327" s="1">
        <f t="shared" ref="BB327:BB346" si="492">LN(AY327)*C327</f>
        <v>30973.252517575293</v>
      </c>
      <c r="BC327" s="1">
        <f t="shared" ref="BC327:BC346" si="493">LN(AZ327)*D327</f>
        <v>39543.193544639595</v>
      </c>
      <c r="BD327" s="1">
        <f t="shared" si="475"/>
        <v>32.538086445804936</v>
      </c>
      <c r="BE327">
        <f t="shared" si="420"/>
        <v>0</v>
      </c>
      <c r="BF327">
        <f t="shared" si="421"/>
        <v>0</v>
      </c>
      <c r="BG327">
        <f t="shared" si="422"/>
        <v>0</v>
      </c>
      <c r="BH327">
        <f t="shared" si="476"/>
        <v>0</v>
      </c>
      <c r="BI327">
        <f t="shared" ref="BI327:BI346" si="494">BI$5*BE327^2</f>
        <v>0</v>
      </c>
      <c r="BJ327">
        <f t="shared" si="477"/>
        <v>0</v>
      </c>
      <c r="BK327">
        <f t="shared" si="478"/>
        <v>0</v>
      </c>
      <c r="BL327">
        <f t="shared" si="479"/>
        <v>0</v>
      </c>
      <c r="BM327">
        <f t="shared" si="480"/>
        <v>0</v>
      </c>
      <c r="BN327">
        <f t="shared" si="481"/>
        <v>0</v>
      </c>
      <c r="BO327">
        <f t="shared" ref="BO327:BO346" si="495">2*BI$5*BE327*AR327/Z327*1000</f>
        <v>0</v>
      </c>
      <c r="BP327">
        <f t="shared" ref="BP327:BP346" si="496">2*BJ$5*BF327*AS327/AA327*1000</f>
        <v>0</v>
      </c>
      <c r="BQ327">
        <f t="shared" ref="BQ327:BQ346" si="497">2*BK$5*BG327*AT327/AB327*1000</f>
        <v>0</v>
      </c>
      <c r="BR327" s="13">
        <f t="shared" si="472"/>
        <v>3.8485597050650711E-4</v>
      </c>
      <c r="BS327" s="8">
        <f>BS$3*temperature!$I437</f>
        <v>-47.372366416086436</v>
      </c>
      <c r="BT327" s="8">
        <f>BT$3*temperature!$I437</f>
        <v>-43.784319259444182</v>
      </c>
      <c r="BU327" s="8">
        <f>BU$3*temperature!$I437</f>
        <v>-38.43886201385881</v>
      </c>
      <c r="BV327" s="8">
        <f t="shared" ref="BV327:BV346" si="498">BS327*(1-BY327)</f>
        <v>-28.524801806687535</v>
      </c>
      <c r="BW327" s="8">
        <f t="shared" si="482"/>
        <v>-17.476547530643632</v>
      </c>
      <c r="BX327" s="8">
        <f t="shared" si="483"/>
        <v>-15.342903815140488</v>
      </c>
      <c r="BY327" s="15">
        <f t="shared" ref="BY327:BY346" si="499">-BS327/CB$3/2</f>
        <v>0.39785989249206588</v>
      </c>
      <c r="BZ327" s="15">
        <f t="shared" si="484"/>
        <v>0.60084916640849728</v>
      </c>
      <c r="CA327" s="15">
        <f t="shared" si="485"/>
        <v>0.60084916640849739</v>
      </c>
      <c r="CB327" s="8">
        <f t="shared" ref="CB327:CB346" si="500">CB$3*BY327^2</f>
        <v>9.4237823046994507</v>
      </c>
      <c r="CC327" s="8">
        <f t="shared" si="486"/>
        <v>13.153885864400275</v>
      </c>
      <c r="CD327" s="8">
        <f t="shared" si="487"/>
        <v>11.547979099359161</v>
      </c>
      <c r="CE327" s="8">
        <f t="shared" ref="CE327:CE346" si="501">BV327-CB327</f>
        <v>-37.948584111386985</v>
      </c>
      <c r="CF327" s="8">
        <f t="shared" si="488"/>
        <v>-30.630433395043909</v>
      </c>
      <c r="CG327" s="8">
        <f t="shared" si="489"/>
        <v>-26.890882914499649</v>
      </c>
      <c r="CH327" s="8">
        <f>CH$3*temperature!$I437+CH$4*temperature!$I437^2</f>
        <v>-37.948584111386985</v>
      </c>
      <c r="CI327" s="8">
        <f>CI$3*temperature!$I437+CI$4*temperature!$I437^2</f>
        <v>-30.63046889394003</v>
      </c>
      <c r="CJ327" s="8">
        <f>CJ$3*temperature!$I437+CJ$4*temperature!$I437^2</f>
        <v>-26.890901034217364</v>
      </c>
      <c r="CK327" s="13"/>
      <c r="CL327" s="13"/>
      <c r="CM327" s="13"/>
    </row>
    <row r="328" spans="1:91" x14ac:dyDescent="0.3">
      <c r="A328">
        <f t="shared" si="429"/>
        <v>2282</v>
      </c>
      <c r="B328" s="4">
        <f t="shared" si="430"/>
        <v>1165.4057208257107</v>
      </c>
      <c r="C328" s="4">
        <f t="shared" si="431"/>
        <v>2964.1701376896308</v>
      </c>
      <c r="D328" s="4">
        <f t="shared" si="432"/>
        <v>4369.957035698817</v>
      </c>
      <c r="E328" s="11">
        <f t="shared" si="433"/>
        <v>3.5846652900748897E-9</v>
      </c>
      <c r="F328" s="11">
        <f t="shared" si="434"/>
        <v>7.0620309929015493E-9</v>
      </c>
      <c r="G328" s="11">
        <f t="shared" si="435"/>
        <v>1.4416885060465224E-8</v>
      </c>
      <c r="H328" s="4">
        <f t="shared" si="436"/>
        <v>246539.30569979583</v>
      </c>
      <c r="I328" s="4">
        <f t="shared" si="437"/>
        <v>128092.20423621786</v>
      </c>
      <c r="J328" s="4">
        <f t="shared" si="438"/>
        <v>46547.235766960825</v>
      </c>
      <c r="K328" s="4">
        <f t="shared" si="439"/>
        <v>211548.04828409318</v>
      </c>
      <c r="L328" s="4">
        <f t="shared" si="440"/>
        <v>43213.512816797025</v>
      </c>
      <c r="M328" s="4">
        <f t="shared" si="441"/>
        <v>10651.646088670817</v>
      </c>
      <c r="N328" s="11">
        <f t="shared" si="442"/>
        <v>6.0147545583122408E-4</v>
      </c>
      <c r="O328" s="11">
        <f t="shared" si="443"/>
        <v>1.550607907088164E-3</v>
      </c>
      <c r="P328" s="11">
        <f t="shared" si="444"/>
        <v>1.4524199765553192E-3</v>
      </c>
      <c r="Q328" s="4">
        <f t="shared" si="445"/>
        <v>1841.4690515870839</v>
      </c>
      <c r="R328" s="4">
        <f t="shared" si="446"/>
        <v>2738.7852880173591</v>
      </c>
      <c r="S328" s="4">
        <f t="shared" si="447"/>
        <v>2133.3761456753168</v>
      </c>
      <c r="T328" s="4">
        <f t="shared" si="448"/>
        <v>7.4692716699275135</v>
      </c>
      <c r="U328" s="4">
        <f t="shared" si="449"/>
        <v>21.381358095506737</v>
      </c>
      <c r="V328" s="4">
        <f t="shared" si="450"/>
        <v>45.832499191919467</v>
      </c>
      <c r="W328" s="11">
        <f t="shared" si="451"/>
        <v>-1.0734613539272964E-2</v>
      </c>
      <c r="X328" s="11">
        <f t="shared" si="452"/>
        <v>-1.217998157191269E-2</v>
      </c>
      <c r="Y328" s="11">
        <f t="shared" si="453"/>
        <v>-9.7425357312937999E-3</v>
      </c>
      <c r="Z328" s="4">
        <f t="shared" si="468"/>
        <v>1427.8269593996586</v>
      </c>
      <c r="AA328" s="4">
        <f t="shared" si="469"/>
        <v>8628.9855869789444</v>
      </c>
      <c r="AB328" s="4">
        <f t="shared" si="470"/>
        <v>71548.05496394544</v>
      </c>
      <c r="AC328" s="12">
        <f t="shared" si="454"/>
        <v>0.76751188220738764</v>
      </c>
      <c r="AD328" s="12">
        <f t="shared" si="455"/>
        <v>3.1171125397098787</v>
      </c>
      <c r="AE328" s="12">
        <f t="shared" si="456"/>
        <v>33.258974067897121</v>
      </c>
      <c r="AF328" s="11">
        <f t="shared" si="457"/>
        <v>-4.0504037456468023E-3</v>
      </c>
      <c r="AG328" s="11">
        <f t="shared" si="458"/>
        <v>2.9673830763510267E-4</v>
      </c>
      <c r="AH328" s="11">
        <f t="shared" si="459"/>
        <v>9.7937136394747881E-3</v>
      </c>
      <c r="AI328" s="1">
        <f t="shared" si="423"/>
        <v>489518.03690661746</v>
      </c>
      <c r="AJ328" s="1">
        <f t="shared" si="424"/>
        <v>251837.13238587513</v>
      </c>
      <c r="AK328" s="1">
        <f t="shared" si="425"/>
        <v>91615.567469840666</v>
      </c>
      <c r="AL328" s="10">
        <f t="shared" si="460"/>
        <v>101.85890817915971</v>
      </c>
      <c r="AM328" s="10">
        <f t="shared" si="461"/>
        <v>25.621659934703672</v>
      </c>
      <c r="AN328" s="10">
        <f t="shared" si="462"/>
        <v>7.9276919691223968</v>
      </c>
      <c r="AO328" s="7">
        <f t="shared" si="463"/>
        <v>1.3399395318184932E-3</v>
      </c>
      <c r="AP328" s="7">
        <f t="shared" si="464"/>
        <v>1.6879704056851177E-3</v>
      </c>
      <c r="AQ328" s="7">
        <f t="shared" si="465"/>
        <v>1.5312021364170649E-3</v>
      </c>
      <c r="AR328" s="1">
        <f t="shared" si="471"/>
        <v>246539.30569979583</v>
      </c>
      <c r="AS328" s="1">
        <f t="shared" si="466"/>
        <v>128092.20423621786</v>
      </c>
      <c r="AT328" s="1">
        <f t="shared" si="467"/>
        <v>46547.235766960825</v>
      </c>
      <c r="AU328" s="1">
        <f t="shared" si="426"/>
        <v>49307.861139959168</v>
      </c>
      <c r="AV328" s="1">
        <f t="shared" si="427"/>
        <v>25618.440847243575</v>
      </c>
      <c r="AW328" s="1">
        <f t="shared" si="428"/>
        <v>9309.447153392166</v>
      </c>
      <c r="AX328" s="1">
        <f t="shared" si="490"/>
        <v>169238.43862727456</v>
      </c>
      <c r="AY328" s="1">
        <f t="shared" si="473"/>
        <v>34570.810253437623</v>
      </c>
      <c r="AZ328" s="1">
        <f t="shared" si="474"/>
        <v>8521.3168709366528</v>
      </c>
      <c r="BA328" s="1">
        <f t="shared" si="491"/>
        <v>14030.393917974279</v>
      </c>
      <c r="BB328" s="1">
        <f t="shared" si="492"/>
        <v>30977.845442139333</v>
      </c>
      <c r="BC328" s="1">
        <f t="shared" si="493"/>
        <v>39549.536522818649</v>
      </c>
      <c r="BD328" s="1">
        <f t="shared" si="475"/>
        <v>31.594723205143321</v>
      </c>
      <c r="BE328">
        <f t="shared" si="420"/>
        <v>0</v>
      </c>
      <c r="BF328">
        <f t="shared" si="421"/>
        <v>0</v>
      </c>
      <c r="BG328">
        <f t="shared" si="422"/>
        <v>0</v>
      </c>
      <c r="BH328">
        <f t="shared" si="476"/>
        <v>0</v>
      </c>
      <c r="BI328">
        <f t="shared" si="494"/>
        <v>0</v>
      </c>
      <c r="BJ328">
        <f t="shared" si="477"/>
        <v>0</v>
      </c>
      <c r="BK328">
        <f t="shared" si="478"/>
        <v>0</v>
      </c>
      <c r="BL328">
        <f t="shared" si="479"/>
        <v>0</v>
      </c>
      <c r="BM328">
        <f t="shared" si="480"/>
        <v>0</v>
      </c>
      <c r="BN328">
        <f t="shared" si="481"/>
        <v>0</v>
      </c>
      <c r="BO328">
        <f t="shared" si="495"/>
        <v>0</v>
      </c>
      <c r="BP328">
        <f t="shared" si="496"/>
        <v>0</v>
      </c>
      <c r="BQ328">
        <f t="shared" si="497"/>
        <v>0</v>
      </c>
      <c r="BR328" s="13">
        <f t="shared" si="472"/>
        <v>3.7364657330728846E-4</v>
      </c>
      <c r="BS328" s="8">
        <f>BS$3*temperature!$I438</f>
        <v>-47.463314242800138</v>
      </c>
      <c r="BT328" s="8">
        <f>BT$3*temperature!$I438</f>
        <v>-43.86837857465359</v>
      </c>
      <c r="BU328" s="8">
        <f>BU$3*temperature!$I438</f>
        <v>-38.512658854210898</v>
      </c>
      <c r="BV328" s="8">
        <f t="shared" si="498"/>
        <v>-28.543311179494165</v>
      </c>
      <c r="BW328" s="8">
        <f t="shared" si="482"/>
        <v>-17.459495941114486</v>
      </c>
      <c r="BX328" s="8">
        <f t="shared" si="483"/>
        <v>-15.327933987857259</v>
      </c>
      <c r="BY328" s="15">
        <f t="shared" si="499"/>
        <v>0.39862372371470062</v>
      </c>
      <c r="BZ328" s="15">
        <f t="shared" si="484"/>
        <v>0.60200270654173915</v>
      </c>
      <c r="CA328" s="15">
        <f t="shared" si="485"/>
        <v>0.60200270654173926</v>
      </c>
      <c r="CB328" s="8">
        <f t="shared" si="500"/>
        <v>9.4600015316529884</v>
      </c>
      <c r="CC328" s="8">
        <f t="shared" si="486"/>
        <v>13.204441316769552</v>
      </c>
      <c r="CD328" s="8">
        <f t="shared" si="487"/>
        <v>11.59236243317682</v>
      </c>
      <c r="CE328" s="8">
        <f t="shared" si="501"/>
        <v>-38.003312711147153</v>
      </c>
      <c r="CF328" s="8">
        <f t="shared" si="488"/>
        <v>-30.663937257884037</v>
      </c>
      <c r="CG328" s="8">
        <f t="shared" si="489"/>
        <v>-26.920296421034081</v>
      </c>
      <c r="CH328" s="8">
        <f>CH$3*temperature!$I438+CH$4*temperature!$I438^2</f>
        <v>-38.003312711147153</v>
      </c>
      <c r="CI328" s="8">
        <f>CI$3*temperature!$I438+CI$4*temperature!$I438^2</f>
        <v>-30.663972722144194</v>
      </c>
      <c r="CJ328" s="8">
        <f>CJ$3*temperature!$I438+CJ$4*temperature!$I438^2</f>
        <v>-26.920314523072598</v>
      </c>
      <c r="CK328" s="13"/>
      <c r="CL328" s="13"/>
      <c r="CM328" s="13"/>
    </row>
    <row r="329" spans="1:91" x14ac:dyDescent="0.3">
      <c r="A329">
        <f t="shared" si="429"/>
        <v>2283</v>
      </c>
      <c r="B329" s="4">
        <f t="shared" si="430"/>
        <v>1165.4057247944206</v>
      </c>
      <c r="C329" s="4">
        <f t="shared" si="431"/>
        <v>2964.1701575760389</v>
      </c>
      <c r="D329" s="4">
        <f t="shared" si="432"/>
        <v>4369.9570955499266</v>
      </c>
      <c r="E329" s="11">
        <f t="shared" si="433"/>
        <v>3.4054320255711452E-9</v>
      </c>
      <c r="F329" s="11">
        <f t="shared" si="434"/>
        <v>6.7089294432564718E-9</v>
      </c>
      <c r="G329" s="11">
        <f t="shared" si="435"/>
        <v>1.3696040807441962E-8</v>
      </c>
      <c r="H329" s="4">
        <f t="shared" si="436"/>
        <v>246684.4877105286</v>
      </c>
      <c r="I329" s="4">
        <f t="shared" si="437"/>
        <v>128288.53488780976</v>
      </c>
      <c r="J329" s="4">
        <f t="shared" si="438"/>
        <v>46614.076136404459</v>
      </c>
      <c r="K329" s="4">
        <f t="shared" si="439"/>
        <v>211672.62393021461</v>
      </c>
      <c r="L329" s="4">
        <f t="shared" si="440"/>
        <v>43279.747135946534</v>
      </c>
      <c r="M329" s="4">
        <f t="shared" si="441"/>
        <v>10666.941372004116</v>
      </c>
      <c r="N329" s="11">
        <f t="shared" si="442"/>
        <v>5.8887636700921675E-4</v>
      </c>
      <c r="O329" s="11">
        <f t="shared" si="443"/>
        <v>1.5327224016781216E-3</v>
      </c>
      <c r="P329" s="11">
        <f t="shared" si="444"/>
        <v>1.4359548942926015E-3</v>
      </c>
      <c r="Q329" s="4">
        <f t="shared" si="445"/>
        <v>1822.7743561969446</v>
      </c>
      <c r="R329" s="4">
        <f t="shared" si="446"/>
        <v>2709.5736203255747</v>
      </c>
      <c r="S329" s="4">
        <f t="shared" si="447"/>
        <v>2115.6252676463055</v>
      </c>
      <c r="T329" s="4">
        <f t="shared" si="448"/>
        <v>7.3890919251310017</v>
      </c>
      <c r="U329" s="4">
        <f t="shared" si="449"/>
        <v>21.120933547920998</v>
      </c>
      <c r="V329" s="4">
        <f t="shared" si="450"/>
        <v>45.3859744308877</v>
      </c>
      <c r="W329" s="11">
        <f t="shared" si="451"/>
        <v>-1.0734613539272964E-2</v>
      </c>
      <c r="X329" s="11">
        <f t="shared" si="452"/>
        <v>-1.217998157191269E-2</v>
      </c>
      <c r="Y329" s="11">
        <f t="shared" si="453"/>
        <v>-9.7425357312937999E-3</v>
      </c>
      <c r="Z329" s="4">
        <f t="shared" si="468"/>
        <v>1407.6247421964656</v>
      </c>
      <c r="AA329" s="4">
        <f t="shared" si="469"/>
        <v>8539.6352500409994</v>
      </c>
      <c r="AB329" s="4">
        <f t="shared" si="470"/>
        <v>71648.804102957263</v>
      </c>
      <c r="AC329" s="12">
        <f t="shared" si="454"/>
        <v>0.76440314920486641</v>
      </c>
      <c r="AD329" s="12">
        <f t="shared" si="455"/>
        <v>3.1180375064096202</v>
      </c>
      <c r="AE329" s="12">
        <f t="shared" si="456"/>
        <v>33.584702935860825</v>
      </c>
      <c r="AF329" s="11">
        <f t="shared" si="457"/>
        <v>-4.0504037456468023E-3</v>
      </c>
      <c r="AG329" s="11">
        <f t="shared" si="458"/>
        <v>2.9673830763510267E-4</v>
      </c>
      <c r="AH329" s="11">
        <f t="shared" si="459"/>
        <v>9.7937136394747881E-3</v>
      </c>
      <c r="AI329" s="1">
        <f t="shared" si="423"/>
        <v>489874.09435591492</v>
      </c>
      <c r="AJ329" s="1">
        <f t="shared" si="424"/>
        <v>252271.8599945312</v>
      </c>
      <c r="AK329" s="1">
        <f t="shared" si="425"/>
        <v>91763.457876248765</v>
      </c>
      <c r="AL329" s="10">
        <f t="shared" si="460"/>
        <v>101.99402810911947</v>
      </c>
      <c r="AM329" s="10">
        <f t="shared" si="461"/>
        <v>25.664476052380834</v>
      </c>
      <c r="AN329" s="10">
        <f t="shared" si="462"/>
        <v>7.9397094790135743</v>
      </c>
      <c r="AO329" s="7">
        <f t="shared" si="463"/>
        <v>1.3265401365003082E-3</v>
      </c>
      <c r="AP329" s="7">
        <f t="shared" si="464"/>
        <v>1.6710907016282664E-3</v>
      </c>
      <c r="AQ329" s="7">
        <f t="shared" si="465"/>
        <v>1.5158901150528943E-3</v>
      </c>
      <c r="AR329" s="1">
        <f t="shared" si="471"/>
        <v>246684.4877105286</v>
      </c>
      <c r="AS329" s="1">
        <f t="shared" si="466"/>
        <v>128288.53488780976</v>
      </c>
      <c r="AT329" s="1">
        <f t="shared" si="467"/>
        <v>46614.076136404459</v>
      </c>
      <c r="AU329" s="1">
        <f t="shared" si="426"/>
        <v>49336.897542105726</v>
      </c>
      <c r="AV329" s="1">
        <f t="shared" si="427"/>
        <v>25657.706977561953</v>
      </c>
      <c r="AW329" s="1">
        <f t="shared" si="428"/>
        <v>9322.8152272808929</v>
      </c>
      <c r="AX329" s="1">
        <f t="shared" si="490"/>
        <v>169338.09914417172</v>
      </c>
      <c r="AY329" s="1">
        <f t="shared" si="473"/>
        <v>34623.797708757229</v>
      </c>
      <c r="AZ329" s="1">
        <f t="shared" si="474"/>
        <v>8533.5530976032915</v>
      </c>
      <c r="BA329" s="1">
        <f t="shared" si="491"/>
        <v>14031.080043655431</v>
      </c>
      <c r="BB329" s="1">
        <f t="shared" si="492"/>
        <v>30982.385421753526</v>
      </c>
      <c r="BC329" s="1">
        <f t="shared" si="493"/>
        <v>39555.807624725792</v>
      </c>
      <c r="BD329" s="1">
        <f t="shared" si="475"/>
        <v>30.678659317686535</v>
      </c>
      <c r="BE329">
        <f t="shared" si="420"/>
        <v>0</v>
      </c>
      <c r="BF329">
        <f t="shared" si="421"/>
        <v>0</v>
      </c>
      <c r="BG329">
        <f t="shared" si="422"/>
        <v>0</v>
      </c>
      <c r="BH329">
        <f t="shared" si="476"/>
        <v>0</v>
      </c>
      <c r="BI329">
        <f t="shared" si="494"/>
        <v>0</v>
      </c>
      <c r="BJ329">
        <f t="shared" si="477"/>
        <v>0</v>
      </c>
      <c r="BK329">
        <f t="shared" si="478"/>
        <v>0</v>
      </c>
      <c r="BL329">
        <f t="shared" si="479"/>
        <v>0</v>
      </c>
      <c r="BM329">
        <f t="shared" si="480"/>
        <v>0</v>
      </c>
      <c r="BN329">
        <f t="shared" si="481"/>
        <v>0</v>
      </c>
      <c r="BO329">
        <f t="shared" si="495"/>
        <v>0</v>
      </c>
      <c r="BP329">
        <f t="shared" si="496"/>
        <v>0</v>
      </c>
      <c r="BQ329">
        <f t="shared" si="497"/>
        <v>0</v>
      </c>
      <c r="BR329" s="13">
        <f t="shared" si="472"/>
        <v>3.6276366340513443E-4</v>
      </c>
      <c r="BS329" s="8">
        <f>BS$3*temperature!$I439</f>
        <v>-47.553928237270206</v>
      </c>
      <c r="BT329" s="8">
        <f>BT$3*temperature!$I439</f>
        <v>-43.952129342525375</v>
      </c>
      <c r="BU329" s="8">
        <f>BU$3*temperature!$I439</f>
        <v>-38.586184816569762</v>
      </c>
      <c r="BV329" s="8">
        <f t="shared" si="498"/>
        <v>-28.561614438428922</v>
      </c>
      <c r="BW329" s="8">
        <f t="shared" si="482"/>
        <v>-17.442314075862111</v>
      </c>
      <c r="BX329" s="8">
        <f t="shared" si="483"/>
        <v>-15.312849789707156</v>
      </c>
      <c r="BY329" s="15">
        <f t="shared" si="499"/>
        <v>0.39938475122558081</v>
      </c>
      <c r="BZ329" s="15">
        <f t="shared" si="484"/>
        <v>0.60315201250133743</v>
      </c>
      <c r="CA329" s="15">
        <f t="shared" si="485"/>
        <v>0.60315201250133754</v>
      </c>
      <c r="CB329" s="8">
        <f t="shared" si="500"/>
        <v>9.496156899420642</v>
      </c>
      <c r="CC329" s="8">
        <f t="shared" si="486"/>
        <v>13.254907633331632</v>
      </c>
      <c r="CD329" s="8">
        <f t="shared" si="487"/>
        <v>11.636667513431302</v>
      </c>
      <c r="CE329" s="8">
        <f t="shared" si="501"/>
        <v>-38.057771337849566</v>
      </c>
      <c r="CF329" s="8">
        <f t="shared" si="488"/>
        <v>-30.697221709193741</v>
      </c>
      <c r="CG329" s="8">
        <f t="shared" si="489"/>
        <v>-26.949517303138457</v>
      </c>
      <c r="CH329" s="8">
        <f>CH$3*temperature!$I439+CH$4*temperature!$I439^2</f>
        <v>-38.057771337849566</v>
      </c>
      <c r="CI329" s="8">
        <f>CI$3*temperature!$I439+CI$4*temperature!$I439^2</f>
        <v>-30.697257138553312</v>
      </c>
      <c r="CJ329" s="8">
        <f>CJ$3*temperature!$I439+CJ$4*temperature!$I439^2</f>
        <v>-26.949535387362708</v>
      </c>
      <c r="CK329" s="13"/>
      <c r="CL329" s="13"/>
      <c r="CM329" s="13"/>
    </row>
    <row r="330" spans="1:91" x14ac:dyDescent="0.3">
      <c r="A330">
        <f t="shared" si="429"/>
        <v>2284</v>
      </c>
      <c r="B330" s="4">
        <f t="shared" si="430"/>
        <v>1165.405728564695</v>
      </c>
      <c r="C330" s="4">
        <f t="shared" si="431"/>
        <v>2964.1701764681275</v>
      </c>
      <c r="D330" s="4">
        <f t="shared" si="432"/>
        <v>4369.9571524084813</v>
      </c>
      <c r="E330" s="11">
        <f t="shared" si="433"/>
        <v>3.2351604242925876E-9</v>
      </c>
      <c r="F330" s="11">
        <f t="shared" si="434"/>
        <v>6.3734829710936477E-9</v>
      </c>
      <c r="G330" s="11">
        <f t="shared" si="435"/>
        <v>1.3011238767069864E-8</v>
      </c>
      <c r="H330" s="4">
        <f t="shared" si="436"/>
        <v>246826.68106064774</v>
      </c>
      <c r="I330" s="4">
        <f t="shared" si="437"/>
        <v>128482.8956156497</v>
      </c>
      <c r="J330" s="4">
        <f t="shared" si="438"/>
        <v>46680.252839191526</v>
      </c>
      <c r="K330" s="4">
        <f t="shared" si="439"/>
        <v>211794.63513075197</v>
      </c>
      <c r="L330" s="4">
        <f t="shared" si="440"/>
        <v>43345.316890253525</v>
      </c>
      <c r="M330" s="4">
        <f t="shared" si="441"/>
        <v>10682.084791944453</v>
      </c>
      <c r="N330" s="11">
        <f t="shared" si="442"/>
        <v>5.7641464574831325E-4</v>
      </c>
      <c r="O330" s="11">
        <f t="shared" si="443"/>
        <v>1.5150216589996379E-3</v>
      </c>
      <c r="P330" s="11">
        <f t="shared" si="444"/>
        <v>1.4196590580390911E-3</v>
      </c>
      <c r="Q330" s="4">
        <f t="shared" si="445"/>
        <v>1804.2469790081354</v>
      </c>
      <c r="R330" s="4">
        <f t="shared" si="446"/>
        <v>2680.6261437803423</v>
      </c>
      <c r="S330" s="4">
        <f t="shared" si="447"/>
        <v>2097.987945373864</v>
      </c>
      <c r="T330" s="4">
        <f t="shared" si="448"/>
        <v>7.3097728789085581</v>
      </c>
      <c r="U330" s="4">
        <f t="shared" si="449"/>
        <v>20.863680966525727</v>
      </c>
      <c r="V330" s="4">
        <f t="shared" si="450"/>
        <v>44.943799953295191</v>
      </c>
      <c r="W330" s="11">
        <f t="shared" si="451"/>
        <v>-1.0734613539272964E-2</v>
      </c>
      <c r="X330" s="11">
        <f t="shared" si="452"/>
        <v>-1.217998157191269E-2</v>
      </c>
      <c r="Y330" s="11">
        <f t="shared" si="453"/>
        <v>-9.7425357312937999E-3</v>
      </c>
      <c r="Z330" s="4">
        <f t="shared" si="468"/>
        <v>1387.6908910585198</v>
      </c>
      <c r="AA330" s="4">
        <f t="shared" si="469"/>
        <v>8451.0591836274853</v>
      </c>
      <c r="AB330" s="4">
        <f t="shared" si="470"/>
        <v>71748.515407099854</v>
      </c>
      <c r="AC330" s="12">
        <f t="shared" si="454"/>
        <v>0.7613070078261428</v>
      </c>
      <c r="AD330" s="12">
        <f t="shared" si="455"/>
        <v>3.1189627475824149</v>
      </c>
      <c r="AE330" s="12">
        <f t="shared" si="456"/>
        <v>33.913621899081477</v>
      </c>
      <c r="AF330" s="11">
        <f t="shared" si="457"/>
        <v>-4.0504037456468023E-3</v>
      </c>
      <c r="AG330" s="11">
        <f t="shared" si="458"/>
        <v>2.9673830763510267E-4</v>
      </c>
      <c r="AH330" s="11">
        <f t="shared" si="459"/>
        <v>9.7937136394747881E-3</v>
      </c>
      <c r="AI330" s="1">
        <f t="shared" si="423"/>
        <v>490223.58246242919</v>
      </c>
      <c r="AJ330" s="1">
        <f t="shared" si="424"/>
        <v>252702.38097264004</v>
      </c>
      <c r="AK330" s="1">
        <f t="shared" si="425"/>
        <v>91909.927315904788</v>
      </c>
      <c r="AL330" s="10">
        <f t="shared" si="460"/>
        <v>102.12797428936985</v>
      </c>
      <c r="AM330" s="10">
        <f t="shared" si="461"/>
        <v>25.706934843001196</v>
      </c>
      <c r="AN330" s="10">
        <f t="shared" si="462"/>
        <v>7.9516248488580468</v>
      </c>
      <c r="AO330" s="7">
        <f t="shared" si="463"/>
        <v>1.3132747351353052E-3</v>
      </c>
      <c r="AP330" s="7">
        <f t="shared" si="464"/>
        <v>1.6543797946119837E-3</v>
      </c>
      <c r="AQ330" s="7">
        <f t="shared" si="465"/>
        <v>1.5007312139023654E-3</v>
      </c>
      <c r="AR330" s="1">
        <f t="shared" si="471"/>
        <v>246826.68106064774</v>
      </c>
      <c r="AS330" s="1">
        <f t="shared" si="466"/>
        <v>128482.8956156497</v>
      </c>
      <c r="AT330" s="1">
        <f t="shared" si="467"/>
        <v>46680.252839191526</v>
      </c>
      <c r="AU330" s="1">
        <f t="shared" si="426"/>
        <v>49365.33621212955</v>
      </c>
      <c r="AV330" s="1">
        <f t="shared" si="427"/>
        <v>25696.579123129941</v>
      </c>
      <c r="AW330" s="1">
        <f t="shared" si="428"/>
        <v>9336.0505678383051</v>
      </c>
      <c r="AX330" s="1">
        <f t="shared" si="490"/>
        <v>169435.7081046016</v>
      </c>
      <c r="AY330" s="1">
        <f t="shared" si="473"/>
        <v>34676.25351220282</v>
      </c>
      <c r="AZ330" s="1">
        <f t="shared" si="474"/>
        <v>8545.6678335555625</v>
      </c>
      <c r="BA330" s="1">
        <f t="shared" si="491"/>
        <v>14031.751652447505</v>
      </c>
      <c r="BB330" s="1">
        <f t="shared" si="492"/>
        <v>30986.873002853517</v>
      </c>
      <c r="BC330" s="1">
        <f t="shared" si="493"/>
        <v>39562.007589138484</v>
      </c>
      <c r="BD330" s="1">
        <f t="shared" si="475"/>
        <v>29.789106802053702</v>
      </c>
      <c r="BE330">
        <f t="shared" si="420"/>
        <v>0</v>
      </c>
      <c r="BF330">
        <f t="shared" si="421"/>
        <v>0</v>
      </c>
      <c r="BG330">
        <f t="shared" si="422"/>
        <v>0</v>
      </c>
      <c r="BH330">
        <f t="shared" si="476"/>
        <v>0</v>
      </c>
      <c r="BI330">
        <f t="shared" si="494"/>
        <v>0</v>
      </c>
      <c r="BJ330">
        <f t="shared" si="477"/>
        <v>0</v>
      </c>
      <c r="BK330">
        <f t="shared" si="478"/>
        <v>0</v>
      </c>
      <c r="BL330">
        <f t="shared" si="479"/>
        <v>0</v>
      </c>
      <c r="BM330">
        <f t="shared" si="480"/>
        <v>0</v>
      </c>
      <c r="BN330">
        <f t="shared" si="481"/>
        <v>0</v>
      </c>
      <c r="BO330">
        <f t="shared" si="495"/>
        <v>0</v>
      </c>
      <c r="BP330">
        <f t="shared" si="496"/>
        <v>0</v>
      </c>
      <c r="BQ330">
        <f t="shared" si="497"/>
        <v>0</v>
      </c>
      <c r="BR330" s="13">
        <f t="shared" si="472"/>
        <v>3.5219773146129556E-4</v>
      </c>
      <c r="BS330" s="8">
        <f>BS$3*temperature!$I440</f>
        <v>-47.64421091324666</v>
      </c>
      <c r="BT330" s="8">
        <f>BT$3*temperature!$I440</f>
        <v>-44.035573886414738</v>
      </c>
      <c r="BU330" s="8">
        <f>BU$3*temperature!$I440</f>
        <v>-38.659441940641202</v>
      </c>
      <c r="BV330" s="8">
        <f t="shared" si="498"/>
        <v>-28.579713609856096</v>
      </c>
      <c r="BW330" s="8">
        <f t="shared" si="482"/>
        <v>-17.42500357793984</v>
      </c>
      <c r="BX330" s="8">
        <f t="shared" si="483"/>
        <v>-15.297652663149529</v>
      </c>
      <c r="BY330" s="15">
        <f t="shared" si="499"/>
        <v>0.40014299613659904</v>
      </c>
      <c r="BZ330" s="15">
        <f t="shared" si="484"/>
        <v>0.60429711617053394</v>
      </c>
      <c r="CA330" s="15">
        <f t="shared" si="485"/>
        <v>0.60429711617053405</v>
      </c>
      <c r="CB330" s="8">
        <f t="shared" si="500"/>
        <v>9.5322486516952853</v>
      </c>
      <c r="CC330" s="8">
        <f t="shared" si="486"/>
        <v>13.305285154237449</v>
      </c>
      <c r="CD330" s="8">
        <f t="shared" si="487"/>
        <v>11.680894638745837</v>
      </c>
      <c r="CE330" s="8">
        <f t="shared" si="501"/>
        <v>-38.111962261551383</v>
      </c>
      <c r="CF330" s="8">
        <f t="shared" si="488"/>
        <v>-30.730288732177289</v>
      </c>
      <c r="CG330" s="8">
        <f t="shared" si="489"/>
        <v>-26.978547301895368</v>
      </c>
      <c r="CH330" s="8">
        <f>CH$3*temperature!$I440+CH$4*temperature!$I440^2</f>
        <v>-38.111962261551376</v>
      </c>
      <c r="CI330" s="8">
        <f>CI$3*temperature!$I440+CI$4*temperature!$I440^2</f>
        <v>-30.730324126374981</v>
      </c>
      <c r="CJ330" s="8">
        <f>CJ$3*temperature!$I440+CJ$4*temperature!$I440^2</f>
        <v>-26.978565368171978</v>
      </c>
      <c r="CK330" s="13"/>
      <c r="CL330" s="13"/>
      <c r="CM330" s="13"/>
    </row>
    <row r="331" spans="1:91" x14ac:dyDescent="0.3">
      <c r="A331">
        <f t="shared" si="429"/>
        <v>2285</v>
      </c>
      <c r="B331" s="4">
        <f t="shared" si="430"/>
        <v>1165.4057321464559</v>
      </c>
      <c r="C331" s="4">
        <f t="shared" si="431"/>
        <v>2964.1701944156111</v>
      </c>
      <c r="D331" s="4">
        <f t="shared" si="432"/>
        <v>4369.9572064241102</v>
      </c>
      <c r="E331" s="11">
        <f t="shared" si="433"/>
        <v>3.0734024030779582E-9</v>
      </c>
      <c r="F331" s="11">
        <f t="shared" si="434"/>
        <v>6.0548088225389649E-9</v>
      </c>
      <c r="G331" s="11">
        <f t="shared" si="435"/>
        <v>1.2360676828716369E-8</v>
      </c>
      <c r="H331" s="4">
        <f t="shared" si="436"/>
        <v>246965.91401724945</v>
      </c>
      <c r="I331" s="4">
        <f t="shared" si="437"/>
        <v>128675.30002838245</v>
      </c>
      <c r="J331" s="4">
        <f t="shared" si="438"/>
        <v>46745.770590253836</v>
      </c>
      <c r="K331" s="4">
        <f t="shared" si="439"/>
        <v>211914.10613914276</v>
      </c>
      <c r="L331" s="4">
        <f t="shared" si="440"/>
        <v>43410.226670115648</v>
      </c>
      <c r="M331" s="4">
        <f t="shared" si="441"/>
        <v>10697.077427104923</v>
      </c>
      <c r="N331" s="11">
        <f t="shared" si="442"/>
        <v>5.640889266012028E-4</v>
      </c>
      <c r="O331" s="11">
        <f t="shared" si="443"/>
        <v>1.497503871674688E-3</v>
      </c>
      <c r="P331" s="11">
        <f t="shared" si="444"/>
        <v>1.4035308137392288E-3</v>
      </c>
      <c r="Q331" s="4">
        <f t="shared" si="445"/>
        <v>1785.8859209749762</v>
      </c>
      <c r="R331" s="4">
        <f t="shared" si="446"/>
        <v>2651.9415373667166</v>
      </c>
      <c r="S331" s="4">
        <f t="shared" si="447"/>
        <v>2080.4641515159828</v>
      </c>
      <c r="T331" s="4">
        <f t="shared" si="448"/>
        <v>7.2313052919936158</v>
      </c>
      <c r="U331" s="4">
        <f t="shared" si="449"/>
        <v>20.609561716831177</v>
      </c>
      <c r="V331" s="4">
        <f t="shared" si="450"/>
        <v>44.505933376350093</v>
      </c>
      <c r="W331" s="11">
        <f t="shared" si="451"/>
        <v>-1.0734613539272964E-2</v>
      </c>
      <c r="X331" s="11">
        <f t="shared" si="452"/>
        <v>-1.217998157191269E-2</v>
      </c>
      <c r="Y331" s="11">
        <f t="shared" si="453"/>
        <v>-9.7425357312937999E-3</v>
      </c>
      <c r="Z331" s="4">
        <f t="shared" si="468"/>
        <v>1368.0222916194055</v>
      </c>
      <c r="AA331" s="4">
        <f t="shared" si="469"/>
        <v>8363.2540443014568</v>
      </c>
      <c r="AB331" s="4">
        <f t="shared" si="470"/>
        <v>71847.196276659903</v>
      </c>
      <c r="AC331" s="12">
        <f t="shared" si="454"/>
        <v>0.75822340707005664</v>
      </c>
      <c r="AD331" s="12">
        <f t="shared" si="455"/>
        <v>3.1198882633097096</v>
      </c>
      <c r="AE331" s="12">
        <f t="shared" si="456"/>
        <v>34.245762200438499</v>
      </c>
      <c r="AF331" s="11">
        <f t="shared" si="457"/>
        <v>-4.0504037456468023E-3</v>
      </c>
      <c r="AG331" s="11">
        <f t="shared" si="458"/>
        <v>2.9673830763510267E-4</v>
      </c>
      <c r="AH331" s="11">
        <f t="shared" si="459"/>
        <v>9.7937136394747881E-3</v>
      </c>
      <c r="AI331" s="1">
        <f t="shared" si="423"/>
        <v>490566.56042831583</v>
      </c>
      <c r="AJ331" s="1">
        <f t="shared" si="424"/>
        <v>253128.72199850599</v>
      </c>
      <c r="AK331" s="1">
        <f t="shared" si="425"/>
        <v>92054.985152152614</v>
      </c>
      <c r="AL331" s="10">
        <f t="shared" si="460"/>
        <v>102.26075515687079</v>
      </c>
      <c r="AM331" s="10">
        <f t="shared" si="461"/>
        <v>25.749038586251004</v>
      </c>
      <c r="AN331" s="10">
        <f t="shared" si="462"/>
        <v>7.9634387679538507</v>
      </c>
      <c r="AO331" s="7">
        <f t="shared" si="463"/>
        <v>1.3001419877839522E-3</v>
      </c>
      <c r="AP331" s="7">
        <f t="shared" si="464"/>
        <v>1.6378359966658638E-3</v>
      </c>
      <c r="AQ331" s="7">
        <f t="shared" si="465"/>
        <v>1.4857239017633417E-3</v>
      </c>
      <c r="AR331" s="1">
        <f t="shared" si="471"/>
        <v>246965.91401724945</v>
      </c>
      <c r="AS331" s="1">
        <f t="shared" si="466"/>
        <v>128675.30002838245</v>
      </c>
      <c r="AT331" s="1">
        <f t="shared" si="467"/>
        <v>46745.770590253836</v>
      </c>
      <c r="AU331" s="1">
        <f t="shared" si="426"/>
        <v>49393.18280344989</v>
      </c>
      <c r="AV331" s="1">
        <f t="shared" si="427"/>
        <v>25735.060005676492</v>
      </c>
      <c r="AW331" s="1">
        <f t="shared" si="428"/>
        <v>9349.1541180507684</v>
      </c>
      <c r="AX331" s="1">
        <f t="shared" si="490"/>
        <v>169531.28491131423</v>
      </c>
      <c r="AY331" s="1">
        <f t="shared" si="473"/>
        <v>34728.181336092515</v>
      </c>
      <c r="AZ331" s="1">
        <f t="shared" si="474"/>
        <v>8557.6619416839367</v>
      </c>
      <c r="BA331" s="1">
        <f t="shared" si="491"/>
        <v>14032.408902697018</v>
      </c>
      <c r="BB331" s="1">
        <f t="shared" si="492"/>
        <v>30991.308726527623</v>
      </c>
      <c r="BC331" s="1">
        <f t="shared" si="493"/>
        <v>39568.137147582143</v>
      </c>
      <c r="BD331" s="1">
        <f t="shared" si="475"/>
        <v>28.925300342227871</v>
      </c>
      <c r="BE331">
        <f t="shared" si="420"/>
        <v>0</v>
      </c>
      <c r="BF331">
        <f t="shared" si="421"/>
        <v>0</v>
      </c>
      <c r="BG331">
        <f t="shared" si="422"/>
        <v>0</v>
      </c>
      <c r="BH331">
        <f t="shared" si="476"/>
        <v>0</v>
      </c>
      <c r="BI331">
        <f t="shared" si="494"/>
        <v>0</v>
      </c>
      <c r="BJ331">
        <f t="shared" si="477"/>
        <v>0</v>
      </c>
      <c r="BK331">
        <f t="shared" si="478"/>
        <v>0</v>
      </c>
      <c r="BL331">
        <f t="shared" si="479"/>
        <v>0</v>
      </c>
      <c r="BM331">
        <f t="shared" si="480"/>
        <v>0</v>
      </c>
      <c r="BN331">
        <f t="shared" si="481"/>
        <v>0</v>
      </c>
      <c r="BO331">
        <f t="shared" si="495"/>
        <v>0</v>
      </c>
      <c r="BP331">
        <f t="shared" si="496"/>
        <v>0</v>
      </c>
      <c r="BQ331">
        <f t="shared" si="497"/>
        <v>0</v>
      </c>
      <c r="BR331" s="13">
        <f t="shared" si="472"/>
        <v>3.4193954510805394E-4</v>
      </c>
      <c r="BS331" s="8">
        <f>BS$3*temperature!$I441</f>
        <v>-47.734164758334664</v>
      </c>
      <c r="BT331" s="8">
        <f>BT$3*temperature!$I441</f>
        <v>-44.118714505512251</v>
      </c>
      <c r="BU331" s="8">
        <f>BU$3*temperature!$I441</f>
        <v>-38.732432244916552</v>
      </c>
      <c r="BV331" s="8">
        <f t="shared" si="498"/>
        <v>-28.597610694150003</v>
      </c>
      <c r="BW331" s="8">
        <f t="shared" si="482"/>
        <v>-17.407566066452649</v>
      </c>
      <c r="BX331" s="8">
        <f t="shared" si="483"/>
        <v>-15.28234402961912</v>
      </c>
      <c r="BY331" s="15">
        <f t="shared" si="499"/>
        <v>0.40089847934006861</v>
      </c>
      <c r="BZ331" s="15">
        <f t="shared" si="484"/>
        <v>0.60543804910096088</v>
      </c>
      <c r="CA331" s="15">
        <f t="shared" si="485"/>
        <v>0.605438049100961</v>
      </c>
      <c r="CB331" s="8">
        <f t="shared" si="500"/>
        <v>9.5682770320923307</v>
      </c>
      <c r="CC331" s="8">
        <f t="shared" si="486"/>
        <v>13.3555742195298</v>
      </c>
      <c r="CD331" s="8">
        <f t="shared" si="487"/>
        <v>11.725044107648717</v>
      </c>
      <c r="CE331" s="8">
        <f t="shared" si="501"/>
        <v>-38.165887726242332</v>
      </c>
      <c r="CF331" s="8">
        <f t="shared" si="488"/>
        <v>-30.763140285982448</v>
      </c>
      <c r="CG331" s="8">
        <f t="shared" si="489"/>
        <v>-27.007388137267839</v>
      </c>
      <c r="CH331" s="8">
        <f>CH$3*temperature!$I441+CH$4*temperature!$I441^2</f>
        <v>-38.165887726242332</v>
      </c>
      <c r="CI331" s="8">
        <f>CI$3*temperature!$I441+CI$4*temperature!$I441^2</f>
        <v>-30.763175644760274</v>
      </c>
      <c r="CJ331" s="8">
        <f>CJ$3*temperature!$I441+CJ$4*temperature!$I441^2</f>
        <v>-27.007406185465126</v>
      </c>
      <c r="CK331" s="13"/>
      <c r="CL331" s="13"/>
      <c r="CM331" s="13"/>
    </row>
    <row r="332" spans="1:91" x14ac:dyDescent="0.3">
      <c r="A332">
        <f t="shared" si="429"/>
        <v>2286</v>
      </c>
      <c r="B332" s="4">
        <f t="shared" si="430"/>
        <v>1165.4057355491286</v>
      </c>
      <c r="C332" s="4">
        <f t="shared" si="431"/>
        <v>2964.170211465721</v>
      </c>
      <c r="D332" s="4">
        <f t="shared" si="432"/>
        <v>4369.9572577389581</v>
      </c>
      <c r="E332" s="11">
        <f t="shared" si="433"/>
        <v>2.9197322829240603E-9</v>
      </c>
      <c r="F332" s="11">
        <f t="shared" si="434"/>
        <v>5.7520683814120161E-9</v>
      </c>
      <c r="G332" s="11">
        <f t="shared" si="435"/>
        <v>1.174264298728055E-8</v>
      </c>
      <c r="H332" s="4">
        <f t="shared" si="436"/>
        <v>247102.21469782045</v>
      </c>
      <c r="I332" s="4">
        <f t="shared" si="437"/>
        <v>128865.76173462324</v>
      </c>
      <c r="J332" s="4">
        <f t="shared" si="438"/>
        <v>46810.634099813229</v>
      </c>
      <c r="K332" s="4">
        <f t="shared" si="439"/>
        <v>212031.0610805327</v>
      </c>
      <c r="L332" s="4">
        <f t="shared" si="440"/>
        <v>43474.481065951266</v>
      </c>
      <c r="M332" s="4">
        <f t="shared" si="441"/>
        <v>10711.920355036455</v>
      </c>
      <c r="N332" s="11">
        <f t="shared" si="442"/>
        <v>5.5189785862186369E-4</v>
      </c>
      <c r="O332" s="11">
        <f t="shared" si="443"/>
        <v>1.4801672500792673E-3</v>
      </c>
      <c r="P332" s="11">
        <f t="shared" si="444"/>
        <v>1.3875685235222868E-3</v>
      </c>
      <c r="Q332" s="4">
        <f t="shared" si="445"/>
        <v>1767.6901772439805</v>
      </c>
      <c r="R332" s="4">
        <f t="shared" si="446"/>
        <v>2623.518460126314</v>
      </c>
      <c r="S332" s="4">
        <f t="shared" si="447"/>
        <v>2063.0538413575109</v>
      </c>
      <c r="T332" s="4">
        <f t="shared" si="448"/>
        <v>7.1536800242995646</v>
      </c>
      <c r="U332" s="4">
        <f t="shared" si="449"/>
        <v>20.358537634914978</v>
      </c>
      <c r="V332" s="4">
        <f t="shared" si="450"/>
        <v>44.07233273017642</v>
      </c>
      <c r="W332" s="11">
        <f t="shared" si="451"/>
        <v>-1.0734613539272964E-2</v>
      </c>
      <c r="X332" s="11">
        <f t="shared" si="452"/>
        <v>-1.217998157191269E-2</v>
      </c>
      <c r="Y332" s="11">
        <f t="shared" si="453"/>
        <v>-9.7425357312937999E-3</v>
      </c>
      <c r="Z332" s="4">
        <f t="shared" si="468"/>
        <v>1348.6158538719649</v>
      </c>
      <c r="AA332" s="4">
        <f t="shared" si="469"/>
        <v>8276.2164193331628</v>
      </c>
      <c r="AB332" s="4">
        <f t="shared" si="470"/>
        <v>71944.854104392056</v>
      </c>
      <c r="AC332" s="12">
        <f t="shared" si="454"/>
        <v>0.75515229614202306</v>
      </c>
      <c r="AD332" s="12">
        <f t="shared" si="455"/>
        <v>3.1208140536729747</v>
      </c>
      <c r="AE332" s="12">
        <f t="shared" si="456"/>
        <v>34.581155388795146</v>
      </c>
      <c r="AF332" s="11">
        <f t="shared" si="457"/>
        <v>-4.0504037456468023E-3</v>
      </c>
      <c r="AG332" s="11">
        <f t="shared" si="458"/>
        <v>2.9673830763510267E-4</v>
      </c>
      <c r="AH332" s="11">
        <f t="shared" si="459"/>
        <v>9.7937136394747881E-3</v>
      </c>
      <c r="AI332" s="1">
        <f t="shared" si="423"/>
        <v>490903.08718893409</v>
      </c>
      <c r="AJ332" s="1">
        <f t="shared" si="424"/>
        <v>253550.9098043319</v>
      </c>
      <c r="AK332" s="1">
        <f t="shared" si="425"/>
        <v>92198.640754988111</v>
      </c>
      <c r="AL332" s="10">
        <f t="shared" si="460"/>
        <v>102.3923791233379</v>
      </c>
      <c r="AM332" s="10">
        <f t="shared" si="461"/>
        <v>25.790789561504344</v>
      </c>
      <c r="AN332" s="10">
        <f t="shared" si="462"/>
        <v>7.9751519245584506</v>
      </c>
      <c r="AO332" s="7">
        <f t="shared" si="463"/>
        <v>1.2871405679061127E-3</v>
      </c>
      <c r="AP332" s="7">
        <f t="shared" si="464"/>
        <v>1.6214576366992051E-3</v>
      </c>
      <c r="AQ332" s="7">
        <f t="shared" si="465"/>
        <v>1.4708666627457083E-3</v>
      </c>
      <c r="AR332" s="1">
        <f t="shared" si="471"/>
        <v>247102.21469782045</v>
      </c>
      <c r="AS332" s="1">
        <f t="shared" si="466"/>
        <v>128865.76173462324</v>
      </c>
      <c r="AT332" s="1">
        <f t="shared" si="467"/>
        <v>46810.634099813229</v>
      </c>
      <c r="AU332" s="1">
        <f t="shared" si="426"/>
        <v>49420.442939564091</v>
      </c>
      <c r="AV332" s="1">
        <f t="shared" si="427"/>
        <v>25773.152346924649</v>
      </c>
      <c r="AW332" s="1">
        <f t="shared" si="428"/>
        <v>9362.1268199626466</v>
      </c>
      <c r="AX332" s="1">
        <f t="shared" si="490"/>
        <v>169624.8488644262</v>
      </c>
      <c r="AY332" s="1">
        <f t="shared" si="473"/>
        <v>34779.584852761014</v>
      </c>
      <c r="AZ332" s="1">
        <f t="shared" si="474"/>
        <v>8569.5362840291637</v>
      </c>
      <c r="BA332" s="1">
        <f t="shared" si="491"/>
        <v>14033.051951176854</v>
      </c>
      <c r="BB332" s="1">
        <f t="shared" si="492"/>
        <v>30995.693128570048</v>
      </c>
      <c r="BC332" s="1">
        <f t="shared" si="493"/>
        <v>39574.197024403358</v>
      </c>
      <c r="BD332" s="1">
        <f t="shared" si="475"/>
        <v>28.08649663873414</v>
      </c>
      <c r="BE332">
        <f t="shared" ref="BE332:BE346" si="502">BE331</f>
        <v>0</v>
      </c>
      <c r="BF332">
        <f t="shared" ref="BF332:BF346" si="503">BF331</f>
        <v>0</v>
      </c>
      <c r="BG332">
        <f t="shared" ref="BG332:BG346" si="504">BG331</f>
        <v>0</v>
      </c>
      <c r="BH332">
        <f t="shared" si="476"/>
        <v>0</v>
      </c>
      <c r="BI332">
        <f t="shared" si="494"/>
        <v>0</v>
      </c>
      <c r="BJ332">
        <f t="shared" si="477"/>
        <v>0</v>
      </c>
      <c r="BK332">
        <f t="shared" si="478"/>
        <v>0</v>
      </c>
      <c r="BL332">
        <f t="shared" si="479"/>
        <v>0</v>
      </c>
      <c r="BM332">
        <f t="shared" si="480"/>
        <v>0</v>
      </c>
      <c r="BN332">
        <f t="shared" si="481"/>
        <v>0</v>
      </c>
      <c r="BO332">
        <f t="shared" si="495"/>
        <v>0</v>
      </c>
      <c r="BP332">
        <f t="shared" si="496"/>
        <v>0</v>
      </c>
      <c r="BQ332">
        <f t="shared" si="497"/>
        <v>0</v>
      </c>
      <c r="BR332" s="13">
        <f t="shared" si="472"/>
        <v>3.3198014088160575E-4</v>
      </c>
      <c r="BS332" s="8">
        <f>BS$3*temperature!$I442</f>
        <v>-47.823792234202436</v>
      </c>
      <c r="BT332" s="8">
        <f>BT$3*temperature!$I442</f>
        <v>-44.201553475036057</v>
      </c>
      <c r="BU332" s="8">
        <f>BU$3*temperature!$I442</f>
        <v>-38.805157726841429</v>
      </c>
      <c r="BV332" s="8">
        <f t="shared" si="498"/>
        <v>-28.615307666072106</v>
      </c>
      <c r="BW332" s="8">
        <f t="shared" si="482"/>
        <v>-17.390003136985396</v>
      </c>
      <c r="BX332" s="8">
        <f t="shared" si="483"/>
        <v>-15.266925289902042</v>
      </c>
      <c r="BY332" s="15">
        <f t="shared" si="499"/>
        <v>0.40165122151046984</v>
      </c>
      <c r="BZ332" s="15">
        <f t="shared" si="484"/>
        <v>0.6065748425152786</v>
      </c>
      <c r="CA332" s="15">
        <f t="shared" si="485"/>
        <v>0.6065748425152786</v>
      </c>
      <c r="CB332" s="8">
        <f t="shared" si="500"/>
        <v>9.6042422840651636</v>
      </c>
      <c r="CC332" s="8">
        <f t="shared" si="486"/>
        <v>13.405775169025333</v>
      </c>
      <c r="CD332" s="8">
        <f t="shared" si="487"/>
        <v>11.769116218469694</v>
      </c>
      <c r="CE332" s="8">
        <f t="shared" si="501"/>
        <v>-38.219549950137271</v>
      </c>
      <c r="CF332" s="8">
        <f t="shared" si="488"/>
        <v>-30.795778306010728</v>
      </c>
      <c r="CG332" s="8">
        <f t="shared" si="489"/>
        <v>-27.036041508371738</v>
      </c>
      <c r="CH332" s="8">
        <f>CH$3*temperature!$I442+CH$4*temperature!$I442^2</f>
        <v>-38.219549950137271</v>
      </c>
      <c r="CI332" s="8">
        <f>CI$3*temperature!$I442+CI$4*temperature!$I442^2</f>
        <v>-30.795813629113933</v>
      </c>
      <c r="CJ332" s="8">
        <f>CJ$3*temperature!$I442+CJ$4*temperature!$I442^2</f>
        <v>-27.036059538359677</v>
      </c>
      <c r="CK332" s="13"/>
      <c r="CL332" s="13"/>
      <c r="CM332" s="13"/>
    </row>
    <row r="333" spans="1:91" x14ac:dyDescent="0.3">
      <c r="A333">
        <f t="shared" si="429"/>
        <v>2287</v>
      </c>
      <c r="B333" s="4">
        <f t="shared" si="430"/>
        <v>1165.4057387816677</v>
      </c>
      <c r="C333" s="4">
        <f t="shared" si="431"/>
        <v>2964.170227663325</v>
      </c>
      <c r="D333" s="4">
        <f t="shared" si="432"/>
        <v>4369.9573064880633</v>
      </c>
      <c r="E333" s="11">
        <f t="shared" si="433"/>
        <v>2.773745668777857E-9</v>
      </c>
      <c r="F333" s="11">
        <f t="shared" si="434"/>
        <v>5.4644649623414151E-9</v>
      </c>
      <c r="G333" s="11">
        <f t="shared" si="435"/>
        <v>1.1155510837916522E-8</v>
      </c>
      <c r="H333" s="4">
        <f t="shared" si="436"/>
        <v>247235.61106915749</v>
      </c>
      <c r="I333" s="4">
        <f t="shared" si="437"/>
        <v>129054.29434076235</v>
      </c>
      <c r="J333" s="4">
        <f t="shared" si="438"/>
        <v>46874.848072736699</v>
      </c>
      <c r="K333" s="4">
        <f t="shared" si="439"/>
        <v>212145.52395084413</v>
      </c>
      <c r="L333" s="4">
        <f t="shared" si="440"/>
        <v>43538.084667457413</v>
      </c>
      <c r="M333" s="4">
        <f t="shared" si="441"/>
        <v>10726.614652079494</v>
      </c>
      <c r="N333" s="11">
        <f t="shared" si="442"/>
        <v>5.3984010516239245E-4</v>
      </c>
      <c r="O333" s="11">
        <f t="shared" si="443"/>
        <v>1.4630100221244557E-3</v>
      </c>
      <c r="P333" s="11">
        <f t="shared" si="444"/>
        <v>1.3717705655018619E-3</v>
      </c>
      <c r="Q333" s="4">
        <f t="shared" si="445"/>
        <v>1749.6587375181723</v>
      </c>
      <c r="R333" s="4">
        <f t="shared" si="446"/>
        <v>2595.3555519940674</v>
      </c>
      <c r="S333" s="4">
        <f t="shared" si="447"/>
        <v>2045.7569532165264</v>
      </c>
      <c r="T333" s="4">
        <f t="shared" si="448"/>
        <v>7.0768880338550924</v>
      </c>
      <c r="U333" s="4">
        <f t="shared" si="449"/>
        <v>20.110571021690621</v>
      </c>
      <c r="V333" s="4">
        <f t="shared" si="450"/>
        <v>43.642956453791207</v>
      </c>
      <c r="W333" s="11">
        <f t="shared" si="451"/>
        <v>-1.0734613539272964E-2</v>
      </c>
      <c r="X333" s="11">
        <f t="shared" si="452"/>
        <v>-1.217998157191269E-2</v>
      </c>
      <c r="Y333" s="11">
        <f t="shared" si="453"/>
        <v>-9.7425357312937999E-3</v>
      </c>
      <c r="Z333" s="4">
        <f t="shared" si="468"/>
        <v>1329.4685123137372</v>
      </c>
      <c r="AA333" s="4">
        <f t="shared" si="469"/>
        <v>8189.9428292672583</v>
      </c>
      <c r="AB333" s="4">
        <f t="shared" si="470"/>
        <v>72041.496274506178</v>
      </c>
      <c r="AC333" s="12">
        <f t="shared" si="454"/>
        <v>0.75209362445319561</v>
      </c>
      <c r="AD333" s="12">
        <f t="shared" si="455"/>
        <v>3.1217401187537055</v>
      </c>
      <c r="AE333" s="12">
        <f t="shared" si="456"/>
        <v>34.919833321995185</v>
      </c>
      <c r="AF333" s="11">
        <f t="shared" si="457"/>
        <v>-4.0504037456468023E-3</v>
      </c>
      <c r="AG333" s="11">
        <f t="shared" si="458"/>
        <v>2.9673830763510267E-4</v>
      </c>
      <c r="AH333" s="11">
        <f t="shared" si="459"/>
        <v>9.7937136394747881E-3</v>
      </c>
      <c r="AI333" s="1">
        <f t="shared" si="423"/>
        <v>491233.22140960477</v>
      </c>
      <c r="AJ333" s="1">
        <f t="shared" si="424"/>
        <v>253968.97117082335</v>
      </c>
      <c r="AK333" s="1">
        <f t="shared" si="425"/>
        <v>92340.903499451946</v>
      </c>
      <c r="AL333" s="10">
        <f t="shared" si="460"/>
        <v>102.52285457450182</v>
      </c>
      <c r="AM333" s="10">
        <f t="shared" si="461"/>
        <v>25.832190047468437</v>
      </c>
      <c r="AN333" s="10">
        <f t="shared" si="462"/>
        <v>7.9867650058036546</v>
      </c>
      <c r="AO333" s="7">
        <f t="shared" si="463"/>
        <v>1.2742691622270516E-3</v>
      </c>
      <c r="AP333" s="7">
        <f t="shared" si="464"/>
        <v>1.6052430603322131E-3</v>
      </c>
      <c r="AQ333" s="7">
        <f t="shared" si="465"/>
        <v>1.4561579961182513E-3</v>
      </c>
      <c r="AR333" s="1">
        <f t="shared" si="471"/>
        <v>247235.61106915749</v>
      </c>
      <c r="AS333" s="1">
        <f t="shared" si="466"/>
        <v>129054.29434076235</v>
      </c>
      <c r="AT333" s="1">
        <f t="shared" si="467"/>
        <v>46874.848072736699</v>
      </c>
      <c r="AU333" s="1">
        <f t="shared" si="426"/>
        <v>49447.122213831499</v>
      </c>
      <c r="AV333" s="1">
        <f t="shared" si="427"/>
        <v>25810.858868152471</v>
      </c>
      <c r="AW333" s="1">
        <f t="shared" si="428"/>
        <v>9374.9696145473408</v>
      </c>
      <c r="AX333" s="1">
        <f t="shared" si="490"/>
        <v>169716.41916067532</v>
      </c>
      <c r="AY333" s="1">
        <f t="shared" si="473"/>
        <v>34830.467733965925</v>
      </c>
      <c r="AZ333" s="1">
        <f t="shared" si="474"/>
        <v>8581.2917216635942</v>
      </c>
      <c r="BA333" s="1">
        <f t="shared" si="491"/>
        <v>14033.680953103096</v>
      </c>
      <c r="BB333" s="1">
        <f t="shared" si="492"/>
        <v>31000.026739533419</v>
      </c>
      <c r="BC333" s="1">
        <f t="shared" si="493"/>
        <v>39580.187936842143</v>
      </c>
      <c r="BD333" s="1">
        <f t="shared" si="475"/>
        <v>27.271973778267775</v>
      </c>
      <c r="BE333">
        <f t="shared" si="502"/>
        <v>0</v>
      </c>
      <c r="BF333">
        <f t="shared" si="503"/>
        <v>0</v>
      </c>
      <c r="BG333">
        <f t="shared" si="504"/>
        <v>0</v>
      </c>
      <c r="BH333">
        <f t="shared" si="476"/>
        <v>0</v>
      </c>
      <c r="BI333">
        <f t="shared" si="494"/>
        <v>0</v>
      </c>
      <c r="BJ333">
        <f t="shared" si="477"/>
        <v>0</v>
      </c>
      <c r="BK333">
        <f t="shared" si="478"/>
        <v>0</v>
      </c>
      <c r="BL333">
        <f t="shared" si="479"/>
        <v>0</v>
      </c>
      <c r="BM333">
        <f t="shared" si="480"/>
        <v>0</v>
      </c>
      <c r="BN333">
        <f t="shared" si="481"/>
        <v>0</v>
      </c>
      <c r="BO333">
        <f t="shared" si="495"/>
        <v>0</v>
      </c>
      <c r="BP333">
        <f t="shared" si="496"/>
        <v>0</v>
      </c>
      <c r="BQ333">
        <f t="shared" si="497"/>
        <v>0</v>
      </c>
      <c r="BR333" s="13">
        <f t="shared" si="472"/>
        <v>3.223108163899085E-4</v>
      </c>
      <c r="BS333" s="8">
        <f>BS$3*temperature!$I443</f>
        <v>-47.913095776790925</v>
      </c>
      <c r="BT333" s="8">
        <f>BT$3*temperature!$I443</f>
        <v>-44.284093046425632</v>
      </c>
      <c r="BU333" s="8">
        <f>BU$3*temperature!$I443</f>
        <v>-38.877620362985823</v>
      </c>
      <c r="BV333" s="8">
        <f t="shared" si="498"/>
        <v>-28.632806475143322</v>
      </c>
      <c r="BW333" s="8">
        <f t="shared" si="482"/>
        <v>-17.372316362023692</v>
      </c>
      <c r="BX333" s="8">
        <f t="shared" si="483"/>
        <v>-15.251397824505249</v>
      </c>
      <c r="BY333" s="15">
        <f t="shared" si="499"/>
        <v>0.40240124310621078</v>
      </c>
      <c r="BZ333" s="15">
        <f t="shared" si="484"/>
        <v>0.60770752730983413</v>
      </c>
      <c r="CA333" s="15">
        <f t="shared" si="485"/>
        <v>0.60770752730983424</v>
      </c>
      <c r="CB333" s="8">
        <f t="shared" si="500"/>
        <v>9.6401446508238031</v>
      </c>
      <c r="CC333" s="8">
        <f t="shared" si="486"/>
        <v>13.45588834220097</v>
      </c>
      <c r="CD333" s="8">
        <f t="shared" si="487"/>
        <v>11.813111269240286</v>
      </c>
      <c r="CE333" s="8">
        <f t="shared" si="501"/>
        <v>-38.272951125967126</v>
      </c>
      <c r="CF333" s="8">
        <f t="shared" si="488"/>
        <v>-30.82820470422466</v>
      </c>
      <c r="CG333" s="8">
        <f t="shared" si="489"/>
        <v>-27.064509093745535</v>
      </c>
      <c r="CH333" s="8">
        <f>CH$3*temperature!$I443+CH$4*temperature!$I443^2</f>
        <v>-38.272951125967126</v>
      </c>
      <c r="CI333" s="8">
        <f>CI$3*temperature!$I443+CI$4*temperature!$I443^2</f>
        <v>-30.828239991401691</v>
      </c>
      <c r="CJ333" s="8">
        <f>CJ$3*temperature!$I443+CJ$4*temperature!$I443^2</f>
        <v>-27.064527105395712</v>
      </c>
      <c r="CK333" s="13"/>
      <c r="CL333" s="13"/>
      <c r="CM333" s="13"/>
    </row>
    <row r="334" spans="1:91" x14ac:dyDescent="0.3">
      <c r="A334">
        <f t="shared" si="429"/>
        <v>2288</v>
      </c>
      <c r="B334" s="4">
        <f t="shared" si="430"/>
        <v>1165.4057418525799</v>
      </c>
      <c r="C334" s="4">
        <f t="shared" si="431"/>
        <v>2964.1702430510491</v>
      </c>
      <c r="D334" s="4">
        <f t="shared" si="432"/>
        <v>4369.9573527997145</v>
      </c>
      <c r="E334" s="11">
        <f t="shared" si="433"/>
        <v>2.6350583853389641E-9</v>
      </c>
      <c r="F334" s="11">
        <f t="shared" si="434"/>
        <v>5.1912417142243443E-9</v>
      </c>
      <c r="G334" s="11">
        <f t="shared" si="435"/>
        <v>1.0597735296020695E-8</v>
      </c>
      <c r="H334" s="4">
        <f t="shared" si="436"/>
        <v>247366.13094633303</v>
      </c>
      <c r="I334" s="4">
        <f t="shared" si="437"/>
        <v>129240.91144881961</v>
      </c>
      <c r="J334" s="4">
        <f t="shared" si="438"/>
        <v>46938.417207907194</v>
      </c>
      <c r="K334" s="4">
        <f t="shared" si="439"/>
        <v>212257.51861588479</v>
      </c>
      <c r="L334" s="4">
        <f t="shared" si="440"/>
        <v>43601.042062884582</v>
      </c>
      <c r="M334" s="4">
        <f t="shared" si="441"/>
        <v>10741.16139321932</v>
      </c>
      <c r="N334" s="11">
        <f t="shared" si="442"/>
        <v>5.2791434367760459E-4</v>
      </c>
      <c r="O334" s="11">
        <f t="shared" si="443"/>
        <v>1.4460304330803364E-3</v>
      </c>
      <c r="P334" s="11">
        <f t="shared" si="444"/>
        <v>1.3561353336213333E-3</v>
      </c>
      <c r="Q334" s="4">
        <f t="shared" si="445"/>
        <v>1731.7905864128613</v>
      </c>
      <c r="R334" s="4">
        <f t="shared" si="446"/>
        <v>2567.4514346177716</v>
      </c>
      <c r="S334" s="4">
        <f t="shared" si="447"/>
        <v>2028.5734088450483</v>
      </c>
      <c r="T334" s="4">
        <f t="shared" si="448"/>
        <v>7.0009203757509528</v>
      </c>
      <c r="U334" s="4">
        <f t="shared" si="449"/>
        <v>19.865624637245787</v>
      </c>
      <c r="V334" s="4">
        <f t="shared" si="450"/>
        <v>43.217763391120847</v>
      </c>
      <c r="W334" s="11">
        <f t="shared" si="451"/>
        <v>-1.0734613539272964E-2</v>
      </c>
      <c r="X334" s="11">
        <f t="shared" si="452"/>
        <v>-1.217998157191269E-2</v>
      </c>
      <c r="Y334" s="11">
        <f t="shared" si="453"/>
        <v>-9.7425357312937999E-3</v>
      </c>
      <c r="Z334" s="4">
        <f t="shared" si="468"/>
        <v>1310.5772260795507</v>
      </c>
      <c r="AA334" s="4">
        <f t="shared" si="469"/>
        <v>8104.4297304399024</v>
      </c>
      <c r="AB334" s="4">
        <f t="shared" si="470"/>
        <v>72137.130161676789</v>
      </c>
      <c r="AC334" s="12">
        <f t="shared" si="454"/>
        <v>0.74904734161963327</v>
      </c>
      <c r="AD334" s="12">
        <f t="shared" si="455"/>
        <v>3.1226664586334212</v>
      </c>
      <c r="AE334" s="12">
        <f t="shared" si="456"/>
        <v>35.261828169888993</v>
      </c>
      <c r="AF334" s="11">
        <f t="shared" si="457"/>
        <v>-4.0504037456468023E-3</v>
      </c>
      <c r="AG334" s="11">
        <f t="shared" si="458"/>
        <v>2.9673830763510267E-4</v>
      </c>
      <c r="AH334" s="11">
        <f t="shared" si="459"/>
        <v>9.7937136394747881E-3</v>
      </c>
      <c r="AI334" s="1">
        <f t="shared" si="423"/>
        <v>491557.0214824758</v>
      </c>
      <c r="AJ334" s="1">
        <f t="shared" si="424"/>
        <v>254382.93292189349</v>
      </c>
      <c r="AK334" s="1">
        <f t="shared" si="425"/>
        <v>92481.782764054093</v>
      </c>
      <c r="AL334" s="10">
        <f t="shared" si="460"/>
        <v>102.65218986938953</v>
      </c>
      <c r="AM334" s="10">
        <f t="shared" si="461"/>
        <v>25.87324232183725</v>
      </c>
      <c r="AN334" s="10">
        <f t="shared" si="462"/>
        <v>7.9982786976127107</v>
      </c>
      <c r="AO334" s="7">
        <f t="shared" si="463"/>
        <v>1.2615264706047811E-3</v>
      </c>
      <c r="AP334" s="7">
        <f t="shared" si="464"/>
        <v>1.5891906297288909E-3</v>
      </c>
      <c r="AQ334" s="7">
        <f t="shared" si="465"/>
        <v>1.4415964161570687E-3</v>
      </c>
      <c r="AR334" s="1">
        <f t="shared" si="471"/>
        <v>247366.13094633303</v>
      </c>
      <c r="AS334" s="1">
        <f t="shared" si="466"/>
        <v>129240.91144881961</v>
      </c>
      <c r="AT334" s="1">
        <f t="shared" si="467"/>
        <v>46938.417207907194</v>
      </c>
      <c r="AU334" s="1">
        <f t="shared" si="426"/>
        <v>49473.226189266607</v>
      </c>
      <c r="AV334" s="1">
        <f t="shared" si="427"/>
        <v>25848.182289763921</v>
      </c>
      <c r="AW334" s="1">
        <f t="shared" si="428"/>
        <v>9387.6834415814392</v>
      </c>
      <c r="AX334" s="1">
        <f t="shared" si="490"/>
        <v>169806.01489270784</v>
      </c>
      <c r="AY334" s="1">
        <f t="shared" si="473"/>
        <v>34880.833650307664</v>
      </c>
      <c r="AZ334" s="1">
        <f t="shared" si="474"/>
        <v>8592.929114575456</v>
      </c>
      <c r="BA334" s="1">
        <f t="shared" si="491"/>
        <v>14034.29606215159</v>
      </c>
      <c r="BB334" s="1">
        <f t="shared" si="492"/>
        <v>31004.310084780704</v>
      </c>
      <c r="BC334" s="1">
        <f t="shared" si="493"/>
        <v>39586.110595103426</v>
      </c>
      <c r="BD334" s="1">
        <f t="shared" si="475"/>
        <v>26.48103062125271</v>
      </c>
      <c r="BE334">
        <f t="shared" si="502"/>
        <v>0</v>
      </c>
      <c r="BF334">
        <f t="shared" si="503"/>
        <v>0</v>
      </c>
      <c r="BG334">
        <f t="shared" si="504"/>
        <v>0</v>
      </c>
      <c r="BH334">
        <f t="shared" si="476"/>
        <v>0</v>
      </c>
      <c r="BI334">
        <f t="shared" si="494"/>
        <v>0</v>
      </c>
      <c r="BJ334">
        <f t="shared" si="477"/>
        <v>0</v>
      </c>
      <c r="BK334">
        <f t="shared" si="478"/>
        <v>0</v>
      </c>
      <c r="BL334">
        <f t="shared" si="479"/>
        <v>0</v>
      </c>
      <c r="BM334">
        <f t="shared" si="480"/>
        <v>0</v>
      </c>
      <c r="BN334">
        <f t="shared" si="481"/>
        <v>0</v>
      </c>
      <c r="BO334">
        <f t="shared" si="495"/>
        <v>0</v>
      </c>
      <c r="BP334">
        <f t="shared" si="496"/>
        <v>0</v>
      </c>
      <c r="BQ334">
        <f t="shared" si="497"/>
        <v>0</v>
      </c>
      <c r="BR334" s="13">
        <f t="shared" si="472"/>
        <v>3.1292312270864901E-4</v>
      </c>
      <c r="BS334" s="8">
        <f>BS$3*temperature!$I444</f>
        <v>-48.002077796525192</v>
      </c>
      <c r="BT334" s="8">
        <f>BT$3*temperature!$I444</f>
        <v>-44.366335447537189</v>
      </c>
      <c r="BU334" s="8">
        <f>BU$3*temperature!$I444</f>
        <v>-38.949822109215638</v>
      </c>
      <c r="BV334" s="8">
        <f t="shared" si="498"/>
        <v>-28.650109046011679</v>
      </c>
      <c r="BW334" s="8">
        <f t="shared" si="482"/>
        <v>-17.354507291367366</v>
      </c>
      <c r="BX334" s="8">
        <f t="shared" si="483"/>
        <v>-15.23576299401954</v>
      </c>
      <c r="BY334" s="15">
        <f t="shared" si="499"/>
        <v>0.40314856437140267</v>
      </c>
      <c r="BZ334" s="15">
        <f t="shared" si="484"/>
        <v>0.60883613405734349</v>
      </c>
      <c r="CA334" s="15">
        <f t="shared" si="485"/>
        <v>0.6088361340573436</v>
      </c>
      <c r="CB334" s="8">
        <f t="shared" si="500"/>
        <v>9.6759843752567587</v>
      </c>
      <c r="CC334" s="8">
        <f t="shared" si="486"/>
        <v>13.50591407808491</v>
      </c>
      <c r="CD334" s="8">
        <f t="shared" si="487"/>
        <v>11.857029557598048</v>
      </c>
      <c r="CE334" s="8">
        <f t="shared" si="501"/>
        <v>-38.326093421268439</v>
      </c>
      <c r="CF334" s="8">
        <f t="shared" si="488"/>
        <v>-30.860421369452276</v>
      </c>
      <c r="CG334" s="8">
        <f t="shared" si="489"/>
        <v>-27.092792551617588</v>
      </c>
      <c r="CH334" s="8">
        <f>CH$3*temperature!$I444+CH$4*temperature!$I444^2</f>
        <v>-38.326093421268439</v>
      </c>
      <c r="CI334" s="8">
        <f>CI$3*temperature!$I444+CI$4*temperature!$I444^2</f>
        <v>-30.860456620454713</v>
      </c>
      <c r="CJ334" s="8">
        <f>CJ$3*temperature!$I444+CJ$4*temperature!$I444^2</f>
        <v>-27.092810544803207</v>
      </c>
      <c r="CK334" s="13"/>
      <c r="CL334" s="13"/>
      <c r="CM334" s="13"/>
    </row>
    <row r="335" spans="1:91" x14ac:dyDescent="0.3">
      <c r="A335">
        <f t="shared" si="429"/>
        <v>2289</v>
      </c>
      <c r="B335" s="4">
        <f t="shared" si="430"/>
        <v>1165.4057447699465</v>
      </c>
      <c r="C335" s="4">
        <f t="shared" si="431"/>
        <v>2964.1702576693874</v>
      </c>
      <c r="D335" s="4">
        <f t="shared" si="432"/>
        <v>4369.9573967957831</v>
      </c>
      <c r="E335" s="11">
        <f t="shared" si="433"/>
        <v>2.5033054660720158E-9</v>
      </c>
      <c r="F335" s="11">
        <f t="shared" si="434"/>
        <v>4.931679628513127E-9</v>
      </c>
      <c r="G335" s="11">
        <f t="shared" si="435"/>
        <v>1.006784853121966E-8</v>
      </c>
      <c r="H335" s="4">
        <f t="shared" si="436"/>
        <v>247493.80199170546</v>
      </c>
      <c r="I335" s="4">
        <f t="shared" si="437"/>
        <v>129425.62665434215</v>
      </c>
      <c r="J335" s="4">
        <f t="shared" si="438"/>
        <v>47001.34619760752</v>
      </c>
      <c r="K335" s="4">
        <f t="shared" si="439"/>
        <v>212367.06881049505</v>
      </c>
      <c r="L335" s="4">
        <f t="shared" si="440"/>
        <v>43663.357838326236</v>
      </c>
      <c r="M335" s="4">
        <f t="shared" si="441"/>
        <v>10755.561651944405</v>
      </c>
      <c r="N335" s="11">
        <f t="shared" si="442"/>
        <v>5.1611926552541654E-4</v>
      </c>
      <c r="O335" s="11">
        <f t="shared" si="443"/>
        <v>1.4292267453557272E-3</v>
      </c>
      <c r="P335" s="11">
        <f t="shared" si="444"/>
        <v>1.3406612374502469E-3</v>
      </c>
      <c r="Q335" s="4">
        <f t="shared" si="445"/>
        <v>1714.0847038030097</v>
      </c>
      <c r="R335" s="4">
        <f t="shared" si="446"/>
        <v>2539.8047121604895</v>
      </c>
      <c r="S335" s="4">
        <f t="shared" si="447"/>
        <v>2011.5031138240074</v>
      </c>
      <c r="T335" s="4">
        <f t="shared" si="448"/>
        <v>6.9257682010980446</v>
      </c>
      <c r="U335" s="4">
        <f t="shared" si="449"/>
        <v>19.623661695249599</v>
      </c>
      <c r="V335" s="4">
        <f t="shared" si="450"/>
        <v>42.796712787056251</v>
      </c>
      <c r="W335" s="11">
        <f t="shared" si="451"/>
        <v>-1.0734613539272964E-2</v>
      </c>
      <c r="X335" s="11">
        <f t="shared" si="452"/>
        <v>-1.217998157191269E-2</v>
      </c>
      <c r="Y335" s="11">
        <f t="shared" si="453"/>
        <v>-9.7425357312937999E-3</v>
      </c>
      <c r="Z335" s="4">
        <f t="shared" si="468"/>
        <v>1291.9389790616508</v>
      </c>
      <c r="AA335" s="4">
        <f t="shared" si="469"/>
        <v>8019.6735174466994</v>
      </c>
      <c r="AB335" s="4">
        <f t="shared" si="470"/>
        <v>72231.763130076695</v>
      </c>
      <c r="AC335" s="12">
        <f t="shared" si="454"/>
        <v>0.74601339746147033</v>
      </c>
      <c r="AD335" s="12">
        <f t="shared" si="455"/>
        <v>3.123593073393665</v>
      </c>
      <c r="AE335" s="12">
        <f t="shared" si="456"/>
        <v>35.607172417389251</v>
      </c>
      <c r="AF335" s="11">
        <f t="shared" si="457"/>
        <v>-4.0504037456468023E-3</v>
      </c>
      <c r="AG335" s="11">
        <f t="shared" si="458"/>
        <v>2.9673830763510267E-4</v>
      </c>
      <c r="AH335" s="11">
        <f t="shared" si="459"/>
        <v>9.7937136394747881E-3</v>
      </c>
      <c r="AI335" s="1">
        <f t="shared" si="423"/>
        <v>491874.54552349483</v>
      </c>
      <c r="AJ335" s="1">
        <f t="shared" si="424"/>
        <v>254792.82191946806</v>
      </c>
      <c r="AK335" s="1">
        <f t="shared" si="425"/>
        <v>92621.287929230122</v>
      </c>
      <c r="AL335" s="10">
        <f t="shared" si="460"/>
        <v>102.78039333962745</v>
      </c>
      <c r="AM335" s="10">
        <f t="shared" si="461"/>
        <v>25.913948660953231</v>
      </c>
      <c r="AN335" s="10">
        <f t="shared" si="462"/>
        <v>8.0096936846195543</v>
      </c>
      <c r="AO335" s="7">
        <f t="shared" si="463"/>
        <v>1.2489112058987333E-3</v>
      </c>
      <c r="AP335" s="7">
        <f t="shared" si="464"/>
        <v>1.5732987234316021E-3</v>
      </c>
      <c r="AQ335" s="7">
        <f t="shared" si="465"/>
        <v>1.427180451995498E-3</v>
      </c>
      <c r="AR335" s="1">
        <f t="shared" si="471"/>
        <v>247493.80199170546</v>
      </c>
      <c r="AS335" s="1">
        <f t="shared" si="466"/>
        <v>129425.62665434215</v>
      </c>
      <c r="AT335" s="1">
        <f t="shared" si="467"/>
        <v>47001.34619760752</v>
      </c>
      <c r="AU335" s="1">
        <f t="shared" si="426"/>
        <v>49498.760398341095</v>
      </c>
      <c r="AV335" s="1">
        <f t="shared" si="427"/>
        <v>25885.125330868432</v>
      </c>
      <c r="AW335" s="1">
        <f t="shared" si="428"/>
        <v>9400.2692395215036</v>
      </c>
      <c r="AX335" s="1">
        <f t="shared" si="490"/>
        <v>169893.65504839606</v>
      </c>
      <c r="AY335" s="1">
        <f t="shared" si="473"/>
        <v>34930.68627066099</v>
      </c>
      <c r="AZ335" s="1">
        <f t="shared" si="474"/>
        <v>8604.4493215555231</v>
      </c>
      <c r="BA335" s="1">
        <f t="shared" si="491"/>
        <v>14034.897430474273</v>
      </c>
      <c r="BB335" s="1">
        <f t="shared" si="492"/>
        <v>31008.543684536471</v>
      </c>
      <c r="BC335" s="1">
        <f t="shared" si="493"/>
        <v>39591.965702427369</v>
      </c>
      <c r="BD335" s="1">
        <f t="shared" si="475"/>
        <v>25.712986206824869</v>
      </c>
      <c r="BE335">
        <f t="shared" si="502"/>
        <v>0</v>
      </c>
      <c r="BF335">
        <f t="shared" si="503"/>
        <v>0</v>
      </c>
      <c r="BG335">
        <f t="shared" si="504"/>
        <v>0</v>
      </c>
      <c r="BH335">
        <f t="shared" si="476"/>
        <v>0</v>
      </c>
      <c r="BI335">
        <f t="shared" si="494"/>
        <v>0</v>
      </c>
      <c r="BJ335">
        <f t="shared" si="477"/>
        <v>0</v>
      </c>
      <c r="BK335">
        <f t="shared" si="478"/>
        <v>0</v>
      </c>
      <c r="BL335">
        <f t="shared" si="479"/>
        <v>0</v>
      </c>
      <c r="BM335">
        <f t="shared" si="480"/>
        <v>0</v>
      </c>
      <c r="BN335">
        <f t="shared" si="481"/>
        <v>0</v>
      </c>
      <c r="BO335">
        <f t="shared" si="495"/>
        <v>0</v>
      </c>
      <c r="BP335">
        <f t="shared" si="496"/>
        <v>0</v>
      </c>
      <c r="BQ335">
        <f t="shared" si="497"/>
        <v>0</v>
      </c>
      <c r="BR335" s="13">
        <f t="shared" si="472"/>
        <v>3.0380885699868835E-4</v>
      </c>
      <c r="BS335" s="8">
        <f>BS$3*temperature!$I445</f>
        <v>-48.090740678527261</v>
      </c>
      <c r="BT335" s="8">
        <f>BT$3*temperature!$I445</f>
        <v>-44.448282882840374</v>
      </c>
      <c r="BU335" s="8">
        <f>BU$3*temperature!$I445</f>
        <v>-39.021764900865399</v>
      </c>
      <c r="BV335" s="8">
        <f t="shared" si="498"/>
        <v>-28.667217278815293</v>
      </c>
      <c r="BW335" s="8">
        <f t="shared" si="482"/>
        <v>-17.336577452536751</v>
      </c>
      <c r="BX335" s="8">
        <f t="shared" si="483"/>
        <v>-15.220022139476233</v>
      </c>
      <c r="BY335" s="15">
        <f t="shared" si="499"/>
        <v>0.4038932053376475</v>
      </c>
      <c r="BZ335" s="15">
        <f t="shared" si="484"/>
        <v>0.60996069300959022</v>
      </c>
      <c r="CA335" s="15">
        <f t="shared" si="485"/>
        <v>0.60996069300959033</v>
      </c>
      <c r="CB335" s="8">
        <f t="shared" si="500"/>
        <v>9.7117616998559839</v>
      </c>
      <c r="CC335" s="8">
        <f t="shared" si="486"/>
        <v>13.555852715151811</v>
      </c>
      <c r="CD335" s="8">
        <f t="shared" si="487"/>
        <v>11.900871380694586</v>
      </c>
      <c r="CE335" s="8">
        <f t="shared" si="501"/>
        <v>-38.378978978671277</v>
      </c>
      <c r="CF335" s="8">
        <f t="shared" si="488"/>
        <v>-30.892430167688563</v>
      </c>
      <c r="CG335" s="8">
        <f t="shared" si="489"/>
        <v>-27.120893520170817</v>
      </c>
      <c r="CH335" s="8">
        <f>CH$3*temperature!$I445+CH$4*temperature!$I445^2</f>
        <v>-38.378978978671277</v>
      </c>
      <c r="CI335" s="8">
        <f>CI$3*temperature!$I445+CI$4*temperature!$I445^2</f>
        <v>-30.892465382271105</v>
      </c>
      <c r="CJ335" s="8">
        <f>CJ$3*temperature!$I445+CJ$4*temperature!$I445^2</f>
        <v>-27.120911494766666</v>
      </c>
      <c r="CK335" s="13"/>
      <c r="CL335" s="13"/>
      <c r="CM335" s="13"/>
    </row>
    <row r="336" spans="1:91" x14ac:dyDescent="0.3">
      <c r="A336">
        <f t="shared" si="429"/>
        <v>2290</v>
      </c>
      <c r="B336" s="4">
        <f t="shared" si="430"/>
        <v>1165.4057475414447</v>
      </c>
      <c r="C336" s="4">
        <f t="shared" si="431"/>
        <v>2964.1702715568085</v>
      </c>
      <c r="D336" s="4">
        <f t="shared" si="432"/>
        <v>4369.9574385920487</v>
      </c>
      <c r="E336" s="11">
        <f t="shared" si="433"/>
        <v>2.3781401927684147E-9</v>
      </c>
      <c r="F336" s="11">
        <f t="shared" si="434"/>
        <v>4.6850956470874707E-9</v>
      </c>
      <c r="G336" s="11">
        <f t="shared" si="435"/>
        <v>9.5644561046586765E-9</v>
      </c>
      <c r="H336" s="4">
        <f t="shared" si="436"/>
        <v>247618.65171397533</v>
      </c>
      <c r="I336" s="4">
        <f t="shared" si="437"/>
        <v>129608.45354434912</v>
      </c>
      <c r="J336" s="4">
        <f t="shared" si="438"/>
        <v>47063.639726919624</v>
      </c>
      <c r="K336" s="4">
        <f t="shared" si="439"/>
        <v>212474.19813773435</v>
      </c>
      <c r="L336" s="4">
        <f t="shared" si="440"/>
        <v>43725.03657702417</v>
      </c>
      <c r="M336" s="4">
        <f t="shared" si="441"/>
        <v>10769.816500108294</v>
      </c>
      <c r="N336" s="11">
        <f t="shared" si="442"/>
        <v>5.0445357577966199E-4</v>
      </c>
      <c r="O336" s="11">
        <f t="shared" si="443"/>
        <v>1.4125972383138841E-3</v>
      </c>
      <c r="P336" s="11">
        <f t="shared" si="444"/>
        <v>1.3253467020304388E-3</v>
      </c>
      <c r="Q336" s="4">
        <f t="shared" si="445"/>
        <v>1696.5400651623445</v>
      </c>
      <c r="R336" s="4">
        <f t="shared" si="446"/>
        <v>2512.4139720861176</v>
      </c>
      <c r="S336" s="4">
        <f t="shared" si="447"/>
        <v>1994.5459579526052</v>
      </c>
      <c r="T336" s="4">
        <f t="shared" si="448"/>
        <v>6.8514227559966709</v>
      </c>
      <c r="U336" s="4">
        <f t="shared" si="449"/>
        <v>19.384645857428008</v>
      </c>
      <c r="V336" s="4">
        <f t="shared" si="450"/>
        <v>42.379764283546436</v>
      </c>
      <c r="W336" s="11">
        <f t="shared" si="451"/>
        <v>-1.0734613539272964E-2</v>
      </c>
      <c r="X336" s="11">
        <f t="shared" si="452"/>
        <v>-1.217998157191269E-2</v>
      </c>
      <c r="Y336" s="11">
        <f t="shared" si="453"/>
        <v>-9.7425357312937999E-3</v>
      </c>
      <c r="Z336" s="4">
        <f t="shared" si="468"/>
        <v>1273.5507800177343</v>
      </c>
      <c r="AA336" s="4">
        <f t="shared" si="469"/>
        <v>7935.670525561547</v>
      </c>
      <c r="AB336" s="4">
        <f t="shared" si="470"/>
        <v>72325.402532431122</v>
      </c>
      <c r="AC336" s="12">
        <f t="shared" si="454"/>
        <v>0.74299174200208973</v>
      </c>
      <c r="AD336" s="12">
        <f t="shared" si="455"/>
        <v>3.1245199631160046</v>
      </c>
      <c r="AE336" s="12">
        <f t="shared" si="456"/>
        <v>35.955898867556563</v>
      </c>
      <c r="AF336" s="11">
        <f t="shared" si="457"/>
        <v>-4.0504037456468023E-3</v>
      </c>
      <c r="AG336" s="11">
        <f t="shared" si="458"/>
        <v>2.9673830763510267E-4</v>
      </c>
      <c r="AH336" s="11">
        <f t="shared" si="459"/>
        <v>9.7937136394747881E-3</v>
      </c>
      <c r="AI336" s="1">
        <f t="shared" si="423"/>
        <v>492185.85136948648</v>
      </c>
      <c r="AJ336" s="1">
        <f t="shared" si="424"/>
        <v>255198.66505838968</v>
      </c>
      <c r="AK336" s="1">
        <f t="shared" si="425"/>
        <v>92759.428375828604</v>
      </c>
      <c r="AL336" s="10">
        <f t="shared" si="460"/>
        <v>102.9074732887661</v>
      </c>
      <c r="AM336" s="10">
        <f t="shared" si="461"/>
        <v>25.954311339477108</v>
      </c>
      <c r="AN336" s="10">
        <f t="shared" si="462"/>
        <v>8.021010650090183</v>
      </c>
      <c r="AO336" s="7">
        <f t="shared" si="463"/>
        <v>1.2364220938397459E-3</v>
      </c>
      <c r="AP336" s="7">
        <f t="shared" si="464"/>
        <v>1.557565736197286E-3</v>
      </c>
      <c r="AQ336" s="7">
        <f t="shared" si="465"/>
        <v>1.4129086474755431E-3</v>
      </c>
      <c r="AR336" s="1">
        <f t="shared" si="471"/>
        <v>247618.65171397533</v>
      </c>
      <c r="AS336" s="1">
        <f t="shared" si="466"/>
        <v>129608.45354434912</v>
      </c>
      <c r="AT336" s="1">
        <f t="shared" si="467"/>
        <v>47063.639726919624</v>
      </c>
      <c r="AU336" s="1">
        <f t="shared" si="426"/>
        <v>49523.730342795068</v>
      </c>
      <c r="AV336" s="1">
        <f t="shared" si="427"/>
        <v>25921.690708869824</v>
      </c>
      <c r="AW336" s="1">
        <f t="shared" si="428"/>
        <v>9412.7279453839255</v>
      </c>
      <c r="AX336" s="1">
        <f t="shared" si="490"/>
        <v>169979.35851018748</v>
      </c>
      <c r="AY336" s="1">
        <f t="shared" si="473"/>
        <v>34980.029261619333</v>
      </c>
      <c r="AZ336" s="1">
        <f t="shared" si="474"/>
        <v>8615.8532000866362</v>
      </c>
      <c r="BA336" s="1">
        <f t="shared" si="491"/>
        <v>14035.48520871527</v>
      </c>
      <c r="BB336" s="1">
        <f t="shared" si="492"/>
        <v>31012.728053937521</v>
      </c>
      <c r="BC336" s="1">
        <f t="shared" si="493"/>
        <v>39597.753955158994</v>
      </c>
      <c r="BD336" s="1">
        <f t="shared" si="475"/>
        <v>24.967179174749361</v>
      </c>
      <c r="BE336">
        <f t="shared" si="502"/>
        <v>0</v>
      </c>
      <c r="BF336">
        <f t="shared" si="503"/>
        <v>0</v>
      </c>
      <c r="BG336">
        <f t="shared" si="504"/>
        <v>0</v>
      </c>
      <c r="BH336">
        <f t="shared" si="476"/>
        <v>0</v>
      </c>
      <c r="BI336">
        <f t="shared" si="494"/>
        <v>0</v>
      </c>
      <c r="BJ336">
        <f t="shared" si="477"/>
        <v>0</v>
      </c>
      <c r="BK336">
        <f t="shared" si="478"/>
        <v>0</v>
      </c>
      <c r="BL336">
        <f t="shared" si="479"/>
        <v>0</v>
      </c>
      <c r="BM336">
        <f t="shared" si="480"/>
        <v>0</v>
      </c>
      <c r="BN336">
        <f t="shared" si="481"/>
        <v>0</v>
      </c>
      <c r="BO336">
        <f t="shared" si="495"/>
        <v>0</v>
      </c>
      <c r="BP336">
        <f t="shared" si="496"/>
        <v>0</v>
      </c>
      <c r="BQ336">
        <f t="shared" si="497"/>
        <v>0</v>
      </c>
      <c r="BR336" s="13">
        <f t="shared" si="472"/>
        <v>2.9496005533853235E-4</v>
      </c>
      <c r="BS336" s="8">
        <f>BS$3*temperature!$I446</f>
        <v>-48.17908678283036</v>
      </c>
      <c r="BT336" s="8">
        <f>BT$3*temperature!$I446</f>
        <v>-44.529937533616305</v>
      </c>
      <c r="BU336" s="8">
        <f>BU$3*temperature!$I446</f>
        <v>-39.09345065291209</v>
      </c>
      <c r="BV336" s="8">
        <f t="shared" si="498"/>
        <v>-28.684133049540648</v>
      </c>
      <c r="BW336" s="8">
        <f t="shared" si="482"/>
        <v>-17.318528351171768</v>
      </c>
      <c r="BX336" s="8">
        <f t="shared" si="483"/>
        <v>-15.204176582697523</v>
      </c>
      <c r="BY336" s="15">
        <f t="shared" si="499"/>
        <v>0.40463518582583752</v>
      </c>
      <c r="BZ336" s="15">
        <f t="shared" si="484"/>
        <v>0.61108123410014314</v>
      </c>
      <c r="CA336" s="15">
        <f t="shared" si="485"/>
        <v>0.61108123410014314</v>
      </c>
      <c r="CB336" s="8">
        <f t="shared" si="500"/>
        <v>9.7474768666448579</v>
      </c>
      <c r="CC336" s="8">
        <f t="shared" si="486"/>
        <v>13.605704591222269</v>
      </c>
      <c r="CD336" s="8">
        <f t="shared" si="487"/>
        <v>11.944637035107283</v>
      </c>
      <c r="CE336" s="8">
        <f t="shared" si="501"/>
        <v>-38.431609916185508</v>
      </c>
      <c r="CF336" s="8">
        <f t="shared" si="488"/>
        <v>-30.924232942394035</v>
      </c>
      <c r="CG336" s="8">
        <f t="shared" si="489"/>
        <v>-27.148813617804805</v>
      </c>
      <c r="CH336" s="8">
        <f>CH$3*temperature!$I446+CH$4*temperature!$I446^2</f>
        <v>-38.431609916185508</v>
      </c>
      <c r="CI336" s="8">
        <f>CI$3*temperature!$I446+CI$4*temperature!$I446^2</f>
        <v>-30.924268120314437</v>
      </c>
      <c r="CJ336" s="8">
        <f>CJ$3*temperature!$I446+CJ$4*temperature!$I446^2</f>
        <v>-27.148831573687243</v>
      </c>
      <c r="CK336" s="13"/>
      <c r="CL336" s="13"/>
      <c r="CM336" s="13"/>
    </row>
    <row r="337" spans="1:91" x14ac:dyDescent="0.3">
      <c r="A337">
        <f t="shared" si="429"/>
        <v>2291</v>
      </c>
      <c r="B337" s="4">
        <f t="shared" si="430"/>
        <v>1165.4057501743682</v>
      </c>
      <c r="C337" s="4">
        <f t="shared" si="431"/>
        <v>2964.1702847498586</v>
      </c>
      <c r="D337" s="4">
        <f t="shared" si="432"/>
        <v>4369.9574782985019</v>
      </c>
      <c r="E337" s="11">
        <f t="shared" si="433"/>
        <v>2.2592331831299939E-9</v>
      </c>
      <c r="F337" s="11">
        <f t="shared" si="434"/>
        <v>4.4508408647330969E-9</v>
      </c>
      <c r="G337" s="11">
        <f t="shared" si="435"/>
        <v>9.0862332994257425E-9</v>
      </c>
      <c r="H337" s="4">
        <f t="shared" si="436"/>
        <v>247740.70746728347</v>
      </c>
      <c r="I337" s="4">
        <f t="shared" si="437"/>
        <v>129789.40569532127</v>
      </c>
      <c r="J337" s="4">
        <f t="shared" si="438"/>
        <v>47125.302473137221</v>
      </c>
      <c r="K337" s="4">
        <f t="shared" si="439"/>
        <v>212578.93006810415</v>
      </c>
      <c r="L337" s="4">
        <f t="shared" si="440"/>
        <v>43786.082858689064</v>
      </c>
      <c r="M337" s="4">
        <f t="shared" si="441"/>
        <v>10783.927007794604</v>
      </c>
      <c r="N337" s="11">
        <f t="shared" si="442"/>
        <v>4.9291599303691314E-4</v>
      </c>
      <c r="O337" s="11">
        <f t="shared" si="443"/>
        <v>1.3961402080786556E-3</v>
      </c>
      <c r="P337" s="11">
        <f t="shared" si="444"/>
        <v>1.3101901676939587E-3</v>
      </c>
      <c r="Q337" s="4">
        <f t="shared" si="445"/>
        <v>1679.1556418943314</v>
      </c>
      <c r="R337" s="4">
        <f t="shared" si="446"/>
        <v>2485.2777859282974</v>
      </c>
      <c r="S337" s="4">
        <f t="shared" si="447"/>
        <v>1977.7018156320069</v>
      </c>
      <c r="T337" s="4">
        <f t="shared" si="448"/>
        <v>6.7778753805168659</v>
      </c>
      <c r="U337" s="4">
        <f t="shared" si="449"/>
        <v>19.148541228106481</v>
      </c>
      <c r="V337" s="4">
        <f t="shared" si="450"/>
        <v>41.966877915730173</v>
      </c>
      <c r="W337" s="11">
        <f t="shared" si="451"/>
        <v>-1.0734613539272964E-2</v>
      </c>
      <c r="X337" s="11">
        <f t="shared" si="452"/>
        <v>-1.217998157191269E-2</v>
      </c>
      <c r="Y337" s="11">
        <f t="shared" si="453"/>
        <v>-9.7425357312937999E-3</v>
      </c>
      <c r="Z337" s="4">
        <f t="shared" si="468"/>
        <v>1255.4096626672761</v>
      </c>
      <c r="AA337" s="4">
        <f t="shared" si="469"/>
        <v>7852.4170331072428</v>
      </c>
      <c r="AB337" s="4">
        <f t="shared" si="470"/>
        <v>72418.055709095861</v>
      </c>
      <c r="AC337" s="12">
        <f t="shared" si="454"/>
        <v>0.73998232546729981</v>
      </c>
      <c r="AD337" s="12">
        <f t="shared" si="455"/>
        <v>3.1254471278820315</v>
      </c>
      <c r="AE337" s="12">
        <f t="shared" si="456"/>
        <v>36.308040644715327</v>
      </c>
      <c r="AF337" s="11">
        <f t="shared" si="457"/>
        <v>-4.0504037456468023E-3</v>
      </c>
      <c r="AG337" s="11">
        <f t="shared" si="458"/>
        <v>2.9673830763510267E-4</v>
      </c>
      <c r="AH337" s="11">
        <f t="shared" si="459"/>
        <v>9.7937136394747881E-3</v>
      </c>
      <c r="AI337" s="1">
        <f t="shared" si="423"/>
        <v>492490.99657533295</v>
      </c>
      <c r="AJ337" s="1">
        <f t="shared" si="424"/>
        <v>255600.48926142056</v>
      </c>
      <c r="AK337" s="1">
        <f t="shared" si="425"/>
        <v>92896.213483629675</v>
      </c>
      <c r="AL337" s="10">
        <f t="shared" si="460"/>
        <v>103.03343799162559</v>
      </c>
      <c r="AM337" s="10">
        <f t="shared" si="461"/>
        <v>25.994332630065585</v>
      </c>
      <c r="AN337" s="10">
        <f t="shared" si="462"/>
        <v>8.0322302758460999</v>
      </c>
      <c r="AO337" s="7">
        <f t="shared" si="463"/>
        <v>1.2240578729013484E-3</v>
      </c>
      <c r="AP337" s="7">
        <f t="shared" si="464"/>
        <v>1.5419900788353131E-3</v>
      </c>
      <c r="AQ337" s="7">
        <f t="shared" si="465"/>
        <v>1.3987795610007877E-3</v>
      </c>
      <c r="AR337" s="1">
        <f t="shared" si="471"/>
        <v>247740.70746728347</v>
      </c>
      <c r="AS337" s="1">
        <f t="shared" si="466"/>
        <v>129789.40569532127</v>
      </c>
      <c r="AT337" s="1">
        <f t="shared" si="467"/>
        <v>47125.302473137221</v>
      </c>
      <c r="AU337" s="1">
        <f t="shared" si="426"/>
        <v>49548.1414934567</v>
      </c>
      <c r="AV337" s="1">
        <f t="shared" si="427"/>
        <v>25957.881139064255</v>
      </c>
      <c r="AW337" s="1">
        <f t="shared" si="428"/>
        <v>9425.0604946274452</v>
      </c>
      <c r="AX337" s="1">
        <f t="shared" si="490"/>
        <v>170063.1440544833</v>
      </c>
      <c r="AY337" s="1">
        <f t="shared" si="473"/>
        <v>35028.866286951255</v>
      </c>
      <c r="AZ337" s="1">
        <f t="shared" si="474"/>
        <v>8627.1416062356839</v>
      </c>
      <c r="BA337" s="1">
        <f t="shared" si="491"/>
        <v>14036.059546026761</v>
      </c>
      <c r="BB337" s="1">
        <f t="shared" si="492"/>
        <v>31016.863703082978</v>
      </c>
      <c r="BC337" s="1">
        <f t="shared" si="493"/>
        <v>39603.476042816903</v>
      </c>
      <c r="BD337" s="1">
        <f t="shared" si="475"/>
        <v>24.242967203793761</v>
      </c>
      <c r="BE337">
        <f t="shared" si="502"/>
        <v>0</v>
      </c>
      <c r="BF337">
        <f t="shared" si="503"/>
        <v>0</v>
      </c>
      <c r="BG337">
        <f t="shared" si="504"/>
        <v>0</v>
      </c>
      <c r="BH337">
        <f t="shared" si="476"/>
        <v>0</v>
      </c>
      <c r="BI337">
        <f t="shared" si="494"/>
        <v>0</v>
      </c>
      <c r="BJ337">
        <f t="shared" si="477"/>
        <v>0</v>
      </c>
      <c r="BK337">
        <f t="shared" si="478"/>
        <v>0</v>
      </c>
      <c r="BL337">
        <f t="shared" si="479"/>
        <v>0</v>
      </c>
      <c r="BM337">
        <f t="shared" si="480"/>
        <v>0</v>
      </c>
      <c r="BN337">
        <f t="shared" si="481"/>
        <v>0</v>
      </c>
      <c r="BO337">
        <f t="shared" si="495"/>
        <v>0</v>
      </c>
      <c r="BP337">
        <f t="shared" si="496"/>
        <v>0</v>
      </c>
      <c r="BQ337">
        <f t="shared" si="497"/>
        <v>0</v>
      </c>
      <c r="BR337" s="13">
        <f t="shared" si="472"/>
        <v>2.8636898576556537E-4</v>
      </c>
      <c r="BS337" s="8">
        <f>BS$3*temperature!$I447</f>
        <v>-48.267118444594416</v>
      </c>
      <c r="BT337" s="8">
        <f>BT$3*temperature!$I447</f>
        <v>-44.61130155815674</v>
      </c>
      <c r="BU337" s="8">
        <f>BU$3*temperature!$I447</f>
        <v>-39.164881260150032</v>
      </c>
      <c r="BV337" s="8">
        <f t="shared" si="498"/>
        <v>-28.700858210376246</v>
      </c>
      <c r="BW337" s="8">
        <f t="shared" si="482"/>
        <v>-17.300361471423919</v>
      </c>
      <c r="BX337" s="8">
        <f t="shared" si="483"/>
        <v>-15.188227626640623</v>
      </c>
      <c r="BY337" s="15">
        <f t="shared" si="499"/>
        <v>0.40537452544796482</v>
      </c>
      <c r="BZ337" s="15">
        <f t="shared" si="484"/>
        <v>0.61219778694708993</v>
      </c>
      <c r="CA337" s="15">
        <f t="shared" si="485"/>
        <v>0.61219778694709004</v>
      </c>
      <c r="CB337" s="8">
        <f t="shared" si="500"/>
        <v>9.783130117109085</v>
      </c>
      <c r="CC337" s="8">
        <f t="shared" si="486"/>
        <v>13.65547004336641</v>
      </c>
      <c r="CD337" s="8">
        <f t="shared" si="487"/>
        <v>11.988326816754705</v>
      </c>
      <c r="CE337" s="8">
        <f t="shared" si="501"/>
        <v>-38.483988327485335</v>
      </c>
      <c r="CF337" s="8">
        <f t="shared" si="488"/>
        <v>-30.955831514790329</v>
      </c>
      <c r="CG337" s="8">
        <f t="shared" si="489"/>
        <v>-27.176554443395329</v>
      </c>
      <c r="CH337" s="8">
        <f>CH$3*temperature!$I447+CH$4*temperature!$I447^2</f>
        <v>-38.483988327485335</v>
      </c>
      <c r="CI337" s="8">
        <f>CI$3*temperature!$I447+CI$4*temperature!$I447^2</f>
        <v>-30.955866655809345</v>
      </c>
      <c r="CJ337" s="8">
        <f>CJ$3*temperature!$I447+CJ$4*temperature!$I447^2</f>
        <v>-27.176572380442231</v>
      </c>
      <c r="CK337" s="13"/>
      <c r="CL337" s="13"/>
      <c r="CM337" s="13"/>
    </row>
    <row r="338" spans="1:91" x14ac:dyDescent="0.3">
      <c r="A338">
        <f t="shared" si="429"/>
        <v>2292</v>
      </c>
      <c r="B338" s="4">
        <f t="shared" si="430"/>
        <v>1165.4057526756455</v>
      </c>
      <c r="C338" s="4">
        <f t="shared" si="431"/>
        <v>2964.1702972832563</v>
      </c>
      <c r="D338" s="4">
        <f t="shared" si="432"/>
        <v>4369.9575160196327</v>
      </c>
      <c r="E338" s="11">
        <f t="shared" si="433"/>
        <v>2.146271523973494E-9</v>
      </c>
      <c r="F338" s="11">
        <f t="shared" si="434"/>
        <v>4.2282988214964422E-9</v>
      </c>
      <c r="G338" s="11">
        <f t="shared" si="435"/>
        <v>8.6319216344544554E-9</v>
      </c>
      <c r="H338" s="4">
        <f t="shared" si="436"/>
        <v>247859.99645035391</v>
      </c>
      <c r="I338" s="4">
        <f t="shared" si="437"/>
        <v>129968.49667123488</v>
      </c>
      <c r="J338" s="4">
        <f t="shared" si="438"/>
        <v>47186.339105192368</v>
      </c>
      <c r="K338" s="4">
        <f t="shared" si="439"/>
        <v>212681.28793880946</v>
      </c>
      <c r="L338" s="4">
        <f t="shared" si="440"/>
        <v>43846.501258836099</v>
      </c>
      <c r="M338" s="4">
        <f t="shared" si="441"/>
        <v>10797.894243185219</v>
      </c>
      <c r="N338" s="11">
        <f t="shared" si="442"/>
        <v>4.8150524923862292E-4</v>
      </c>
      <c r="O338" s="11">
        <f t="shared" si="443"/>
        <v>1.3798539673444132E-3</v>
      </c>
      <c r="P338" s="11">
        <f t="shared" si="444"/>
        <v>1.2951900898920954E-3</v>
      </c>
      <c r="Q338" s="4">
        <f t="shared" si="445"/>
        <v>1661.9304016551662</v>
      </c>
      <c r="R338" s="4">
        <f t="shared" si="446"/>
        <v>2458.3947100428677</v>
      </c>
      <c r="S338" s="4">
        <f t="shared" si="447"/>
        <v>1960.9705462434265</v>
      </c>
      <c r="T338" s="4">
        <f t="shared" si="448"/>
        <v>6.705117507689665</v>
      </c>
      <c r="U338" s="4">
        <f t="shared" si="449"/>
        <v>18.915312348819135</v>
      </c>
      <c r="V338" s="4">
        <f t="shared" si="450"/>
        <v>41.558014108105326</v>
      </c>
      <c r="W338" s="11">
        <f t="shared" si="451"/>
        <v>-1.0734613539272964E-2</v>
      </c>
      <c r="X338" s="11">
        <f t="shared" si="452"/>
        <v>-1.217998157191269E-2</v>
      </c>
      <c r="Y338" s="11">
        <f t="shared" si="453"/>
        <v>-9.7425357312937999E-3</v>
      </c>
      <c r="Z338" s="4">
        <f t="shared" si="468"/>
        <v>1237.512685776491</v>
      </c>
      <c r="AA338" s="4">
        <f t="shared" si="469"/>
        <v>7769.9092637783197</v>
      </c>
      <c r="AB338" s="4">
        <f t="shared" si="470"/>
        <v>72509.729987155966</v>
      </c>
      <c r="AC338" s="12">
        <f t="shared" si="454"/>
        <v>0.73698509828451464</v>
      </c>
      <c r="AD338" s="12">
        <f t="shared" si="455"/>
        <v>3.1263745677733623</v>
      </c>
      <c r="AE338" s="12">
        <f t="shared" si="456"/>
        <v>36.663631197600083</v>
      </c>
      <c r="AF338" s="11">
        <f t="shared" si="457"/>
        <v>-4.0504037456468023E-3</v>
      </c>
      <c r="AG338" s="11">
        <f t="shared" si="458"/>
        <v>2.9673830763510267E-4</v>
      </c>
      <c r="AH338" s="11">
        <f t="shared" si="459"/>
        <v>9.7937136394747881E-3</v>
      </c>
      <c r="AI338" s="1">
        <f t="shared" si="423"/>
        <v>492790.03841125639</v>
      </c>
      <c r="AJ338" s="1">
        <f t="shared" si="424"/>
        <v>255998.32147434278</v>
      </c>
      <c r="AK338" s="1">
        <f t="shared" si="425"/>
        <v>93031.652629894146</v>
      </c>
      <c r="AL338" s="10">
        <f t="shared" si="460"/>
        <v>103.15829569366188</v>
      </c>
      <c r="AM338" s="10">
        <f t="shared" si="461"/>
        <v>26.034014803056877</v>
      </c>
      <c r="AN338" s="10">
        <f t="shared" si="462"/>
        <v>8.0433532421898146</v>
      </c>
      <c r="AO338" s="7">
        <f t="shared" si="463"/>
        <v>1.2118172941723349E-3</v>
      </c>
      <c r="AP338" s="7">
        <f t="shared" si="464"/>
        <v>1.5265701780469599E-3</v>
      </c>
      <c r="AQ338" s="7">
        <f t="shared" si="465"/>
        <v>1.3847917653907799E-3</v>
      </c>
      <c r="AR338" s="1">
        <f t="shared" si="471"/>
        <v>247859.99645035391</v>
      </c>
      <c r="AS338" s="1">
        <f t="shared" si="466"/>
        <v>129968.49667123488</v>
      </c>
      <c r="AT338" s="1">
        <f t="shared" si="467"/>
        <v>47186.339105192368</v>
      </c>
      <c r="AU338" s="1">
        <f t="shared" si="426"/>
        <v>49571.999290070788</v>
      </c>
      <c r="AV338" s="1">
        <f t="shared" si="427"/>
        <v>25993.69933424698</v>
      </c>
      <c r="AW338" s="1">
        <f t="shared" si="428"/>
        <v>9437.2678210384747</v>
      </c>
      <c r="AX338" s="1">
        <f t="shared" si="490"/>
        <v>170145.03035104755</v>
      </c>
      <c r="AY338" s="1">
        <f t="shared" si="473"/>
        <v>35077.201007068878</v>
      </c>
      <c r="AZ338" s="1">
        <f t="shared" si="474"/>
        <v>8638.3153945481736</v>
      </c>
      <c r="BA338" s="1">
        <f t="shared" si="491"/>
        <v>14036.620590084623</v>
      </c>
      <c r="BB338" s="1">
        <f t="shared" si="492"/>
        <v>31020.951137083677</v>
      </c>
      <c r="BC338" s="1">
        <f t="shared" si="493"/>
        <v>39609.132648160994</v>
      </c>
      <c r="BD338" s="1">
        <f t="shared" si="475"/>
        <v>23.53972646609321</v>
      </c>
      <c r="BE338">
        <f t="shared" si="502"/>
        <v>0</v>
      </c>
      <c r="BF338">
        <f t="shared" si="503"/>
        <v>0</v>
      </c>
      <c r="BG338">
        <f t="shared" si="504"/>
        <v>0</v>
      </c>
      <c r="BH338">
        <f t="shared" si="476"/>
        <v>0</v>
      </c>
      <c r="BI338">
        <f t="shared" si="494"/>
        <v>0</v>
      </c>
      <c r="BJ338">
        <f t="shared" si="477"/>
        <v>0</v>
      </c>
      <c r="BK338">
        <f t="shared" si="478"/>
        <v>0</v>
      </c>
      <c r="BL338">
        <f t="shared" si="479"/>
        <v>0</v>
      </c>
      <c r="BM338">
        <f t="shared" si="480"/>
        <v>0</v>
      </c>
      <c r="BN338">
        <f t="shared" si="481"/>
        <v>0</v>
      </c>
      <c r="BO338">
        <f t="shared" si="495"/>
        <v>0</v>
      </c>
      <c r="BP338">
        <f t="shared" si="496"/>
        <v>0</v>
      </c>
      <c r="BQ338">
        <f t="shared" si="497"/>
        <v>0</v>
      </c>
      <c r="BR338" s="13">
        <f t="shared" si="472"/>
        <v>2.7802814151996636E-4</v>
      </c>
      <c r="BS338" s="8">
        <f>BS$3*temperature!$I448</f>
        <v>-48.354837974322656</v>
      </c>
      <c r="BT338" s="8">
        <f>BT$3*temperature!$I448</f>
        <v>-44.692377091964261</v>
      </c>
      <c r="BU338" s="8">
        <f>BU$3*temperature!$I448</f>
        <v>-39.236058597366593</v>
      </c>
      <c r="BV338" s="8">
        <f t="shared" si="498"/>
        <v>-28.717394590061652</v>
      </c>
      <c r="BW338" s="8">
        <f t="shared" si="482"/>
        <v>-17.282078276341348</v>
      </c>
      <c r="BX338" s="8">
        <f t="shared" si="483"/>
        <v>-15.172176555735833</v>
      </c>
      <c r="BY338" s="15">
        <f t="shared" si="499"/>
        <v>0.40611124360894063</v>
      </c>
      <c r="BZ338" s="15">
        <f t="shared" si="484"/>
        <v>0.61331038085578393</v>
      </c>
      <c r="CA338" s="15">
        <f t="shared" si="485"/>
        <v>0.61331038085578393</v>
      </c>
      <c r="CB338" s="8">
        <f t="shared" si="500"/>
        <v>9.8187216921305005</v>
      </c>
      <c r="CC338" s="8">
        <f t="shared" si="486"/>
        <v>13.705149407811456</v>
      </c>
      <c r="CD338" s="8">
        <f t="shared" si="487"/>
        <v>12.031941020815381</v>
      </c>
      <c r="CE338" s="8">
        <f t="shared" si="501"/>
        <v>-38.536116282192154</v>
      </c>
      <c r="CF338" s="8">
        <f t="shared" si="488"/>
        <v>-30.987227684152806</v>
      </c>
      <c r="CG338" s="8">
        <f t="shared" si="489"/>
        <v>-27.204117576551212</v>
      </c>
      <c r="CH338" s="8">
        <f>CH$3*temperature!$I448+CH$4*temperature!$I448^2</f>
        <v>-38.536116282192154</v>
      </c>
      <c r="CI338" s="8">
        <f>CI$3*temperature!$I448+CI$4*temperature!$I448^2</f>
        <v>-30.987262788034172</v>
      </c>
      <c r="CJ338" s="8">
        <f>CJ$3*temperature!$I448+CJ$4*temperature!$I448^2</f>
        <v>-27.204135494641985</v>
      </c>
      <c r="CK338" s="13"/>
      <c r="CL338" s="13"/>
      <c r="CM338" s="13"/>
    </row>
    <row r="339" spans="1:91" x14ac:dyDescent="0.3">
      <c r="A339">
        <f t="shared" si="429"/>
        <v>2293</v>
      </c>
      <c r="B339" s="4">
        <f t="shared" si="430"/>
        <v>1165.4057550518587</v>
      </c>
      <c r="C339" s="4">
        <f t="shared" si="431"/>
        <v>2964.1703091899844</v>
      </c>
      <c r="D339" s="4">
        <f t="shared" si="432"/>
        <v>4369.9575518547072</v>
      </c>
      <c r="E339" s="11">
        <f t="shared" si="433"/>
        <v>2.0389579477748191E-9</v>
      </c>
      <c r="F339" s="11">
        <f t="shared" si="434"/>
        <v>4.01688388042162E-9</v>
      </c>
      <c r="G339" s="11">
        <f t="shared" si="435"/>
        <v>8.2003255527317319E-9</v>
      </c>
      <c r="H339" s="4">
        <f t="shared" si="436"/>
        <v>247976.54570567911</v>
      </c>
      <c r="I339" s="4">
        <f t="shared" si="437"/>
        <v>130145.74002164055</v>
      </c>
      <c r="J339" s="4">
        <f t="shared" si="438"/>
        <v>47246.754283096241</v>
      </c>
      <c r="K339" s="4">
        <f t="shared" si="439"/>
        <v>212781.29495305655</v>
      </c>
      <c r="L339" s="4">
        <f t="shared" si="440"/>
        <v>43906.296348135729</v>
      </c>
      <c r="M339" s="4">
        <f t="shared" si="441"/>
        <v>10811.719272431757</v>
      </c>
      <c r="N339" s="11">
        <f t="shared" si="442"/>
        <v>4.7022008948838234E-4</v>
      </c>
      <c r="O339" s="11">
        <f t="shared" si="443"/>
        <v>1.3637368451964171E-3</v>
      </c>
      <c r="P339" s="11">
        <f t="shared" si="444"/>
        <v>1.2803449390388355E-3</v>
      </c>
      <c r="Q339" s="4">
        <f t="shared" si="445"/>
        <v>1644.8633086689119</v>
      </c>
      <c r="R339" s="4">
        <f t="shared" si="446"/>
        <v>2431.7632863440986</v>
      </c>
      <c r="S339" s="4">
        <f t="shared" si="447"/>
        <v>1944.3519945206547</v>
      </c>
      <c r="T339" s="4">
        <f t="shared" si="448"/>
        <v>6.6331406625092031</v>
      </c>
      <c r="U339" s="4">
        <f t="shared" si="449"/>
        <v>18.684924192983544</v>
      </c>
      <c r="V339" s="4">
        <f t="shared" si="450"/>
        <v>41.1531336707355</v>
      </c>
      <c r="W339" s="11">
        <f t="shared" si="451"/>
        <v>-1.0734613539272964E-2</v>
      </c>
      <c r="X339" s="11">
        <f t="shared" si="452"/>
        <v>-1.217998157191269E-2</v>
      </c>
      <c r="Y339" s="11">
        <f t="shared" si="453"/>
        <v>-9.7425357312937999E-3</v>
      </c>
      <c r="Z339" s="4">
        <f t="shared" si="468"/>
        <v>1219.8569332323002</v>
      </c>
      <c r="AA339" s="4">
        <f t="shared" si="469"/>
        <v>7688.1433889166155</v>
      </c>
      <c r="AB339" s="4">
        <f t="shared" si="470"/>
        <v>72600.4326795464</v>
      </c>
      <c r="AC339" s="12">
        <f t="shared" si="454"/>
        <v>0.73400001108193713</v>
      </c>
      <c r="AD339" s="12">
        <f t="shared" si="455"/>
        <v>3.1273022828716366</v>
      </c>
      <c r="AE339" s="12">
        <f t="shared" si="456"/>
        <v>37.022704302532695</v>
      </c>
      <c r="AF339" s="11">
        <f t="shared" si="457"/>
        <v>-4.0504037456468023E-3</v>
      </c>
      <c r="AG339" s="11">
        <f t="shared" si="458"/>
        <v>2.9673830763510267E-4</v>
      </c>
      <c r="AH339" s="11">
        <f t="shared" si="459"/>
        <v>9.7937136394747881E-3</v>
      </c>
      <c r="AI339" s="1">
        <f t="shared" si="423"/>
        <v>493083.03386020154</v>
      </c>
      <c r="AJ339" s="1">
        <f t="shared" si="424"/>
        <v>256392.18866115549</v>
      </c>
      <c r="AK339" s="1">
        <f t="shared" si="425"/>
        <v>93165.755187943214</v>
      </c>
      <c r="AL339" s="10">
        <f t="shared" si="460"/>
        <v>103.28205461035321</v>
      </c>
      <c r="AM339" s="10">
        <f t="shared" si="461"/>
        <v>26.073360126163923</v>
      </c>
      <c r="AN339" s="10">
        <f t="shared" si="462"/>
        <v>8.05438022783237</v>
      </c>
      <c r="AO339" s="7">
        <f t="shared" si="463"/>
        <v>1.1996991212306115E-3</v>
      </c>
      <c r="AP339" s="7">
        <f t="shared" si="464"/>
        <v>1.5113044762664902E-3</v>
      </c>
      <c r="AQ339" s="7">
        <f t="shared" si="465"/>
        <v>1.3709438477368721E-3</v>
      </c>
      <c r="AR339" s="1">
        <f t="shared" si="471"/>
        <v>247976.54570567911</v>
      </c>
      <c r="AS339" s="1">
        <f t="shared" si="466"/>
        <v>130145.74002164055</v>
      </c>
      <c r="AT339" s="1">
        <f t="shared" si="467"/>
        <v>47246.754283096241</v>
      </c>
      <c r="AU339" s="1">
        <f t="shared" si="426"/>
        <v>49595.309141135825</v>
      </c>
      <c r="AV339" s="1">
        <f t="shared" si="427"/>
        <v>26029.148004328112</v>
      </c>
      <c r="AW339" s="1">
        <f t="shared" si="428"/>
        <v>9449.3508566192486</v>
      </c>
      <c r="AX339" s="1">
        <f t="shared" si="490"/>
        <v>170225.03596244522</v>
      </c>
      <c r="AY339" s="1">
        <f t="shared" si="473"/>
        <v>35125.037078508583</v>
      </c>
      <c r="AZ339" s="1">
        <f t="shared" si="474"/>
        <v>8649.3754179454081</v>
      </c>
      <c r="BA339" s="1">
        <f t="shared" si="491"/>
        <v>14037.168487103861</v>
      </c>
      <c r="BB339" s="1">
        <f t="shared" si="492"/>
        <v>31024.990856111079</v>
      </c>
      <c r="BC339" s="1">
        <f t="shared" si="493"/>
        <v>39614.724447259548</v>
      </c>
      <c r="BD339" s="1">
        <f t="shared" si="475"/>
        <v>22.856851097056101</v>
      </c>
      <c r="BE339">
        <f t="shared" si="502"/>
        <v>0</v>
      </c>
      <c r="BF339">
        <f t="shared" si="503"/>
        <v>0</v>
      </c>
      <c r="BG339">
        <f t="shared" si="504"/>
        <v>0</v>
      </c>
      <c r="BH339">
        <f t="shared" si="476"/>
        <v>0</v>
      </c>
      <c r="BI339">
        <f t="shared" si="494"/>
        <v>0</v>
      </c>
      <c r="BJ339">
        <f t="shared" si="477"/>
        <v>0</v>
      </c>
      <c r="BK339">
        <f t="shared" si="478"/>
        <v>0</v>
      </c>
      <c r="BL339">
        <f t="shared" si="479"/>
        <v>0</v>
      </c>
      <c r="BM339">
        <f t="shared" si="480"/>
        <v>0</v>
      </c>
      <c r="BN339">
        <f t="shared" si="481"/>
        <v>0</v>
      </c>
      <c r="BO339">
        <f t="shared" si="495"/>
        <v>0</v>
      </c>
      <c r="BP339">
        <f t="shared" si="496"/>
        <v>0</v>
      </c>
      <c r="BQ339">
        <f t="shared" si="497"/>
        <v>0</v>
      </c>
      <c r="BR339" s="13">
        <f t="shared" si="472"/>
        <v>2.6993023448540422E-4</v>
      </c>
      <c r="BS339" s="8">
        <f>BS$3*temperature!$I449</f>
        <v>-48.442247658079175</v>
      </c>
      <c r="BT339" s="8">
        <f>BT$3*temperature!$I449</f>
        <v>-44.77316624795337</v>
      </c>
      <c r="BU339" s="8">
        <f>BU$3*temperature!$I449</f>
        <v>-39.306984519518778</v>
      </c>
      <c r="BV339" s="8">
        <f t="shared" si="498"/>
        <v>-28.733743994231912</v>
      </c>
      <c r="BW339" s="8">
        <f t="shared" si="482"/>
        <v>-17.263680208246985</v>
      </c>
      <c r="BX339" s="8">
        <f t="shared" si="483"/>
        <v>-15.156024636218474</v>
      </c>
      <c r="BY339" s="15">
        <f t="shared" si="499"/>
        <v>0.4068453595084226</v>
      </c>
      <c r="BZ339" s="15">
        <f t="shared" si="484"/>
        <v>0.61441904482160392</v>
      </c>
      <c r="CA339" s="15">
        <f t="shared" si="485"/>
        <v>0.61441904482160403</v>
      </c>
      <c r="CB339" s="8">
        <f t="shared" si="500"/>
        <v>9.8542518319236336</v>
      </c>
      <c r="CC339" s="8">
        <f t="shared" si="486"/>
        <v>13.754743019853192</v>
      </c>
      <c r="CD339" s="8">
        <f t="shared" si="487"/>
        <v>12.075479941650153</v>
      </c>
      <c r="CE339" s="8">
        <f t="shared" si="501"/>
        <v>-38.587995826155549</v>
      </c>
      <c r="CF339" s="8">
        <f t="shared" si="488"/>
        <v>-31.018423228100175</v>
      </c>
      <c r="CG339" s="8">
        <f t="shared" si="489"/>
        <v>-27.231504577868627</v>
      </c>
      <c r="CH339" s="8">
        <f>CH$3*temperature!$I449+CH$4*temperature!$I449^2</f>
        <v>-38.587995826155542</v>
      </c>
      <c r="CI339" s="8">
        <f>CI$3*temperature!$I449+CI$4*temperature!$I449^2</f>
        <v>-31.018458294610568</v>
      </c>
      <c r="CJ339" s="8">
        <f>CJ$3*temperature!$I449+CJ$4*temperature!$I449^2</f>
        <v>-27.231522476884169</v>
      </c>
      <c r="CK339" s="13"/>
      <c r="CL339" s="13"/>
      <c r="CM339" s="13"/>
    </row>
    <row r="340" spans="1:91" x14ac:dyDescent="0.3">
      <c r="A340">
        <f t="shared" si="429"/>
        <v>2294</v>
      </c>
      <c r="B340" s="4">
        <f t="shared" si="430"/>
        <v>1165.4057573092614</v>
      </c>
      <c r="C340" s="4">
        <f t="shared" si="431"/>
        <v>2964.170320501376</v>
      </c>
      <c r="D340" s="4">
        <f t="shared" si="432"/>
        <v>4369.9575858980279</v>
      </c>
      <c r="E340" s="11">
        <f t="shared" si="433"/>
        <v>1.937010050386078E-9</v>
      </c>
      <c r="F340" s="11">
        <f t="shared" si="434"/>
        <v>3.8160396864005389E-9</v>
      </c>
      <c r="G340" s="11">
        <f t="shared" si="435"/>
        <v>7.7903092750951451E-9</v>
      </c>
      <c r="H340" s="4">
        <f t="shared" si="436"/>
        <v>248090.38211874434</v>
      </c>
      <c r="I340" s="4">
        <f t="shared" si="437"/>
        <v>130321.14927978492</v>
      </c>
      <c r="J340" s="4">
        <f t="shared" si="438"/>
        <v>47306.552657393106</v>
      </c>
      <c r="K340" s="4">
        <f t="shared" si="439"/>
        <v>212878.97417938453</v>
      </c>
      <c r="L340" s="4">
        <f t="shared" si="440"/>
        <v>43965.472691778959</v>
      </c>
      <c r="M340" s="4">
        <f t="shared" si="441"/>
        <v>10825.403159530115</v>
      </c>
      <c r="N340" s="11">
        <f t="shared" si="442"/>
        <v>4.5905927186651319E-4</v>
      </c>
      <c r="O340" s="11">
        <f t="shared" si="443"/>
        <v>1.3477871869223002E-3</v>
      </c>
      <c r="P340" s="11">
        <f t="shared" si="444"/>
        <v>1.2656532003425536E-3</v>
      </c>
      <c r="Q340" s="4">
        <f t="shared" si="445"/>
        <v>1627.9533240348974</v>
      </c>
      <c r="R340" s="4">
        <f t="shared" si="446"/>
        <v>2405.3820430248879</v>
      </c>
      <c r="S340" s="4">
        <f t="shared" si="447"/>
        <v>1927.8459909170194</v>
      </c>
      <c r="T340" s="4">
        <f t="shared" si="448"/>
        <v>6.56193646094553</v>
      </c>
      <c r="U340" s="4">
        <f t="shared" si="449"/>
        <v>18.457342160640419</v>
      </c>
      <c r="V340" s="4">
        <f t="shared" si="450"/>
        <v>40.75219779549365</v>
      </c>
      <c r="W340" s="11">
        <f t="shared" si="451"/>
        <v>-1.0734613539272964E-2</v>
      </c>
      <c r="X340" s="11">
        <f t="shared" si="452"/>
        <v>-1.217998157191269E-2</v>
      </c>
      <c r="Y340" s="11">
        <f t="shared" si="453"/>
        <v>-9.7425357312937999E-3</v>
      </c>
      <c r="Z340" s="4">
        <f t="shared" si="468"/>
        <v>1202.4395141056434</v>
      </c>
      <c r="AA340" s="4">
        <f t="shared" si="469"/>
        <v>7607.1155297402338</v>
      </c>
      <c r="AB340" s="4">
        <f t="shared" si="470"/>
        <v>72690.171084194502</v>
      </c>
      <c r="AC340" s="12">
        <f t="shared" si="454"/>
        <v>0.73102701468774611</v>
      </c>
      <c r="AD340" s="12">
        <f t="shared" si="455"/>
        <v>3.1282302732585192</v>
      </c>
      <c r="AE340" s="12">
        <f t="shared" si="456"/>
        <v>37.385294066630649</v>
      </c>
      <c r="AF340" s="11">
        <f t="shared" si="457"/>
        <v>-4.0504037456468023E-3</v>
      </c>
      <c r="AG340" s="11">
        <f t="shared" si="458"/>
        <v>2.9673830763510267E-4</v>
      </c>
      <c r="AH340" s="11">
        <f t="shared" si="459"/>
        <v>9.7937136394747881E-3</v>
      </c>
      <c r="AI340" s="1">
        <f t="shared" si="423"/>
        <v>493370.03961531725</v>
      </c>
      <c r="AJ340" s="1">
        <f t="shared" si="424"/>
        <v>256782.11779936805</v>
      </c>
      <c r="AK340" s="1">
        <f t="shared" si="425"/>
        <v>93298.530525768147</v>
      </c>
      <c r="AL340" s="10">
        <f t="shared" si="460"/>
        <v>103.40472292660661</v>
      </c>
      <c r="AM340" s="10">
        <f t="shared" si="461"/>
        <v>26.112370864175205</v>
      </c>
      <c r="AN340" s="10">
        <f t="shared" si="462"/>
        <v>8.0653119098228441</v>
      </c>
      <c r="AO340" s="7">
        <f t="shared" si="463"/>
        <v>1.1877021300183055E-3</v>
      </c>
      <c r="AP340" s="7">
        <f t="shared" si="464"/>
        <v>1.4961914315038253E-3</v>
      </c>
      <c r="AQ340" s="7">
        <f t="shared" si="465"/>
        <v>1.3572344092595034E-3</v>
      </c>
      <c r="AR340" s="1">
        <f t="shared" si="471"/>
        <v>248090.38211874434</v>
      </c>
      <c r="AS340" s="1">
        <f t="shared" si="466"/>
        <v>130321.14927978492</v>
      </c>
      <c r="AT340" s="1">
        <f t="shared" si="467"/>
        <v>47306.552657393106</v>
      </c>
      <c r="AU340" s="1">
        <f t="shared" si="426"/>
        <v>49618.076423748869</v>
      </c>
      <c r="AV340" s="1">
        <f t="shared" si="427"/>
        <v>26064.229855956986</v>
      </c>
      <c r="AW340" s="1">
        <f t="shared" si="428"/>
        <v>9461.3105314786208</v>
      </c>
      <c r="AX340" s="1">
        <f t="shared" si="490"/>
        <v>170303.17934350763</v>
      </c>
      <c r="AY340" s="1">
        <f t="shared" si="473"/>
        <v>35172.37815342316</v>
      </c>
      <c r="AZ340" s="1">
        <f t="shared" si="474"/>
        <v>8660.3225276240901</v>
      </c>
      <c r="BA340" s="1">
        <f t="shared" si="491"/>
        <v>14037.703381853811</v>
      </c>
      <c r="BB340" s="1">
        <f t="shared" si="492"/>
        <v>31028.983355445511</v>
      </c>
      <c r="BC340" s="1">
        <f t="shared" si="493"/>
        <v>39620.252109555397</v>
      </c>
      <c r="BD340" s="1">
        <f t="shared" si="475"/>
        <v>22.193752680371443</v>
      </c>
      <c r="BE340">
        <f t="shared" si="502"/>
        <v>0</v>
      </c>
      <c r="BF340">
        <f t="shared" si="503"/>
        <v>0</v>
      </c>
      <c r="BG340">
        <f t="shared" si="504"/>
        <v>0</v>
      </c>
      <c r="BH340">
        <f t="shared" si="476"/>
        <v>0</v>
      </c>
      <c r="BI340">
        <f t="shared" si="494"/>
        <v>0</v>
      </c>
      <c r="BJ340">
        <f t="shared" si="477"/>
        <v>0</v>
      </c>
      <c r="BK340">
        <f t="shared" si="478"/>
        <v>0</v>
      </c>
      <c r="BL340">
        <f t="shared" si="479"/>
        <v>0</v>
      </c>
      <c r="BM340">
        <f t="shared" si="480"/>
        <v>0</v>
      </c>
      <c r="BN340">
        <f t="shared" si="481"/>
        <v>0</v>
      </c>
      <c r="BO340">
        <f t="shared" si="495"/>
        <v>0</v>
      </c>
      <c r="BP340">
        <f t="shared" si="496"/>
        <v>0</v>
      </c>
      <c r="BQ340">
        <f t="shared" si="497"/>
        <v>0</v>
      </c>
      <c r="BR340" s="13">
        <f t="shared" si="472"/>
        <v>2.620681888207808E-4</v>
      </c>
      <c r="BS340" s="8">
        <f>BS$3*temperature!$I450</f>
        <v>-48.529349757707365</v>
      </c>
      <c r="BT340" s="8">
        <f>BT$3*temperature!$I450</f>
        <v>-44.853671116652379</v>
      </c>
      <c r="BU340" s="8">
        <f>BU$3*temperature!$I450</f>
        <v>-39.377660861910407</v>
      </c>
      <c r="BV340" s="8">
        <f t="shared" si="498"/>
        <v>-28.749908205757375</v>
      </c>
      <c r="BW340" s="8">
        <f t="shared" si="482"/>
        <v>-17.245168689109924</v>
      </c>
      <c r="BX340" s="8">
        <f t="shared" si="483"/>
        <v>-15.139773116454972</v>
      </c>
      <c r="BY340" s="15">
        <f t="shared" si="499"/>
        <v>0.40757689214264914</v>
      </c>
      <c r="BZ340" s="15">
        <f t="shared" si="484"/>
        <v>0.61552380753272429</v>
      </c>
      <c r="CA340" s="15">
        <f t="shared" si="485"/>
        <v>0.6155238075327244</v>
      </c>
      <c r="CB340" s="8">
        <f t="shared" si="500"/>
        <v>9.889720775974995</v>
      </c>
      <c r="CC340" s="8">
        <f t="shared" si="486"/>
        <v>13.804251213771225</v>
      </c>
      <c r="CD340" s="8">
        <f t="shared" si="487"/>
        <v>12.118943872727719</v>
      </c>
      <c r="CE340" s="8">
        <f t="shared" si="501"/>
        <v>-38.639628981732372</v>
      </c>
      <c r="CF340" s="8">
        <f t="shared" si="488"/>
        <v>-31.049419902881148</v>
      </c>
      <c r="CG340" s="8">
        <f t="shared" si="489"/>
        <v>-27.258716989182691</v>
      </c>
      <c r="CH340" s="8">
        <f>CH$3*temperature!$I450+CH$4*temperature!$I450^2</f>
        <v>-38.639628981732372</v>
      </c>
      <c r="CI340" s="8">
        <f>CI$3*temperature!$I450+CI$4*temperature!$I450^2</f>
        <v>-31.049454931790123</v>
      </c>
      <c r="CJ340" s="8">
        <f>CJ$3*temperature!$I450+CJ$4*temperature!$I450^2</f>
        <v>-27.258734869005377</v>
      </c>
      <c r="CK340" s="13"/>
      <c r="CL340" s="13"/>
      <c r="CM340" s="13"/>
    </row>
    <row r="341" spans="1:91" x14ac:dyDescent="0.3">
      <c r="A341">
        <f t="shared" si="429"/>
        <v>2295</v>
      </c>
      <c r="B341" s="4">
        <f t="shared" si="430"/>
        <v>1165.405759453794</v>
      </c>
      <c r="C341" s="4">
        <f t="shared" si="431"/>
        <v>2964.1703312471977</v>
      </c>
      <c r="D341" s="4">
        <f t="shared" si="432"/>
        <v>4369.9576182391829</v>
      </c>
      <c r="E341" s="11">
        <f t="shared" si="433"/>
        <v>1.840159547866774E-9</v>
      </c>
      <c r="F341" s="11">
        <f t="shared" si="434"/>
        <v>3.6252377020805117E-9</v>
      </c>
      <c r="G341" s="11">
        <f t="shared" si="435"/>
        <v>7.4007938113403873E-9</v>
      </c>
      <c r="H341" s="4">
        <f t="shared" si="436"/>
        <v>248201.53241729725</v>
      </c>
      <c r="I341" s="4">
        <f t="shared" si="437"/>
        <v>130494.73796077572</v>
      </c>
      <c r="J341" s="4">
        <f t="shared" si="438"/>
        <v>47365.73886862769</v>
      </c>
      <c r="K341" s="4">
        <f t="shared" si="439"/>
        <v>212974.34855103609</v>
      </c>
      <c r="L341" s="4">
        <f t="shared" si="440"/>
        <v>44024.034848857365</v>
      </c>
      <c r="M341" s="4">
        <f t="shared" si="441"/>
        <v>10838.94696619806</v>
      </c>
      <c r="N341" s="11">
        <f t="shared" si="442"/>
        <v>4.4802156727419273E-4</v>
      </c>
      <c r="O341" s="11">
        <f t="shared" si="443"/>
        <v>1.3320033538353204E-3</v>
      </c>
      <c r="P341" s="11">
        <f t="shared" si="444"/>
        <v>1.251113373641255E-3</v>
      </c>
      <c r="Q341" s="4">
        <f t="shared" si="445"/>
        <v>1611.1994060275501</v>
      </c>
      <c r="R341" s="4">
        <f t="shared" si="446"/>
        <v>2379.2494952611542</v>
      </c>
      <c r="S341" s="4">
        <f t="shared" si="447"/>
        <v>1911.4523519668321</v>
      </c>
      <c r="T341" s="4">
        <f t="shared" si="448"/>
        <v>6.4914966089680153</v>
      </c>
      <c r="U341" s="4">
        <f t="shared" si="449"/>
        <v>18.232532073257332</v>
      </c>
      <c r="V341" s="4">
        <f t="shared" si="450"/>
        <v>40.3551680523423</v>
      </c>
      <c r="W341" s="11">
        <f t="shared" si="451"/>
        <v>-1.0734613539272964E-2</v>
      </c>
      <c r="X341" s="11">
        <f t="shared" si="452"/>
        <v>-1.217998157191269E-2</v>
      </c>
      <c r="Y341" s="11">
        <f t="shared" si="453"/>
        <v>-9.7425357312937999E-3</v>
      </c>
      <c r="Z341" s="4">
        <f t="shared" si="468"/>
        <v>1185.2575627044623</v>
      </c>
      <c r="AA341" s="4">
        <f t="shared" si="469"/>
        <v>7526.821759526355</v>
      </c>
      <c r="AB341" s="4">
        <f t="shared" si="470"/>
        <v>72778.952483183282</v>
      </c>
      <c r="AC341" s="12">
        <f t="shared" si="454"/>
        <v>0.72806606012928587</v>
      </c>
      <c r="AD341" s="12">
        <f t="shared" si="455"/>
        <v>3.1291585390156986</v>
      </c>
      <c r="AE341" s="12">
        <f t="shared" si="456"/>
        <v>37.751434931046788</v>
      </c>
      <c r="AF341" s="11">
        <f t="shared" si="457"/>
        <v>-4.0504037456468023E-3</v>
      </c>
      <c r="AG341" s="11">
        <f t="shared" si="458"/>
        <v>2.9673830763510267E-4</v>
      </c>
      <c r="AH341" s="11">
        <f t="shared" si="459"/>
        <v>9.7937136394747881E-3</v>
      </c>
      <c r="AI341" s="1">
        <f t="shared" si="423"/>
        <v>493651.11207753437</v>
      </c>
      <c r="AJ341" s="1">
        <f t="shared" si="424"/>
        <v>257168.13587538822</v>
      </c>
      <c r="AK341" s="1">
        <f t="shared" si="425"/>
        <v>93429.988004669955</v>
      </c>
      <c r="AL341" s="10">
        <f t="shared" si="460"/>
        <v>103.52630879618376</v>
      </c>
      <c r="AM341" s="10">
        <f t="shared" si="461"/>
        <v>26.151049278663002</v>
      </c>
      <c r="AN341" s="10">
        <f t="shared" si="462"/>
        <v>8.0761489634798131</v>
      </c>
      <c r="AO341" s="7">
        <f t="shared" si="463"/>
        <v>1.1758251087181223E-3</v>
      </c>
      <c r="AP341" s="7">
        <f t="shared" si="464"/>
        <v>1.4812295171887869E-3</v>
      </c>
      <c r="AQ341" s="7">
        <f t="shared" si="465"/>
        <v>1.3436620651669084E-3</v>
      </c>
      <c r="AR341" s="1">
        <f t="shared" si="471"/>
        <v>248201.53241729725</v>
      </c>
      <c r="AS341" s="1">
        <f t="shared" si="466"/>
        <v>130494.73796077572</v>
      </c>
      <c r="AT341" s="1">
        <f t="shared" si="467"/>
        <v>47365.73886862769</v>
      </c>
      <c r="AU341" s="1">
        <f t="shared" si="426"/>
        <v>49640.306483459455</v>
      </c>
      <c r="AV341" s="1">
        <f t="shared" si="427"/>
        <v>26098.947592155146</v>
      </c>
      <c r="AW341" s="1">
        <f t="shared" si="428"/>
        <v>9473.1477737255391</v>
      </c>
      <c r="AX341" s="1">
        <f t="shared" si="490"/>
        <v>170379.47884082887</v>
      </c>
      <c r="AY341" s="1">
        <f t="shared" si="473"/>
        <v>35219.227879085891</v>
      </c>
      <c r="AZ341" s="1">
        <f t="shared" si="474"/>
        <v>8671.1575729584474</v>
      </c>
      <c r="BA341" s="1">
        <f t="shared" si="491"/>
        <v>14038.225417673148</v>
      </c>
      <c r="BB341" s="1">
        <f t="shared" si="492"/>
        <v>31032.929125523926</v>
      </c>
      <c r="BC341" s="1">
        <f t="shared" si="493"/>
        <v>39625.716297931249</v>
      </c>
      <c r="BD341" s="1">
        <f t="shared" si="475"/>
        <v>21.549859747691354</v>
      </c>
      <c r="BE341">
        <f t="shared" si="502"/>
        <v>0</v>
      </c>
      <c r="BF341">
        <f t="shared" si="503"/>
        <v>0</v>
      </c>
      <c r="BG341">
        <f t="shared" si="504"/>
        <v>0</v>
      </c>
      <c r="BH341">
        <f t="shared" si="476"/>
        <v>0</v>
      </c>
      <c r="BI341">
        <f t="shared" si="494"/>
        <v>0</v>
      </c>
      <c r="BJ341">
        <f t="shared" si="477"/>
        <v>0</v>
      </c>
      <c r="BK341">
        <f t="shared" si="478"/>
        <v>0</v>
      </c>
      <c r="BL341">
        <f t="shared" si="479"/>
        <v>0</v>
      </c>
      <c r="BM341">
        <f t="shared" si="480"/>
        <v>0</v>
      </c>
      <c r="BN341">
        <f t="shared" si="481"/>
        <v>0</v>
      </c>
      <c r="BO341">
        <f t="shared" si="495"/>
        <v>0</v>
      </c>
      <c r="BP341">
        <f t="shared" si="496"/>
        <v>0</v>
      </c>
      <c r="BQ341">
        <f t="shared" si="497"/>
        <v>0</v>
      </c>
      <c r="BR341" s="13">
        <f t="shared" si="472"/>
        <v>2.5443513477745706E-4</v>
      </c>
      <c r="BS341" s="8">
        <f>BS$3*temperature!$I451</f>
        <v>-48.616146511049045</v>
      </c>
      <c r="BT341" s="8">
        <f>BT$3*temperature!$I451</f>
        <v>-44.933893766405951</v>
      </c>
      <c r="BU341" s="8">
        <f>BU$3*temperature!$I451</f>
        <v>-39.448089440370005</v>
      </c>
      <c r="BV341" s="8">
        <f t="shared" si="498"/>
        <v>-28.765888985079016</v>
      </c>
      <c r="BW341" s="8">
        <f t="shared" si="482"/>
        <v>-17.226545120910068</v>
      </c>
      <c r="BX341" s="8">
        <f t="shared" si="483"/>
        <v>-15.123423227262949</v>
      </c>
      <c r="BY341" s="15">
        <f t="shared" si="499"/>
        <v>0.40830586030627997</v>
      </c>
      <c r="BZ341" s="15">
        <f t="shared" si="484"/>
        <v>0.61662469737289505</v>
      </c>
      <c r="CA341" s="15">
        <f t="shared" si="485"/>
        <v>0.61662469737289516</v>
      </c>
      <c r="CB341" s="8">
        <f t="shared" si="500"/>
        <v>9.9251287629850165</v>
      </c>
      <c r="CC341" s="8">
        <f t="shared" si="486"/>
        <v>13.853674322747942</v>
      </c>
      <c r="CD341" s="8">
        <f t="shared" si="487"/>
        <v>12.162333106553529</v>
      </c>
      <c r="CE341" s="8">
        <f t="shared" si="501"/>
        <v>-38.691017748064034</v>
      </c>
      <c r="CF341" s="8">
        <f t="shared" si="488"/>
        <v>-31.080219443658009</v>
      </c>
      <c r="CG341" s="8">
        <f t="shared" si="489"/>
        <v>-27.285756333816479</v>
      </c>
      <c r="CH341" s="8">
        <f>CH$3*temperature!$I451+CH$4*temperature!$I451^2</f>
        <v>-38.691017748064027</v>
      </c>
      <c r="CI341" s="8">
        <f>CI$3*temperature!$I451+CI$4*temperature!$I451^2</f>
        <v>-31.080254434737956</v>
      </c>
      <c r="CJ341" s="8">
        <f>CJ$3*temperature!$I451+CJ$4*temperature!$I451^2</f>
        <v>-27.285774194330134</v>
      </c>
      <c r="CK341" s="13"/>
      <c r="CL341" s="13"/>
      <c r="CM341" s="13"/>
    </row>
    <row r="342" spans="1:91" x14ac:dyDescent="0.3">
      <c r="A342">
        <f t="shared" si="429"/>
        <v>2296</v>
      </c>
      <c r="B342" s="4">
        <f t="shared" si="430"/>
        <v>1165.4057614910998</v>
      </c>
      <c r="C342" s="4">
        <f t="shared" si="431"/>
        <v>2964.1703414557287</v>
      </c>
      <c r="D342" s="4">
        <f t="shared" si="432"/>
        <v>4369.9576489632809</v>
      </c>
      <c r="E342" s="11">
        <f t="shared" si="433"/>
        <v>1.7481515704734353E-9</v>
      </c>
      <c r="F342" s="11">
        <f t="shared" si="434"/>
        <v>3.443975816976486E-9</v>
      </c>
      <c r="G342" s="11">
        <f t="shared" si="435"/>
        <v>7.0307541207733676E-9</v>
      </c>
      <c r="H342" s="4">
        <f t="shared" si="436"/>
        <v>248310.02317065376</v>
      </c>
      <c r="I342" s="4">
        <f t="shared" si="437"/>
        <v>130666.51955978968</v>
      </c>
      <c r="J342" s="4">
        <f t="shared" si="438"/>
        <v>47424.317546825812</v>
      </c>
      <c r="K342" s="4">
        <f t="shared" si="439"/>
        <v>213067.44086535915</v>
      </c>
      <c r="L342" s="4">
        <f t="shared" si="440"/>
        <v>44081.987371757539</v>
      </c>
      <c r="M342" s="4">
        <f t="shared" si="441"/>
        <v>10852.351751755914</v>
      </c>
      <c r="N342" s="11">
        <f t="shared" si="442"/>
        <v>4.3710575924471584E-4</v>
      </c>
      <c r="O342" s="11">
        <f t="shared" si="443"/>
        <v>1.3163837230989461E-3</v>
      </c>
      <c r="P342" s="11">
        <f t="shared" si="444"/>
        <v>1.2367239732473667E-3</v>
      </c>
      <c r="Q342" s="4">
        <f t="shared" si="445"/>
        <v>1594.6005103887451</v>
      </c>
      <c r="R342" s="4">
        <f t="shared" si="446"/>
        <v>2353.3641459006294</v>
      </c>
      <c r="S342" s="4">
        <f t="shared" si="447"/>
        <v>1895.170880641346</v>
      </c>
      <c r="T342" s="4">
        <f t="shared" si="448"/>
        <v>6.4218129015792424</v>
      </c>
      <c r="U342" s="4">
        <f t="shared" si="449"/>
        <v>18.010460168595749</v>
      </c>
      <c r="V342" s="4">
        <f t="shared" si="450"/>
        <v>39.962006385649993</v>
      </c>
      <c r="W342" s="11">
        <f t="shared" si="451"/>
        <v>-1.0734613539272964E-2</v>
      </c>
      <c r="X342" s="11">
        <f t="shared" si="452"/>
        <v>-1.217998157191269E-2</v>
      </c>
      <c r="Y342" s="11">
        <f t="shared" si="453"/>
        <v>-9.7425357312937999E-3</v>
      </c>
      <c r="Z342" s="4">
        <f t="shared" si="468"/>
        <v>1168.3082386167177</v>
      </c>
      <c r="AA342" s="4">
        <f t="shared" si="469"/>
        <v>7447.2581057485249</v>
      </c>
      <c r="AB342" s="4">
        <f t="shared" si="470"/>
        <v>72866.784141935292</v>
      </c>
      <c r="AC342" s="12">
        <f t="shared" si="454"/>
        <v>0.72511709863225993</v>
      </c>
      <c r="AD342" s="12">
        <f t="shared" si="455"/>
        <v>3.1300870802248881</v>
      </c>
      <c r="AE342" s="12">
        <f t="shared" si="456"/>
        <v>38.121161674240724</v>
      </c>
      <c r="AF342" s="11">
        <f t="shared" si="457"/>
        <v>-4.0504037456468023E-3</v>
      </c>
      <c r="AG342" s="11">
        <f t="shared" si="458"/>
        <v>2.9673830763510267E-4</v>
      </c>
      <c r="AH342" s="11">
        <f t="shared" si="459"/>
        <v>9.7937136394747881E-3</v>
      </c>
      <c r="AI342" s="1">
        <f t="shared" si="423"/>
        <v>493926.30735324044</v>
      </c>
      <c r="AJ342" s="1">
        <f t="shared" si="424"/>
        <v>257550.26988000455</v>
      </c>
      <c r="AK342" s="1">
        <f t="shared" si="425"/>
        <v>93560.136977928501</v>
      </c>
      <c r="AL342" s="10">
        <f t="shared" si="460"/>
        <v>103.64682034114625</v>
      </c>
      <c r="AM342" s="10">
        <f t="shared" si="461"/>
        <v>26.189397627699048</v>
      </c>
      <c r="AN342" s="10">
        <f t="shared" si="462"/>
        <v>8.0868920623247309</v>
      </c>
      <c r="AO342" s="7">
        <f t="shared" si="463"/>
        <v>1.1640668576309411E-3</v>
      </c>
      <c r="AP342" s="7">
        <f t="shared" si="464"/>
        <v>1.466417222016899E-3</v>
      </c>
      <c r="AQ342" s="7">
        <f t="shared" si="465"/>
        <v>1.3302254445152393E-3</v>
      </c>
      <c r="AR342" s="1">
        <f t="shared" si="471"/>
        <v>248310.02317065376</v>
      </c>
      <c r="AS342" s="1">
        <f t="shared" si="466"/>
        <v>130666.51955978968</v>
      </c>
      <c r="AT342" s="1">
        <f t="shared" si="467"/>
        <v>47424.317546825812</v>
      </c>
      <c r="AU342" s="1">
        <f t="shared" si="426"/>
        <v>49662.004634130753</v>
      </c>
      <c r="AV342" s="1">
        <f t="shared" si="427"/>
        <v>26133.303911957937</v>
      </c>
      <c r="AW342" s="1">
        <f t="shared" si="428"/>
        <v>9484.8635093651628</v>
      </c>
      <c r="AX342" s="1">
        <f t="shared" si="490"/>
        <v>170453.9526922873</v>
      </c>
      <c r="AY342" s="1">
        <f t="shared" si="473"/>
        <v>35265.58989740604</v>
      </c>
      <c r="AZ342" s="1">
        <f t="shared" si="474"/>
        <v>8681.8814014047312</v>
      </c>
      <c r="BA342" s="1">
        <f t="shared" si="491"/>
        <v>14038.734736484677</v>
      </c>
      <c r="BB342" s="1">
        <f t="shared" si="492"/>
        <v>31036.828651987056</v>
      </c>
      <c r="BC342" s="1">
        <f t="shared" si="493"/>
        <v>39631.117668774321</v>
      </c>
      <c r="BD342" s="1">
        <f t="shared" si="475"/>
        <v>20.92461729257424</v>
      </c>
      <c r="BE342">
        <f t="shared" si="502"/>
        <v>0</v>
      </c>
      <c r="BF342">
        <f t="shared" si="503"/>
        <v>0</v>
      </c>
      <c r="BG342">
        <f t="shared" si="504"/>
        <v>0</v>
      </c>
      <c r="BH342">
        <f t="shared" si="476"/>
        <v>0</v>
      </c>
      <c r="BI342">
        <f t="shared" si="494"/>
        <v>0</v>
      </c>
      <c r="BJ342">
        <f t="shared" si="477"/>
        <v>0</v>
      </c>
      <c r="BK342">
        <f t="shared" si="478"/>
        <v>0</v>
      </c>
      <c r="BL342">
        <f t="shared" si="479"/>
        <v>0</v>
      </c>
      <c r="BM342">
        <f t="shared" si="480"/>
        <v>0</v>
      </c>
      <c r="BN342">
        <f t="shared" si="481"/>
        <v>0</v>
      </c>
      <c r="BO342">
        <f t="shared" si="495"/>
        <v>0</v>
      </c>
      <c r="BP342">
        <f t="shared" si="496"/>
        <v>0</v>
      </c>
      <c r="BQ342">
        <f t="shared" si="497"/>
        <v>0</v>
      </c>
      <c r="BR342" s="13">
        <f t="shared" si="472"/>
        <v>2.4702440269656022E-4</v>
      </c>
      <c r="BS342" s="8">
        <f>BS$3*temperature!$I452</f>
        <v>-48.702640132164326</v>
      </c>
      <c r="BT342" s="8">
        <f>BT$3*temperature!$I452</f>
        <v>-45.013836243578268</v>
      </c>
      <c r="BU342" s="8">
        <f>BU$3*temperature!$I452</f>
        <v>-39.518272051429093</v>
      </c>
      <c r="BV342" s="8">
        <f t="shared" si="498"/>
        <v>-28.78168807053919</v>
      </c>
      <c r="BW342" s="8">
        <f t="shared" si="482"/>
        <v>-17.207810885996171</v>
      </c>
      <c r="BX342" s="8">
        <f t="shared" si="483"/>
        <v>-15.106976182225587</v>
      </c>
      <c r="BY342" s="15">
        <f t="shared" si="499"/>
        <v>0.40903228259424257</v>
      </c>
      <c r="BZ342" s="15">
        <f t="shared" si="484"/>
        <v>0.61772174242422939</v>
      </c>
      <c r="CA342" s="15">
        <f t="shared" si="485"/>
        <v>0.61772174242422939</v>
      </c>
      <c r="CB342" s="8">
        <f t="shared" si="500"/>
        <v>9.9604760308125702</v>
      </c>
      <c r="CC342" s="8">
        <f t="shared" si="486"/>
        <v>13.903012678791049</v>
      </c>
      <c r="CD342" s="8">
        <f t="shared" si="487"/>
        <v>12.205647934601753</v>
      </c>
      <c r="CE342" s="8">
        <f t="shared" si="501"/>
        <v>-38.742164101351761</v>
      </c>
      <c r="CF342" s="8">
        <f t="shared" si="488"/>
        <v>-31.110823564787218</v>
      </c>
      <c r="CG342" s="8">
        <f t="shared" si="489"/>
        <v>-27.31262411682734</v>
      </c>
      <c r="CH342" s="8">
        <f>CH$3*temperature!$I452+CH$4*temperature!$I452^2</f>
        <v>-38.742164101351761</v>
      </c>
      <c r="CI342" s="8">
        <f>CI$3*temperature!$I452+CI$4*temperature!$I452^2</f>
        <v>-31.110858517813355</v>
      </c>
      <c r="CJ342" s="8">
        <f>CJ$3*temperature!$I452+CJ$4*temperature!$I452^2</f>
        <v>-27.312641957917229</v>
      </c>
      <c r="CK342" s="13"/>
      <c r="CL342" s="13"/>
      <c r="CM342" s="13"/>
    </row>
    <row r="343" spans="1:91" x14ac:dyDescent="0.3">
      <c r="A343">
        <f t="shared" si="429"/>
        <v>2297</v>
      </c>
      <c r="B343" s="4">
        <f t="shared" si="430"/>
        <v>1165.4057634265405</v>
      </c>
      <c r="C343" s="4">
        <f t="shared" si="431"/>
        <v>2964.1703511538331</v>
      </c>
      <c r="D343" s="4">
        <f t="shared" si="432"/>
        <v>4369.9576781511742</v>
      </c>
      <c r="E343" s="11">
        <f t="shared" si="433"/>
        <v>1.6607439919497635E-9</v>
      </c>
      <c r="F343" s="11">
        <f t="shared" si="434"/>
        <v>3.2717770261276618E-9</v>
      </c>
      <c r="G343" s="11">
        <f t="shared" si="435"/>
        <v>6.6792164147346991E-9</v>
      </c>
      <c r="H343" s="4">
        <f t="shared" si="436"/>
        <v>248415.88078904667</v>
      </c>
      <c r="I343" s="4">
        <f t="shared" si="437"/>
        <v>130836.50755032315</v>
      </c>
      <c r="J343" s="4">
        <f t="shared" si="438"/>
        <v>47482.293310988534</v>
      </c>
      <c r="K343" s="4">
        <f t="shared" si="439"/>
        <v>213158.27378324541</v>
      </c>
      <c r="L343" s="4">
        <f t="shared" si="440"/>
        <v>44139.334805570041</v>
      </c>
      <c r="M343" s="4">
        <f t="shared" si="441"/>
        <v>10865.618573010339</v>
      </c>
      <c r="N343" s="11">
        <f t="shared" si="442"/>
        <v>4.2631064379117234E-4</v>
      </c>
      <c r="O343" s="11">
        <f t="shared" si="443"/>
        <v>1.3009266875576575E-3</v>
      </c>
      <c r="P343" s="11">
        <f t="shared" si="444"/>
        <v>1.2224835278011881E-3</v>
      </c>
      <c r="Q343" s="4">
        <f t="shared" si="445"/>
        <v>1578.1555906128428</v>
      </c>
      <c r="R343" s="4">
        <f t="shared" si="446"/>
        <v>2327.7244861362819</v>
      </c>
      <c r="S343" s="4">
        <f t="shared" si="447"/>
        <v>1879.0013666992872</v>
      </c>
      <c r="T343" s="4">
        <f t="shared" si="448"/>
        <v>6.3528772218592717</v>
      </c>
      <c r="U343" s="4">
        <f t="shared" si="449"/>
        <v>17.791093095640587</v>
      </c>
      <c r="V343" s="4">
        <f t="shared" si="450"/>
        <v>39.572675110543607</v>
      </c>
      <c r="W343" s="11">
        <f t="shared" si="451"/>
        <v>-1.0734613539272964E-2</v>
      </c>
      <c r="X343" s="11">
        <f t="shared" si="452"/>
        <v>-1.217998157191269E-2</v>
      </c>
      <c r="Y343" s="11">
        <f t="shared" si="453"/>
        <v>-9.7425357312937999E-3</v>
      </c>
      <c r="Z343" s="4">
        <f t="shared" si="468"/>
        <v>1151.5887267437217</v>
      </c>
      <c r="AA343" s="4">
        <f t="shared" si="469"/>
        <v>7368.4205521689773</v>
      </c>
      <c r="AB343" s="4">
        <f t="shared" si="470"/>
        <v>72953.673308417259</v>
      </c>
      <c r="AC343" s="12">
        <f t="shared" si="454"/>
        <v>0.72218008161992731</v>
      </c>
      <c r="AD343" s="12">
        <f t="shared" si="455"/>
        <v>3.1310158969678246</v>
      </c>
      <c r="AE343" s="12">
        <f t="shared" si="456"/>
        <v>38.494509415282359</v>
      </c>
      <c r="AF343" s="11">
        <f t="shared" si="457"/>
        <v>-4.0504037456468023E-3</v>
      </c>
      <c r="AG343" s="11">
        <f t="shared" si="458"/>
        <v>2.9673830763510267E-4</v>
      </c>
      <c r="AH343" s="11">
        <f t="shared" si="459"/>
        <v>9.7937136394747881E-3</v>
      </c>
      <c r="AI343" s="1">
        <f t="shared" si="423"/>
        <v>494195.68125204713</v>
      </c>
      <c r="AJ343" s="1">
        <f t="shared" si="424"/>
        <v>257928.54680396203</v>
      </c>
      <c r="AK343" s="1">
        <f t="shared" si="425"/>
        <v>93688.986789500821</v>
      </c>
      <c r="AL343" s="10">
        <f t="shared" si="460"/>
        <v>103.76626565131961</v>
      </c>
      <c r="AM343" s="10">
        <f t="shared" si="461"/>
        <v>26.227418165577401</v>
      </c>
      <c r="AN343" s="10">
        <f t="shared" si="462"/>
        <v>8.0975418780171999</v>
      </c>
      <c r="AO343" s="7">
        <f t="shared" si="463"/>
        <v>1.1524261890546318E-3</v>
      </c>
      <c r="AP343" s="7">
        <f t="shared" si="464"/>
        <v>1.45175304979673E-3</v>
      </c>
      <c r="AQ343" s="7">
        <f t="shared" si="465"/>
        <v>1.3169231900700868E-3</v>
      </c>
      <c r="AR343" s="1">
        <f t="shared" si="471"/>
        <v>248415.88078904667</v>
      </c>
      <c r="AS343" s="1">
        <f t="shared" si="466"/>
        <v>130836.50755032315</v>
      </c>
      <c r="AT343" s="1">
        <f t="shared" si="467"/>
        <v>47482.293310988534</v>
      </c>
      <c r="AU343" s="1">
        <f t="shared" si="426"/>
        <v>49683.176157809336</v>
      </c>
      <c r="AV343" s="1">
        <f t="shared" si="427"/>
        <v>26167.30151006463</v>
      </c>
      <c r="AW343" s="1">
        <f t="shared" si="428"/>
        <v>9496.4586621977069</v>
      </c>
      <c r="AX343" s="1">
        <f t="shared" si="490"/>
        <v>170526.61902659634</v>
      </c>
      <c r="AY343" s="1">
        <f t="shared" si="473"/>
        <v>35311.467844456034</v>
      </c>
      <c r="AZ343" s="1">
        <f t="shared" si="474"/>
        <v>8692.4948584082704</v>
      </c>
      <c r="BA343" s="1">
        <f t="shared" si="491"/>
        <v>14039.231478809927</v>
      </c>
      <c r="BB343" s="1">
        <f t="shared" si="492"/>
        <v>31040.682415726071</v>
      </c>
      <c r="BC343" s="1">
        <f t="shared" si="493"/>
        <v>39636.456872040144</v>
      </c>
      <c r="BD343" s="1">
        <f t="shared" si="475"/>
        <v>20.31748629828525</v>
      </c>
      <c r="BE343">
        <f t="shared" si="502"/>
        <v>0</v>
      </c>
      <c r="BF343">
        <f t="shared" si="503"/>
        <v>0</v>
      </c>
      <c r="BG343">
        <f t="shared" si="504"/>
        <v>0</v>
      </c>
      <c r="BH343">
        <f t="shared" si="476"/>
        <v>0</v>
      </c>
      <c r="BI343">
        <f t="shared" si="494"/>
        <v>0</v>
      </c>
      <c r="BJ343">
        <f t="shared" si="477"/>
        <v>0</v>
      </c>
      <c r="BK343">
        <f t="shared" si="478"/>
        <v>0</v>
      </c>
      <c r="BL343">
        <f t="shared" si="479"/>
        <v>0</v>
      </c>
      <c r="BM343">
        <f t="shared" si="480"/>
        <v>0</v>
      </c>
      <c r="BN343">
        <f t="shared" si="481"/>
        <v>0</v>
      </c>
      <c r="BO343">
        <f t="shared" si="495"/>
        <v>0</v>
      </c>
      <c r="BP343">
        <f t="shared" si="496"/>
        <v>0</v>
      </c>
      <c r="BQ343">
        <f t="shared" si="497"/>
        <v>0</v>
      </c>
      <c r="BR343" s="13">
        <f t="shared" si="472"/>
        <v>2.3982951718112643E-4</v>
      </c>
      <c r="BS343" s="8">
        <f>BS$3*temperature!$I453</f>
        <v>-48.788832811551835</v>
      </c>
      <c r="BT343" s="8">
        <f>BT$3*temperature!$I453</f>
        <v>-45.093500572756639</v>
      </c>
      <c r="BU343" s="8">
        <f>BU$3*temperature!$I453</f>
        <v>-39.588210472501011</v>
      </c>
      <c r="BV343" s="8">
        <f t="shared" si="498"/>
        <v>-28.797307178707911</v>
      </c>
      <c r="BW343" s="8">
        <f t="shared" si="482"/>
        <v>-17.188967347437398</v>
      </c>
      <c r="BX343" s="8">
        <f t="shared" si="483"/>
        <v>-15.090433178000223</v>
      </c>
      <c r="BY343" s="15">
        <f t="shared" si="499"/>
        <v>0.40975617740358172</v>
      </c>
      <c r="BZ343" s="15">
        <f t="shared" si="484"/>
        <v>0.61881497046999812</v>
      </c>
      <c r="CA343" s="15">
        <f t="shared" si="485"/>
        <v>0.61881497046999823</v>
      </c>
      <c r="CB343" s="8">
        <f t="shared" si="500"/>
        <v>9.9957628164219621</v>
      </c>
      <c r="CC343" s="8">
        <f t="shared" si="486"/>
        <v>13.952266612659621</v>
      </c>
      <c r="CD343" s="8">
        <f t="shared" si="487"/>
        <v>12.248888647250393</v>
      </c>
      <c r="CE343" s="8">
        <f t="shared" si="501"/>
        <v>-38.793069995129869</v>
      </c>
      <c r="CF343" s="8">
        <f t="shared" si="488"/>
        <v>-31.141233960097018</v>
      </c>
      <c r="CG343" s="8">
        <f t="shared" si="489"/>
        <v>-27.339321825250614</v>
      </c>
      <c r="CH343" s="8">
        <f>CH$3*temperature!$I453+CH$4*temperature!$I453^2</f>
        <v>-38.793069995129876</v>
      </c>
      <c r="CI343" s="8">
        <f>CI$3*temperature!$I453+CI$4*temperature!$I453^2</f>
        <v>-31.14126887484732</v>
      </c>
      <c r="CJ343" s="8">
        <f>CJ$3*temperature!$I453+CJ$4*temperature!$I453^2</f>
        <v>-27.339339646803406</v>
      </c>
      <c r="CK343" s="13"/>
      <c r="CL343" s="13"/>
      <c r="CM343" s="13"/>
    </row>
    <row r="344" spans="1:91" x14ac:dyDescent="0.3">
      <c r="A344">
        <f t="shared" si="429"/>
        <v>2298</v>
      </c>
      <c r="B344" s="4">
        <f t="shared" si="430"/>
        <v>1165.4057652652091</v>
      </c>
      <c r="C344" s="4">
        <f t="shared" si="431"/>
        <v>2964.1703603670321</v>
      </c>
      <c r="D344" s="4">
        <f t="shared" si="432"/>
        <v>4369.9577058796731</v>
      </c>
      <c r="E344" s="11">
        <f t="shared" si="433"/>
        <v>1.5777067923522753E-9</v>
      </c>
      <c r="F344" s="11">
        <f t="shared" si="434"/>
        <v>3.1081881748212786E-9</v>
      </c>
      <c r="G344" s="11">
        <f t="shared" si="435"/>
        <v>6.3452555939979637E-9</v>
      </c>
      <c r="H344" s="4">
        <f t="shared" si="436"/>
        <v>248519.13152301102</v>
      </c>
      <c r="I344" s="4">
        <f t="shared" si="437"/>
        <v>131004.71538248243</v>
      </c>
      <c r="J344" s="4">
        <f t="shared" si="438"/>
        <v>47539.670768598247</v>
      </c>
      <c r="K344" s="4">
        <f t="shared" si="439"/>
        <v>213246.86982860087</v>
      </c>
      <c r="L344" s="4">
        <f t="shared" si="440"/>
        <v>44196.081687511731</v>
      </c>
      <c r="M344" s="4">
        <f t="shared" si="441"/>
        <v>10878.748484140879</v>
      </c>
      <c r="N344" s="11">
        <f t="shared" si="442"/>
        <v>4.1563502923436246E-4</v>
      </c>
      <c r="O344" s="11">
        <f t="shared" si="443"/>
        <v>1.2856306555515395E-3</v>
      </c>
      <c r="P344" s="11">
        <f t="shared" si="444"/>
        <v>1.2083905800959194E-3</v>
      </c>
      <c r="Q344" s="4">
        <f t="shared" si="445"/>
        <v>1561.8635982245103</v>
      </c>
      <c r="R344" s="4">
        <f t="shared" si="446"/>
        <v>2302.3289961645287</v>
      </c>
      <c r="S344" s="4">
        <f t="shared" si="447"/>
        <v>1862.9435870319289</v>
      </c>
      <c r="T344" s="4">
        <f t="shared" si="448"/>
        <v>6.2846815400201628</v>
      </c>
      <c r="U344" s="4">
        <f t="shared" si="449"/>
        <v>17.5743979095915</v>
      </c>
      <c r="V344" s="4">
        <f t="shared" si="450"/>
        <v>39.187136909296257</v>
      </c>
      <c r="W344" s="11">
        <f t="shared" si="451"/>
        <v>-1.0734613539272964E-2</v>
      </c>
      <c r="X344" s="11">
        <f t="shared" si="452"/>
        <v>-1.217998157191269E-2</v>
      </c>
      <c r="Y344" s="11">
        <f t="shared" si="453"/>
        <v>-9.7425357312937999E-3</v>
      </c>
      <c r="Z344" s="4">
        <f t="shared" si="468"/>
        <v>1135.0962373241407</v>
      </c>
      <c r="AA344" s="4">
        <f t="shared" si="469"/>
        <v>7290.3050408865929</v>
      </c>
      <c r="AB344" s="4">
        <f t="shared" si="470"/>
        <v>73039.627212365653</v>
      </c>
      <c r="AC344" s="12">
        <f t="shared" si="454"/>
        <v>0.71925496071230244</v>
      </c>
      <c r="AD344" s="12">
        <f t="shared" si="455"/>
        <v>3.1319449893262692</v>
      </c>
      <c r="AE344" s="12">
        <f t="shared" si="456"/>
        <v>38.871513617187702</v>
      </c>
      <c r="AF344" s="11">
        <f t="shared" si="457"/>
        <v>-4.0504037456468023E-3</v>
      </c>
      <c r="AG344" s="11">
        <f t="shared" si="458"/>
        <v>2.9673830763510267E-4</v>
      </c>
      <c r="AH344" s="11">
        <f t="shared" si="459"/>
        <v>9.7937136394747881E-3</v>
      </c>
      <c r="AI344" s="1">
        <f t="shared" si="423"/>
        <v>494459.28928465175</v>
      </c>
      <c r="AJ344" s="1">
        <f t="shared" si="424"/>
        <v>258302.99363363045</v>
      </c>
      <c r="AK344" s="1">
        <f t="shared" si="425"/>
        <v>93816.54677274845</v>
      </c>
      <c r="AL344" s="10">
        <f t="shared" si="460"/>
        <v>103.88465278377582</v>
      </c>
      <c r="AM344" s="10">
        <f t="shared" si="461"/>
        <v>26.265113142544472</v>
      </c>
      <c r="AN344" s="10">
        <f t="shared" si="462"/>
        <v>8.1080990802921065</v>
      </c>
      <c r="AO344" s="7">
        <f t="shared" si="463"/>
        <v>1.1409019271640855E-3</v>
      </c>
      <c r="AP344" s="7">
        <f t="shared" si="464"/>
        <v>1.4372355192987627E-3</v>
      </c>
      <c r="AQ344" s="7">
        <f t="shared" si="465"/>
        <v>1.303753958169386E-3</v>
      </c>
      <c r="AR344" s="1">
        <f t="shared" si="471"/>
        <v>248519.13152301102</v>
      </c>
      <c r="AS344" s="1">
        <f t="shared" si="466"/>
        <v>131004.71538248243</v>
      </c>
      <c r="AT344" s="1">
        <f t="shared" si="467"/>
        <v>47539.670768598247</v>
      </c>
      <c r="AU344" s="1">
        <f t="shared" si="426"/>
        <v>49703.826304602204</v>
      </c>
      <c r="AV344" s="1">
        <f t="shared" si="427"/>
        <v>26200.943076496489</v>
      </c>
      <c r="AW344" s="1">
        <f t="shared" si="428"/>
        <v>9507.9341537196506</v>
      </c>
      <c r="AX344" s="1">
        <f t="shared" si="490"/>
        <v>170597.49586288069</v>
      </c>
      <c r="AY344" s="1">
        <f t="shared" si="473"/>
        <v>35356.865350009379</v>
      </c>
      <c r="AZ344" s="1">
        <f t="shared" si="474"/>
        <v>8702.9987873127029</v>
      </c>
      <c r="BA344" s="1">
        <f t="shared" si="491"/>
        <v>14039.715783783551</v>
      </c>
      <c r="BB344" s="1">
        <f t="shared" si="492"/>
        <v>31044.490892928636</v>
      </c>
      <c r="BC344" s="1">
        <f t="shared" si="493"/>
        <v>39641.734551315581</v>
      </c>
      <c r="BD344" s="1">
        <f t="shared" si="475"/>
        <v>19.727943279062519</v>
      </c>
      <c r="BE344">
        <f t="shared" si="502"/>
        <v>0</v>
      </c>
      <c r="BF344">
        <f t="shared" si="503"/>
        <v>0</v>
      </c>
      <c r="BG344">
        <f t="shared" si="504"/>
        <v>0</v>
      </c>
      <c r="BH344">
        <f t="shared" si="476"/>
        <v>0</v>
      </c>
      <c r="BI344">
        <f t="shared" si="494"/>
        <v>0</v>
      </c>
      <c r="BJ344">
        <f t="shared" si="477"/>
        <v>0</v>
      </c>
      <c r="BK344">
        <f t="shared" si="478"/>
        <v>0</v>
      </c>
      <c r="BL344">
        <f t="shared" si="479"/>
        <v>0</v>
      </c>
      <c r="BM344">
        <f t="shared" si="480"/>
        <v>0</v>
      </c>
      <c r="BN344">
        <f t="shared" si="481"/>
        <v>0</v>
      </c>
      <c r="BO344">
        <f t="shared" si="495"/>
        <v>0</v>
      </c>
      <c r="BP344">
        <f t="shared" si="496"/>
        <v>0</v>
      </c>
      <c r="BQ344">
        <f t="shared" si="497"/>
        <v>0</v>
      </c>
      <c r="BR344" s="13">
        <f t="shared" si="472"/>
        <v>2.3284419143798681E-4</v>
      </c>
      <c r="BS344" s="8">
        <f>BS$3*temperature!$I454</f>
        <v>-48.874726716369452</v>
      </c>
      <c r="BT344" s="8">
        <f>BT$3*temperature!$I454</f>
        <v>-45.172888756955473</v>
      </c>
      <c r="BU344" s="8">
        <f>BU$3*temperature!$I454</f>
        <v>-39.657906462059913</v>
      </c>
      <c r="BV344" s="8">
        <f t="shared" si="498"/>
        <v>-28.812748004704662</v>
      </c>
      <c r="BW344" s="8">
        <f t="shared" si="482"/>
        <v>-17.170015849368404</v>
      </c>
      <c r="BX344" s="8">
        <f t="shared" si="483"/>
        <v>-15.073795394621353</v>
      </c>
      <c r="BY344" s="15">
        <f t="shared" si="499"/>
        <v>0.41047756293531346</v>
      </c>
      <c r="BZ344" s="15">
        <f t="shared" si="484"/>
        <v>0.6199044089974286</v>
      </c>
      <c r="CA344" s="15">
        <f t="shared" si="485"/>
        <v>0.61990440899742871</v>
      </c>
      <c r="CB344" s="8">
        <f t="shared" si="500"/>
        <v>10.030989355832393</v>
      </c>
      <c r="CC344" s="8">
        <f t="shared" si="486"/>
        <v>14.001436453793534</v>
      </c>
      <c r="CD344" s="8">
        <f t="shared" si="487"/>
        <v>12.292055533719278</v>
      </c>
      <c r="CE344" s="8">
        <f t="shared" si="501"/>
        <v>-38.843737360537055</v>
      </c>
      <c r="CF344" s="8">
        <f t="shared" si="488"/>
        <v>-31.171452303161939</v>
      </c>
      <c r="CG344" s="8">
        <f t="shared" si="489"/>
        <v>-27.365850928340631</v>
      </c>
      <c r="CH344" s="8">
        <f>CH$3*temperature!$I454+CH$4*temperature!$I454^2</f>
        <v>-38.843737360537062</v>
      </c>
      <c r="CI344" s="8">
        <f>CI$3*temperature!$I454+CI$4*temperature!$I454^2</f>
        <v>-31.17148717941712</v>
      </c>
      <c r="CJ344" s="8">
        <f>CJ$3*temperature!$I454+CJ$4*temperature!$I454^2</f>
        <v>-27.365868730244401</v>
      </c>
      <c r="CK344" s="13"/>
      <c r="CL344" s="13"/>
      <c r="CM344" s="13"/>
    </row>
    <row r="345" spans="1:91" x14ac:dyDescent="0.3">
      <c r="A345">
        <f t="shared" si="429"/>
        <v>2299</v>
      </c>
      <c r="B345" s="4">
        <f t="shared" si="430"/>
        <v>1165.4057670119444</v>
      </c>
      <c r="C345" s="4">
        <f t="shared" si="431"/>
        <v>2964.1703691195712</v>
      </c>
      <c r="D345" s="4">
        <f t="shared" si="432"/>
        <v>4369.9577322217465</v>
      </c>
      <c r="E345" s="11">
        <f t="shared" si="433"/>
        <v>1.4988214527346614E-9</v>
      </c>
      <c r="F345" s="11">
        <f t="shared" si="434"/>
        <v>2.9527787660802143E-9</v>
      </c>
      <c r="G345" s="11">
        <f t="shared" si="435"/>
        <v>6.0279928142980655E-9</v>
      </c>
      <c r="H345" s="4">
        <f t="shared" si="436"/>
        <v>248619.80146280772</v>
      </c>
      <c r="I345" s="4">
        <f t="shared" si="437"/>
        <v>131171.15648131751</v>
      </c>
      <c r="J345" s="4">
        <f t="shared" si="438"/>
        <v>47596.454515138634</v>
      </c>
      <c r="K345" s="4">
        <f t="shared" si="439"/>
        <v>213333.25138784866</v>
      </c>
      <c r="L345" s="4">
        <f t="shared" si="440"/>
        <v>44252.232546362859</v>
      </c>
      <c r="M345" s="4">
        <f t="shared" si="441"/>
        <v>10891.742536589694</v>
      </c>
      <c r="N345" s="11">
        <f t="shared" si="442"/>
        <v>4.0507773604003816E-4</v>
      </c>
      <c r="O345" s="11">
        <f t="shared" si="443"/>
        <v>1.2704940507655138E-3</v>
      </c>
      <c r="P345" s="11">
        <f t="shared" si="444"/>
        <v>1.1944436869515407E-3</v>
      </c>
      <c r="Q345" s="4">
        <f t="shared" si="445"/>
        <v>1545.7234830494633</v>
      </c>
      <c r="R345" s="4">
        <f t="shared" si="446"/>
        <v>2277.176145828535</v>
      </c>
      <c r="S345" s="4">
        <f t="shared" si="447"/>
        <v>1846.9973060028342</v>
      </c>
      <c r="T345" s="4">
        <f t="shared" si="448"/>
        <v>6.2172179124706437</v>
      </c>
      <c r="U345" s="4">
        <f t="shared" si="449"/>
        <v>17.360342066915216</v>
      </c>
      <c r="V345" s="4">
        <f t="shared" si="450"/>
        <v>38.805354827750335</v>
      </c>
      <c r="W345" s="11">
        <f t="shared" si="451"/>
        <v>-1.0734613539272964E-2</v>
      </c>
      <c r="X345" s="11">
        <f t="shared" si="452"/>
        <v>-1.217998157191269E-2</v>
      </c>
      <c r="Y345" s="11">
        <f t="shared" si="453"/>
        <v>-9.7425357312937999E-3</v>
      </c>
      <c r="Z345" s="4">
        <f t="shared" si="468"/>
        <v>1118.8280059489466</v>
      </c>
      <c r="AA345" s="4">
        <f t="shared" si="469"/>
        <v>7212.9074743409119</v>
      </c>
      <c r="AB345" s="4">
        <f t="shared" si="470"/>
        <v>73124.653064530852</v>
      </c>
      <c r="AC345" s="12">
        <f t="shared" si="454"/>
        <v>0.71634168772535833</v>
      </c>
      <c r="AD345" s="12">
        <f t="shared" si="455"/>
        <v>3.1328743573820081</v>
      </c>
      <c r="AE345" s="12">
        <f t="shared" si="456"/>
        <v>39.252210090287385</v>
      </c>
      <c r="AF345" s="11">
        <f t="shared" si="457"/>
        <v>-4.0504037456468023E-3</v>
      </c>
      <c r="AG345" s="11">
        <f t="shared" si="458"/>
        <v>2.9673830763510267E-4</v>
      </c>
      <c r="AH345" s="11">
        <f t="shared" si="459"/>
        <v>9.7937136394747881E-3</v>
      </c>
      <c r="AI345" s="1">
        <f t="shared" si="423"/>
        <v>494717.18666078878</v>
      </c>
      <c r="AJ345" s="1">
        <f t="shared" si="424"/>
        <v>258673.63734676389</v>
      </c>
      <c r="AK345" s="1">
        <f t="shared" si="425"/>
        <v>93942.826249193255</v>
      </c>
      <c r="AL345" s="10">
        <f t="shared" si="460"/>
        <v>104.00198976233396</v>
      </c>
      <c r="AM345" s="10">
        <f t="shared" si="461"/>
        <v>26.302484804536068</v>
      </c>
      <c r="AN345" s="10">
        <f t="shared" si="462"/>
        <v>8.1185643368985758</v>
      </c>
      <c r="AO345" s="7">
        <f t="shared" si="463"/>
        <v>1.1294929078924446E-3</v>
      </c>
      <c r="AP345" s="7">
        <f t="shared" si="464"/>
        <v>1.4228631641057751E-3</v>
      </c>
      <c r="AQ345" s="7">
        <f t="shared" si="465"/>
        <v>1.2907164185876922E-3</v>
      </c>
      <c r="AR345" s="1">
        <f t="shared" si="471"/>
        <v>248619.80146280772</v>
      </c>
      <c r="AS345" s="1">
        <f t="shared" si="466"/>
        <v>131171.15648131751</v>
      </c>
      <c r="AT345" s="1">
        <f t="shared" si="467"/>
        <v>47596.454515138634</v>
      </c>
      <c r="AU345" s="1">
        <f t="shared" si="426"/>
        <v>49723.960292561547</v>
      </c>
      <c r="AV345" s="1">
        <f t="shared" si="427"/>
        <v>26234.231296263504</v>
      </c>
      <c r="AW345" s="1">
        <f t="shared" si="428"/>
        <v>9519.2909030277278</v>
      </c>
      <c r="AX345" s="1">
        <f t="shared" si="490"/>
        <v>170666.60111027895</v>
      </c>
      <c r="AY345" s="1">
        <f t="shared" si="473"/>
        <v>35401.786037090293</v>
      </c>
      <c r="AZ345" s="1">
        <f t="shared" si="474"/>
        <v>8713.3940292717562</v>
      </c>
      <c r="BA345" s="1">
        <f t="shared" si="491"/>
        <v>14040.187789167529</v>
      </c>
      <c r="BB345" s="1">
        <f t="shared" si="492"/>
        <v>31048.254555124517</v>
      </c>
      <c r="BC345" s="1">
        <f t="shared" si="493"/>
        <v>39646.95134388125</v>
      </c>
      <c r="BD345" s="1">
        <f t="shared" si="475"/>
        <v>19.155479834468156</v>
      </c>
      <c r="BE345">
        <f t="shared" si="502"/>
        <v>0</v>
      </c>
      <c r="BF345">
        <f t="shared" si="503"/>
        <v>0</v>
      </c>
      <c r="BG345">
        <f t="shared" si="504"/>
        <v>0</v>
      </c>
      <c r="BH345">
        <f t="shared" si="476"/>
        <v>0</v>
      </c>
      <c r="BI345">
        <f t="shared" si="494"/>
        <v>0</v>
      </c>
      <c r="BJ345">
        <f t="shared" si="477"/>
        <v>0</v>
      </c>
      <c r="BK345">
        <f t="shared" si="478"/>
        <v>0</v>
      </c>
      <c r="BL345">
        <f t="shared" si="479"/>
        <v>0</v>
      </c>
      <c r="BM345">
        <f t="shared" si="480"/>
        <v>0</v>
      </c>
      <c r="BN345">
        <f t="shared" si="481"/>
        <v>0</v>
      </c>
      <c r="BO345">
        <f t="shared" si="495"/>
        <v>0</v>
      </c>
      <c r="BP345">
        <f t="shared" si="496"/>
        <v>0</v>
      </c>
      <c r="BQ345">
        <f t="shared" si="497"/>
        <v>0</v>
      </c>
      <c r="BR345" s="13">
        <f t="shared" si="472"/>
        <v>2.2606232178445321E-4</v>
      </c>
      <c r="BS345" s="8">
        <f>BS$3*temperature!$I455</f>
        <v>-48.960323990655354</v>
      </c>
      <c r="BT345" s="8">
        <f>BT$3*temperature!$I455</f>
        <v>-45.252002777820593</v>
      </c>
      <c r="BU345" s="8">
        <f>BU$3*temperature!$I455</f>
        <v>-39.727361759820191</v>
      </c>
      <c r="BV345" s="8">
        <f t="shared" si="498"/>
        <v>-28.82801222251576</v>
      </c>
      <c r="BW345" s="8">
        <f t="shared" si="482"/>
        <v>-17.150957717328133</v>
      </c>
      <c r="BX345" s="8">
        <f t="shared" si="483"/>
        <v>-15.057063995798025</v>
      </c>
      <c r="BY345" s="15">
        <f t="shared" si="499"/>
        <v>0.41119645719628156</v>
      </c>
      <c r="BZ345" s="15">
        <f t="shared" si="484"/>
        <v>0.62099008520050858</v>
      </c>
      <c r="CA345" s="15">
        <f t="shared" si="485"/>
        <v>0.62099008520050858</v>
      </c>
      <c r="CB345" s="8">
        <f t="shared" si="500"/>
        <v>10.066155884069795</v>
      </c>
      <c r="CC345" s="8">
        <f t="shared" si="486"/>
        <v>14.050522530246232</v>
      </c>
      <c r="CD345" s="8">
        <f t="shared" si="487"/>
        <v>12.335148882011083</v>
      </c>
      <c r="CE345" s="8">
        <f t="shared" si="501"/>
        <v>-38.894168106585553</v>
      </c>
      <c r="CF345" s="8">
        <f t="shared" si="488"/>
        <v>-31.201480247574366</v>
      </c>
      <c r="CG345" s="8">
        <f t="shared" si="489"/>
        <v>-27.392212877809108</v>
      </c>
      <c r="CH345" s="8">
        <f>CH$3*temperature!$I455+CH$4*temperature!$I455^2</f>
        <v>-38.89416810658556</v>
      </c>
      <c r="CI345" s="8">
        <f>CI$3*temperature!$I455+CI$4*temperature!$I455^2</f>
        <v>-31.201515085117826</v>
      </c>
      <c r="CJ345" s="8">
        <f>CJ$3*temperature!$I455+CJ$4*temperature!$I455^2</f>
        <v>-27.392230659953285</v>
      </c>
      <c r="CK345" s="13"/>
      <c r="CL345" s="13"/>
      <c r="CM345" s="13"/>
    </row>
    <row r="346" spans="1:91" x14ac:dyDescent="0.3">
      <c r="A346">
        <f t="shared" si="429"/>
        <v>2300</v>
      </c>
      <c r="B346" s="4">
        <f t="shared" si="430"/>
        <v>1165.4057686713427</v>
      </c>
      <c r="C346" s="4">
        <f t="shared" si="431"/>
        <v>2964.1703774344837</v>
      </c>
      <c r="D346" s="4">
        <f t="shared" si="432"/>
        <v>4369.9577572467169</v>
      </c>
      <c r="E346" s="11">
        <f t="shared" si="433"/>
        <v>1.4238803800979283E-9</v>
      </c>
      <c r="F346" s="11">
        <f t="shared" si="434"/>
        <v>2.8051398277762035E-9</v>
      </c>
      <c r="G346" s="11">
        <f t="shared" si="435"/>
        <v>5.7265931735831616E-9</v>
      </c>
      <c r="H346" s="4">
        <f t="shared" si="436"/>
        <v>248717.9165378871</v>
      </c>
      <c r="I346" s="4">
        <f t="shared" si="437"/>
        <v>131335.84424519583</v>
      </c>
      <c r="J346" s="4">
        <f t="shared" si="438"/>
        <v>47652.649133626146</v>
      </c>
      <c r="K346" s="4">
        <f t="shared" si="439"/>
        <v>213417.44070946699</v>
      </c>
      <c r="L346" s="4">
        <f t="shared" si="440"/>
        <v>44307.791901917662</v>
      </c>
      <c r="M346" s="4">
        <f t="shared" si="441"/>
        <v>10904.601778953946</v>
      </c>
      <c r="N346" s="11">
        <f t="shared" si="442"/>
        <v>3.9463759667390796E-4</v>
      </c>
      <c r="O346" s="11">
        <f t="shared" si="443"/>
        <v>1.2555153120601403E-3</v>
      </c>
      <c r="P346" s="11">
        <f t="shared" si="444"/>
        <v>1.1806414190431713E-3</v>
      </c>
      <c r="Q346" s="4">
        <f t="shared" si="445"/>
        <v>1529.7341934782751</v>
      </c>
      <c r="R346" s="4">
        <f t="shared" si="446"/>
        <v>2252.264395246747</v>
      </c>
      <c r="S346" s="4">
        <f t="shared" si="447"/>
        <v>1831.1622757822186</v>
      </c>
      <c r="T346" s="4">
        <f t="shared" si="448"/>
        <v>6.1504784808908264</v>
      </c>
      <c r="U346" s="4">
        <f t="shared" si="449"/>
        <v>17.148893420458087</v>
      </c>
      <c r="V346" s="4">
        <f t="shared" si="450"/>
        <v>38.427292271775443</v>
      </c>
      <c r="W346" s="11">
        <f t="shared" si="451"/>
        <v>-1.0734613539272964E-2</v>
      </c>
      <c r="X346" s="11">
        <f t="shared" si="452"/>
        <v>-1.217998157191269E-2</v>
      </c>
      <c r="Y346" s="11">
        <f t="shared" si="453"/>
        <v>-9.7425357312937999E-3</v>
      </c>
      <c r="Z346" s="4">
        <f t="shared" si="468"/>
        <v>1102.7812935676286</v>
      </c>
      <c r="AA346" s="4">
        <f t="shared" si="469"/>
        <v>7136.2237172730311</v>
      </c>
      <c r="AB346" s="4">
        <f t="shared" si="470"/>
        <v>73208.758055942875</v>
      </c>
      <c r="AC346" s="12">
        <f t="shared" si="454"/>
        <v>0.71344021467023255</v>
      </c>
      <c r="AD346" s="12">
        <f t="shared" si="455"/>
        <v>3.1338040012168511</v>
      </c>
      <c r="AE346" s="12">
        <f t="shared" si="456"/>
        <v>39.636634995628164</v>
      </c>
      <c r="AF346" s="11">
        <f t="shared" si="457"/>
        <v>-4.0504037456468023E-3</v>
      </c>
      <c r="AG346" s="11">
        <f t="shared" si="458"/>
        <v>2.9673830763510267E-4</v>
      </c>
      <c r="AH346" s="11">
        <f t="shared" si="459"/>
        <v>9.7937136394747881E-3</v>
      </c>
      <c r="AI346" s="1">
        <f t="shared" si="423"/>
        <v>494969.42828727147</v>
      </c>
      <c r="AJ346" s="1">
        <f t="shared" si="424"/>
        <v>259040.50490835099</v>
      </c>
      <c r="AK346" s="1">
        <f t="shared" si="425"/>
        <v>94067.83452730166</v>
      </c>
      <c r="AL346" s="10">
        <f t="shared" si="460"/>
        <v>104.11828457707878</v>
      </c>
      <c r="AM346" s="10">
        <f t="shared" si="461"/>
        <v>26.339535392921363</v>
      </c>
      <c r="AN346" s="10">
        <f t="shared" si="462"/>
        <v>8.128938313540722</v>
      </c>
      <c r="AO346" s="7">
        <f t="shared" si="463"/>
        <v>1.1181979788135201E-3</v>
      </c>
      <c r="AP346" s="7">
        <f t="shared" si="464"/>
        <v>1.4086345324647173E-3</v>
      </c>
      <c r="AQ346" s="7">
        <f t="shared" si="465"/>
        <v>1.2778092544018153E-3</v>
      </c>
      <c r="AR346" s="1">
        <f t="shared" si="471"/>
        <v>248717.9165378871</v>
      </c>
      <c r="AS346" s="1">
        <f t="shared" si="466"/>
        <v>131335.84424519583</v>
      </c>
      <c r="AT346" s="1">
        <f t="shared" si="467"/>
        <v>47652.649133626146</v>
      </c>
      <c r="AU346" s="1">
        <f t="shared" si="426"/>
        <v>49743.583307577421</v>
      </c>
      <c r="AV346" s="1">
        <f t="shared" si="427"/>
        <v>26267.168849039168</v>
      </c>
      <c r="AW346" s="1">
        <f t="shared" si="428"/>
        <v>9530.5298267252292</v>
      </c>
      <c r="AX346" s="1">
        <f t="shared" si="490"/>
        <v>170733.95256757361</v>
      </c>
      <c r="AY346" s="1">
        <f t="shared" si="473"/>
        <v>35446.233521534123</v>
      </c>
      <c r="AZ346" s="1">
        <f t="shared" si="474"/>
        <v>8723.6814231631579</v>
      </c>
      <c r="BA346" s="1">
        <f t="shared" si="491"/>
        <v>14040.647631365175</v>
      </c>
      <c r="BB346" s="1">
        <f t="shared" si="492"/>
        <v>31051.973869230656</v>
      </c>
      <c r="BC346" s="1">
        <f t="shared" si="493"/>
        <v>39652.107880772994</v>
      </c>
      <c r="BD346" s="1">
        <f t="shared" si="475"/>
        <v>18.599602216453789</v>
      </c>
      <c r="BE346">
        <f t="shared" si="502"/>
        <v>0</v>
      </c>
      <c r="BF346">
        <f t="shared" si="503"/>
        <v>0</v>
      </c>
      <c r="BG346">
        <f t="shared" si="504"/>
        <v>0</v>
      </c>
      <c r="BH346">
        <f t="shared" si="476"/>
        <v>0</v>
      </c>
      <c r="BI346">
        <f t="shared" si="494"/>
        <v>0</v>
      </c>
      <c r="BJ346">
        <f t="shared" si="477"/>
        <v>0</v>
      </c>
      <c r="BK346">
        <f t="shared" si="478"/>
        <v>0</v>
      </c>
      <c r="BL346">
        <f t="shared" si="479"/>
        <v>0</v>
      </c>
      <c r="BM346">
        <f t="shared" si="480"/>
        <v>0</v>
      </c>
      <c r="BN346">
        <f t="shared" si="481"/>
        <v>0</v>
      </c>
      <c r="BO346">
        <f t="shared" si="495"/>
        <v>0</v>
      </c>
      <c r="BP346">
        <f t="shared" si="496"/>
        <v>0</v>
      </c>
      <c r="BQ346">
        <f t="shared" si="497"/>
        <v>0</v>
      </c>
      <c r="BR346" s="13">
        <f t="shared" si="472"/>
        <v>2.1947798231500312E-4</v>
      </c>
      <c r="BS346" s="8">
        <f>BS$3*temperature!$I456</f>
        <v>-49.045626755549179</v>
      </c>
      <c r="BT346" s="8">
        <f>BT$3*temperature!$I456</f>
        <v>-45.330844595833639</v>
      </c>
      <c r="BU346" s="8">
        <f>BU$3*temperature!$I456</f>
        <v>-39.796578086915915</v>
      </c>
      <c r="BV346" s="8">
        <f t="shared" si="498"/>
        <v>-28.84310148530734</v>
      </c>
      <c r="BW346" s="8">
        <f t="shared" si="482"/>
        <v>-17.131794258592354</v>
      </c>
      <c r="BX346" s="8">
        <f t="shared" si="483"/>
        <v>-15.040240129205783</v>
      </c>
      <c r="BY346" s="15">
        <f t="shared" si="499"/>
        <v>0.41191287800101489</v>
      </c>
      <c r="BZ346" s="15">
        <f t="shared" si="484"/>
        <v>0.62207202598279099</v>
      </c>
      <c r="CA346" s="15">
        <f t="shared" si="485"/>
        <v>0.6220720259827911</v>
      </c>
      <c r="CB346" s="8">
        <f t="shared" si="500"/>
        <v>10.10126263512092</v>
      </c>
      <c r="CC346" s="8">
        <f t="shared" si="486"/>
        <v>14.099525168620641</v>
      </c>
      <c r="CD346" s="8">
        <f t="shared" si="487"/>
        <v>12.378168978855067</v>
      </c>
      <c r="CE346" s="8">
        <f t="shared" si="501"/>
        <v>-38.944364120428261</v>
      </c>
      <c r="CF346" s="8">
        <f t="shared" si="488"/>
        <v>-31.231319427212995</v>
      </c>
      <c r="CG346" s="8">
        <f t="shared" si="489"/>
        <v>-27.41840910806085</v>
      </c>
      <c r="CH346" s="8">
        <f>CH$3*temperature!$I456+CH$4*temperature!$I456^2</f>
        <v>-38.944364120428261</v>
      </c>
      <c r="CI346" s="8">
        <f>CI$3*temperature!$I456+CI$4*temperature!$I456^2</f>
        <v>-31.231354225830792</v>
      </c>
      <c r="CJ346" s="8">
        <f>CJ$3*temperature!$I456+CJ$4*temperature!$I456^2</f>
        <v>-27.418426870336241</v>
      </c>
      <c r="CK346" s="13"/>
      <c r="CL346" s="13"/>
      <c r="CM346" s="13"/>
    </row>
    <row r="348" spans="1:91" x14ac:dyDescent="0.3"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</row>
    <row r="349" spans="1:91" x14ac:dyDescent="0.3"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CH349" s="13"/>
      <c r="CI349" s="13"/>
      <c r="CJ349" s="13"/>
    </row>
    <row r="350" spans="1:91" x14ac:dyDescent="0.3"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CH350" s="13"/>
      <c r="CI350" s="13"/>
      <c r="CJ350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C307"/>
  <sheetViews>
    <sheetView workbookViewId="0">
      <selection sqref="A1:XFD1048576"/>
    </sheetView>
  </sheetViews>
  <sheetFormatPr defaultColWidth="9.109375" defaultRowHeight="14.4" x14ac:dyDescent="0.3"/>
  <cols>
    <col min="10" max="10" width="10.109375" bestFit="1" customWidth="1"/>
  </cols>
  <sheetData>
    <row r="2" spans="1:55" x14ac:dyDescent="0.3">
      <c r="AE2" s="1"/>
      <c r="AJ2" s="14"/>
      <c r="AN2" s="1"/>
      <c r="AO2" s="14"/>
      <c r="AS2" s="1"/>
      <c r="AT2" s="14"/>
      <c r="AX2" s="1"/>
      <c r="AY2" s="14"/>
      <c r="BC2" s="1"/>
    </row>
    <row r="3" spans="1:55" x14ac:dyDescent="0.3">
      <c r="E3" s="16"/>
      <c r="F3" s="2"/>
      <c r="G3" s="2"/>
      <c r="H3" s="2"/>
      <c r="U3" s="2"/>
      <c r="V3" s="2"/>
    </row>
    <row r="4" spans="1:55" x14ac:dyDescent="0.3">
      <c r="E4" s="16"/>
      <c r="F4" s="2"/>
      <c r="G4" s="2"/>
      <c r="H4" s="2"/>
      <c r="I4" s="2"/>
      <c r="U4" s="2"/>
      <c r="V4" s="2"/>
    </row>
    <row r="5" spans="1:55" x14ac:dyDescent="0.3">
      <c r="E5" s="8"/>
      <c r="F5" s="2"/>
      <c r="G5" s="2"/>
      <c r="H5" s="2"/>
      <c r="I5" s="2"/>
      <c r="O5" s="2"/>
      <c r="P5" s="2"/>
      <c r="Q5" s="2"/>
      <c r="R5" s="8"/>
      <c r="S5" s="2"/>
      <c r="T5" s="2"/>
      <c r="U5" s="2"/>
      <c r="V5" s="2"/>
    </row>
    <row r="6" spans="1:55" x14ac:dyDescent="0.3">
      <c r="E6" s="1"/>
      <c r="F6" s="1"/>
      <c r="G6" s="2"/>
      <c r="H6" s="2"/>
      <c r="I6" s="2"/>
      <c r="K6" s="1"/>
      <c r="L6" s="1"/>
      <c r="M6" s="1"/>
      <c r="N6" s="1"/>
      <c r="O6" s="8"/>
      <c r="P6" s="8"/>
      <c r="Q6" s="8"/>
      <c r="R6" s="8"/>
      <c r="S6" s="8"/>
      <c r="T6" s="8"/>
      <c r="U6" s="2"/>
      <c r="V6" s="13"/>
      <c r="W6" s="13"/>
      <c r="X6" s="13"/>
      <c r="Y6" s="13"/>
      <c r="Z6" s="13"/>
      <c r="AA6" s="13"/>
      <c r="AB6" s="1"/>
      <c r="AC6" s="13"/>
      <c r="AD6" s="13"/>
      <c r="AE6" s="13"/>
      <c r="AF6" s="13"/>
      <c r="AG6" s="13"/>
      <c r="AH6" s="13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 x14ac:dyDescent="0.3">
      <c r="E7" s="1"/>
      <c r="F7" s="1"/>
      <c r="G7" s="1"/>
      <c r="H7" s="1"/>
      <c r="I7" s="1"/>
      <c r="J7" s="1"/>
      <c r="K7" s="1"/>
      <c r="L7" s="1"/>
      <c r="M7" s="1"/>
      <c r="N7" s="1"/>
      <c r="O7" s="8"/>
      <c r="P7" s="8"/>
      <c r="Q7" s="8"/>
      <c r="R7" s="8"/>
      <c r="S7" s="8"/>
      <c r="T7" s="8"/>
      <c r="U7" s="1"/>
      <c r="V7" s="13"/>
      <c r="W7" s="13"/>
      <c r="X7" s="13"/>
      <c r="Y7" s="13"/>
      <c r="Z7" s="13"/>
      <c r="AA7" s="13"/>
      <c r="AB7" s="1"/>
      <c r="AC7" s="13"/>
      <c r="AD7" s="13"/>
      <c r="AE7" s="13"/>
      <c r="AF7" s="13"/>
      <c r="AG7" s="13"/>
      <c r="AH7" s="13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 x14ac:dyDescent="0.3">
      <c r="E8" s="1"/>
      <c r="F8" s="1"/>
      <c r="G8" s="1"/>
      <c r="H8" s="1"/>
      <c r="I8" s="1"/>
      <c r="J8" s="1"/>
      <c r="K8" s="1"/>
      <c r="L8" s="1"/>
      <c r="M8" s="1"/>
      <c r="N8" s="1"/>
      <c r="O8" s="8"/>
      <c r="P8" s="8"/>
      <c r="Q8" s="8"/>
      <c r="R8" s="8"/>
      <c r="S8" s="8"/>
      <c r="T8" s="8"/>
      <c r="U8" s="1"/>
      <c r="V8" s="13"/>
      <c r="W8" s="13"/>
      <c r="X8" s="13"/>
      <c r="Y8" s="13"/>
      <c r="Z8" s="13"/>
      <c r="AA8" s="13"/>
      <c r="AB8" s="1"/>
      <c r="AC8" s="13"/>
      <c r="AD8" s="13"/>
      <c r="AE8" s="13"/>
      <c r="AF8" s="13"/>
      <c r="AG8" s="13"/>
      <c r="AH8" s="13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 x14ac:dyDescent="0.3">
      <c r="A9" s="1"/>
      <c r="B9" s="1"/>
      <c r="C9" s="8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8"/>
      <c r="P9" s="8"/>
      <c r="Q9" s="8"/>
      <c r="R9" s="8"/>
      <c r="S9" s="8"/>
      <c r="T9" s="8"/>
      <c r="U9" s="1"/>
      <c r="V9" s="13"/>
      <c r="W9" s="13"/>
      <c r="X9" s="13"/>
      <c r="Y9" s="13"/>
      <c r="Z9" s="13"/>
      <c r="AA9" s="13"/>
      <c r="AB9" s="1"/>
      <c r="AC9" s="13"/>
      <c r="AD9" s="13"/>
      <c r="AE9" s="13"/>
      <c r="AF9" s="13"/>
      <c r="AG9" s="13"/>
      <c r="AH9" s="13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 x14ac:dyDescent="0.3">
      <c r="E10" s="1"/>
      <c r="F10" s="1"/>
      <c r="G10" s="1"/>
      <c r="H10" s="1"/>
      <c r="I10" s="1"/>
      <c r="J10" s="1"/>
      <c r="K10" s="1"/>
      <c r="L10" s="1"/>
      <c r="M10" s="1"/>
      <c r="N10" s="1"/>
      <c r="O10" s="8"/>
      <c r="P10" s="8"/>
      <c r="Q10" s="8"/>
      <c r="R10" s="8"/>
      <c r="S10" s="8"/>
      <c r="T10" s="8"/>
      <c r="U10" s="1"/>
      <c r="V10" s="13"/>
      <c r="W10" s="13"/>
      <c r="X10" s="13"/>
      <c r="Y10" s="13"/>
      <c r="Z10" s="13"/>
      <c r="AA10" s="13"/>
      <c r="AB10" s="1"/>
      <c r="AC10" s="13"/>
      <c r="AD10" s="13"/>
      <c r="AE10" s="13"/>
      <c r="AF10" s="13"/>
      <c r="AG10" s="13"/>
      <c r="AH10" s="13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 x14ac:dyDescent="0.3">
      <c r="B11" s="1"/>
      <c r="C11" s="8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8"/>
      <c r="P11" s="8"/>
      <c r="Q11" s="8"/>
      <c r="R11" s="8"/>
      <c r="S11" s="8"/>
      <c r="T11" s="8"/>
      <c r="U11" s="1"/>
      <c r="V11" s="13"/>
      <c r="W11" s="13"/>
      <c r="X11" s="13"/>
      <c r="Y11" s="13"/>
      <c r="Z11" s="13"/>
      <c r="AA11" s="13"/>
      <c r="AB11" s="1"/>
      <c r="AC11" s="13"/>
      <c r="AD11" s="13"/>
      <c r="AE11" s="13"/>
      <c r="AF11" s="13"/>
      <c r="AG11" s="13"/>
      <c r="AH11" s="13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 x14ac:dyDescent="0.3">
      <c r="B12" s="1"/>
      <c r="C12" s="8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8"/>
      <c r="P12" s="8"/>
      <c r="Q12" s="8"/>
      <c r="R12" s="8"/>
      <c r="S12" s="8"/>
      <c r="T12" s="8"/>
      <c r="U12" s="1"/>
      <c r="V12" s="13"/>
      <c r="W12" s="13"/>
      <c r="X12" s="13"/>
      <c r="Y12" s="13"/>
      <c r="Z12" s="13"/>
      <c r="AA12" s="13"/>
      <c r="AB12" s="1"/>
      <c r="AC12" s="13"/>
      <c r="AD12" s="13"/>
      <c r="AE12" s="13"/>
      <c r="AF12" s="13"/>
      <c r="AG12" s="13"/>
      <c r="AH12" s="13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 x14ac:dyDescent="0.3">
      <c r="A13" s="1"/>
      <c r="B13" s="1"/>
      <c r="C13" s="8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8"/>
      <c r="P13" s="8"/>
      <c r="Q13" s="8"/>
      <c r="R13" s="8"/>
      <c r="S13" s="8"/>
      <c r="T13" s="8"/>
      <c r="U13" s="1"/>
      <c r="V13" s="13"/>
      <c r="W13" s="13"/>
      <c r="X13" s="13"/>
      <c r="Y13" s="13"/>
      <c r="Z13" s="13"/>
      <c r="AA13" s="13"/>
      <c r="AB13" s="1"/>
      <c r="AC13" s="13"/>
      <c r="AD13" s="13"/>
      <c r="AE13" s="13"/>
      <c r="AF13" s="13"/>
      <c r="AG13" s="13"/>
      <c r="AH13" s="13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 x14ac:dyDescent="0.3">
      <c r="A14" s="1"/>
      <c r="B14" s="1"/>
      <c r="C14" s="8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8"/>
      <c r="P14" s="8"/>
      <c r="Q14" s="8"/>
      <c r="R14" s="8"/>
      <c r="S14" s="8"/>
      <c r="T14" s="8"/>
      <c r="U14" s="1"/>
      <c r="V14" s="13"/>
      <c r="W14" s="13"/>
      <c r="X14" s="13"/>
      <c r="Y14" s="13"/>
      <c r="Z14" s="13"/>
      <c r="AA14" s="13"/>
      <c r="AB14" s="1"/>
      <c r="AC14" s="13"/>
      <c r="AD14" s="13"/>
      <c r="AE14" s="13"/>
      <c r="AF14" s="13"/>
      <c r="AG14" s="13"/>
      <c r="AH14" s="13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 x14ac:dyDescent="0.3">
      <c r="A15" s="1"/>
      <c r="B15" s="1"/>
      <c r="C15" s="8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8"/>
      <c r="P15" s="8"/>
      <c r="Q15" s="8"/>
      <c r="R15" s="8"/>
      <c r="S15" s="8"/>
      <c r="T15" s="8"/>
      <c r="U15" s="1"/>
      <c r="V15" s="13"/>
      <c r="W15" s="13"/>
      <c r="X15" s="13"/>
      <c r="Y15" s="13"/>
      <c r="Z15" s="13"/>
      <c r="AA15" s="13"/>
      <c r="AB15" s="1"/>
      <c r="AC15" s="13"/>
      <c r="AD15" s="13"/>
      <c r="AE15" s="13"/>
      <c r="AF15" s="13"/>
      <c r="AG15" s="13"/>
      <c r="AH15" s="13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 x14ac:dyDescent="0.3">
      <c r="A16" s="1"/>
      <c r="B16" s="1"/>
      <c r="C16" s="8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8"/>
      <c r="P16" s="8"/>
      <c r="Q16" s="8"/>
      <c r="R16" s="8"/>
      <c r="S16" s="8"/>
      <c r="T16" s="8"/>
      <c r="U16" s="1"/>
      <c r="V16" s="13"/>
      <c r="W16" s="13"/>
      <c r="X16" s="13"/>
      <c r="Y16" s="13"/>
      <c r="Z16" s="13"/>
      <c r="AA16" s="13"/>
      <c r="AB16" s="1"/>
      <c r="AC16" s="13"/>
      <c r="AD16" s="13"/>
      <c r="AE16" s="13"/>
      <c r="AF16" s="13"/>
      <c r="AG16" s="13"/>
      <c r="AH16" s="13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 x14ac:dyDescent="0.3">
      <c r="A17" s="1"/>
      <c r="B17" s="1"/>
      <c r="C17" s="8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8"/>
      <c r="P17" s="8"/>
      <c r="Q17" s="8"/>
      <c r="R17" s="8"/>
      <c r="S17" s="8"/>
      <c r="T17" s="8"/>
      <c r="U17" s="1"/>
      <c r="V17" s="13"/>
      <c r="W17" s="13"/>
      <c r="X17" s="13"/>
      <c r="Y17" s="13"/>
      <c r="Z17" s="13"/>
      <c r="AA17" s="13"/>
      <c r="AB17" s="1"/>
      <c r="AC17" s="13"/>
      <c r="AD17" s="13"/>
      <c r="AE17" s="13"/>
      <c r="AF17" s="13"/>
      <c r="AG17" s="13"/>
      <c r="AH17" s="13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 x14ac:dyDescent="0.3">
      <c r="A18" s="1"/>
      <c r="B18" s="1"/>
      <c r="C18" s="8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8"/>
      <c r="P18" s="8"/>
      <c r="Q18" s="8"/>
      <c r="R18" s="8"/>
      <c r="S18" s="8"/>
      <c r="T18" s="8"/>
      <c r="U18" s="1"/>
      <c r="V18" s="13"/>
      <c r="W18" s="13"/>
      <c r="X18" s="13"/>
      <c r="Y18" s="13"/>
      <c r="Z18" s="13"/>
      <c r="AA18" s="13"/>
      <c r="AB18" s="1"/>
      <c r="AC18" s="13"/>
      <c r="AD18" s="13"/>
      <c r="AE18" s="13"/>
      <c r="AF18" s="13"/>
      <c r="AG18" s="13"/>
      <c r="AH18" s="13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x14ac:dyDescent="0.3">
      <c r="A19" s="1"/>
      <c r="B19" s="1"/>
      <c r="C19" s="8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8"/>
      <c r="P19" s="8"/>
      <c r="Q19" s="8"/>
      <c r="R19" s="8"/>
      <c r="S19" s="8"/>
      <c r="T19" s="8"/>
      <c r="U19" s="1"/>
      <c r="V19" s="13"/>
      <c r="W19" s="13"/>
      <c r="X19" s="13"/>
      <c r="Y19" s="13"/>
      <c r="Z19" s="13"/>
      <c r="AA19" s="13"/>
      <c r="AB19" s="1"/>
      <c r="AC19" s="13"/>
      <c r="AD19" s="13"/>
      <c r="AE19" s="13"/>
      <c r="AF19" s="13"/>
      <c r="AG19" s="13"/>
      <c r="AH19" s="13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 x14ac:dyDescent="0.3">
      <c r="A20" s="1"/>
      <c r="B20" s="1"/>
      <c r="C20" s="8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8"/>
      <c r="P20" s="8"/>
      <c r="Q20" s="8"/>
      <c r="R20" s="8"/>
      <c r="S20" s="8"/>
      <c r="T20" s="8"/>
      <c r="U20" s="1"/>
      <c r="V20" s="13"/>
      <c r="W20" s="13"/>
      <c r="X20" s="13"/>
      <c r="Y20" s="13"/>
      <c r="Z20" s="13"/>
      <c r="AA20" s="13"/>
      <c r="AB20" s="1"/>
      <c r="AC20" s="13"/>
      <c r="AD20" s="13"/>
      <c r="AE20" s="13"/>
      <c r="AF20" s="13"/>
      <c r="AG20" s="13"/>
      <c r="AH20" s="13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 x14ac:dyDescent="0.3">
      <c r="A21" s="1"/>
      <c r="B21" s="1"/>
      <c r="C21" s="8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8"/>
      <c r="P21" s="8"/>
      <c r="Q21" s="8"/>
      <c r="R21" s="8"/>
      <c r="S21" s="8"/>
      <c r="T21" s="8"/>
      <c r="U21" s="1"/>
      <c r="V21" s="13"/>
      <c r="W21" s="13"/>
      <c r="X21" s="13"/>
      <c r="Y21" s="13"/>
      <c r="Z21" s="13"/>
      <c r="AA21" s="13"/>
      <c r="AB21" s="1"/>
      <c r="AC21" s="13"/>
      <c r="AD21" s="13"/>
      <c r="AE21" s="13"/>
      <c r="AF21" s="13"/>
      <c r="AG21" s="13"/>
      <c r="AH21" s="13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 x14ac:dyDescent="0.3">
      <c r="A22" s="1"/>
      <c r="B22" s="1"/>
      <c r="C22" s="8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8"/>
      <c r="P22" s="8"/>
      <c r="Q22" s="8"/>
      <c r="R22" s="8"/>
      <c r="S22" s="8"/>
      <c r="T22" s="8"/>
      <c r="U22" s="1"/>
      <c r="V22" s="13"/>
      <c r="W22" s="13"/>
      <c r="X22" s="13"/>
      <c r="Y22" s="13"/>
      <c r="Z22" s="13"/>
      <c r="AA22" s="13"/>
      <c r="AB22" s="1"/>
      <c r="AC22" s="13"/>
      <c r="AD22" s="13"/>
      <c r="AE22" s="13"/>
      <c r="AF22" s="13"/>
      <c r="AG22" s="13"/>
      <c r="AH22" s="13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 x14ac:dyDescent="0.3">
      <c r="A23" s="1"/>
      <c r="B23" s="1"/>
      <c r="C23" s="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8"/>
      <c r="P23" s="8"/>
      <c r="Q23" s="8"/>
      <c r="R23" s="8"/>
      <c r="S23" s="8"/>
      <c r="T23" s="8"/>
      <c r="U23" s="1"/>
      <c r="V23" s="13"/>
      <c r="W23" s="13"/>
      <c r="X23" s="13"/>
      <c r="Y23" s="13"/>
      <c r="Z23" s="13"/>
      <c r="AA23" s="13"/>
      <c r="AB23" s="1"/>
      <c r="AC23" s="13"/>
      <c r="AD23" s="13"/>
      <c r="AE23" s="13"/>
      <c r="AF23" s="13"/>
      <c r="AG23" s="13"/>
      <c r="AH23" s="13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 x14ac:dyDescent="0.3">
      <c r="A24" s="1"/>
      <c r="B24" s="1"/>
      <c r="C24" s="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8"/>
      <c r="P24" s="8"/>
      <c r="Q24" s="8"/>
      <c r="R24" s="8"/>
      <c r="S24" s="8"/>
      <c r="T24" s="8"/>
      <c r="U24" s="1"/>
      <c r="V24" s="13"/>
      <c r="W24" s="13"/>
      <c r="X24" s="13"/>
      <c r="Y24" s="13"/>
      <c r="Z24" s="13"/>
      <c r="AA24" s="13"/>
      <c r="AB24" s="1"/>
      <c r="AC24" s="13"/>
      <c r="AD24" s="13"/>
      <c r="AE24" s="13"/>
      <c r="AF24" s="13"/>
      <c r="AG24" s="13"/>
      <c r="AH24" s="13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 x14ac:dyDescent="0.3">
      <c r="A25" s="1"/>
      <c r="B25" s="1"/>
      <c r="C25" s="8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8"/>
      <c r="P25" s="8"/>
      <c r="Q25" s="8"/>
      <c r="R25" s="8"/>
      <c r="S25" s="8"/>
      <c r="T25" s="8"/>
      <c r="U25" s="1"/>
      <c r="V25" s="13"/>
      <c r="W25" s="13"/>
      <c r="X25" s="13"/>
      <c r="Y25" s="13"/>
      <c r="Z25" s="13"/>
      <c r="AA25" s="13"/>
      <c r="AB25" s="1"/>
      <c r="AC25" s="13"/>
      <c r="AD25" s="13"/>
      <c r="AE25" s="13"/>
      <c r="AF25" s="13"/>
      <c r="AG25" s="13"/>
      <c r="AH25" s="13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 x14ac:dyDescent="0.3">
      <c r="A26" s="1"/>
      <c r="B26" s="1"/>
      <c r="C26" s="8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8"/>
      <c r="P26" s="8"/>
      <c r="Q26" s="8"/>
      <c r="R26" s="8"/>
      <c r="S26" s="8"/>
      <c r="T26" s="8"/>
      <c r="U26" s="1"/>
      <c r="V26" s="13"/>
      <c r="W26" s="13"/>
      <c r="X26" s="13"/>
      <c r="Y26" s="13"/>
      <c r="Z26" s="13"/>
      <c r="AA26" s="13"/>
      <c r="AB26" s="1"/>
      <c r="AC26" s="13"/>
      <c r="AD26" s="13"/>
      <c r="AE26" s="13"/>
      <c r="AF26" s="13"/>
      <c r="AG26" s="13"/>
      <c r="AH26" s="13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 x14ac:dyDescent="0.3">
      <c r="A27" s="1"/>
      <c r="B27" s="1"/>
      <c r="C27" s="8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8"/>
      <c r="P27" s="8"/>
      <c r="Q27" s="8"/>
      <c r="R27" s="8"/>
      <c r="S27" s="8"/>
      <c r="T27" s="8"/>
      <c r="U27" s="1"/>
      <c r="V27" s="13"/>
      <c r="W27" s="13"/>
      <c r="X27" s="13"/>
      <c r="Y27" s="13"/>
      <c r="Z27" s="13"/>
      <c r="AA27" s="13"/>
      <c r="AB27" s="1"/>
      <c r="AC27" s="13"/>
      <c r="AD27" s="13"/>
      <c r="AE27" s="13"/>
      <c r="AF27" s="13"/>
      <c r="AG27" s="13"/>
      <c r="AH27" s="13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 x14ac:dyDescent="0.3">
      <c r="A28" s="1"/>
      <c r="B28" s="1"/>
      <c r="C28" s="8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8"/>
      <c r="P28" s="8"/>
      <c r="Q28" s="8"/>
      <c r="R28" s="8"/>
      <c r="S28" s="8"/>
      <c r="T28" s="8"/>
      <c r="U28" s="1"/>
      <c r="V28" s="13"/>
      <c r="W28" s="13"/>
      <c r="X28" s="13"/>
      <c r="Y28" s="13"/>
      <c r="Z28" s="13"/>
      <c r="AA28" s="13"/>
      <c r="AB28" s="1"/>
      <c r="AC28" s="13"/>
      <c r="AD28" s="13"/>
      <c r="AE28" s="13"/>
      <c r="AF28" s="13"/>
      <c r="AG28" s="13"/>
      <c r="AH28" s="13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 x14ac:dyDescent="0.3">
      <c r="A29" s="1"/>
      <c r="B29" s="1"/>
      <c r="C29" s="8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8"/>
      <c r="P29" s="8"/>
      <c r="Q29" s="8"/>
      <c r="R29" s="8"/>
      <c r="S29" s="8"/>
      <c r="T29" s="8"/>
      <c r="U29" s="1"/>
      <c r="V29" s="13"/>
      <c r="W29" s="13"/>
      <c r="X29" s="13"/>
      <c r="Y29" s="13"/>
      <c r="Z29" s="13"/>
      <c r="AA29" s="13"/>
      <c r="AB29" s="1"/>
      <c r="AC29" s="13"/>
      <c r="AD29" s="13"/>
      <c r="AE29" s="13"/>
      <c r="AF29" s="13"/>
      <c r="AG29" s="13"/>
      <c r="AH29" s="13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 x14ac:dyDescent="0.3">
      <c r="A30" s="1"/>
      <c r="B30" s="1"/>
      <c r="C30" s="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8"/>
      <c r="P30" s="8"/>
      <c r="Q30" s="8"/>
      <c r="R30" s="8"/>
      <c r="S30" s="8"/>
      <c r="T30" s="8"/>
      <c r="U30" s="1"/>
      <c r="V30" s="13"/>
      <c r="W30" s="13"/>
      <c r="X30" s="13"/>
      <c r="Y30" s="13"/>
      <c r="Z30" s="13"/>
      <c r="AA30" s="13"/>
      <c r="AB30" s="1"/>
      <c r="AC30" s="13"/>
      <c r="AD30" s="13"/>
      <c r="AE30" s="13"/>
      <c r="AF30" s="13"/>
      <c r="AG30" s="13"/>
      <c r="AH30" s="13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 x14ac:dyDescent="0.3">
      <c r="A31" s="1"/>
      <c r="B31" s="1"/>
      <c r="C31" s="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8"/>
      <c r="P31" s="8"/>
      <c r="Q31" s="8"/>
      <c r="R31" s="8"/>
      <c r="S31" s="8"/>
      <c r="T31" s="8"/>
      <c r="U31" s="1"/>
      <c r="V31" s="13"/>
      <c r="W31" s="13"/>
      <c r="X31" s="13"/>
      <c r="Y31" s="13"/>
      <c r="Z31" s="13"/>
      <c r="AA31" s="13"/>
      <c r="AB31" s="1"/>
      <c r="AC31" s="13"/>
      <c r="AD31" s="13"/>
      <c r="AE31" s="13"/>
      <c r="AF31" s="13"/>
      <c r="AG31" s="13"/>
      <c r="AH31" s="13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 x14ac:dyDescent="0.3">
      <c r="A32" s="1"/>
      <c r="B32" s="1"/>
      <c r="C32" s="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8"/>
      <c r="P32" s="8"/>
      <c r="Q32" s="8"/>
      <c r="R32" s="8"/>
      <c r="S32" s="8"/>
      <c r="T32" s="8"/>
      <c r="U32" s="1"/>
      <c r="V32" s="13"/>
      <c r="W32" s="13"/>
      <c r="X32" s="13"/>
      <c r="Y32" s="13"/>
      <c r="Z32" s="13"/>
      <c r="AA32" s="13"/>
      <c r="AB32" s="1"/>
      <c r="AC32" s="13"/>
      <c r="AD32" s="13"/>
      <c r="AE32" s="13"/>
      <c r="AF32" s="13"/>
      <c r="AG32" s="13"/>
      <c r="AH32" s="13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 x14ac:dyDescent="0.3">
      <c r="A33" s="1"/>
      <c r="B33" s="1"/>
      <c r="C33" s="8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8"/>
      <c r="P33" s="8"/>
      <c r="Q33" s="8"/>
      <c r="R33" s="8"/>
      <c r="S33" s="8"/>
      <c r="T33" s="8"/>
      <c r="U33" s="1"/>
      <c r="V33" s="13"/>
      <c r="W33" s="13"/>
      <c r="X33" s="13"/>
      <c r="Y33" s="13"/>
      <c r="Z33" s="13"/>
      <c r="AA33" s="13"/>
      <c r="AB33" s="1"/>
      <c r="AC33" s="13"/>
      <c r="AD33" s="13"/>
      <c r="AE33" s="13"/>
      <c r="AF33" s="13"/>
      <c r="AG33" s="13"/>
      <c r="AH33" s="13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 x14ac:dyDescent="0.3">
      <c r="A34" s="1"/>
      <c r="B34" s="1"/>
      <c r="C34" s="8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8"/>
      <c r="P34" s="8"/>
      <c r="Q34" s="8"/>
      <c r="R34" s="8"/>
      <c r="S34" s="8"/>
      <c r="T34" s="8"/>
      <c r="U34" s="1"/>
      <c r="V34" s="13"/>
      <c r="W34" s="13"/>
      <c r="X34" s="13"/>
      <c r="Y34" s="13"/>
      <c r="Z34" s="13"/>
      <c r="AA34" s="13"/>
      <c r="AB34" s="1"/>
      <c r="AC34" s="13"/>
      <c r="AD34" s="13"/>
      <c r="AE34" s="13"/>
      <c r="AF34" s="13"/>
      <c r="AG34" s="13"/>
      <c r="AH34" s="13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 x14ac:dyDescent="0.3">
      <c r="A35" s="1"/>
      <c r="B35" s="1"/>
      <c r="C35" s="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8"/>
      <c r="P35" s="8"/>
      <c r="Q35" s="8"/>
      <c r="R35" s="8"/>
      <c r="S35" s="8"/>
      <c r="T35" s="8"/>
      <c r="U35" s="1"/>
      <c r="V35" s="13"/>
      <c r="W35" s="13"/>
      <c r="X35" s="13"/>
      <c r="Y35" s="13"/>
      <c r="Z35" s="13"/>
      <c r="AA35" s="13"/>
      <c r="AB35" s="1"/>
      <c r="AC35" s="13"/>
      <c r="AD35" s="13"/>
      <c r="AE35" s="13"/>
      <c r="AF35" s="13"/>
      <c r="AG35" s="13"/>
      <c r="AH35" s="13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 x14ac:dyDescent="0.3">
      <c r="A36" s="1"/>
      <c r="B36" s="1"/>
      <c r="C36" s="8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8"/>
      <c r="P36" s="8"/>
      <c r="Q36" s="8"/>
      <c r="R36" s="8"/>
      <c r="S36" s="8"/>
      <c r="T36" s="8"/>
      <c r="U36" s="1"/>
      <c r="V36" s="13"/>
      <c r="W36" s="13"/>
      <c r="X36" s="13"/>
      <c r="Y36" s="13"/>
      <c r="Z36" s="13"/>
      <c r="AA36" s="13"/>
      <c r="AB36" s="1"/>
      <c r="AC36" s="13"/>
      <c r="AD36" s="13"/>
      <c r="AE36" s="13"/>
      <c r="AF36" s="13"/>
      <c r="AG36" s="13"/>
      <c r="AH36" s="13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5" x14ac:dyDescent="0.3">
      <c r="A37" s="1"/>
      <c r="B37" s="1"/>
      <c r="C37" s="8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8"/>
      <c r="P37" s="8"/>
      <c r="Q37" s="8"/>
      <c r="R37" s="8"/>
      <c r="S37" s="8"/>
      <c r="T37" s="8"/>
      <c r="U37" s="1"/>
      <c r="V37" s="13"/>
      <c r="W37" s="13"/>
      <c r="X37" s="13"/>
      <c r="Y37" s="13"/>
      <c r="Z37" s="13"/>
      <c r="AA37" s="13"/>
      <c r="AB37" s="1"/>
      <c r="AC37" s="13"/>
      <c r="AD37" s="13"/>
      <c r="AE37" s="13"/>
      <c r="AF37" s="13"/>
      <c r="AG37" s="13"/>
      <c r="AH37" s="13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5" x14ac:dyDescent="0.3">
      <c r="A38" s="1"/>
      <c r="B38" s="1"/>
      <c r="C38" s="8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8"/>
      <c r="P38" s="8"/>
      <c r="Q38" s="8"/>
      <c r="R38" s="8"/>
      <c r="S38" s="8"/>
      <c r="T38" s="8"/>
      <c r="U38" s="1"/>
      <c r="V38" s="13"/>
      <c r="W38" s="13"/>
      <c r="X38" s="13"/>
      <c r="Y38" s="13"/>
      <c r="Z38" s="13"/>
      <c r="AA38" s="13"/>
      <c r="AB38" s="1"/>
      <c r="AC38" s="13"/>
      <c r="AD38" s="13"/>
      <c r="AE38" s="13"/>
      <c r="AF38" s="13"/>
      <c r="AG38" s="13"/>
      <c r="AH38" s="13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5" x14ac:dyDescent="0.3">
      <c r="A39" s="1"/>
      <c r="B39" s="1"/>
      <c r="C39" s="8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8"/>
      <c r="P39" s="8"/>
      <c r="Q39" s="8"/>
      <c r="R39" s="8"/>
      <c r="S39" s="8"/>
      <c r="T39" s="8"/>
      <c r="U39" s="1"/>
      <c r="V39" s="13"/>
      <c r="W39" s="13"/>
      <c r="X39" s="13"/>
      <c r="Y39" s="13"/>
      <c r="Z39" s="13"/>
      <c r="AA39" s="13"/>
      <c r="AB39" s="1"/>
      <c r="AC39" s="13"/>
      <c r="AD39" s="13"/>
      <c r="AE39" s="13"/>
      <c r="AF39" s="13"/>
      <c r="AG39" s="13"/>
      <c r="AH39" s="13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5" x14ac:dyDescent="0.3">
      <c r="A40" s="1"/>
      <c r="B40" s="1"/>
      <c r="C40" s="8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8"/>
      <c r="P40" s="8"/>
      <c r="Q40" s="8"/>
      <c r="R40" s="8"/>
      <c r="S40" s="8"/>
      <c r="T40" s="8"/>
      <c r="U40" s="1"/>
      <c r="V40" s="13"/>
      <c r="W40" s="13"/>
      <c r="X40" s="13"/>
      <c r="Y40" s="13"/>
      <c r="Z40" s="13"/>
      <c r="AA40" s="13"/>
      <c r="AB40" s="1"/>
      <c r="AC40" s="13"/>
      <c r="AD40" s="13"/>
      <c r="AE40" s="13"/>
      <c r="AF40" s="13"/>
      <c r="AG40" s="13"/>
      <c r="AH40" s="13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5" x14ac:dyDescent="0.3">
      <c r="A41" s="1"/>
      <c r="B41" s="1"/>
      <c r="C41" s="8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8"/>
      <c r="P41" s="8"/>
      <c r="Q41" s="8"/>
      <c r="R41" s="8"/>
      <c r="S41" s="8"/>
      <c r="T41" s="8"/>
      <c r="U41" s="1"/>
      <c r="V41" s="13"/>
      <c r="W41" s="13"/>
      <c r="X41" s="13"/>
      <c r="Y41" s="13"/>
      <c r="Z41" s="13"/>
      <c r="AA41" s="13"/>
      <c r="AB41" s="1"/>
      <c r="AC41" s="13"/>
      <c r="AD41" s="13"/>
      <c r="AE41" s="13"/>
      <c r="AF41" s="13"/>
      <c r="AG41" s="13"/>
      <c r="AH41" s="13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2" spans="1:55" x14ac:dyDescent="0.3">
      <c r="A42" s="1"/>
      <c r="B42" s="1"/>
      <c r="C42" s="8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8"/>
      <c r="P42" s="8"/>
      <c r="Q42" s="8"/>
      <c r="R42" s="8"/>
      <c r="S42" s="8"/>
      <c r="T42" s="8"/>
      <c r="U42" s="1"/>
      <c r="V42" s="13"/>
      <c r="W42" s="13"/>
      <c r="X42" s="13"/>
      <c r="Y42" s="13"/>
      <c r="Z42" s="13"/>
      <c r="AA42" s="13"/>
      <c r="AB42" s="1"/>
      <c r="AC42" s="13"/>
      <c r="AD42" s="13"/>
      <c r="AE42" s="13"/>
      <c r="AF42" s="13"/>
      <c r="AG42" s="13"/>
      <c r="AH42" s="13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</row>
    <row r="43" spans="1:55" x14ac:dyDescent="0.3">
      <c r="A43" s="1"/>
      <c r="B43" s="1"/>
      <c r="C43" s="8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8"/>
      <c r="P43" s="8"/>
      <c r="Q43" s="8"/>
      <c r="R43" s="8"/>
      <c r="S43" s="8"/>
      <c r="T43" s="8"/>
      <c r="U43" s="1"/>
      <c r="V43" s="13"/>
      <c r="W43" s="13"/>
      <c r="X43" s="13"/>
      <c r="Y43" s="13"/>
      <c r="Z43" s="13"/>
      <c r="AA43" s="13"/>
      <c r="AB43" s="1"/>
      <c r="AC43" s="13"/>
      <c r="AD43" s="13"/>
      <c r="AE43" s="13"/>
      <c r="AF43" s="13"/>
      <c r="AG43" s="13"/>
      <c r="AH43" s="13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1:55" x14ac:dyDescent="0.3">
      <c r="A44" s="1"/>
      <c r="B44" s="1"/>
      <c r="C44" s="8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8"/>
      <c r="P44" s="8"/>
      <c r="Q44" s="8"/>
      <c r="R44" s="8"/>
      <c r="S44" s="8"/>
      <c r="T44" s="8"/>
      <c r="U44" s="1"/>
      <c r="V44" s="13"/>
      <c r="W44" s="13"/>
      <c r="X44" s="13"/>
      <c r="Y44" s="13"/>
      <c r="Z44" s="13"/>
      <c r="AA44" s="13"/>
      <c r="AB44" s="1"/>
      <c r="AC44" s="13"/>
      <c r="AD44" s="13"/>
      <c r="AE44" s="13"/>
      <c r="AF44" s="13"/>
      <c r="AG44" s="13"/>
      <c r="AH44" s="13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1:55" x14ac:dyDescent="0.3">
      <c r="A45" s="1"/>
      <c r="B45" s="1"/>
      <c r="C45" s="8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8"/>
      <c r="P45" s="8"/>
      <c r="Q45" s="8"/>
      <c r="R45" s="8"/>
      <c r="S45" s="8"/>
      <c r="T45" s="8"/>
      <c r="U45" s="1"/>
      <c r="V45" s="13"/>
      <c r="W45" s="13"/>
      <c r="X45" s="13"/>
      <c r="Y45" s="13"/>
      <c r="Z45" s="13"/>
      <c r="AA45" s="13"/>
      <c r="AB45" s="1"/>
      <c r="AC45" s="13"/>
      <c r="AD45" s="13"/>
      <c r="AE45" s="13"/>
      <c r="AF45" s="13"/>
      <c r="AG45" s="13"/>
      <c r="AH45" s="13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1:55" x14ac:dyDescent="0.3">
      <c r="A46" s="1"/>
      <c r="B46" s="1"/>
      <c r="C46" s="8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8"/>
      <c r="P46" s="8"/>
      <c r="Q46" s="8"/>
      <c r="R46" s="8"/>
      <c r="S46" s="8"/>
      <c r="T46" s="8"/>
      <c r="U46" s="1"/>
      <c r="V46" s="13"/>
      <c r="W46" s="13"/>
      <c r="X46" s="13"/>
      <c r="Y46" s="13"/>
      <c r="Z46" s="13"/>
      <c r="AA46" s="13"/>
      <c r="AB46" s="1"/>
      <c r="AC46" s="13"/>
      <c r="AD46" s="13"/>
      <c r="AE46" s="13"/>
      <c r="AF46" s="13"/>
      <c r="AG46" s="13"/>
      <c r="AH46" s="13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1:55" x14ac:dyDescent="0.3">
      <c r="A47" s="1"/>
      <c r="B47" s="1"/>
      <c r="C47" s="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8"/>
      <c r="P47" s="8"/>
      <c r="Q47" s="8"/>
      <c r="R47" s="8"/>
      <c r="S47" s="8"/>
      <c r="T47" s="8"/>
      <c r="U47" s="1"/>
      <c r="V47" s="13"/>
      <c r="W47" s="13"/>
      <c r="X47" s="13"/>
      <c r="Y47" s="13"/>
      <c r="Z47" s="13"/>
      <c r="AA47" s="13"/>
      <c r="AB47" s="1"/>
      <c r="AC47" s="13"/>
      <c r="AD47" s="13"/>
      <c r="AE47" s="13"/>
      <c r="AF47" s="13"/>
      <c r="AG47" s="13"/>
      <c r="AH47" s="13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</row>
    <row r="48" spans="1:55" x14ac:dyDescent="0.3">
      <c r="A48" s="1"/>
      <c r="B48" s="1"/>
      <c r="C48" s="8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8"/>
      <c r="P48" s="8"/>
      <c r="Q48" s="8"/>
      <c r="R48" s="8"/>
      <c r="S48" s="8"/>
      <c r="T48" s="8"/>
      <c r="U48" s="1"/>
      <c r="V48" s="13"/>
      <c r="W48" s="13"/>
      <c r="X48" s="13"/>
      <c r="Y48" s="13"/>
      <c r="Z48" s="13"/>
      <c r="AA48" s="13"/>
      <c r="AB48" s="1"/>
      <c r="AC48" s="13"/>
      <c r="AD48" s="13"/>
      <c r="AE48" s="13"/>
      <c r="AF48" s="13"/>
      <c r="AG48" s="13"/>
      <c r="AH48" s="13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1:55" x14ac:dyDescent="0.3">
      <c r="A49" s="1"/>
      <c r="B49" s="1"/>
      <c r="C49" s="8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8"/>
      <c r="P49" s="8"/>
      <c r="Q49" s="8"/>
      <c r="R49" s="8"/>
      <c r="S49" s="8"/>
      <c r="T49" s="8"/>
      <c r="U49" s="1"/>
      <c r="V49" s="13"/>
      <c r="W49" s="13"/>
      <c r="X49" s="13"/>
      <c r="Y49" s="13"/>
      <c r="Z49" s="13"/>
      <c r="AA49" s="13"/>
      <c r="AB49" s="1"/>
      <c r="AC49" s="13"/>
      <c r="AD49" s="13"/>
      <c r="AE49" s="13"/>
      <c r="AF49" s="13"/>
      <c r="AG49" s="13"/>
      <c r="AH49" s="13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1:55" x14ac:dyDescent="0.3">
      <c r="A50" s="1"/>
      <c r="B50" s="1"/>
      <c r="C50" s="8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8"/>
      <c r="P50" s="8"/>
      <c r="Q50" s="8"/>
      <c r="R50" s="8"/>
      <c r="S50" s="8"/>
      <c r="T50" s="8"/>
      <c r="U50" s="1"/>
      <c r="V50" s="13"/>
      <c r="W50" s="13"/>
      <c r="X50" s="13"/>
      <c r="Y50" s="13"/>
      <c r="Z50" s="13"/>
      <c r="AA50" s="13"/>
      <c r="AB50" s="1"/>
      <c r="AC50" s="13"/>
      <c r="AD50" s="13"/>
      <c r="AE50" s="13"/>
      <c r="AF50" s="13"/>
      <c r="AG50" s="13"/>
      <c r="AH50" s="13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1:55" x14ac:dyDescent="0.3">
      <c r="A51" s="1"/>
      <c r="B51" s="1"/>
      <c r="C51" s="8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8"/>
      <c r="P51" s="8"/>
      <c r="Q51" s="8"/>
      <c r="R51" s="8"/>
      <c r="S51" s="8"/>
      <c r="T51" s="8"/>
      <c r="U51" s="1"/>
      <c r="V51" s="13"/>
      <c r="W51" s="13"/>
      <c r="X51" s="13"/>
      <c r="Y51" s="13"/>
      <c r="Z51" s="13"/>
      <c r="AA51" s="13"/>
      <c r="AB51" s="1"/>
      <c r="AC51" s="13"/>
      <c r="AD51" s="13"/>
      <c r="AE51" s="13"/>
      <c r="AF51" s="13"/>
      <c r="AG51" s="13"/>
      <c r="AH51" s="13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1:55" x14ac:dyDescent="0.3">
      <c r="A52" s="1"/>
      <c r="B52" s="1"/>
      <c r="C52" s="8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8"/>
      <c r="P52" s="8"/>
      <c r="Q52" s="8"/>
      <c r="R52" s="8"/>
      <c r="S52" s="8"/>
      <c r="T52" s="8"/>
      <c r="U52" s="1"/>
      <c r="V52" s="13"/>
      <c r="W52" s="13"/>
      <c r="X52" s="13"/>
      <c r="Y52" s="13"/>
      <c r="Z52" s="13"/>
      <c r="AA52" s="13"/>
      <c r="AB52" s="1"/>
      <c r="AC52" s="13"/>
      <c r="AD52" s="13"/>
      <c r="AE52" s="13"/>
      <c r="AF52" s="13"/>
      <c r="AG52" s="13"/>
      <c r="AH52" s="13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1:55" x14ac:dyDescent="0.3">
      <c r="A53" s="1"/>
      <c r="B53" s="1"/>
      <c r="C53" s="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8"/>
      <c r="P53" s="8"/>
      <c r="Q53" s="8"/>
      <c r="R53" s="8"/>
      <c r="S53" s="8"/>
      <c r="T53" s="8"/>
      <c r="U53" s="1"/>
      <c r="V53" s="13"/>
      <c r="W53" s="13"/>
      <c r="X53" s="13"/>
      <c r="Y53" s="13"/>
      <c r="Z53" s="13"/>
      <c r="AA53" s="13"/>
      <c r="AB53" s="1"/>
      <c r="AC53" s="13"/>
      <c r="AD53" s="13"/>
      <c r="AE53" s="13"/>
      <c r="AF53" s="13"/>
      <c r="AG53" s="13"/>
      <c r="AH53" s="13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1:55" x14ac:dyDescent="0.3">
      <c r="A54" s="1"/>
      <c r="B54" s="1"/>
      <c r="C54" s="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8"/>
      <c r="P54" s="8"/>
      <c r="Q54" s="8"/>
      <c r="R54" s="8"/>
      <c r="S54" s="8"/>
      <c r="T54" s="8"/>
      <c r="U54" s="1"/>
      <c r="V54" s="13"/>
      <c r="W54" s="13"/>
      <c r="X54" s="13"/>
      <c r="Y54" s="13"/>
      <c r="Z54" s="13"/>
      <c r="AA54" s="13"/>
      <c r="AB54" s="1"/>
      <c r="AC54" s="13"/>
      <c r="AD54" s="13"/>
      <c r="AE54" s="13"/>
      <c r="AF54" s="13"/>
      <c r="AG54" s="13"/>
      <c r="AH54" s="13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</row>
    <row r="55" spans="1:55" x14ac:dyDescent="0.3">
      <c r="A55" s="1"/>
      <c r="B55" s="1"/>
      <c r="C55" s="8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8"/>
      <c r="P55" s="8"/>
      <c r="Q55" s="8"/>
      <c r="R55" s="8"/>
      <c r="S55" s="8"/>
      <c r="T55" s="8"/>
      <c r="U55" s="1"/>
      <c r="V55" s="13"/>
      <c r="W55" s="13"/>
      <c r="X55" s="13"/>
      <c r="Y55" s="13"/>
      <c r="Z55" s="13"/>
      <c r="AA55" s="13"/>
      <c r="AB55" s="1"/>
      <c r="AC55" s="13"/>
      <c r="AD55" s="13"/>
      <c r="AE55" s="13"/>
      <c r="AF55" s="13"/>
      <c r="AG55" s="13"/>
      <c r="AH55" s="13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1:55" x14ac:dyDescent="0.3">
      <c r="A56" s="1"/>
      <c r="B56" s="1"/>
      <c r="C56" s="8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8"/>
      <c r="P56" s="8"/>
      <c r="Q56" s="8"/>
      <c r="R56" s="8"/>
      <c r="S56" s="8"/>
      <c r="T56" s="8"/>
      <c r="U56" s="1"/>
      <c r="V56" s="13"/>
      <c r="W56" s="13"/>
      <c r="X56" s="13"/>
      <c r="Y56" s="13"/>
      <c r="Z56" s="13"/>
      <c r="AA56" s="13"/>
      <c r="AB56" s="1"/>
      <c r="AC56" s="13"/>
      <c r="AD56" s="13"/>
      <c r="AE56" s="13"/>
      <c r="AF56" s="13"/>
      <c r="AG56" s="13"/>
      <c r="AH56" s="13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1:55" x14ac:dyDescent="0.3">
      <c r="A57" s="1"/>
      <c r="B57" s="1"/>
      <c r="C57" s="8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8"/>
      <c r="P57" s="8"/>
      <c r="Q57" s="8"/>
      <c r="R57" s="8"/>
      <c r="S57" s="8"/>
      <c r="T57" s="8"/>
      <c r="U57" s="1"/>
      <c r="V57" s="13"/>
      <c r="W57" s="13"/>
      <c r="X57" s="13"/>
      <c r="Y57" s="13"/>
      <c r="Z57" s="13"/>
      <c r="AA57" s="13"/>
      <c r="AB57" s="1"/>
      <c r="AC57" s="13"/>
      <c r="AD57" s="13"/>
      <c r="AE57" s="13"/>
      <c r="AF57" s="13"/>
      <c r="AG57" s="13"/>
      <c r="AH57" s="13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1:55" x14ac:dyDescent="0.3">
      <c r="A58" s="1"/>
      <c r="B58" s="1"/>
      <c r="C58" s="8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8"/>
      <c r="P58" s="8"/>
      <c r="Q58" s="8"/>
      <c r="R58" s="8"/>
      <c r="S58" s="8"/>
      <c r="T58" s="8"/>
      <c r="U58" s="1"/>
      <c r="V58" s="13"/>
      <c r="W58" s="13"/>
      <c r="X58" s="13"/>
      <c r="Y58" s="13"/>
      <c r="Z58" s="13"/>
      <c r="AA58" s="13"/>
      <c r="AB58" s="1"/>
      <c r="AC58" s="13"/>
      <c r="AD58" s="13"/>
      <c r="AE58" s="13"/>
      <c r="AF58" s="13"/>
      <c r="AG58" s="13"/>
      <c r="AH58" s="13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</row>
    <row r="59" spans="1:55" x14ac:dyDescent="0.3">
      <c r="A59" s="1"/>
      <c r="B59" s="1"/>
      <c r="C59" s="8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8"/>
      <c r="P59" s="8"/>
      <c r="Q59" s="8"/>
      <c r="R59" s="8"/>
      <c r="S59" s="8"/>
      <c r="T59" s="8"/>
      <c r="U59" s="1"/>
      <c r="V59" s="13"/>
      <c r="W59" s="13"/>
      <c r="X59" s="13"/>
      <c r="Y59" s="13"/>
      <c r="Z59" s="13"/>
      <c r="AA59" s="13"/>
      <c r="AB59" s="1"/>
      <c r="AC59" s="13"/>
      <c r="AD59" s="13"/>
      <c r="AE59" s="13"/>
      <c r="AF59" s="13"/>
      <c r="AG59" s="13"/>
      <c r="AH59" s="13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1:55" x14ac:dyDescent="0.3">
      <c r="A60" s="1"/>
      <c r="B60" s="1"/>
      <c r="C60" s="8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8"/>
      <c r="P60" s="8"/>
      <c r="Q60" s="8"/>
      <c r="R60" s="8"/>
      <c r="S60" s="8"/>
      <c r="T60" s="8"/>
      <c r="U60" s="1"/>
      <c r="V60" s="13"/>
      <c r="W60" s="13"/>
      <c r="X60" s="13"/>
      <c r="Y60" s="13"/>
      <c r="Z60" s="13"/>
      <c r="AA60" s="13"/>
      <c r="AB60" s="1"/>
      <c r="AC60" s="13"/>
      <c r="AD60" s="13"/>
      <c r="AE60" s="13"/>
      <c r="AF60" s="13"/>
      <c r="AG60" s="13"/>
      <c r="AH60" s="13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1:55" x14ac:dyDescent="0.3">
      <c r="A61" s="1"/>
      <c r="B61" s="1"/>
      <c r="C61" s="8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8"/>
      <c r="P61" s="8"/>
      <c r="Q61" s="8"/>
      <c r="R61" s="8"/>
      <c r="S61" s="8"/>
      <c r="T61" s="8"/>
      <c r="U61" s="1"/>
      <c r="V61" s="13"/>
      <c r="W61" s="13"/>
      <c r="X61" s="13"/>
      <c r="Y61" s="13"/>
      <c r="Z61" s="13"/>
      <c r="AA61" s="13"/>
      <c r="AB61" s="1"/>
      <c r="AC61" s="13"/>
      <c r="AD61" s="13"/>
      <c r="AE61" s="13"/>
      <c r="AF61" s="13"/>
      <c r="AG61" s="13"/>
      <c r="AH61" s="13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</row>
    <row r="62" spans="1:55" x14ac:dyDescent="0.3">
      <c r="A62" s="1"/>
      <c r="B62" s="1"/>
      <c r="C62" s="8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8"/>
      <c r="P62" s="8"/>
      <c r="Q62" s="8"/>
      <c r="R62" s="8"/>
      <c r="S62" s="8"/>
      <c r="T62" s="8"/>
      <c r="U62" s="1"/>
      <c r="V62" s="13"/>
      <c r="W62" s="13"/>
      <c r="X62" s="13"/>
      <c r="Y62" s="13"/>
      <c r="Z62" s="13"/>
      <c r="AA62" s="13"/>
      <c r="AB62" s="1"/>
      <c r="AC62" s="13"/>
      <c r="AD62" s="13"/>
      <c r="AE62" s="13"/>
      <c r="AF62" s="13"/>
      <c r="AG62" s="13"/>
      <c r="AH62" s="13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</row>
    <row r="63" spans="1:55" x14ac:dyDescent="0.3">
      <c r="A63" s="1"/>
      <c r="B63" s="1"/>
      <c r="C63" s="8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8"/>
      <c r="P63" s="8"/>
      <c r="Q63" s="8"/>
      <c r="R63" s="8"/>
      <c r="S63" s="8"/>
      <c r="T63" s="8"/>
      <c r="U63" s="1"/>
      <c r="V63" s="13"/>
      <c r="W63" s="13"/>
      <c r="X63" s="13"/>
      <c r="Y63" s="13"/>
      <c r="Z63" s="13"/>
      <c r="AA63" s="13"/>
      <c r="AB63" s="1"/>
      <c r="AC63" s="13"/>
      <c r="AD63" s="13"/>
      <c r="AE63" s="13"/>
      <c r="AF63" s="13"/>
      <c r="AG63" s="13"/>
      <c r="AH63" s="13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</row>
    <row r="64" spans="1:55" x14ac:dyDescent="0.3">
      <c r="A64" s="1"/>
      <c r="B64" s="1"/>
      <c r="C64" s="8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8"/>
      <c r="P64" s="8"/>
      <c r="Q64" s="8"/>
      <c r="R64" s="8"/>
      <c r="S64" s="8"/>
      <c r="T64" s="8"/>
      <c r="U64" s="1"/>
      <c r="V64" s="13"/>
      <c r="W64" s="13"/>
      <c r="X64" s="13"/>
      <c r="Y64" s="13"/>
      <c r="Z64" s="13"/>
      <c r="AA64" s="13"/>
      <c r="AB64" s="1"/>
      <c r="AC64" s="13"/>
      <c r="AD64" s="13"/>
      <c r="AE64" s="13"/>
      <c r="AF64" s="13"/>
      <c r="AG64" s="13"/>
      <c r="AH64" s="13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</row>
    <row r="65" spans="1:55" x14ac:dyDescent="0.3">
      <c r="A65" s="1"/>
      <c r="B65" s="1"/>
      <c r="C65" s="8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8"/>
      <c r="P65" s="8"/>
      <c r="Q65" s="8"/>
      <c r="R65" s="8"/>
      <c r="S65" s="8"/>
      <c r="T65" s="8"/>
      <c r="U65" s="1"/>
      <c r="V65" s="13"/>
      <c r="W65" s="13"/>
      <c r="X65" s="13"/>
      <c r="Y65" s="13"/>
      <c r="Z65" s="13"/>
      <c r="AA65" s="13"/>
      <c r="AB65" s="1"/>
      <c r="AC65" s="13"/>
      <c r="AD65" s="13"/>
      <c r="AE65" s="13"/>
      <c r="AF65" s="13"/>
      <c r="AG65" s="13"/>
      <c r="AH65" s="13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</row>
    <row r="66" spans="1:55" x14ac:dyDescent="0.3">
      <c r="A66" s="1"/>
      <c r="B66" s="1"/>
      <c r="C66" s="8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8"/>
      <c r="P66" s="8"/>
      <c r="Q66" s="8"/>
      <c r="R66" s="8"/>
      <c r="S66" s="8"/>
      <c r="T66" s="8"/>
      <c r="U66" s="1"/>
      <c r="V66" s="13"/>
      <c r="W66" s="13"/>
      <c r="X66" s="13"/>
      <c r="Y66" s="13"/>
      <c r="Z66" s="13"/>
      <c r="AA66" s="13"/>
      <c r="AB66" s="1"/>
      <c r="AC66" s="13"/>
      <c r="AD66" s="13"/>
      <c r="AE66" s="13"/>
      <c r="AF66" s="13"/>
      <c r="AG66" s="13"/>
      <c r="AH66" s="13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</row>
    <row r="67" spans="1:55" x14ac:dyDescent="0.3">
      <c r="A67" s="1"/>
      <c r="B67" s="1"/>
      <c r="C67" s="8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8"/>
      <c r="P67" s="8"/>
      <c r="Q67" s="8"/>
      <c r="R67" s="8"/>
      <c r="S67" s="8"/>
      <c r="T67" s="8"/>
      <c r="U67" s="1"/>
      <c r="V67" s="13"/>
      <c r="W67" s="13"/>
      <c r="X67" s="13"/>
      <c r="Y67" s="13"/>
      <c r="Z67" s="13"/>
      <c r="AA67" s="13"/>
      <c r="AB67" s="1"/>
      <c r="AC67" s="13"/>
      <c r="AD67" s="13"/>
      <c r="AE67" s="13"/>
      <c r="AF67" s="13"/>
      <c r="AG67" s="13"/>
      <c r="AH67" s="13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</row>
    <row r="68" spans="1:55" x14ac:dyDescent="0.3">
      <c r="A68" s="1"/>
      <c r="B68" s="1"/>
      <c r="C68" s="8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8"/>
      <c r="P68" s="8"/>
      <c r="Q68" s="8"/>
      <c r="R68" s="8"/>
      <c r="S68" s="8"/>
      <c r="T68" s="8"/>
      <c r="U68" s="1"/>
      <c r="V68" s="13"/>
      <c r="W68" s="13"/>
      <c r="X68" s="13"/>
      <c r="Y68" s="13"/>
      <c r="Z68" s="13"/>
      <c r="AA68" s="13"/>
      <c r="AB68" s="1"/>
      <c r="AC68" s="13"/>
      <c r="AD68" s="13"/>
      <c r="AE68" s="13"/>
      <c r="AF68" s="13"/>
      <c r="AG68" s="13"/>
      <c r="AH68" s="13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</row>
    <row r="69" spans="1:55" x14ac:dyDescent="0.3">
      <c r="A69" s="1"/>
      <c r="B69" s="1"/>
      <c r="C69" s="8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8"/>
      <c r="P69" s="8"/>
      <c r="Q69" s="8"/>
      <c r="R69" s="8"/>
      <c r="S69" s="8"/>
      <c r="T69" s="8"/>
      <c r="U69" s="1"/>
      <c r="V69" s="13"/>
      <c r="W69" s="13"/>
      <c r="X69" s="13"/>
      <c r="Y69" s="13"/>
      <c r="Z69" s="13"/>
      <c r="AA69" s="13"/>
      <c r="AB69" s="1"/>
      <c r="AC69" s="13"/>
      <c r="AD69" s="13"/>
      <c r="AE69" s="13"/>
      <c r="AF69" s="13"/>
      <c r="AG69" s="13"/>
      <c r="AH69" s="13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</row>
    <row r="70" spans="1:55" x14ac:dyDescent="0.3">
      <c r="A70" s="1"/>
      <c r="B70" s="1"/>
      <c r="C70" s="8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8"/>
      <c r="P70" s="8"/>
      <c r="Q70" s="8"/>
      <c r="R70" s="8"/>
      <c r="S70" s="8"/>
      <c r="T70" s="8"/>
      <c r="U70" s="1"/>
      <c r="V70" s="13"/>
      <c r="W70" s="13"/>
      <c r="X70" s="13"/>
      <c r="Y70" s="13"/>
      <c r="Z70" s="13"/>
      <c r="AA70" s="13"/>
      <c r="AB70" s="1"/>
      <c r="AC70" s="13"/>
      <c r="AD70" s="13"/>
      <c r="AE70" s="13"/>
      <c r="AF70" s="13"/>
      <c r="AG70" s="13"/>
      <c r="AH70" s="13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</row>
    <row r="71" spans="1:55" x14ac:dyDescent="0.3">
      <c r="A71" s="1"/>
      <c r="B71" s="1"/>
      <c r="C71" s="8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8"/>
      <c r="P71" s="8"/>
      <c r="Q71" s="8"/>
      <c r="R71" s="8"/>
      <c r="S71" s="8"/>
      <c r="T71" s="8"/>
      <c r="U71" s="1"/>
      <c r="V71" s="13"/>
      <c r="W71" s="13"/>
      <c r="X71" s="13"/>
      <c r="Y71" s="13"/>
      <c r="Z71" s="13"/>
      <c r="AA71" s="13"/>
      <c r="AB71" s="1"/>
      <c r="AC71" s="13"/>
      <c r="AD71" s="13"/>
      <c r="AE71" s="13"/>
      <c r="AF71" s="13"/>
      <c r="AG71" s="13"/>
      <c r="AH71" s="13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</row>
    <row r="72" spans="1:55" x14ac:dyDescent="0.3">
      <c r="A72" s="1"/>
      <c r="B72" s="1"/>
      <c r="C72" s="8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8"/>
      <c r="P72" s="8"/>
      <c r="Q72" s="8"/>
      <c r="R72" s="8"/>
      <c r="S72" s="8"/>
      <c r="T72" s="8"/>
      <c r="U72" s="1"/>
      <c r="V72" s="13"/>
      <c r="W72" s="13"/>
      <c r="X72" s="13"/>
      <c r="Y72" s="13"/>
      <c r="Z72" s="13"/>
      <c r="AA72" s="13"/>
      <c r="AB72" s="1"/>
      <c r="AC72" s="13"/>
      <c r="AD72" s="13"/>
      <c r="AE72" s="13"/>
      <c r="AF72" s="13"/>
      <c r="AG72" s="13"/>
      <c r="AH72" s="13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</row>
    <row r="73" spans="1:55" x14ac:dyDescent="0.3">
      <c r="A73" s="1"/>
      <c r="B73" s="1"/>
      <c r="C73" s="8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8"/>
      <c r="P73" s="8"/>
      <c r="Q73" s="8"/>
      <c r="R73" s="8"/>
      <c r="S73" s="8"/>
      <c r="T73" s="8"/>
      <c r="U73" s="1"/>
      <c r="V73" s="13"/>
      <c r="W73" s="13"/>
      <c r="X73" s="13"/>
      <c r="Y73" s="13"/>
      <c r="Z73" s="13"/>
      <c r="AA73" s="13"/>
      <c r="AB73" s="1"/>
      <c r="AC73" s="13"/>
      <c r="AD73" s="13"/>
      <c r="AE73" s="13"/>
      <c r="AF73" s="13"/>
      <c r="AG73" s="13"/>
      <c r="AH73" s="13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</row>
    <row r="74" spans="1:55" x14ac:dyDescent="0.3">
      <c r="A74" s="1"/>
      <c r="B74" s="1"/>
      <c r="C74" s="8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8"/>
      <c r="P74" s="8"/>
      <c r="Q74" s="8"/>
      <c r="R74" s="8"/>
      <c r="S74" s="8"/>
      <c r="T74" s="8"/>
      <c r="U74" s="1"/>
      <c r="V74" s="13"/>
      <c r="W74" s="13"/>
      <c r="X74" s="13"/>
      <c r="Y74" s="13"/>
      <c r="Z74" s="13"/>
      <c r="AA74" s="13"/>
      <c r="AB74" s="1"/>
      <c r="AC74" s="13"/>
      <c r="AD74" s="13"/>
      <c r="AE74" s="13"/>
      <c r="AF74" s="13"/>
      <c r="AG74" s="13"/>
      <c r="AH74" s="13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</row>
    <row r="75" spans="1:55" x14ac:dyDescent="0.3">
      <c r="A75" s="1"/>
      <c r="B75" s="1"/>
      <c r="C75" s="8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8"/>
      <c r="P75" s="8"/>
      <c r="Q75" s="8"/>
      <c r="R75" s="8"/>
      <c r="S75" s="8"/>
      <c r="T75" s="8"/>
      <c r="U75" s="1"/>
      <c r="V75" s="13"/>
      <c r="W75" s="13"/>
      <c r="X75" s="13"/>
      <c r="Y75" s="13"/>
      <c r="Z75" s="13"/>
      <c r="AA75" s="13"/>
      <c r="AB75" s="1"/>
      <c r="AC75" s="13"/>
      <c r="AD75" s="13"/>
      <c r="AE75" s="13"/>
      <c r="AF75" s="13"/>
      <c r="AG75" s="13"/>
      <c r="AH75" s="13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</row>
    <row r="76" spans="1:55" x14ac:dyDescent="0.3">
      <c r="A76" s="1"/>
      <c r="B76" s="1"/>
      <c r="C76" s="8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8"/>
      <c r="P76" s="8"/>
      <c r="Q76" s="8"/>
      <c r="R76" s="8"/>
      <c r="S76" s="8"/>
      <c r="T76" s="8"/>
      <c r="U76" s="1"/>
      <c r="V76" s="13"/>
      <c r="W76" s="13"/>
      <c r="X76" s="13"/>
      <c r="Y76" s="13"/>
      <c r="Z76" s="13"/>
      <c r="AA76" s="13"/>
      <c r="AB76" s="1"/>
      <c r="AC76" s="13"/>
      <c r="AD76" s="13"/>
      <c r="AE76" s="13"/>
      <c r="AF76" s="13"/>
      <c r="AG76" s="13"/>
      <c r="AH76" s="13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</row>
    <row r="77" spans="1:55" x14ac:dyDescent="0.3">
      <c r="A77" s="1"/>
      <c r="B77" s="1"/>
      <c r="C77" s="8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8"/>
      <c r="P77" s="8"/>
      <c r="Q77" s="8"/>
      <c r="R77" s="8"/>
      <c r="S77" s="8"/>
      <c r="T77" s="8"/>
      <c r="U77" s="1"/>
      <c r="V77" s="13"/>
      <c r="W77" s="13"/>
      <c r="X77" s="13"/>
      <c r="Y77" s="13"/>
      <c r="Z77" s="13"/>
      <c r="AA77" s="13"/>
      <c r="AB77" s="1"/>
      <c r="AC77" s="13"/>
      <c r="AD77" s="13"/>
      <c r="AE77" s="13"/>
      <c r="AF77" s="13"/>
      <c r="AG77" s="13"/>
      <c r="AH77" s="13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</row>
    <row r="78" spans="1:55" x14ac:dyDescent="0.3">
      <c r="A78" s="1"/>
      <c r="B78" s="1"/>
      <c r="C78" s="8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8"/>
      <c r="P78" s="8"/>
      <c r="Q78" s="8"/>
      <c r="R78" s="8"/>
      <c r="S78" s="8"/>
      <c r="T78" s="8"/>
      <c r="U78" s="1"/>
      <c r="V78" s="13"/>
      <c r="W78" s="13"/>
      <c r="X78" s="13"/>
      <c r="Y78" s="13"/>
      <c r="Z78" s="13"/>
      <c r="AA78" s="13"/>
      <c r="AB78" s="1"/>
      <c r="AC78" s="13"/>
      <c r="AD78" s="13"/>
      <c r="AE78" s="13"/>
      <c r="AF78" s="13"/>
      <c r="AG78" s="13"/>
      <c r="AH78" s="13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</row>
    <row r="79" spans="1:55" x14ac:dyDescent="0.3">
      <c r="A79" s="1"/>
      <c r="B79" s="1"/>
      <c r="C79" s="8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8"/>
      <c r="P79" s="8"/>
      <c r="Q79" s="8"/>
      <c r="R79" s="8"/>
      <c r="S79" s="8"/>
      <c r="T79" s="8"/>
      <c r="U79" s="1"/>
      <c r="V79" s="13"/>
      <c r="W79" s="13"/>
      <c r="X79" s="13"/>
      <c r="Y79" s="13"/>
      <c r="Z79" s="13"/>
      <c r="AA79" s="13"/>
      <c r="AB79" s="1"/>
      <c r="AC79" s="13"/>
      <c r="AD79" s="13"/>
      <c r="AE79" s="13"/>
      <c r="AF79" s="13"/>
      <c r="AG79" s="13"/>
      <c r="AH79" s="13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</row>
    <row r="80" spans="1:55" x14ac:dyDescent="0.3">
      <c r="A80" s="1"/>
      <c r="B80" s="1"/>
      <c r="C80" s="8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8"/>
      <c r="P80" s="8"/>
      <c r="Q80" s="8"/>
      <c r="R80" s="8"/>
      <c r="S80" s="8"/>
      <c r="T80" s="8"/>
      <c r="U80" s="1"/>
      <c r="V80" s="13"/>
      <c r="W80" s="13"/>
      <c r="X80" s="13"/>
      <c r="Y80" s="13"/>
      <c r="Z80" s="13"/>
      <c r="AA80" s="13"/>
      <c r="AB80" s="1"/>
      <c r="AC80" s="13"/>
      <c r="AD80" s="13"/>
      <c r="AE80" s="13"/>
      <c r="AF80" s="13"/>
      <c r="AG80" s="13"/>
      <c r="AH80" s="13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</row>
    <row r="81" spans="1:55" x14ac:dyDescent="0.3">
      <c r="A81" s="1"/>
      <c r="B81" s="1"/>
      <c r="C81" s="8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8"/>
      <c r="P81" s="8"/>
      <c r="Q81" s="8"/>
      <c r="R81" s="8"/>
      <c r="S81" s="8"/>
      <c r="T81" s="8"/>
      <c r="U81" s="1"/>
      <c r="V81" s="13"/>
      <c r="W81" s="13"/>
      <c r="X81" s="13"/>
      <c r="Y81" s="13"/>
      <c r="Z81" s="13"/>
      <c r="AA81" s="13"/>
      <c r="AB81" s="1"/>
      <c r="AC81" s="13"/>
      <c r="AD81" s="13"/>
      <c r="AE81" s="13"/>
      <c r="AF81" s="13"/>
      <c r="AG81" s="13"/>
      <c r="AH81" s="13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</row>
    <row r="82" spans="1:55" x14ac:dyDescent="0.3">
      <c r="A82" s="1"/>
      <c r="B82" s="1"/>
      <c r="C82" s="8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8"/>
      <c r="P82" s="8"/>
      <c r="Q82" s="8"/>
      <c r="R82" s="8"/>
      <c r="S82" s="8"/>
      <c r="T82" s="8"/>
      <c r="U82" s="1"/>
      <c r="V82" s="13"/>
      <c r="W82" s="13"/>
      <c r="X82" s="13"/>
      <c r="Y82" s="13"/>
      <c r="Z82" s="13"/>
      <c r="AA82" s="13"/>
      <c r="AB82" s="1"/>
      <c r="AC82" s="13"/>
      <c r="AD82" s="13"/>
      <c r="AE82" s="13"/>
      <c r="AF82" s="13"/>
      <c r="AG82" s="13"/>
      <c r="AH82" s="13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</row>
    <row r="83" spans="1:55" x14ac:dyDescent="0.3">
      <c r="A83" s="1"/>
      <c r="B83" s="1"/>
      <c r="C83" s="8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8"/>
      <c r="P83" s="8"/>
      <c r="Q83" s="8"/>
      <c r="R83" s="8"/>
      <c r="S83" s="8"/>
      <c r="T83" s="8"/>
      <c r="U83" s="1"/>
      <c r="V83" s="13"/>
      <c r="W83" s="13"/>
      <c r="X83" s="13"/>
      <c r="Y83" s="13"/>
      <c r="Z83" s="13"/>
      <c r="AA83" s="13"/>
      <c r="AB83" s="1"/>
      <c r="AC83" s="13"/>
      <c r="AD83" s="13"/>
      <c r="AE83" s="13"/>
      <c r="AF83" s="13"/>
      <c r="AG83" s="13"/>
      <c r="AH83" s="13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</row>
    <row r="84" spans="1:55" x14ac:dyDescent="0.3">
      <c r="A84" s="1"/>
      <c r="B84" s="1"/>
      <c r="C84" s="8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8"/>
      <c r="P84" s="8"/>
      <c r="Q84" s="8"/>
      <c r="R84" s="8"/>
      <c r="S84" s="8"/>
      <c r="T84" s="8"/>
      <c r="U84" s="1"/>
      <c r="V84" s="13"/>
      <c r="W84" s="13"/>
      <c r="X84" s="13"/>
      <c r="Y84" s="13"/>
      <c r="Z84" s="13"/>
      <c r="AA84" s="13"/>
      <c r="AB84" s="1"/>
      <c r="AC84" s="13"/>
      <c r="AD84" s="13"/>
      <c r="AE84" s="13"/>
      <c r="AF84" s="13"/>
      <c r="AG84" s="13"/>
      <c r="AH84" s="13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</row>
    <row r="85" spans="1:55" x14ac:dyDescent="0.3">
      <c r="A85" s="1"/>
      <c r="B85" s="1"/>
      <c r="C85" s="8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8"/>
      <c r="P85" s="8"/>
      <c r="Q85" s="8"/>
      <c r="R85" s="8"/>
      <c r="S85" s="8"/>
      <c r="T85" s="8"/>
      <c r="U85" s="1"/>
      <c r="V85" s="13"/>
      <c r="W85" s="13"/>
      <c r="X85" s="13"/>
      <c r="Y85" s="13"/>
      <c r="Z85" s="13"/>
      <c r="AA85" s="13"/>
      <c r="AB85" s="1"/>
      <c r="AC85" s="13"/>
      <c r="AD85" s="13"/>
      <c r="AE85" s="13"/>
      <c r="AF85" s="13"/>
      <c r="AG85" s="13"/>
      <c r="AH85" s="13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</row>
    <row r="86" spans="1:55" x14ac:dyDescent="0.3">
      <c r="A86" s="1"/>
      <c r="B86" s="1"/>
      <c r="C86" s="8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8"/>
      <c r="P86" s="8"/>
      <c r="Q86" s="8"/>
      <c r="R86" s="8"/>
      <c r="S86" s="8"/>
      <c r="T86" s="8"/>
      <c r="U86" s="1"/>
      <c r="V86" s="13"/>
      <c r="W86" s="13"/>
      <c r="X86" s="13"/>
      <c r="Y86" s="13"/>
      <c r="Z86" s="13"/>
      <c r="AA86" s="13"/>
      <c r="AB86" s="1"/>
      <c r="AC86" s="13"/>
      <c r="AD86" s="13"/>
      <c r="AE86" s="13"/>
      <c r="AF86" s="13"/>
      <c r="AG86" s="13"/>
      <c r="AH86" s="13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</row>
    <row r="87" spans="1:55" x14ac:dyDescent="0.3">
      <c r="A87" s="1"/>
      <c r="B87" s="1"/>
      <c r="C87" s="8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8"/>
      <c r="P87" s="8"/>
      <c r="Q87" s="8"/>
      <c r="R87" s="8"/>
      <c r="S87" s="8"/>
      <c r="T87" s="8"/>
      <c r="U87" s="1"/>
      <c r="V87" s="13"/>
      <c r="W87" s="13"/>
      <c r="X87" s="13"/>
      <c r="Y87" s="13"/>
      <c r="Z87" s="13"/>
      <c r="AA87" s="13"/>
      <c r="AB87" s="1"/>
      <c r="AC87" s="13"/>
      <c r="AD87" s="13"/>
      <c r="AE87" s="13"/>
      <c r="AF87" s="13"/>
      <c r="AG87" s="13"/>
      <c r="AH87" s="13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</row>
    <row r="88" spans="1:55" x14ac:dyDescent="0.3">
      <c r="A88" s="1"/>
      <c r="B88" s="1"/>
      <c r="C88" s="8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8"/>
      <c r="P88" s="8"/>
      <c r="Q88" s="8"/>
      <c r="R88" s="8"/>
      <c r="S88" s="8"/>
      <c r="T88" s="8"/>
      <c r="U88" s="1"/>
      <c r="V88" s="13"/>
      <c r="W88" s="13"/>
      <c r="X88" s="13"/>
      <c r="Y88" s="13"/>
      <c r="Z88" s="13"/>
      <c r="AA88" s="13"/>
      <c r="AB88" s="1"/>
      <c r="AC88" s="13"/>
      <c r="AD88" s="13"/>
      <c r="AE88" s="13"/>
      <c r="AF88" s="13"/>
      <c r="AG88" s="13"/>
      <c r="AH88" s="13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</row>
    <row r="89" spans="1:55" x14ac:dyDescent="0.3">
      <c r="A89" s="1"/>
      <c r="B89" s="1"/>
      <c r="C89" s="8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8"/>
      <c r="P89" s="8"/>
      <c r="Q89" s="8"/>
      <c r="R89" s="8"/>
      <c r="S89" s="8"/>
      <c r="T89" s="8"/>
      <c r="U89" s="1"/>
      <c r="V89" s="13"/>
      <c r="W89" s="13"/>
      <c r="X89" s="13"/>
      <c r="Y89" s="13"/>
      <c r="Z89" s="13"/>
      <c r="AA89" s="13"/>
      <c r="AB89" s="1"/>
      <c r="AC89" s="13"/>
      <c r="AD89" s="13"/>
      <c r="AE89" s="13"/>
      <c r="AF89" s="13"/>
      <c r="AG89" s="13"/>
      <c r="AH89" s="13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</row>
    <row r="90" spans="1:55" x14ac:dyDescent="0.3">
      <c r="A90" s="1"/>
      <c r="B90" s="1"/>
      <c r="C90" s="8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8"/>
      <c r="P90" s="8"/>
      <c r="Q90" s="8"/>
      <c r="R90" s="8"/>
      <c r="S90" s="8"/>
      <c r="T90" s="8"/>
      <c r="U90" s="1"/>
      <c r="V90" s="13"/>
      <c r="W90" s="13"/>
      <c r="X90" s="13"/>
      <c r="Y90" s="13"/>
      <c r="Z90" s="13"/>
      <c r="AA90" s="13"/>
      <c r="AB90" s="1"/>
      <c r="AC90" s="13"/>
      <c r="AD90" s="13"/>
      <c r="AE90" s="13"/>
      <c r="AF90" s="13"/>
      <c r="AG90" s="13"/>
      <c r="AH90" s="13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</row>
    <row r="91" spans="1:55" x14ac:dyDescent="0.3">
      <c r="A91" s="1"/>
      <c r="B91" s="1"/>
      <c r="C91" s="8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8"/>
      <c r="P91" s="8"/>
      <c r="Q91" s="8"/>
      <c r="R91" s="8"/>
      <c r="S91" s="8"/>
      <c r="T91" s="8"/>
      <c r="U91" s="1"/>
      <c r="V91" s="13"/>
      <c r="W91" s="13"/>
      <c r="X91" s="13"/>
      <c r="Y91" s="13"/>
      <c r="Z91" s="13"/>
      <c r="AA91" s="13"/>
      <c r="AB91" s="1"/>
      <c r="AC91" s="13"/>
      <c r="AD91" s="13"/>
      <c r="AE91" s="13"/>
      <c r="AF91" s="13"/>
      <c r="AG91" s="13"/>
      <c r="AH91" s="13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</row>
    <row r="92" spans="1:55" x14ac:dyDescent="0.3">
      <c r="A92" s="1"/>
      <c r="B92" s="1"/>
      <c r="C92" s="8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8"/>
      <c r="P92" s="8"/>
      <c r="Q92" s="8"/>
      <c r="R92" s="8"/>
      <c r="S92" s="8"/>
      <c r="T92" s="8"/>
      <c r="U92" s="1"/>
      <c r="V92" s="13"/>
      <c r="W92" s="13"/>
      <c r="X92" s="13"/>
      <c r="Y92" s="13"/>
      <c r="Z92" s="13"/>
      <c r="AA92" s="13"/>
      <c r="AB92" s="1"/>
      <c r="AC92" s="13"/>
      <c r="AD92" s="13"/>
      <c r="AE92" s="13"/>
      <c r="AF92" s="13"/>
      <c r="AG92" s="13"/>
      <c r="AH92" s="13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</row>
    <row r="93" spans="1:55" x14ac:dyDescent="0.3">
      <c r="A93" s="1"/>
      <c r="B93" s="1"/>
      <c r="C93" s="8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8"/>
      <c r="P93" s="8"/>
      <c r="Q93" s="8"/>
      <c r="R93" s="8"/>
      <c r="S93" s="8"/>
      <c r="T93" s="8"/>
      <c r="U93" s="1"/>
      <c r="V93" s="13"/>
      <c r="W93" s="13"/>
      <c r="X93" s="13"/>
      <c r="Y93" s="13"/>
      <c r="Z93" s="13"/>
      <c r="AA93" s="13"/>
      <c r="AB93" s="1"/>
      <c r="AC93" s="13"/>
      <c r="AD93" s="13"/>
      <c r="AE93" s="13"/>
      <c r="AF93" s="13"/>
      <c r="AG93" s="13"/>
      <c r="AH93" s="13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</row>
    <row r="94" spans="1:55" x14ac:dyDescent="0.3">
      <c r="A94" s="1"/>
      <c r="B94" s="1"/>
      <c r="C94" s="8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8"/>
      <c r="P94" s="8"/>
      <c r="Q94" s="8"/>
      <c r="R94" s="8"/>
      <c r="S94" s="8"/>
      <c r="T94" s="8"/>
      <c r="U94" s="1"/>
      <c r="V94" s="13"/>
      <c r="W94" s="13"/>
      <c r="X94" s="13"/>
      <c r="Y94" s="13"/>
      <c r="Z94" s="13"/>
      <c r="AA94" s="13"/>
      <c r="AB94" s="1"/>
      <c r="AC94" s="13"/>
      <c r="AD94" s="13"/>
      <c r="AE94" s="13"/>
      <c r="AF94" s="13"/>
      <c r="AG94" s="13"/>
      <c r="AH94" s="13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</row>
    <row r="95" spans="1:55" x14ac:dyDescent="0.3">
      <c r="A95" s="1"/>
      <c r="B95" s="1"/>
      <c r="C95" s="8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8"/>
      <c r="P95" s="8"/>
      <c r="Q95" s="8"/>
      <c r="R95" s="8"/>
      <c r="S95" s="8"/>
      <c r="T95" s="8"/>
      <c r="U95" s="1"/>
      <c r="V95" s="13"/>
      <c r="W95" s="13"/>
      <c r="X95" s="13"/>
      <c r="Y95" s="13"/>
      <c r="Z95" s="13"/>
      <c r="AA95" s="13"/>
      <c r="AB95" s="1"/>
      <c r="AC95" s="13"/>
      <c r="AD95" s="13"/>
      <c r="AE95" s="13"/>
      <c r="AF95" s="13"/>
      <c r="AG95" s="13"/>
      <c r="AH95" s="13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</row>
    <row r="96" spans="1:55" x14ac:dyDescent="0.3">
      <c r="A96" s="1"/>
      <c r="B96" s="1"/>
      <c r="C96" s="8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8"/>
      <c r="P96" s="8"/>
      <c r="Q96" s="8"/>
      <c r="R96" s="8"/>
      <c r="S96" s="8"/>
      <c r="T96" s="8"/>
      <c r="U96" s="1"/>
      <c r="V96" s="13"/>
      <c r="W96" s="13"/>
      <c r="X96" s="13"/>
      <c r="Y96" s="13"/>
      <c r="Z96" s="13"/>
      <c r="AA96" s="13"/>
      <c r="AB96" s="1"/>
      <c r="AC96" s="13"/>
      <c r="AD96" s="13"/>
      <c r="AE96" s="13"/>
      <c r="AF96" s="13"/>
      <c r="AG96" s="13"/>
      <c r="AH96" s="13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</row>
    <row r="97" spans="1:55" x14ac:dyDescent="0.3">
      <c r="A97" s="1"/>
      <c r="B97" s="1"/>
      <c r="C97" s="8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8"/>
      <c r="P97" s="8"/>
      <c r="Q97" s="8"/>
      <c r="R97" s="8"/>
      <c r="S97" s="8"/>
      <c r="T97" s="8"/>
      <c r="U97" s="1"/>
      <c r="V97" s="13"/>
      <c r="W97" s="13"/>
      <c r="X97" s="13"/>
      <c r="Y97" s="13"/>
      <c r="Z97" s="13"/>
      <c r="AA97" s="13"/>
      <c r="AB97" s="1"/>
      <c r="AC97" s="13"/>
      <c r="AD97" s="13"/>
      <c r="AE97" s="13"/>
      <c r="AF97" s="13"/>
      <c r="AG97" s="13"/>
      <c r="AH97" s="13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</row>
    <row r="98" spans="1:55" x14ac:dyDescent="0.3">
      <c r="A98" s="1"/>
      <c r="B98" s="1"/>
      <c r="C98" s="8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8"/>
      <c r="P98" s="8"/>
      <c r="Q98" s="8"/>
      <c r="R98" s="8"/>
      <c r="S98" s="8"/>
      <c r="T98" s="8"/>
      <c r="U98" s="1"/>
      <c r="V98" s="13"/>
      <c r="W98" s="13"/>
      <c r="X98" s="13"/>
      <c r="Y98" s="13"/>
      <c r="Z98" s="13"/>
      <c r="AA98" s="13"/>
      <c r="AB98" s="1"/>
      <c r="AC98" s="13"/>
      <c r="AD98" s="13"/>
      <c r="AE98" s="13"/>
      <c r="AF98" s="13"/>
      <c r="AG98" s="13"/>
      <c r="AH98" s="13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</row>
    <row r="99" spans="1:55" x14ac:dyDescent="0.3">
      <c r="A99" s="1"/>
      <c r="B99" s="1"/>
      <c r="C99" s="8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8"/>
      <c r="P99" s="8"/>
      <c r="Q99" s="8"/>
      <c r="R99" s="8"/>
      <c r="S99" s="8"/>
      <c r="T99" s="8"/>
      <c r="U99" s="1"/>
      <c r="V99" s="13"/>
      <c r="W99" s="13"/>
      <c r="X99" s="13"/>
      <c r="Y99" s="13"/>
      <c r="Z99" s="13"/>
      <c r="AA99" s="13"/>
      <c r="AB99" s="1"/>
      <c r="AC99" s="13"/>
      <c r="AD99" s="13"/>
      <c r="AE99" s="13"/>
      <c r="AF99" s="13"/>
      <c r="AG99" s="13"/>
      <c r="AH99" s="13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</row>
    <row r="100" spans="1:55" x14ac:dyDescent="0.3">
      <c r="A100" s="1"/>
      <c r="B100" s="1"/>
      <c r="C100" s="8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8"/>
      <c r="P100" s="8"/>
      <c r="Q100" s="8"/>
      <c r="R100" s="8"/>
      <c r="S100" s="8"/>
      <c r="T100" s="8"/>
      <c r="U100" s="1"/>
      <c r="V100" s="13"/>
      <c r="W100" s="13"/>
      <c r="X100" s="13"/>
      <c r="Y100" s="13"/>
      <c r="Z100" s="13"/>
      <c r="AA100" s="13"/>
      <c r="AB100" s="1"/>
      <c r="AC100" s="13"/>
      <c r="AD100" s="13"/>
      <c r="AE100" s="13"/>
      <c r="AF100" s="13"/>
      <c r="AG100" s="13"/>
      <c r="AH100" s="13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</row>
    <row r="101" spans="1:55" x14ac:dyDescent="0.3">
      <c r="A101" s="1"/>
      <c r="B101" s="1"/>
      <c r="C101" s="8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8"/>
      <c r="P101" s="8"/>
      <c r="Q101" s="8"/>
      <c r="R101" s="8"/>
      <c r="S101" s="8"/>
      <c r="T101" s="8"/>
      <c r="U101" s="1"/>
      <c r="V101" s="13"/>
      <c r="W101" s="13"/>
      <c r="X101" s="13"/>
      <c r="Y101" s="13"/>
      <c r="Z101" s="13"/>
      <c r="AA101" s="13"/>
      <c r="AB101" s="1"/>
      <c r="AC101" s="13"/>
      <c r="AD101" s="13"/>
      <c r="AE101" s="13"/>
      <c r="AF101" s="13"/>
      <c r="AG101" s="13"/>
      <c r="AH101" s="13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</row>
    <row r="102" spans="1:55" x14ac:dyDescent="0.3">
      <c r="A102" s="1"/>
      <c r="B102" s="1"/>
      <c r="C102" s="8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8"/>
      <c r="P102" s="8"/>
      <c r="Q102" s="8"/>
      <c r="R102" s="8"/>
      <c r="S102" s="8"/>
      <c r="T102" s="8"/>
      <c r="U102" s="1"/>
      <c r="V102" s="13"/>
      <c r="W102" s="13"/>
      <c r="X102" s="13"/>
      <c r="Y102" s="13"/>
      <c r="Z102" s="13"/>
      <c r="AA102" s="13"/>
      <c r="AB102" s="1"/>
      <c r="AC102" s="13"/>
      <c r="AD102" s="13"/>
      <c r="AE102" s="13"/>
      <c r="AF102" s="13"/>
      <c r="AG102" s="13"/>
      <c r="AH102" s="13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</row>
    <row r="103" spans="1:55" x14ac:dyDescent="0.3">
      <c r="A103" s="1"/>
      <c r="B103" s="1"/>
      <c r="C103" s="8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8"/>
      <c r="P103" s="8"/>
      <c r="Q103" s="8"/>
      <c r="R103" s="8"/>
      <c r="S103" s="8"/>
      <c r="T103" s="8"/>
      <c r="U103" s="1"/>
      <c r="V103" s="13"/>
      <c r="W103" s="13"/>
      <c r="X103" s="13"/>
      <c r="Y103" s="13"/>
      <c r="Z103" s="13"/>
      <c r="AA103" s="13"/>
      <c r="AB103" s="1"/>
      <c r="AC103" s="13"/>
      <c r="AD103" s="13"/>
      <c r="AE103" s="13"/>
      <c r="AF103" s="13"/>
      <c r="AG103" s="13"/>
      <c r="AH103" s="13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</row>
    <row r="104" spans="1:55" x14ac:dyDescent="0.3">
      <c r="A104" s="1"/>
      <c r="B104" s="1"/>
      <c r="C104" s="8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8"/>
      <c r="P104" s="8"/>
      <c r="Q104" s="8"/>
      <c r="R104" s="8"/>
      <c r="S104" s="8"/>
      <c r="T104" s="8"/>
      <c r="U104" s="1"/>
      <c r="V104" s="13"/>
      <c r="W104" s="13"/>
      <c r="X104" s="13"/>
      <c r="Y104" s="13"/>
      <c r="Z104" s="13"/>
      <c r="AA104" s="13"/>
      <c r="AB104" s="1"/>
      <c r="AC104" s="13"/>
      <c r="AD104" s="13"/>
      <c r="AE104" s="13"/>
      <c r="AF104" s="13"/>
      <c r="AG104" s="13"/>
      <c r="AH104" s="13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</row>
    <row r="105" spans="1:55" x14ac:dyDescent="0.3">
      <c r="A105" s="1"/>
      <c r="B105" s="1"/>
      <c r="C105" s="8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8"/>
      <c r="P105" s="8"/>
      <c r="Q105" s="8"/>
      <c r="R105" s="8"/>
      <c r="S105" s="8"/>
      <c r="T105" s="8"/>
      <c r="U105" s="1"/>
      <c r="V105" s="13"/>
      <c r="W105" s="13"/>
      <c r="X105" s="13"/>
      <c r="Y105" s="13"/>
      <c r="Z105" s="13"/>
      <c r="AA105" s="13"/>
      <c r="AB105" s="1"/>
      <c r="AC105" s="13"/>
      <c r="AD105" s="13"/>
      <c r="AE105" s="13"/>
      <c r="AF105" s="13"/>
      <c r="AG105" s="13"/>
      <c r="AH105" s="13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</row>
    <row r="106" spans="1:55" x14ac:dyDescent="0.3">
      <c r="A106" s="1"/>
      <c r="B106" s="1"/>
      <c r="C106" s="8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8"/>
      <c r="P106" s="8"/>
      <c r="Q106" s="8"/>
      <c r="R106" s="8"/>
      <c r="S106" s="8"/>
      <c r="T106" s="8"/>
      <c r="U106" s="1"/>
      <c r="V106" s="13"/>
      <c r="W106" s="13"/>
      <c r="X106" s="13"/>
      <c r="Y106" s="13"/>
      <c r="Z106" s="13"/>
      <c r="AA106" s="13"/>
      <c r="AB106" s="1"/>
      <c r="AC106" s="13"/>
      <c r="AD106" s="13"/>
      <c r="AE106" s="13"/>
      <c r="AF106" s="13"/>
      <c r="AG106" s="13"/>
      <c r="AH106" s="13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</row>
    <row r="107" spans="1:55" x14ac:dyDescent="0.3">
      <c r="A107" s="1"/>
      <c r="B107" s="1"/>
      <c r="C107" s="8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8"/>
      <c r="P107" s="8"/>
      <c r="Q107" s="8"/>
      <c r="R107" s="8"/>
      <c r="S107" s="8"/>
      <c r="T107" s="8"/>
      <c r="U107" s="1"/>
      <c r="V107" s="13"/>
      <c r="W107" s="13"/>
      <c r="X107" s="13"/>
      <c r="Y107" s="13"/>
      <c r="Z107" s="13"/>
      <c r="AA107" s="13"/>
      <c r="AB107" s="1"/>
      <c r="AC107" s="13"/>
      <c r="AD107" s="13"/>
      <c r="AE107" s="13"/>
      <c r="AF107" s="13"/>
      <c r="AG107" s="13"/>
      <c r="AH107" s="13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</row>
    <row r="108" spans="1:55" x14ac:dyDescent="0.3">
      <c r="A108" s="1"/>
      <c r="B108" s="1"/>
      <c r="C108" s="8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8"/>
      <c r="P108" s="8"/>
      <c r="Q108" s="8"/>
      <c r="R108" s="8"/>
      <c r="S108" s="8"/>
      <c r="T108" s="8"/>
      <c r="U108" s="1"/>
      <c r="V108" s="13"/>
      <c r="W108" s="13"/>
      <c r="X108" s="13"/>
      <c r="Y108" s="13"/>
      <c r="Z108" s="13"/>
      <c r="AA108" s="13"/>
      <c r="AB108" s="1"/>
      <c r="AC108" s="13"/>
      <c r="AD108" s="13"/>
      <c r="AE108" s="13"/>
      <c r="AF108" s="13"/>
      <c r="AG108" s="13"/>
      <c r="AH108" s="13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</row>
    <row r="109" spans="1:55" x14ac:dyDescent="0.3">
      <c r="A109" s="1"/>
      <c r="B109" s="1"/>
      <c r="C109" s="8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8"/>
      <c r="P109" s="8"/>
      <c r="Q109" s="8"/>
      <c r="R109" s="8"/>
      <c r="S109" s="8"/>
      <c r="T109" s="8"/>
      <c r="U109" s="1"/>
      <c r="V109" s="13"/>
      <c r="W109" s="13"/>
      <c r="X109" s="13"/>
      <c r="Y109" s="13"/>
      <c r="Z109" s="13"/>
      <c r="AA109" s="13"/>
      <c r="AB109" s="1"/>
      <c r="AC109" s="13"/>
      <c r="AD109" s="13"/>
      <c r="AE109" s="13"/>
      <c r="AF109" s="13"/>
      <c r="AG109" s="13"/>
      <c r="AH109" s="13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</row>
    <row r="110" spans="1:55" x14ac:dyDescent="0.3">
      <c r="A110" s="1"/>
      <c r="B110" s="1"/>
      <c r="C110" s="8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8"/>
      <c r="P110" s="8"/>
      <c r="Q110" s="8"/>
      <c r="R110" s="8"/>
      <c r="S110" s="8"/>
      <c r="T110" s="8"/>
      <c r="U110" s="1"/>
      <c r="V110" s="13"/>
      <c r="W110" s="13"/>
      <c r="X110" s="13"/>
      <c r="Y110" s="13"/>
      <c r="Z110" s="13"/>
      <c r="AA110" s="13"/>
      <c r="AB110" s="1"/>
      <c r="AC110" s="13"/>
      <c r="AD110" s="13"/>
      <c r="AE110" s="13"/>
      <c r="AF110" s="13"/>
      <c r="AG110" s="13"/>
      <c r="AH110" s="13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</row>
    <row r="111" spans="1:55" x14ac:dyDescent="0.3">
      <c r="A111" s="1"/>
      <c r="B111" s="1"/>
      <c r="C111" s="8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8"/>
      <c r="P111" s="8"/>
      <c r="Q111" s="8"/>
      <c r="R111" s="8"/>
      <c r="S111" s="8"/>
      <c r="T111" s="8"/>
      <c r="U111" s="1"/>
      <c r="V111" s="13"/>
      <c r="W111" s="13"/>
      <c r="X111" s="13"/>
      <c r="Y111" s="13"/>
      <c r="Z111" s="13"/>
      <c r="AA111" s="13"/>
      <c r="AB111" s="1"/>
      <c r="AC111" s="13"/>
      <c r="AD111" s="13"/>
      <c r="AE111" s="13"/>
      <c r="AF111" s="13"/>
      <c r="AG111" s="13"/>
      <c r="AH111" s="13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</row>
    <row r="112" spans="1:55" x14ac:dyDescent="0.3">
      <c r="A112" s="1"/>
      <c r="B112" s="1"/>
      <c r="C112" s="8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8"/>
      <c r="P112" s="8"/>
      <c r="Q112" s="8"/>
      <c r="R112" s="8"/>
      <c r="S112" s="8"/>
      <c r="T112" s="8"/>
      <c r="U112" s="1"/>
      <c r="V112" s="13"/>
      <c r="W112" s="13"/>
      <c r="X112" s="13"/>
      <c r="Y112" s="13"/>
      <c r="Z112" s="13"/>
      <c r="AA112" s="13"/>
      <c r="AB112" s="1"/>
      <c r="AC112" s="13"/>
      <c r="AD112" s="13"/>
      <c r="AE112" s="13"/>
      <c r="AF112" s="13"/>
      <c r="AG112" s="13"/>
      <c r="AH112" s="13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</row>
    <row r="113" spans="1:55" x14ac:dyDescent="0.3">
      <c r="A113" s="1"/>
      <c r="B113" s="1"/>
      <c r="C113" s="8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8"/>
      <c r="P113" s="8"/>
      <c r="Q113" s="8"/>
      <c r="R113" s="8"/>
      <c r="S113" s="8"/>
      <c r="T113" s="8"/>
      <c r="U113" s="1"/>
      <c r="V113" s="13"/>
      <c r="W113" s="13"/>
      <c r="X113" s="13"/>
      <c r="Y113" s="13"/>
      <c r="Z113" s="13"/>
      <c r="AA113" s="13"/>
      <c r="AB113" s="1"/>
      <c r="AC113" s="13"/>
      <c r="AD113" s="13"/>
      <c r="AE113" s="13"/>
      <c r="AF113" s="13"/>
      <c r="AG113" s="13"/>
      <c r="AH113" s="13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</row>
    <row r="114" spans="1:55" x14ac:dyDescent="0.3">
      <c r="A114" s="1"/>
      <c r="B114" s="1"/>
      <c r="C114" s="8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8"/>
      <c r="P114" s="8"/>
      <c r="Q114" s="8"/>
      <c r="R114" s="8"/>
      <c r="S114" s="8"/>
      <c r="T114" s="8"/>
      <c r="U114" s="1"/>
      <c r="V114" s="13"/>
      <c r="W114" s="13"/>
      <c r="X114" s="13"/>
      <c r="Y114" s="13"/>
      <c r="Z114" s="13"/>
      <c r="AA114" s="13"/>
      <c r="AB114" s="1"/>
      <c r="AC114" s="13"/>
      <c r="AD114" s="13"/>
      <c r="AE114" s="13"/>
      <c r="AF114" s="13"/>
      <c r="AG114" s="13"/>
      <c r="AH114" s="13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</row>
    <row r="115" spans="1:55" x14ac:dyDescent="0.3">
      <c r="A115" s="1"/>
      <c r="B115" s="1"/>
      <c r="C115" s="8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8"/>
      <c r="P115" s="8"/>
      <c r="Q115" s="8"/>
      <c r="R115" s="8"/>
      <c r="S115" s="8"/>
      <c r="T115" s="8"/>
      <c r="U115" s="1"/>
      <c r="V115" s="13"/>
      <c r="W115" s="13"/>
      <c r="X115" s="13"/>
      <c r="Y115" s="13"/>
      <c r="Z115" s="13"/>
      <c r="AA115" s="13"/>
      <c r="AB115" s="1"/>
      <c r="AC115" s="13"/>
      <c r="AD115" s="13"/>
      <c r="AE115" s="13"/>
      <c r="AF115" s="13"/>
      <c r="AG115" s="13"/>
      <c r="AH115" s="13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</row>
    <row r="116" spans="1:55" x14ac:dyDescent="0.3">
      <c r="A116" s="1"/>
      <c r="B116" s="1"/>
      <c r="C116" s="8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8"/>
      <c r="P116" s="8"/>
      <c r="Q116" s="8"/>
      <c r="R116" s="8"/>
      <c r="S116" s="8"/>
      <c r="T116" s="8"/>
      <c r="U116" s="1"/>
      <c r="V116" s="13"/>
      <c r="W116" s="13"/>
      <c r="X116" s="13"/>
      <c r="Y116" s="13"/>
      <c r="Z116" s="13"/>
      <c r="AA116" s="13"/>
      <c r="AB116" s="1"/>
      <c r="AC116" s="13"/>
      <c r="AD116" s="13"/>
      <c r="AE116" s="13"/>
      <c r="AF116" s="13"/>
      <c r="AG116" s="13"/>
      <c r="AH116" s="13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</row>
    <row r="117" spans="1:55" x14ac:dyDescent="0.3">
      <c r="A117" s="1"/>
      <c r="B117" s="1"/>
      <c r="C117" s="8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8"/>
      <c r="P117" s="8"/>
      <c r="Q117" s="8"/>
      <c r="R117" s="8"/>
      <c r="S117" s="8"/>
      <c r="T117" s="8"/>
      <c r="U117" s="1"/>
      <c r="V117" s="13"/>
      <c r="W117" s="13"/>
      <c r="X117" s="13"/>
      <c r="Y117" s="13"/>
      <c r="Z117" s="13"/>
      <c r="AA117" s="13"/>
      <c r="AB117" s="1"/>
      <c r="AC117" s="13"/>
      <c r="AD117" s="13"/>
      <c r="AE117" s="13"/>
      <c r="AF117" s="13"/>
      <c r="AG117" s="13"/>
      <c r="AH117" s="13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</row>
    <row r="118" spans="1:55" x14ac:dyDescent="0.3">
      <c r="A118" s="1"/>
      <c r="B118" s="1"/>
      <c r="C118" s="8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8"/>
      <c r="P118" s="8"/>
      <c r="Q118" s="8"/>
      <c r="R118" s="8"/>
      <c r="S118" s="8"/>
      <c r="T118" s="8"/>
      <c r="U118" s="1"/>
      <c r="V118" s="13"/>
      <c r="W118" s="13"/>
      <c r="X118" s="13"/>
      <c r="Y118" s="13"/>
      <c r="Z118" s="13"/>
      <c r="AA118" s="13"/>
      <c r="AB118" s="1"/>
      <c r="AC118" s="13"/>
      <c r="AD118" s="13"/>
      <c r="AE118" s="13"/>
      <c r="AF118" s="13"/>
      <c r="AG118" s="13"/>
      <c r="AH118" s="13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</row>
    <row r="119" spans="1:55" x14ac:dyDescent="0.3">
      <c r="A119" s="1"/>
      <c r="B119" s="1"/>
      <c r="C119" s="8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8"/>
      <c r="P119" s="8"/>
      <c r="Q119" s="8"/>
      <c r="R119" s="8"/>
      <c r="S119" s="8"/>
      <c r="T119" s="8"/>
      <c r="U119" s="1"/>
      <c r="V119" s="13"/>
      <c r="W119" s="13"/>
      <c r="X119" s="13"/>
      <c r="Y119" s="13"/>
      <c r="Z119" s="13"/>
      <c r="AA119" s="13"/>
      <c r="AB119" s="1"/>
      <c r="AC119" s="13"/>
      <c r="AD119" s="13"/>
      <c r="AE119" s="13"/>
      <c r="AF119" s="13"/>
      <c r="AG119" s="13"/>
      <c r="AH119" s="13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</row>
    <row r="120" spans="1:55" x14ac:dyDescent="0.3">
      <c r="A120" s="1"/>
      <c r="B120" s="1"/>
      <c r="C120" s="8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8"/>
      <c r="P120" s="8"/>
      <c r="Q120" s="8"/>
      <c r="R120" s="8"/>
      <c r="S120" s="8"/>
      <c r="T120" s="8"/>
      <c r="U120" s="1"/>
      <c r="V120" s="13"/>
      <c r="W120" s="13"/>
      <c r="X120" s="13"/>
      <c r="Y120" s="13"/>
      <c r="Z120" s="13"/>
      <c r="AA120" s="13"/>
      <c r="AB120" s="1"/>
      <c r="AC120" s="13"/>
      <c r="AD120" s="13"/>
      <c r="AE120" s="13"/>
      <c r="AF120" s="13"/>
      <c r="AG120" s="13"/>
      <c r="AH120" s="13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</row>
    <row r="121" spans="1:55" x14ac:dyDescent="0.3">
      <c r="A121" s="1"/>
      <c r="B121" s="1"/>
      <c r="C121" s="8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8"/>
      <c r="P121" s="8"/>
      <c r="Q121" s="8"/>
      <c r="R121" s="8"/>
      <c r="S121" s="8"/>
      <c r="T121" s="8"/>
      <c r="U121" s="1"/>
      <c r="V121" s="13"/>
      <c r="W121" s="13"/>
      <c r="X121" s="13"/>
      <c r="Y121" s="13"/>
      <c r="Z121" s="13"/>
      <c r="AA121" s="13"/>
      <c r="AB121" s="1"/>
      <c r="AC121" s="13"/>
      <c r="AD121" s="13"/>
      <c r="AE121" s="13"/>
      <c r="AF121" s="13"/>
      <c r="AG121" s="13"/>
      <c r="AH121" s="13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</row>
    <row r="122" spans="1:55" x14ac:dyDescent="0.3">
      <c r="A122" s="1"/>
      <c r="B122" s="1"/>
      <c r="C122" s="8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8"/>
      <c r="P122" s="8"/>
      <c r="Q122" s="8"/>
      <c r="R122" s="8"/>
      <c r="S122" s="8"/>
      <c r="T122" s="8"/>
      <c r="U122" s="1"/>
      <c r="V122" s="13"/>
      <c r="W122" s="13"/>
      <c r="X122" s="13"/>
      <c r="Y122" s="13"/>
      <c r="Z122" s="13"/>
      <c r="AA122" s="13"/>
      <c r="AB122" s="1"/>
      <c r="AC122" s="13"/>
      <c r="AD122" s="13"/>
      <c r="AE122" s="13"/>
      <c r="AF122" s="13"/>
      <c r="AG122" s="13"/>
      <c r="AH122" s="13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</row>
    <row r="123" spans="1:55" x14ac:dyDescent="0.3">
      <c r="A123" s="1"/>
      <c r="B123" s="1"/>
      <c r="C123" s="8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8"/>
      <c r="P123" s="8"/>
      <c r="Q123" s="8"/>
      <c r="R123" s="8"/>
      <c r="S123" s="8"/>
      <c r="T123" s="8"/>
      <c r="U123" s="1"/>
      <c r="V123" s="13"/>
      <c r="W123" s="13"/>
      <c r="X123" s="13"/>
      <c r="Y123" s="13"/>
      <c r="Z123" s="13"/>
      <c r="AA123" s="13"/>
      <c r="AB123" s="1"/>
      <c r="AC123" s="13"/>
      <c r="AD123" s="13"/>
      <c r="AE123" s="13"/>
      <c r="AF123" s="13"/>
      <c r="AG123" s="13"/>
      <c r="AH123" s="13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</row>
    <row r="124" spans="1:55" x14ac:dyDescent="0.3">
      <c r="A124" s="1"/>
      <c r="B124" s="1"/>
      <c r="C124" s="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8"/>
      <c r="P124" s="8"/>
      <c r="Q124" s="8"/>
      <c r="R124" s="8"/>
      <c r="S124" s="8"/>
      <c r="T124" s="8"/>
      <c r="U124" s="1"/>
      <c r="V124" s="13"/>
      <c r="W124" s="13"/>
      <c r="X124" s="13"/>
      <c r="Y124" s="13"/>
      <c r="Z124" s="13"/>
      <c r="AA124" s="13"/>
      <c r="AB124" s="1"/>
      <c r="AC124" s="13"/>
      <c r="AD124" s="13"/>
      <c r="AE124" s="13"/>
      <c r="AF124" s="13"/>
      <c r="AG124" s="13"/>
      <c r="AH124" s="13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</row>
    <row r="125" spans="1:55" x14ac:dyDescent="0.3">
      <c r="A125" s="1"/>
      <c r="B125" s="1"/>
      <c r="C125" s="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8"/>
      <c r="P125" s="8"/>
      <c r="Q125" s="8"/>
      <c r="R125" s="8"/>
      <c r="S125" s="8"/>
      <c r="T125" s="8"/>
      <c r="U125" s="1"/>
      <c r="V125" s="13"/>
      <c r="W125" s="13"/>
      <c r="X125" s="13"/>
      <c r="Y125" s="13"/>
      <c r="Z125" s="13"/>
      <c r="AA125" s="13"/>
      <c r="AB125" s="1"/>
      <c r="AC125" s="13"/>
      <c r="AD125" s="13"/>
      <c r="AE125" s="13"/>
      <c r="AF125" s="13"/>
      <c r="AG125" s="13"/>
      <c r="AH125" s="13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</row>
    <row r="126" spans="1:55" x14ac:dyDescent="0.3">
      <c r="A126" s="1"/>
      <c r="B126" s="1"/>
      <c r="C126" s="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8"/>
      <c r="P126" s="8"/>
      <c r="Q126" s="8"/>
      <c r="R126" s="8"/>
      <c r="S126" s="8"/>
      <c r="T126" s="8"/>
      <c r="U126" s="1"/>
      <c r="V126" s="13"/>
      <c r="W126" s="13"/>
      <c r="X126" s="13"/>
      <c r="Y126" s="13"/>
      <c r="Z126" s="13"/>
      <c r="AA126" s="13"/>
      <c r="AB126" s="1"/>
      <c r="AC126" s="13"/>
      <c r="AD126" s="13"/>
      <c r="AE126" s="13"/>
      <c r="AF126" s="13"/>
      <c r="AG126" s="13"/>
      <c r="AH126" s="13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</row>
    <row r="127" spans="1:55" x14ac:dyDescent="0.3">
      <c r="A127" s="1"/>
      <c r="B127" s="1"/>
      <c r="C127" s="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8"/>
      <c r="P127" s="8"/>
      <c r="Q127" s="8"/>
      <c r="R127" s="8"/>
      <c r="S127" s="8"/>
      <c r="T127" s="8"/>
      <c r="U127" s="1"/>
      <c r="V127" s="13"/>
      <c r="W127" s="13"/>
      <c r="X127" s="13"/>
      <c r="Y127" s="13"/>
      <c r="Z127" s="13"/>
      <c r="AA127" s="13"/>
      <c r="AB127" s="1"/>
      <c r="AC127" s="13"/>
      <c r="AD127" s="13"/>
      <c r="AE127" s="13"/>
      <c r="AF127" s="13"/>
      <c r="AG127" s="13"/>
      <c r="AH127" s="13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</row>
    <row r="128" spans="1:55" x14ac:dyDescent="0.3">
      <c r="A128" s="1"/>
      <c r="B128" s="1"/>
      <c r="C128" s="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8"/>
      <c r="P128" s="8"/>
      <c r="Q128" s="8"/>
      <c r="R128" s="8"/>
      <c r="S128" s="8"/>
      <c r="T128" s="8"/>
      <c r="U128" s="1"/>
      <c r="V128" s="13"/>
      <c r="W128" s="13"/>
      <c r="X128" s="13"/>
      <c r="Y128" s="13"/>
      <c r="Z128" s="13"/>
      <c r="AA128" s="13"/>
      <c r="AB128" s="1"/>
      <c r="AC128" s="13"/>
      <c r="AD128" s="13"/>
      <c r="AE128" s="13"/>
      <c r="AF128" s="13"/>
      <c r="AG128" s="13"/>
      <c r="AH128" s="13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</row>
    <row r="129" spans="1:55" x14ac:dyDescent="0.3">
      <c r="A129" s="1"/>
      <c r="B129" s="1"/>
      <c r="C129" s="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8"/>
      <c r="P129" s="8"/>
      <c r="Q129" s="8"/>
      <c r="R129" s="8"/>
      <c r="S129" s="8"/>
      <c r="T129" s="8"/>
      <c r="U129" s="1"/>
      <c r="V129" s="13"/>
      <c r="W129" s="13"/>
      <c r="X129" s="13"/>
      <c r="Y129" s="13"/>
      <c r="Z129" s="13"/>
      <c r="AA129" s="13"/>
      <c r="AB129" s="1"/>
      <c r="AC129" s="13"/>
      <c r="AD129" s="13"/>
      <c r="AE129" s="13"/>
      <c r="AF129" s="13"/>
      <c r="AG129" s="13"/>
      <c r="AH129" s="13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</row>
    <row r="130" spans="1:55" x14ac:dyDescent="0.3">
      <c r="A130" s="1"/>
      <c r="B130" s="1"/>
      <c r="C130" s="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8"/>
      <c r="P130" s="8"/>
      <c r="Q130" s="8"/>
      <c r="R130" s="8"/>
      <c r="S130" s="8"/>
      <c r="T130" s="8"/>
      <c r="U130" s="1"/>
      <c r="V130" s="13"/>
      <c r="W130" s="13"/>
      <c r="X130" s="13"/>
      <c r="Y130" s="13"/>
      <c r="Z130" s="13"/>
      <c r="AA130" s="13"/>
      <c r="AB130" s="1"/>
      <c r="AC130" s="13"/>
      <c r="AD130" s="13"/>
      <c r="AE130" s="13"/>
      <c r="AF130" s="13"/>
      <c r="AG130" s="13"/>
      <c r="AH130" s="13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</row>
    <row r="131" spans="1:55" x14ac:dyDescent="0.3">
      <c r="A131" s="1"/>
      <c r="B131" s="1"/>
      <c r="C131" s="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8"/>
      <c r="P131" s="8"/>
      <c r="Q131" s="8"/>
      <c r="R131" s="8"/>
      <c r="S131" s="8"/>
      <c r="T131" s="8"/>
      <c r="U131" s="1"/>
      <c r="V131" s="13"/>
      <c r="W131" s="13"/>
      <c r="X131" s="13"/>
      <c r="Y131" s="13"/>
      <c r="Z131" s="13"/>
      <c r="AA131" s="13"/>
      <c r="AB131" s="1"/>
      <c r="AC131" s="13"/>
      <c r="AD131" s="13"/>
      <c r="AE131" s="13"/>
      <c r="AF131" s="13"/>
      <c r="AG131" s="13"/>
      <c r="AH131" s="13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</row>
    <row r="132" spans="1:55" x14ac:dyDescent="0.3">
      <c r="A132" s="1"/>
      <c r="B132" s="1"/>
      <c r="C132" s="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8"/>
      <c r="P132" s="8"/>
      <c r="Q132" s="8"/>
      <c r="R132" s="8"/>
      <c r="S132" s="8"/>
      <c r="T132" s="8"/>
      <c r="U132" s="1"/>
      <c r="V132" s="13"/>
      <c r="W132" s="13"/>
      <c r="X132" s="13"/>
      <c r="Y132" s="13"/>
      <c r="Z132" s="13"/>
      <c r="AA132" s="13"/>
      <c r="AB132" s="1"/>
      <c r="AC132" s="13"/>
      <c r="AD132" s="13"/>
      <c r="AE132" s="13"/>
      <c r="AF132" s="13"/>
      <c r="AG132" s="13"/>
      <c r="AH132" s="13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</row>
    <row r="133" spans="1:55" x14ac:dyDescent="0.3">
      <c r="A133" s="1"/>
      <c r="B133" s="1"/>
      <c r="C133" s="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8"/>
      <c r="P133" s="8"/>
      <c r="Q133" s="8"/>
      <c r="R133" s="8"/>
      <c r="S133" s="8"/>
      <c r="T133" s="8"/>
      <c r="U133" s="1"/>
      <c r="V133" s="13"/>
      <c r="W133" s="13"/>
      <c r="X133" s="13"/>
      <c r="Y133" s="13"/>
      <c r="Z133" s="13"/>
      <c r="AA133" s="13"/>
      <c r="AB133" s="1"/>
      <c r="AC133" s="13"/>
      <c r="AD133" s="13"/>
      <c r="AE133" s="13"/>
      <c r="AF133" s="13"/>
      <c r="AG133" s="13"/>
      <c r="AH133" s="13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</row>
    <row r="134" spans="1:55" x14ac:dyDescent="0.3">
      <c r="A134" s="1"/>
      <c r="B134" s="1"/>
      <c r="C134" s="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8"/>
      <c r="P134" s="8"/>
      <c r="Q134" s="8"/>
      <c r="R134" s="8"/>
      <c r="S134" s="8"/>
      <c r="T134" s="8"/>
      <c r="U134" s="1"/>
      <c r="V134" s="13"/>
      <c r="W134" s="13"/>
      <c r="X134" s="13"/>
      <c r="Y134" s="13"/>
      <c r="Z134" s="13"/>
      <c r="AA134" s="13"/>
      <c r="AB134" s="1"/>
      <c r="AC134" s="13"/>
      <c r="AD134" s="13"/>
      <c r="AE134" s="13"/>
      <c r="AF134" s="13"/>
      <c r="AG134" s="13"/>
      <c r="AH134" s="13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</row>
    <row r="135" spans="1:55" x14ac:dyDescent="0.3">
      <c r="A135" s="1"/>
      <c r="B135" s="1"/>
      <c r="C135" s="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8"/>
      <c r="P135" s="8"/>
      <c r="Q135" s="8"/>
      <c r="R135" s="8"/>
      <c r="S135" s="8"/>
      <c r="T135" s="8"/>
      <c r="U135" s="1"/>
      <c r="V135" s="13"/>
      <c r="W135" s="13"/>
      <c r="X135" s="13"/>
      <c r="Y135" s="13"/>
      <c r="Z135" s="13"/>
      <c r="AA135" s="13"/>
      <c r="AB135" s="1"/>
      <c r="AC135" s="13"/>
      <c r="AD135" s="13"/>
      <c r="AE135" s="13"/>
      <c r="AF135" s="13"/>
      <c r="AG135" s="13"/>
      <c r="AH135" s="13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</row>
    <row r="136" spans="1:55" x14ac:dyDescent="0.3">
      <c r="A136" s="1"/>
      <c r="B136" s="1"/>
      <c r="C136" s="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8"/>
      <c r="P136" s="8"/>
      <c r="Q136" s="8"/>
      <c r="R136" s="8"/>
      <c r="S136" s="8"/>
      <c r="T136" s="8"/>
      <c r="U136" s="1"/>
      <c r="V136" s="13"/>
      <c r="W136" s="13"/>
      <c r="X136" s="13"/>
      <c r="Y136" s="13"/>
      <c r="Z136" s="13"/>
      <c r="AA136" s="13"/>
      <c r="AB136" s="1"/>
      <c r="AC136" s="13"/>
      <c r="AD136" s="13"/>
      <c r="AE136" s="13"/>
      <c r="AF136" s="13"/>
      <c r="AG136" s="13"/>
      <c r="AH136" s="13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</row>
    <row r="137" spans="1:55" x14ac:dyDescent="0.3">
      <c r="A137" s="1"/>
      <c r="B137" s="1"/>
      <c r="C137" s="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8"/>
      <c r="P137" s="8"/>
      <c r="Q137" s="8"/>
      <c r="R137" s="8"/>
      <c r="S137" s="8"/>
      <c r="T137" s="8"/>
      <c r="U137" s="1"/>
      <c r="V137" s="13"/>
      <c r="W137" s="13"/>
      <c r="X137" s="13"/>
      <c r="Y137" s="13"/>
      <c r="Z137" s="13"/>
      <c r="AA137" s="13"/>
      <c r="AB137" s="1"/>
      <c r="AC137" s="13"/>
      <c r="AD137" s="13"/>
      <c r="AE137" s="13"/>
      <c r="AF137" s="13"/>
      <c r="AG137" s="13"/>
      <c r="AH137" s="13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</row>
    <row r="138" spans="1:55" x14ac:dyDescent="0.3">
      <c r="A138" s="1"/>
      <c r="B138" s="1"/>
      <c r="C138" s="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8"/>
      <c r="P138" s="8"/>
      <c r="Q138" s="8"/>
      <c r="R138" s="8"/>
      <c r="S138" s="8"/>
      <c r="T138" s="8"/>
      <c r="U138" s="1"/>
      <c r="V138" s="13"/>
      <c r="W138" s="13"/>
      <c r="X138" s="13"/>
      <c r="Y138" s="13"/>
      <c r="Z138" s="13"/>
      <c r="AA138" s="13"/>
      <c r="AB138" s="1"/>
      <c r="AC138" s="13"/>
      <c r="AD138" s="13"/>
      <c r="AE138" s="13"/>
      <c r="AF138" s="13"/>
      <c r="AG138" s="13"/>
      <c r="AH138" s="13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</row>
    <row r="139" spans="1:55" x14ac:dyDescent="0.3">
      <c r="A139" s="1"/>
      <c r="B139" s="1"/>
      <c r="C139" s="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8"/>
      <c r="P139" s="8"/>
      <c r="Q139" s="8"/>
      <c r="R139" s="8"/>
      <c r="S139" s="8"/>
      <c r="T139" s="8"/>
      <c r="U139" s="1"/>
      <c r="V139" s="13"/>
      <c r="W139" s="13"/>
      <c r="X139" s="13"/>
      <c r="Y139" s="13"/>
      <c r="Z139" s="13"/>
      <c r="AA139" s="13"/>
      <c r="AB139" s="1"/>
      <c r="AC139" s="13"/>
      <c r="AD139" s="13"/>
      <c r="AE139" s="13"/>
      <c r="AF139" s="13"/>
      <c r="AG139" s="13"/>
      <c r="AH139" s="13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</row>
    <row r="140" spans="1:55" x14ac:dyDescent="0.3">
      <c r="A140" s="1"/>
      <c r="B140" s="1"/>
      <c r="C140" s="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8"/>
      <c r="P140" s="8"/>
      <c r="Q140" s="8"/>
      <c r="R140" s="8"/>
      <c r="S140" s="8"/>
      <c r="T140" s="8"/>
      <c r="U140" s="1"/>
      <c r="V140" s="13"/>
      <c r="W140" s="13"/>
      <c r="X140" s="13"/>
      <c r="Y140" s="13"/>
      <c r="Z140" s="13"/>
      <c r="AA140" s="13"/>
      <c r="AB140" s="1"/>
      <c r="AC140" s="13"/>
      <c r="AD140" s="13"/>
      <c r="AE140" s="13"/>
      <c r="AF140" s="13"/>
      <c r="AG140" s="13"/>
      <c r="AH140" s="13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</row>
    <row r="141" spans="1:55" x14ac:dyDescent="0.3">
      <c r="A141" s="1"/>
      <c r="B141" s="1"/>
      <c r="C141" s="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8"/>
      <c r="P141" s="8"/>
      <c r="Q141" s="8"/>
      <c r="R141" s="8"/>
      <c r="S141" s="8"/>
      <c r="T141" s="8"/>
      <c r="U141" s="1"/>
      <c r="V141" s="13"/>
      <c r="W141" s="13"/>
      <c r="X141" s="13"/>
      <c r="Y141" s="13"/>
      <c r="Z141" s="13"/>
      <c r="AA141" s="13"/>
      <c r="AB141" s="1"/>
      <c r="AC141" s="13"/>
      <c r="AD141" s="13"/>
      <c r="AE141" s="13"/>
      <c r="AF141" s="13"/>
      <c r="AG141" s="13"/>
      <c r="AH141" s="13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</row>
    <row r="142" spans="1:55" x14ac:dyDescent="0.3">
      <c r="A142" s="1"/>
      <c r="B142" s="1"/>
      <c r="C142" s="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8"/>
      <c r="P142" s="8"/>
      <c r="Q142" s="8"/>
      <c r="R142" s="8"/>
      <c r="S142" s="8"/>
      <c r="T142" s="8"/>
      <c r="U142" s="1"/>
      <c r="V142" s="13"/>
      <c r="W142" s="13"/>
      <c r="X142" s="13"/>
      <c r="Y142" s="13"/>
      <c r="Z142" s="13"/>
      <c r="AA142" s="13"/>
      <c r="AB142" s="1"/>
      <c r="AC142" s="13"/>
      <c r="AD142" s="13"/>
      <c r="AE142" s="13"/>
      <c r="AF142" s="13"/>
      <c r="AG142" s="13"/>
      <c r="AH142" s="13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</row>
    <row r="143" spans="1:55" x14ac:dyDescent="0.3">
      <c r="A143" s="1"/>
      <c r="B143" s="1"/>
      <c r="C143" s="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8"/>
      <c r="P143" s="8"/>
      <c r="Q143" s="8"/>
      <c r="R143" s="8"/>
      <c r="S143" s="8"/>
      <c r="T143" s="8"/>
      <c r="U143" s="1"/>
      <c r="V143" s="13"/>
      <c r="W143" s="13"/>
      <c r="X143" s="13"/>
      <c r="Y143" s="13"/>
      <c r="Z143" s="13"/>
      <c r="AA143" s="13"/>
      <c r="AB143" s="1"/>
      <c r="AC143" s="13"/>
      <c r="AD143" s="13"/>
      <c r="AE143" s="13"/>
      <c r="AF143" s="13"/>
      <c r="AG143" s="13"/>
      <c r="AH143" s="13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</row>
    <row r="144" spans="1:55" x14ac:dyDescent="0.3">
      <c r="A144" s="1"/>
      <c r="B144" s="1"/>
      <c r="C144" s="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8"/>
      <c r="P144" s="8"/>
      <c r="Q144" s="8"/>
      <c r="R144" s="8"/>
      <c r="S144" s="8"/>
      <c r="T144" s="8"/>
      <c r="U144" s="1"/>
      <c r="V144" s="13"/>
      <c r="W144" s="13"/>
      <c r="X144" s="13"/>
      <c r="Y144" s="13"/>
      <c r="Z144" s="13"/>
      <c r="AA144" s="13"/>
      <c r="AB144" s="1"/>
      <c r="AC144" s="13"/>
      <c r="AD144" s="13"/>
      <c r="AE144" s="13"/>
      <c r="AF144" s="13"/>
      <c r="AG144" s="13"/>
      <c r="AH144" s="13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</row>
    <row r="145" spans="1:55" x14ac:dyDescent="0.3">
      <c r="A145" s="1"/>
      <c r="B145" s="1"/>
      <c r="C145" s="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8"/>
      <c r="P145" s="8"/>
      <c r="Q145" s="8"/>
      <c r="R145" s="8"/>
      <c r="S145" s="8"/>
      <c r="T145" s="8"/>
      <c r="U145" s="1"/>
      <c r="V145" s="13"/>
      <c r="W145" s="13"/>
      <c r="X145" s="13"/>
      <c r="Y145" s="13"/>
      <c r="Z145" s="13"/>
      <c r="AA145" s="13"/>
      <c r="AB145" s="1"/>
      <c r="AC145" s="13"/>
      <c r="AD145" s="13"/>
      <c r="AE145" s="13"/>
      <c r="AF145" s="13"/>
      <c r="AG145" s="13"/>
      <c r="AH145" s="13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</row>
    <row r="146" spans="1:55" x14ac:dyDescent="0.3">
      <c r="A146" s="1"/>
      <c r="B146" s="1"/>
      <c r="C146" s="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8"/>
      <c r="P146" s="8"/>
      <c r="Q146" s="8"/>
      <c r="R146" s="8"/>
      <c r="S146" s="8"/>
      <c r="T146" s="8"/>
      <c r="U146" s="1"/>
      <c r="V146" s="13"/>
      <c r="W146" s="13"/>
      <c r="X146" s="13"/>
      <c r="Y146" s="13"/>
      <c r="Z146" s="13"/>
      <c r="AA146" s="13"/>
      <c r="AB146" s="1"/>
      <c r="AC146" s="13"/>
      <c r="AD146" s="13"/>
      <c r="AE146" s="13"/>
      <c r="AF146" s="13"/>
      <c r="AG146" s="13"/>
      <c r="AH146" s="13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</row>
    <row r="147" spans="1:55" x14ac:dyDescent="0.3">
      <c r="A147" s="1"/>
      <c r="B147" s="1"/>
      <c r="C147" s="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8"/>
      <c r="P147" s="8"/>
      <c r="Q147" s="8"/>
      <c r="R147" s="8"/>
      <c r="S147" s="8"/>
      <c r="T147" s="8"/>
      <c r="U147" s="1"/>
      <c r="V147" s="13"/>
      <c r="W147" s="13"/>
      <c r="X147" s="13"/>
      <c r="Y147" s="13"/>
      <c r="Z147" s="13"/>
      <c r="AA147" s="13"/>
      <c r="AB147" s="1"/>
      <c r="AC147" s="13"/>
      <c r="AD147" s="13"/>
      <c r="AE147" s="13"/>
      <c r="AF147" s="13"/>
      <c r="AG147" s="13"/>
      <c r="AH147" s="13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</row>
    <row r="148" spans="1:55" x14ac:dyDescent="0.3">
      <c r="A148" s="1"/>
      <c r="B148" s="1"/>
      <c r="C148" s="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8"/>
      <c r="P148" s="8"/>
      <c r="Q148" s="8"/>
      <c r="R148" s="8"/>
      <c r="S148" s="8"/>
      <c r="T148" s="8"/>
      <c r="U148" s="1"/>
      <c r="V148" s="13"/>
      <c r="W148" s="13"/>
      <c r="X148" s="13"/>
      <c r="Y148" s="13"/>
      <c r="Z148" s="13"/>
      <c r="AA148" s="13"/>
      <c r="AB148" s="1"/>
      <c r="AC148" s="13"/>
      <c r="AD148" s="13"/>
      <c r="AE148" s="13"/>
      <c r="AF148" s="13"/>
      <c r="AG148" s="13"/>
      <c r="AH148" s="13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</row>
    <row r="149" spans="1:55" x14ac:dyDescent="0.3">
      <c r="A149" s="1"/>
      <c r="B149" s="1"/>
      <c r="C149" s="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8"/>
      <c r="P149" s="8"/>
      <c r="Q149" s="8"/>
      <c r="R149" s="8"/>
      <c r="S149" s="8"/>
      <c r="T149" s="8"/>
      <c r="U149" s="1"/>
      <c r="V149" s="13"/>
      <c r="W149" s="13"/>
      <c r="X149" s="13"/>
      <c r="Y149" s="13"/>
      <c r="Z149" s="13"/>
      <c r="AA149" s="13"/>
      <c r="AB149" s="1"/>
      <c r="AC149" s="13"/>
      <c r="AD149" s="13"/>
      <c r="AE149" s="13"/>
      <c r="AF149" s="13"/>
      <c r="AG149" s="13"/>
      <c r="AH149" s="13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</row>
    <row r="150" spans="1:55" x14ac:dyDescent="0.3">
      <c r="A150" s="1"/>
      <c r="B150" s="1"/>
      <c r="C150" s="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8"/>
      <c r="P150" s="8"/>
      <c r="Q150" s="8"/>
      <c r="R150" s="8"/>
      <c r="S150" s="8"/>
      <c r="T150" s="8"/>
      <c r="U150" s="1"/>
      <c r="V150" s="13"/>
      <c r="W150" s="13"/>
      <c r="X150" s="13"/>
      <c r="Y150" s="13"/>
      <c r="Z150" s="13"/>
      <c r="AA150" s="13"/>
      <c r="AB150" s="1"/>
      <c r="AC150" s="13"/>
      <c r="AD150" s="13"/>
      <c r="AE150" s="13"/>
      <c r="AF150" s="13"/>
      <c r="AG150" s="13"/>
      <c r="AH150" s="13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</row>
    <row r="151" spans="1:55" x14ac:dyDescent="0.3">
      <c r="A151" s="1"/>
      <c r="B151" s="1"/>
      <c r="C151" s="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8"/>
      <c r="P151" s="8"/>
      <c r="Q151" s="8"/>
      <c r="R151" s="8"/>
      <c r="S151" s="8"/>
      <c r="T151" s="8"/>
      <c r="U151" s="1"/>
      <c r="V151" s="13"/>
      <c r="W151" s="13"/>
      <c r="X151" s="13"/>
      <c r="Y151" s="13"/>
      <c r="Z151" s="13"/>
      <c r="AA151" s="13"/>
      <c r="AB151" s="1"/>
      <c r="AC151" s="13"/>
      <c r="AD151" s="13"/>
      <c r="AE151" s="13"/>
      <c r="AF151" s="13"/>
      <c r="AG151" s="13"/>
      <c r="AH151" s="13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</row>
    <row r="152" spans="1:55" x14ac:dyDescent="0.3">
      <c r="A152" s="1"/>
      <c r="B152" s="1"/>
      <c r="C152" s="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8"/>
      <c r="P152" s="8"/>
      <c r="Q152" s="8"/>
      <c r="R152" s="8"/>
      <c r="S152" s="8"/>
      <c r="T152" s="8"/>
      <c r="U152" s="1"/>
      <c r="V152" s="13"/>
      <c r="W152" s="13"/>
      <c r="X152" s="13"/>
      <c r="Y152" s="13"/>
      <c r="Z152" s="13"/>
      <c r="AA152" s="13"/>
      <c r="AB152" s="1"/>
      <c r="AC152" s="13"/>
      <c r="AD152" s="13"/>
      <c r="AE152" s="13"/>
      <c r="AF152" s="13"/>
      <c r="AG152" s="13"/>
      <c r="AH152" s="13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</row>
    <row r="153" spans="1:55" x14ac:dyDescent="0.3">
      <c r="A153" s="1"/>
      <c r="B153" s="1"/>
      <c r="C153" s="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8"/>
      <c r="P153" s="8"/>
      <c r="Q153" s="8"/>
      <c r="R153" s="8"/>
      <c r="S153" s="8"/>
      <c r="T153" s="8"/>
      <c r="U153" s="1"/>
      <c r="V153" s="13"/>
      <c r="W153" s="13"/>
      <c r="X153" s="13"/>
      <c r="Y153" s="13"/>
      <c r="Z153" s="13"/>
      <c r="AA153" s="13"/>
      <c r="AB153" s="1"/>
      <c r="AC153" s="13"/>
      <c r="AD153" s="13"/>
      <c r="AE153" s="13"/>
      <c r="AF153" s="13"/>
      <c r="AG153" s="13"/>
      <c r="AH153" s="13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</row>
    <row r="154" spans="1:55" x14ac:dyDescent="0.3">
      <c r="A154" s="1"/>
      <c r="B154" s="1"/>
      <c r="C154" s="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8"/>
      <c r="P154" s="8"/>
      <c r="Q154" s="8"/>
      <c r="R154" s="8"/>
      <c r="S154" s="8"/>
      <c r="T154" s="8"/>
      <c r="U154" s="1"/>
      <c r="V154" s="13"/>
      <c r="W154" s="13"/>
      <c r="X154" s="13"/>
      <c r="Y154" s="13"/>
      <c r="Z154" s="13"/>
      <c r="AA154" s="13"/>
      <c r="AB154" s="1"/>
      <c r="AC154" s="13"/>
      <c r="AD154" s="13"/>
      <c r="AE154" s="13"/>
      <c r="AF154" s="13"/>
      <c r="AG154" s="13"/>
      <c r="AH154" s="13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</row>
    <row r="155" spans="1:55" x14ac:dyDescent="0.3">
      <c r="A155" s="1"/>
      <c r="B155" s="1"/>
      <c r="C155" s="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8"/>
      <c r="P155" s="8"/>
      <c r="Q155" s="8"/>
      <c r="R155" s="8"/>
      <c r="S155" s="8"/>
      <c r="T155" s="8"/>
      <c r="U155" s="1"/>
      <c r="V155" s="13"/>
      <c r="W155" s="13"/>
      <c r="X155" s="13"/>
      <c r="Y155" s="13"/>
      <c r="Z155" s="13"/>
      <c r="AA155" s="13"/>
      <c r="AB155" s="1"/>
      <c r="AC155" s="13"/>
      <c r="AD155" s="13"/>
      <c r="AE155" s="13"/>
      <c r="AF155" s="13"/>
      <c r="AG155" s="13"/>
      <c r="AH155" s="13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</row>
    <row r="156" spans="1:55" x14ac:dyDescent="0.3">
      <c r="A156" s="1"/>
      <c r="B156" s="1"/>
      <c r="C156" s="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8"/>
      <c r="P156" s="8"/>
      <c r="Q156" s="8"/>
      <c r="R156" s="8"/>
      <c r="S156" s="8"/>
      <c r="T156" s="8"/>
      <c r="U156" s="1"/>
      <c r="V156" s="13"/>
      <c r="W156" s="13"/>
      <c r="X156" s="13"/>
      <c r="Y156" s="13"/>
      <c r="Z156" s="13"/>
      <c r="AA156" s="13"/>
      <c r="AB156" s="1"/>
      <c r="AC156" s="13"/>
      <c r="AD156" s="13"/>
      <c r="AE156" s="13"/>
      <c r="AF156" s="13"/>
      <c r="AG156" s="13"/>
      <c r="AH156" s="13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</row>
    <row r="157" spans="1:55" x14ac:dyDescent="0.3">
      <c r="A157" s="1"/>
      <c r="B157" s="1"/>
      <c r="C157" s="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8"/>
      <c r="P157" s="8"/>
      <c r="Q157" s="8"/>
      <c r="R157" s="8"/>
      <c r="S157" s="8"/>
      <c r="T157" s="8"/>
      <c r="U157" s="1"/>
      <c r="V157" s="13"/>
      <c r="W157" s="13"/>
      <c r="X157" s="13"/>
      <c r="Y157" s="13"/>
      <c r="Z157" s="13"/>
      <c r="AA157" s="13"/>
      <c r="AB157" s="1"/>
      <c r="AC157" s="13"/>
      <c r="AD157" s="13"/>
      <c r="AE157" s="13"/>
      <c r="AF157" s="13"/>
      <c r="AG157" s="13"/>
      <c r="AH157" s="13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</row>
    <row r="158" spans="1:55" x14ac:dyDescent="0.3">
      <c r="A158" s="1"/>
      <c r="B158" s="1"/>
      <c r="C158" s="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8"/>
      <c r="P158" s="8"/>
      <c r="Q158" s="8"/>
      <c r="R158" s="8"/>
      <c r="S158" s="8"/>
      <c r="T158" s="8"/>
      <c r="U158" s="1"/>
      <c r="V158" s="13"/>
      <c r="W158" s="13"/>
      <c r="X158" s="13"/>
      <c r="Y158" s="13"/>
      <c r="Z158" s="13"/>
      <c r="AA158" s="13"/>
      <c r="AB158" s="1"/>
      <c r="AC158" s="13"/>
      <c r="AD158" s="13"/>
      <c r="AE158" s="13"/>
      <c r="AF158" s="13"/>
      <c r="AG158" s="13"/>
      <c r="AH158" s="13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</row>
    <row r="159" spans="1:55" x14ac:dyDescent="0.3">
      <c r="A159" s="1"/>
      <c r="B159" s="1"/>
      <c r="C159" s="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8"/>
      <c r="P159" s="8"/>
      <c r="Q159" s="8"/>
      <c r="R159" s="8"/>
      <c r="S159" s="8"/>
      <c r="T159" s="8"/>
      <c r="U159" s="1"/>
      <c r="V159" s="13"/>
      <c r="W159" s="13"/>
      <c r="X159" s="13"/>
      <c r="Y159" s="13"/>
      <c r="Z159" s="13"/>
      <c r="AA159" s="13"/>
      <c r="AB159" s="1"/>
      <c r="AC159" s="13"/>
      <c r="AD159" s="13"/>
      <c r="AE159" s="13"/>
      <c r="AF159" s="13"/>
      <c r="AG159" s="13"/>
      <c r="AH159" s="13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</row>
    <row r="160" spans="1:55" x14ac:dyDescent="0.3">
      <c r="A160" s="1"/>
      <c r="B160" s="1"/>
      <c r="C160" s="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8"/>
      <c r="P160" s="8"/>
      <c r="Q160" s="8"/>
      <c r="R160" s="8"/>
      <c r="S160" s="8"/>
      <c r="T160" s="8"/>
      <c r="U160" s="1"/>
      <c r="V160" s="13"/>
      <c r="W160" s="13"/>
      <c r="X160" s="13"/>
      <c r="Y160" s="13"/>
      <c r="Z160" s="13"/>
      <c r="AA160" s="13"/>
      <c r="AB160" s="1"/>
      <c r="AC160" s="13"/>
      <c r="AD160" s="13"/>
      <c r="AE160" s="13"/>
      <c r="AF160" s="13"/>
      <c r="AG160" s="13"/>
      <c r="AH160" s="13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</row>
    <row r="161" spans="1:55" x14ac:dyDescent="0.3">
      <c r="A161" s="1"/>
      <c r="B161" s="1"/>
      <c r="C161" s="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8"/>
      <c r="P161" s="8"/>
      <c r="Q161" s="8"/>
      <c r="R161" s="8"/>
      <c r="S161" s="8"/>
      <c r="T161" s="8"/>
      <c r="U161" s="1"/>
      <c r="V161" s="13"/>
      <c r="W161" s="13"/>
      <c r="X161" s="13"/>
      <c r="Y161" s="13"/>
      <c r="Z161" s="13"/>
      <c r="AA161" s="13"/>
      <c r="AB161" s="1"/>
      <c r="AC161" s="13"/>
      <c r="AD161" s="13"/>
      <c r="AE161" s="13"/>
      <c r="AF161" s="13"/>
      <c r="AG161" s="13"/>
      <c r="AH161" s="13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</row>
    <row r="162" spans="1:55" x14ac:dyDescent="0.3">
      <c r="A162" s="1"/>
      <c r="B162" s="1"/>
      <c r="C162" s="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8"/>
      <c r="P162" s="8"/>
      <c r="Q162" s="8"/>
      <c r="R162" s="8"/>
      <c r="S162" s="8"/>
      <c r="T162" s="8"/>
      <c r="U162" s="1"/>
      <c r="V162" s="13"/>
      <c r="W162" s="13"/>
      <c r="X162" s="13"/>
      <c r="Y162" s="13"/>
      <c r="Z162" s="13"/>
      <c r="AA162" s="13"/>
      <c r="AB162" s="1"/>
      <c r="AC162" s="13"/>
      <c r="AD162" s="13"/>
      <c r="AE162" s="13"/>
      <c r="AF162" s="13"/>
      <c r="AG162" s="13"/>
      <c r="AH162" s="13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</row>
    <row r="163" spans="1:55" x14ac:dyDescent="0.3">
      <c r="A163" s="1"/>
      <c r="B163" s="1"/>
      <c r="C163" s="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8"/>
      <c r="P163" s="8"/>
      <c r="Q163" s="8"/>
      <c r="R163" s="8"/>
      <c r="S163" s="8"/>
      <c r="T163" s="8"/>
      <c r="U163" s="1"/>
      <c r="V163" s="13"/>
      <c r="W163" s="13"/>
      <c r="X163" s="13"/>
      <c r="Y163" s="13"/>
      <c r="Z163" s="13"/>
      <c r="AA163" s="13"/>
      <c r="AB163" s="1"/>
      <c r="AC163" s="13"/>
      <c r="AD163" s="13"/>
      <c r="AE163" s="13"/>
      <c r="AF163" s="13"/>
      <c r="AG163" s="13"/>
      <c r="AH163" s="13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</row>
    <row r="164" spans="1:55" x14ac:dyDescent="0.3">
      <c r="A164" s="1"/>
      <c r="B164" s="1"/>
      <c r="C164" s="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8"/>
      <c r="P164" s="8"/>
      <c r="Q164" s="8"/>
      <c r="R164" s="8"/>
      <c r="S164" s="8"/>
      <c r="T164" s="8"/>
      <c r="U164" s="1"/>
      <c r="V164" s="13"/>
      <c r="W164" s="13"/>
      <c r="X164" s="13"/>
      <c r="Y164" s="13"/>
      <c r="Z164" s="13"/>
      <c r="AA164" s="13"/>
      <c r="AB164" s="1"/>
      <c r="AC164" s="13"/>
      <c r="AD164" s="13"/>
      <c r="AE164" s="13"/>
      <c r="AF164" s="13"/>
      <c r="AG164" s="13"/>
      <c r="AH164" s="13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</row>
    <row r="165" spans="1:55" x14ac:dyDescent="0.3">
      <c r="A165" s="1"/>
      <c r="B165" s="1"/>
      <c r="C165" s="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8"/>
      <c r="P165" s="8"/>
      <c r="Q165" s="8"/>
      <c r="R165" s="8"/>
      <c r="S165" s="8"/>
      <c r="T165" s="8"/>
      <c r="U165" s="1"/>
      <c r="V165" s="13"/>
      <c r="W165" s="13"/>
      <c r="X165" s="13"/>
      <c r="Y165" s="13"/>
      <c r="Z165" s="13"/>
      <c r="AA165" s="13"/>
      <c r="AB165" s="1"/>
      <c r="AC165" s="13"/>
      <c r="AD165" s="13"/>
      <c r="AE165" s="13"/>
      <c r="AF165" s="13"/>
      <c r="AG165" s="13"/>
      <c r="AH165" s="13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</row>
    <row r="166" spans="1:55" x14ac:dyDescent="0.3">
      <c r="A166" s="1"/>
      <c r="B166" s="1"/>
      <c r="C166" s="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8"/>
      <c r="P166" s="8"/>
      <c r="Q166" s="8"/>
      <c r="R166" s="8"/>
      <c r="S166" s="8"/>
      <c r="T166" s="8"/>
      <c r="U166" s="1"/>
      <c r="V166" s="13"/>
      <c r="W166" s="13"/>
      <c r="X166" s="13"/>
      <c r="Y166" s="13"/>
      <c r="Z166" s="13"/>
      <c r="AA166" s="13"/>
      <c r="AB166" s="1"/>
      <c r="AC166" s="13"/>
      <c r="AD166" s="13"/>
      <c r="AE166" s="13"/>
      <c r="AF166" s="13"/>
      <c r="AG166" s="13"/>
      <c r="AH166" s="13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</row>
    <row r="167" spans="1:55" x14ac:dyDescent="0.3">
      <c r="A167" s="1"/>
      <c r="B167" s="1"/>
      <c r="C167" s="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8"/>
      <c r="P167" s="8"/>
      <c r="Q167" s="8"/>
      <c r="R167" s="8"/>
      <c r="S167" s="8"/>
      <c r="T167" s="8"/>
      <c r="U167" s="1"/>
      <c r="V167" s="13"/>
      <c r="W167" s="13"/>
      <c r="X167" s="13"/>
      <c r="Y167" s="13"/>
      <c r="Z167" s="13"/>
      <c r="AA167" s="13"/>
      <c r="AB167" s="1"/>
      <c r="AC167" s="13"/>
      <c r="AD167" s="13"/>
      <c r="AE167" s="13"/>
      <c r="AF167" s="13"/>
      <c r="AG167" s="13"/>
      <c r="AH167" s="13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</row>
    <row r="168" spans="1:55" x14ac:dyDescent="0.3">
      <c r="A168" s="1"/>
      <c r="B168" s="1"/>
      <c r="C168" s="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8"/>
      <c r="P168" s="8"/>
      <c r="Q168" s="8"/>
      <c r="R168" s="8"/>
      <c r="S168" s="8"/>
      <c r="T168" s="8"/>
      <c r="U168" s="1"/>
      <c r="V168" s="13"/>
      <c r="W168" s="13"/>
      <c r="X168" s="13"/>
      <c r="Y168" s="13"/>
      <c r="Z168" s="13"/>
      <c r="AA168" s="13"/>
      <c r="AB168" s="1"/>
      <c r="AC168" s="13"/>
      <c r="AD168" s="13"/>
      <c r="AE168" s="13"/>
      <c r="AF168" s="13"/>
      <c r="AG168" s="13"/>
      <c r="AH168" s="13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</row>
    <row r="169" spans="1:55" x14ac:dyDescent="0.3">
      <c r="A169" s="1"/>
      <c r="B169" s="1"/>
      <c r="C169" s="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8"/>
      <c r="P169" s="8"/>
      <c r="Q169" s="8"/>
      <c r="R169" s="8"/>
      <c r="S169" s="8"/>
      <c r="T169" s="8"/>
      <c r="U169" s="1"/>
      <c r="V169" s="13"/>
      <c r="W169" s="13"/>
      <c r="X169" s="13"/>
      <c r="Y169" s="13"/>
      <c r="Z169" s="13"/>
      <c r="AA169" s="13"/>
      <c r="AB169" s="1"/>
      <c r="AC169" s="13"/>
      <c r="AD169" s="13"/>
      <c r="AE169" s="13"/>
      <c r="AF169" s="13"/>
      <c r="AG169" s="13"/>
      <c r="AH169" s="13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</row>
    <row r="170" spans="1:55" x14ac:dyDescent="0.3">
      <c r="A170" s="1"/>
      <c r="B170" s="1"/>
      <c r="C170" s="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8"/>
      <c r="P170" s="8"/>
      <c r="Q170" s="8"/>
      <c r="R170" s="8"/>
      <c r="S170" s="8"/>
      <c r="T170" s="8"/>
      <c r="U170" s="1"/>
      <c r="V170" s="13"/>
      <c r="W170" s="13"/>
      <c r="X170" s="13"/>
      <c r="Y170" s="13"/>
      <c r="Z170" s="13"/>
      <c r="AA170" s="13"/>
      <c r="AB170" s="1"/>
      <c r="AC170" s="13"/>
      <c r="AD170" s="13"/>
      <c r="AE170" s="13"/>
      <c r="AF170" s="13"/>
      <c r="AG170" s="13"/>
      <c r="AH170" s="13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</row>
    <row r="171" spans="1:55" x14ac:dyDescent="0.3">
      <c r="A171" s="1"/>
      <c r="B171" s="1"/>
      <c r="C171" s="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8"/>
      <c r="P171" s="8"/>
      <c r="Q171" s="8"/>
      <c r="R171" s="8"/>
      <c r="S171" s="8"/>
      <c r="T171" s="8"/>
      <c r="U171" s="1"/>
      <c r="V171" s="13"/>
      <c r="W171" s="13"/>
      <c r="X171" s="13"/>
      <c r="Y171" s="13"/>
      <c r="Z171" s="13"/>
      <c r="AA171" s="13"/>
      <c r="AB171" s="1"/>
      <c r="AC171" s="13"/>
      <c r="AD171" s="13"/>
      <c r="AE171" s="13"/>
      <c r="AF171" s="13"/>
      <c r="AG171" s="13"/>
      <c r="AH171" s="13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</row>
    <row r="172" spans="1:55" x14ac:dyDescent="0.3">
      <c r="A172" s="1"/>
      <c r="B172" s="1"/>
      <c r="C172" s="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8"/>
      <c r="P172" s="8"/>
      <c r="Q172" s="8"/>
      <c r="R172" s="8"/>
      <c r="S172" s="8"/>
      <c r="T172" s="8"/>
      <c r="U172" s="1"/>
      <c r="V172" s="13"/>
      <c r="W172" s="13"/>
      <c r="X172" s="13"/>
      <c r="Y172" s="13"/>
      <c r="Z172" s="13"/>
      <c r="AA172" s="13"/>
      <c r="AB172" s="1"/>
      <c r="AC172" s="13"/>
      <c r="AD172" s="13"/>
      <c r="AE172" s="13"/>
      <c r="AF172" s="13"/>
      <c r="AG172" s="13"/>
      <c r="AH172" s="13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</row>
    <row r="173" spans="1:55" x14ac:dyDescent="0.3">
      <c r="A173" s="1"/>
      <c r="B173" s="1"/>
      <c r="C173" s="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8"/>
      <c r="P173" s="8"/>
      <c r="Q173" s="8"/>
      <c r="R173" s="8"/>
      <c r="S173" s="8"/>
      <c r="T173" s="8"/>
      <c r="U173" s="1"/>
      <c r="V173" s="13"/>
      <c r="W173" s="13"/>
      <c r="X173" s="13"/>
      <c r="Y173" s="13"/>
      <c r="Z173" s="13"/>
      <c r="AA173" s="13"/>
      <c r="AB173" s="1"/>
      <c r="AC173" s="13"/>
      <c r="AD173" s="13"/>
      <c r="AE173" s="13"/>
      <c r="AF173" s="13"/>
      <c r="AG173" s="13"/>
      <c r="AH173" s="13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</row>
    <row r="174" spans="1:55" x14ac:dyDescent="0.3">
      <c r="A174" s="1"/>
      <c r="B174" s="1"/>
      <c r="C174" s="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8"/>
      <c r="P174" s="8"/>
      <c r="Q174" s="8"/>
      <c r="R174" s="8"/>
      <c r="S174" s="8"/>
      <c r="T174" s="8"/>
      <c r="U174" s="1"/>
      <c r="V174" s="13"/>
      <c r="W174" s="13"/>
      <c r="X174" s="13"/>
      <c r="Y174" s="13"/>
      <c r="Z174" s="13"/>
      <c r="AA174" s="13"/>
      <c r="AB174" s="1"/>
      <c r="AC174" s="13"/>
      <c r="AD174" s="13"/>
      <c r="AE174" s="13"/>
      <c r="AF174" s="13"/>
      <c r="AG174" s="13"/>
      <c r="AH174" s="13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</row>
    <row r="175" spans="1:55" x14ac:dyDescent="0.3">
      <c r="A175" s="1"/>
      <c r="B175" s="1"/>
      <c r="C175" s="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8"/>
      <c r="P175" s="8"/>
      <c r="Q175" s="8"/>
      <c r="R175" s="8"/>
      <c r="S175" s="8"/>
      <c r="T175" s="8"/>
      <c r="U175" s="1"/>
      <c r="V175" s="13"/>
      <c r="W175" s="13"/>
      <c r="X175" s="13"/>
      <c r="Y175" s="13"/>
      <c r="Z175" s="13"/>
      <c r="AA175" s="13"/>
      <c r="AB175" s="1"/>
      <c r="AC175" s="13"/>
      <c r="AD175" s="13"/>
      <c r="AE175" s="13"/>
      <c r="AF175" s="13"/>
      <c r="AG175" s="13"/>
      <c r="AH175" s="13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</row>
    <row r="176" spans="1:55" x14ac:dyDescent="0.3">
      <c r="A176" s="1"/>
      <c r="B176" s="1"/>
      <c r="C176" s="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8"/>
      <c r="P176" s="8"/>
      <c r="Q176" s="8"/>
      <c r="R176" s="8"/>
      <c r="S176" s="8"/>
      <c r="T176" s="8"/>
      <c r="U176" s="1"/>
      <c r="V176" s="13"/>
      <c r="W176" s="13"/>
      <c r="X176" s="13"/>
      <c r="Y176" s="13"/>
      <c r="Z176" s="13"/>
      <c r="AA176" s="13"/>
      <c r="AB176" s="1"/>
      <c r="AC176" s="13"/>
      <c r="AD176" s="13"/>
      <c r="AE176" s="13"/>
      <c r="AF176" s="13"/>
      <c r="AG176" s="13"/>
      <c r="AH176" s="13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</row>
    <row r="177" spans="1:55" x14ac:dyDescent="0.3">
      <c r="A177" s="1"/>
      <c r="B177" s="1"/>
      <c r="C177" s="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8"/>
      <c r="P177" s="8"/>
      <c r="Q177" s="8"/>
      <c r="R177" s="8"/>
      <c r="S177" s="8"/>
      <c r="T177" s="8"/>
      <c r="U177" s="1"/>
      <c r="V177" s="13"/>
      <c r="W177" s="13"/>
      <c r="X177" s="13"/>
      <c r="Y177" s="13"/>
      <c r="Z177" s="13"/>
      <c r="AA177" s="13"/>
      <c r="AB177" s="1"/>
      <c r="AC177" s="13"/>
      <c r="AD177" s="13"/>
      <c r="AE177" s="13"/>
      <c r="AF177" s="13"/>
      <c r="AG177" s="13"/>
      <c r="AH177" s="13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</row>
    <row r="178" spans="1:55" x14ac:dyDescent="0.3">
      <c r="A178" s="1"/>
      <c r="B178" s="1"/>
      <c r="C178" s="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8"/>
      <c r="P178" s="8"/>
      <c r="Q178" s="8"/>
      <c r="R178" s="8"/>
      <c r="S178" s="8"/>
      <c r="T178" s="8"/>
      <c r="U178" s="1"/>
      <c r="V178" s="13"/>
      <c r="W178" s="13"/>
      <c r="X178" s="13"/>
      <c r="Y178" s="13"/>
      <c r="Z178" s="13"/>
      <c r="AA178" s="13"/>
      <c r="AB178" s="1"/>
      <c r="AC178" s="13"/>
      <c r="AD178" s="13"/>
      <c r="AE178" s="13"/>
      <c r="AF178" s="13"/>
      <c r="AG178" s="13"/>
      <c r="AH178" s="13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</row>
    <row r="179" spans="1:55" x14ac:dyDescent="0.3">
      <c r="A179" s="1"/>
      <c r="B179" s="1"/>
      <c r="C179" s="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8"/>
      <c r="P179" s="8"/>
      <c r="Q179" s="8"/>
      <c r="R179" s="8"/>
      <c r="S179" s="8"/>
      <c r="T179" s="8"/>
      <c r="U179" s="1"/>
      <c r="V179" s="13"/>
      <c r="W179" s="13"/>
      <c r="X179" s="13"/>
      <c r="Y179" s="13"/>
      <c r="Z179" s="13"/>
      <c r="AA179" s="13"/>
      <c r="AB179" s="1"/>
      <c r="AC179" s="13"/>
      <c r="AD179" s="13"/>
      <c r="AE179" s="13"/>
      <c r="AF179" s="13"/>
      <c r="AG179" s="13"/>
      <c r="AH179" s="13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</row>
    <row r="180" spans="1:55" x14ac:dyDescent="0.3">
      <c r="A180" s="1"/>
      <c r="B180" s="1"/>
      <c r="C180" s="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8"/>
      <c r="P180" s="8"/>
      <c r="Q180" s="8"/>
      <c r="R180" s="8"/>
      <c r="S180" s="8"/>
      <c r="T180" s="8"/>
      <c r="U180" s="1"/>
      <c r="V180" s="13"/>
      <c r="W180" s="13"/>
      <c r="X180" s="13"/>
      <c r="Y180" s="13"/>
      <c r="Z180" s="13"/>
      <c r="AA180" s="13"/>
      <c r="AB180" s="1"/>
      <c r="AC180" s="13"/>
      <c r="AD180" s="13"/>
      <c r="AE180" s="13"/>
      <c r="AF180" s="13"/>
      <c r="AG180" s="13"/>
      <c r="AH180" s="13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</row>
    <row r="181" spans="1:55" x14ac:dyDescent="0.3">
      <c r="A181" s="1"/>
      <c r="B181" s="1"/>
      <c r="C181" s="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8"/>
      <c r="P181" s="8"/>
      <c r="Q181" s="8"/>
      <c r="R181" s="8"/>
      <c r="S181" s="8"/>
      <c r="T181" s="8"/>
      <c r="U181" s="1"/>
      <c r="V181" s="13"/>
      <c r="W181" s="13"/>
      <c r="X181" s="13"/>
      <c r="Y181" s="13"/>
      <c r="Z181" s="13"/>
      <c r="AA181" s="13"/>
      <c r="AB181" s="1"/>
      <c r="AC181" s="13"/>
      <c r="AD181" s="13"/>
      <c r="AE181" s="13"/>
      <c r="AF181" s="13"/>
      <c r="AG181" s="13"/>
      <c r="AH181" s="13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</row>
    <row r="182" spans="1:55" x14ac:dyDescent="0.3">
      <c r="A182" s="1"/>
      <c r="B182" s="1"/>
      <c r="C182" s="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8"/>
      <c r="P182" s="8"/>
      <c r="Q182" s="8"/>
      <c r="R182" s="8"/>
      <c r="S182" s="8"/>
      <c r="T182" s="8"/>
      <c r="U182" s="1"/>
      <c r="V182" s="13"/>
      <c r="W182" s="13"/>
      <c r="X182" s="13"/>
      <c r="Y182" s="13"/>
      <c r="Z182" s="13"/>
      <c r="AA182" s="13"/>
      <c r="AB182" s="1"/>
      <c r="AC182" s="13"/>
      <c r="AD182" s="13"/>
      <c r="AE182" s="13"/>
      <c r="AF182" s="13"/>
      <c r="AG182" s="13"/>
      <c r="AH182" s="13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</row>
    <row r="183" spans="1:55" x14ac:dyDescent="0.3">
      <c r="A183" s="1"/>
      <c r="B183" s="1"/>
      <c r="C183" s="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8"/>
      <c r="P183" s="8"/>
      <c r="Q183" s="8"/>
      <c r="R183" s="8"/>
      <c r="S183" s="8"/>
      <c r="T183" s="8"/>
      <c r="U183" s="1"/>
      <c r="V183" s="13"/>
      <c r="W183" s="13"/>
      <c r="X183" s="13"/>
      <c r="Y183" s="13"/>
      <c r="Z183" s="13"/>
      <c r="AA183" s="13"/>
      <c r="AB183" s="1"/>
      <c r="AC183" s="13"/>
      <c r="AD183" s="13"/>
      <c r="AE183" s="13"/>
      <c r="AF183" s="13"/>
      <c r="AG183" s="13"/>
      <c r="AH183" s="13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</row>
    <row r="184" spans="1:55" x14ac:dyDescent="0.3">
      <c r="A184" s="1"/>
      <c r="B184" s="1"/>
      <c r="C184" s="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8"/>
      <c r="P184" s="8"/>
      <c r="Q184" s="8"/>
      <c r="R184" s="8"/>
      <c r="S184" s="8"/>
      <c r="T184" s="8"/>
      <c r="U184" s="1"/>
      <c r="V184" s="13"/>
      <c r="W184" s="13"/>
      <c r="X184" s="13"/>
      <c r="Y184" s="13"/>
      <c r="Z184" s="13"/>
      <c r="AA184" s="13"/>
      <c r="AB184" s="1"/>
      <c r="AC184" s="13"/>
      <c r="AD184" s="13"/>
      <c r="AE184" s="13"/>
      <c r="AF184" s="13"/>
      <c r="AG184" s="13"/>
      <c r="AH184" s="13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</row>
    <row r="185" spans="1:55" x14ac:dyDescent="0.3">
      <c r="A185" s="1"/>
      <c r="B185" s="1"/>
      <c r="C185" s="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8"/>
      <c r="P185" s="8"/>
      <c r="Q185" s="8"/>
      <c r="R185" s="8"/>
      <c r="S185" s="8"/>
      <c r="T185" s="8"/>
      <c r="U185" s="1"/>
      <c r="V185" s="13"/>
      <c r="W185" s="13"/>
      <c r="X185" s="13"/>
      <c r="Y185" s="13"/>
      <c r="Z185" s="13"/>
      <c r="AA185" s="13"/>
      <c r="AB185" s="1"/>
      <c r="AC185" s="13"/>
      <c r="AD185" s="13"/>
      <c r="AE185" s="13"/>
      <c r="AF185" s="13"/>
      <c r="AG185" s="13"/>
      <c r="AH185" s="13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</row>
    <row r="186" spans="1:55" x14ac:dyDescent="0.3">
      <c r="A186" s="1"/>
      <c r="B186" s="1"/>
      <c r="C186" s="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8"/>
      <c r="P186" s="8"/>
      <c r="Q186" s="8"/>
      <c r="R186" s="8"/>
      <c r="S186" s="8"/>
      <c r="T186" s="8"/>
      <c r="U186" s="1"/>
      <c r="V186" s="13"/>
      <c r="W186" s="13"/>
      <c r="X186" s="13"/>
      <c r="Y186" s="13"/>
      <c r="Z186" s="13"/>
      <c r="AA186" s="13"/>
      <c r="AB186" s="1"/>
      <c r="AC186" s="13"/>
      <c r="AD186" s="13"/>
      <c r="AE186" s="13"/>
      <c r="AF186" s="13"/>
      <c r="AG186" s="13"/>
      <c r="AH186" s="13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</row>
    <row r="187" spans="1:55" x14ac:dyDescent="0.3">
      <c r="A187" s="1"/>
      <c r="B187" s="1"/>
      <c r="C187" s="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8"/>
      <c r="P187" s="8"/>
      <c r="Q187" s="8"/>
      <c r="R187" s="8"/>
      <c r="S187" s="8"/>
      <c r="T187" s="8"/>
      <c r="U187" s="1"/>
      <c r="V187" s="13"/>
      <c r="W187" s="13"/>
      <c r="X187" s="13"/>
      <c r="Y187" s="13"/>
      <c r="Z187" s="13"/>
      <c r="AA187" s="13"/>
      <c r="AB187" s="1"/>
      <c r="AC187" s="13"/>
      <c r="AD187" s="13"/>
      <c r="AE187" s="13"/>
      <c r="AF187" s="13"/>
      <c r="AG187" s="13"/>
      <c r="AH187" s="13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</row>
    <row r="188" spans="1:55" x14ac:dyDescent="0.3">
      <c r="A188" s="1"/>
      <c r="B188" s="1"/>
      <c r="C188" s="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8"/>
      <c r="P188" s="8"/>
      <c r="Q188" s="8"/>
      <c r="R188" s="8"/>
      <c r="S188" s="8"/>
      <c r="T188" s="8"/>
      <c r="U188" s="1"/>
      <c r="V188" s="13"/>
      <c r="W188" s="13"/>
      <c r="X188" s="13"/>
      <c r="Y188" s="13"/>
      <c r="Z188" s="13"/>
      <c r="AA188" s="13"/>
      <c r="AB188" s="1"/>
      <c r="AC188" s="13"/>
      <c r="AD188" s="13"/>
      <c r="AE188" s="13"/>
      <c r="AF188" s="13"/>
      <c r="AG188" s="13"/>
      <c r="AH188" s="13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</row>
    <row r="189" spans="1:55" x14ac:dyDescent="0.3">
      <c r="A189" s="1"/>
      <c r="B189" s="1"/>
      <c r="C189" s="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8"/>
      <c r="P189" s="8"/>
      <c r="Q189" s="8"/>
      <c r="R189" s="8"/>
      <c r="S189" s="8"/>
      <c r="T189" s="8"/>
      <c r="U189" s="1"/>
      <c r="V189" s="13"/>
      <c r="W189" s="13"/>
      <c r="X189" s="13"/>
      <c r="Y189" s="13"/>
      <c r="Z189" s="13"/>
      <c r="AA189" s="13"/>
      <c r="AB189" s="1"/>
      <c r="AC189" s="13"/>
      <c r="AD189" s="13"/>
      <c r="AE189" s="13"/>
      <c r="AF189" s="13"/>
      <c r="AG189" s="13"/>
      <c r="AH189" s="13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</row>
    <row r="190" spans="1:55" x14ac:dyDescent="0.3">
      <c r="A190" s="1"/>
      <c r="B190" s="1"/>
      <c r="C190" s="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8"/>
      <c r="P190" s="8"/>
      <c r="Q190" s="8"/>
      <c r="R190" s="8"/>
      <c r="S190" s="8"/>
      <c r="T190" s="8"/>
      <c r="U190" s="1"/>
      <c r="V190" s="13"/>
      <c r="W190" s="13"/>
      <c r="X190" s="13"/>
      <c r="Y190" s="13"/>
      <c r="Z190" s="13"/>
      <c r="AA190" s="13"/>
      <c r="AB190" s="1"/>
      <c r="AC190" s="13"/>
      <c r="AD190" s="13"/>
      <c r="AE190" s="13"/>
      <c r="AF190" s="13"/>
      <c r="AG190" s="13"/>
      <c r="AH190" s="13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</row>
    <row r="191" spans="1:55" x14ac:dyDescent="0.3">
      <c r="A191" s="1"/>
      <c r="B191" s="1"/>
      <c r="C191" s="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8"/>
      <c r="P191" s="8"/>
      <c r="Q191" s="8"/>
      <c r="R191" s="8"/>
      <c r="S191" s="8"/>
      <c r="T191" s="8"/>
      <c r="U191" s="1"/>
      <c r="V191" s="13"/>
      <c r="W191" s="13"/>
      <c r="X191" s="13"/>
      <c r="Y191" s="13"/>
      <c r="Z191" s="13"/>
      <c r="AA191" s="13"/>
      <c r="AB191" s="1"/>
      <c r="AC191" s="13"/>
      <c r="AD191" s="13"/>
      <c r="AE191" s="13"/>
      <c r="AF191" s="13"/>
      <c r="AG191" s="13"/>
      <c r="AH191" s="13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</row>
    <row r="192" spans="1:55" x14ac:dyDescent="0.3">
      <c r="A192" s="1"/>
      <c r="B192" s="1"/>
      <c r="C192" s="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8"/>
      <c r="P192" s="8"/>
      <c r="Q192" s="8"/>
      <c r="R192" s="8"/>
      <c r="S192" s="8"/>
      <c r="T192" s="8"/>
      <c r="U192" s="1"/>
      <c r="V192" s="13"/>
      <c r="W192" s="13"/>
      <c r="X192" s="13"/>
      <c r="Y192" s="13"/>
      <c r="Z192" s="13"/>
      <c r="AA192" s="13"/>
      <c r="AB192" s="1"/>
      <c r="AC192" s="13"/>
      <c r="AD192" s="13"/>
      <c r="AE192" s="13"/>
      <c r="AF192" s="13"/>
      <c r="AG192" s="13"/>
      <c r="AH192" s="13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</row>
    <row r="193" spans="1:55" x14ac:dyDescent="0.3">
      <c r="A193" s="1"/>
      <c r="B193" s="1"/>
      <c r="C193" s="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8"/>
      <c r="P193" s="8"/>
      <c r="Q193" s="8"/>
      <c r="R193" s="8"/>
      <c r="S193" s="8"/>
      <c r="T193" s="8"/>
      <c r="U193" s="1"/>
      <c r="V193" s="13"/>
      <c r="W193" s="13"/>
      <c r="X193" s="13"/>
      <c r="Y193" s="13"/>
      <c r="Z193" s="13"/>
      <c r="AA193" s="13"/>
      <c r="AB193" s="1"/>
      <c r="AC193" s="13"/>
      <c r="AD193" s="13"/>
      <c r="AE193" s="13"/>
      <c r="AF193" s="13"/>
      <c r="AG193" s="13"/>
      <c r="AH193" s="13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</row>
    <row r="194" spans="1:55" x14ac:dyDescent="0.3">
      <c r="A194" s="1"/>
      <c r="B194" s="1"/>
      <c r="C194" s="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8"/>
      <c r="P194" s="8"/>
      <c r="Q194" s="8"/>
      <c r="R194" s="8"/>
      <c r="S194" s="8"/>
      <c r="T194" s="8"/>
      <c r="U194" s="1"/>
      <c r="V194" s="13"/>
      <c r="W194" s="13"/>
      <c r="X194" s="13"/>
      <c r="Y194" s="13"/>
      <c r="Z194" s="13"/>
      <c r="AA194" s="13"/>
      <c r="AB194" s="1"/>
      <c r="AC194" s="13"/>
      <c r="AD194" s="13"/>
      <c r="AE194" s="13"/>
      <c r="AF194" s="13"/>
      <c r="AG194" s="13"/>
      <c r="AH194" s="13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</row>
    <row r="195" spans="1:55" x14ac:dyDescent="0.3">
      <c r="A195" s="1"/>
      <c r="B195" s="1"/>
      <c r="C195" s="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8"/>
      <c r="P195" s="8"/>
      <c r="Q195" s="8"/>
      <c r="R195" s="8"/>
      <c r="S195" s="8"/>
      <c r="T195" s="8"/>
      <c r="U195" s="1"/>
      <c r="V195" s="13"/>
      <c r="W195" s="13"/>
      <c r="X195" s="13"/>
      <c r="Y195" s="13"/>
      <c r="Z195" s="13"/>
      <c r="AA195" s="13"/>
      <c r="AB195" s="1"/>
      <c r="AC195" s="13"/>
      <c r="AD195" s="13"/>
      <c r="AE195" s="13"/>
      <c r="AF195" s="13"/>
      <c r="AG195" s="13"/>
      <c r="AH195" s="13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</row>
    <row r="196" spans="1:55" x14ac:dyDescent="0.3">
      <c r="A196" s="1"/>
      <c r="B196" s="1"/>
      <c r="C196" s="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8"/>
      <c r="P196" s="8"/>
      <c r="Q196" s="8"/>
      <c r="R196" s="8"/>
      <c r="S196" s="8"/>
      <c r="T196" s="8"/>
      <c r="U196" s="1"/>
      <c r="V196" s="13"/>
      <c r="W196" s="13"/>
      <c r="X196" s="13"/>
      <c r="Y196" s="13"/>
      <c r="Z196" s="13"/>
      <c r="AA196" s="13"/>
      <c r="AB196" s="1"/>
      <c r="AC196" s="13"/>
      <c r="AD196" s="13"/>
      <c r="AE196" s="13"/>
      <c r="AF196" s="13"/>
      <c r="AG196" s="13"/>
      <c r="AH196" s="13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</row>
    <row r="197" spans="1:55" x14ac:dyDescent="0.3">
      <c r="A197" s="1"/>
      <c r="B197" s="1"/>
      <c r="C197" s="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8"/>
      <c r="P197" s="8"/>
      <c r="Q197" s="8"/>
      <c r="R197" s="8"/>
      <c r="S197" s="8"/>
      <c r="T197" s="8"/>
      <c r="U197" s="1"/>
      <c r="V197" s="13"/>
      <c r="W197" s="13"/>
      <c r="X197" s="13"/>
      <c r="Y197" s="13"/>
      <c r="Z197" s="13"/>
      <c r="AA197" s="13"/>
      <c r="AB197" s="1"/>
      <c r="AC197" s="13"/>
      <c r="AD197" s="13"/>
      <c r="AE197" s="13"/>
      <c r="AF197" s="13"/>
      <c r="AG197" s="13"/>
      <c r="AH197" s="13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</row>
    <row r="198" spans="1:55" x14ac:dyDescent="0.3">
      <c r="A198" s="1"/>
      <c r="B198" s="1"/>
      <c r="C198" s="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8"/>
      <c r="P198" s="8"/>
      <c r="Q198" s="8"/>
      <c r="R198" s="8"/>
      <c r="S198" s="8"/>
      <c r="T198" s="8"/>
      <c r="U198" s="1"/>
      <c r="V198" s="13"/>
      <c r="W198" s="13"/>
      <c r="X198" s="13"/>
      <c r="Y198" s="13"/>
      <c r="Z198" s="13"/>
      <c r="AA198" s="13"/>
      <c r="AB198" s="1"/>
      <c r="AC198" s="13"/>
      <c r="AD198" s="13"/>
      <c r="AE198" s="13"/>
      <c r="AF198" s="13"/>
      <c r="AG198" s="13"/>
      <c r="AH198" s="13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</row>
    <row r="199" spans="1:55" x14ac:dyDescent="0.3">
      <c r="A199" s="1"/>
      <c r="B199" s="1"/>
      <c r="C199" s="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8"/>
      <c r="P199" s="8"/>
      <c r="Q199" s="8"/>
      <c r="R199" s="8"/>
      <c r="S199" s="8"/>
      <c r="T199" s="8"/>
      <c r="U199" s="1"/>
      <c r="V199" s="13"/>
      <c r="W199" s="13"/>
      <c r="X199" s="13"/>
      <c r="Y199" s="13"/>
      <c r="Z199" s="13"/>
      <c r="AA199" s="13"/>
      <c r="AB199" s="1"/>
      <c r="AC199" s="13"/>
      <c r="AD199" s="13"/>
      <c r="AE199" s="13"/>
      <c r="AF199" s="13"/>
      <c r="AG199" s="13"/>
      <c r="AH199" s="13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</row>
    <row r="200" spans="1:55" x14ac:dyDescent="0.3">
      <c r="A200" s="1"/>
      <c r="B200" s="1"/>
      <c r="C200" s="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8"/>
      <c r="P200" s="8"/>
      <c r="Q200" s="8"/>
      <c r="R200" s="8"/>
      <c r="S200" s="8"/>
      <c r="T200" s="8"/>
      <c r="U200" s="1"/>
      <c r="V200" s="13"/>
      <c r="W200" s="13"/>
      <c r="X200" s="13"/>
      <c r="Y200" s="13"/>
      <c r="Z200" s="13"/>
      <c r="AA200" s="13"/>
      <c r="AB200" s="1"/>
      <c r="AC200" s="13"/>
      <c r="AD200" s="13"/>
      <c r="AE200" s="13"/>
      <c r="AF200" s="13"/>
      <c r="AG200" s="13"/>
      <c r="AH200" s="13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</row>
    <row r="201" spans="1:55" x14ac:dyDescent="0.3">
      <c r="A201" s="1"/>
      <c r="B201" s="1"/>
      <c r="C201" s="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8"/>
      <c r="P201" s="8"/>
      <c r="Q201" s="8"/>
      <c r="R201" s="8"/>
      <c r="S201" s="8"/>
      <c r="T201" s="8"/>
      <c r="U201" s="1"/>
      <c r="V201" s="13"/>
      <c r="W201" s="13"/>
      <c r="X201" s="13"/>
      <c r="Y201" s="13"/>
      <c r="Z201" s="13"/>
      <c r="AA201" s="13"/>
      <c r="AB201" s="1"/>
      <c r="AC201" s="13"/>
      <c r="AD201" s="13"/>
      <c r="AE201" s="13"/>
      <c r="AF201" s="13"/>
      <c r="AG201" s="13"/>
      <c r="AH201" s="13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</row>
    <row r="202" spans="1:55" x14ac:dyDescent="0.3">
      <c r="A202" s="1"/>
      <c r="B202" s="1"/>
      <c r="C202" s="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8"/>
      <c r="P202" s="8"/>
      <c r="Q202" s="8"/>
      <c r="R202" s="8"/>
      <c r="S202" s="8"/>
      <c r="T202" s="8"/>
      <c r="U202" s="1"/>
      <c r="V202" s="13"/>
      <c r="W202" s="13"/>
      <c r="X202" s="13"/>
      <c r="Y202" s="13"/>
      <c r="Z202" s="13"/>
      <c r="AA202" s="13"/>
      <c r="AB202" s="1"/>
      <c r="AC202" s="13"/>
      <c r="AD202" s="13"/>
      <c r="AE202" s="13"/>
      <c r="AF202" s="13"/>
      <c r="AG202" s="13"/>
      <c r="AH202" s="13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</row>
    <row r="203" spans="1:55" x14ac:dyDescent="0.3">
      <c r="A203" s="1"/>
      <c r="B203" s="1"/>
      <c r="C203" s="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8"/>
      <c r="P203" s="8"/>
      <c r="Q203" s="8"/>
      <c r="R203" s="8"/>
      <c r="S203" s="8"/>
      <c r="T203" s="8"/>
      <c r="U203" s="1"/>
      <c r="V203" s="13"/>
      <c r="W203" s="13"/>
      <c r="X203" s="13"/>
      <c r="Y203" s="13"/>
      <c r="Z203" s="13"/>
      <c r="AA203" s="13"/>
      <c r="AB203" s="1"/>
      <c r="AC203" s="13"/>
      <c r="AD203" s="13"/>
      <c r="AE203" s="13"/>
      <c r="AF203" s="13"/>
      <c r="AG203" s="13"/>
      <c r="AH203" s="13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</row>
    <row r="204" spans="1:55" x14ac:dyDescent="0.3">
      <c r="A204" s="1"/>
      <c r="B204" s="1"/>
      <c r="C204" s="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8"/>
      <c r="P204" s="8"/>
      <c r="Q204" s="8"/>
      <c r="R204" s="8"/>
      <c r="S204" s="8"/>
      <c r="T204" s="8"/>
      <c r="U204" s="1"/>
      <c r="V204" s="13"/>
      <c r="W204" s="13"/>
      <c r="X204" s="13"/>
      <c r="Y204" s="13"/>
      <c r="Z204" s="13"/>
      <c r="AA204" s="13"/>
      <c r="AB204" s="1"/>
      <c r="AC204" s="13"/>
      <c r="AD204" s="13"/>
      <c r="AE204" s="13"/>
      <c r="AF204" s="13"/>
      <c r="AG204" s="13"/>
      <c r="AH204" s="13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</row>
    <row r="205" spans="1:55" x14ac:dyDescent="0.3">
      <c r="A205" s="1"/>
      <c r="B205" s="1"/>
      <c r="C205" s="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8"/>
      <c r="P205" s="8"/>
      <c r="Q205" s="8"/>
      <c r="R205" s="8"/>
      <c r="S205" s="8"/>
      <c r="T205" s="8"/>
      <c r="U205" s="1"/>
      <c r="V205" s="13"/>
      <c r="W205" s="13"/>
      <c r="X205" s="13"/>
      <c r="Y205" s="13"/>
      <c r="Z205" s="13"/>
      <c r="AA205" s="13"/>
      <c r="AB205" s="1"/>
      <c r="AC205" s="13"/>
      <c r="AD205" s="13"/>
      <c r="AE205" s="13"/>
      <c r="AF205" s="13"/>
      <c r="AG205" s="13"/>
      <c r="AH205" s="13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</row>
    <row r="206" spans="1:55" x14ac:dyDescent="0.3">
      <c r="A206" s="1"/>
      <c r="B206" s="1"/>
      <c r="C206" s="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8"/>
      <c r="P206" s="8"/>
      <c r="Q206" s="8"/>
      <c r="R206" s="8"/>
      <c r="S206" s="8"/>
      <c r="T206" s="8"/>
      <c r="U206" s="1"/>
      <c r="V206" s="13"/>
      <c r="W206" s="13"/>
      <c r="X206" s="13"/>
      <c r="Y206" s="13"/>
      <c r="Z206" s="13"/>
      <c r="AA206" s="13"/>
      <c r="AB206" s="1"/>
      <c r="AC206" s="13"/>
      <c r="AD206" s="13"/>
      <c r="AE206" s="13"/>
      <c r="AF206" s="13"/>
      <c r="AG206" s="13"/>
      <c r="AH206" s="13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</row>
    <row r="207" spans="1:55" x14ac:dyDescent="0.3">
      <c r="A207" s="1"/>
      <c r="B207" s="1"/>
      <c r="C207" s="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8"/>
      <c r="P207" s="8"/>
      <c r="Q207" s="8"/>
      <c r="R207" s="8"/>
      <c r="S207" s="8"/>
      <c r="T207" s="8"/>
      <c r="U207" s="1"/>
      <c r="V207" s="13"/>
      <c r="W207" s="13"/>
      <c r="X207" s="13"/>
      <c r="Y207" s="13"/>
      <c r="Z207" s="13"/>
      <c r="AA207" s="13"/>
      <c r="AB207" s="1"/>
      <c r="AC207" s="13"/>
      <c r="AD207" s="13"/>
      <c r="AE207" s="13"/>
      <c r="AF207" s="13"/>
      <c r="AG207" s="13"/>
      <c r="AH207" s="13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</row>
    <row r="208" spans="1:55" x14ac:dyDescent="0.3">
      <c r="A208" s="1"/>
      <c r="B208" s="1"/>
      <c r="C208" s="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8"/>
      <c r="P208" s="8"/>
      <c r="Q208" s="8"/>
      <c r="R208" s="8"/>
      <c r="S208" s="8"/>
      <c r="T208" s="8"/>
      <c r="U208" s="1"/>
      <c r="V208" s="13"/>
      <c r="W208" s="13"/>
      <c r="X208" s="13"/>
      <c r="Y208" s="13"/>
      <c r="Z208" s="13"/>
      <c r="AA208" s="13"/>
      <c r="AB208" s="1"/>
      <c r="AC208" s="13"/>
      <c r="AD208" s="13"/>
      <c r="AE208" s="13"/>
      <c r="AF208" s="13"/>
      <c r="AG208" s="13"/>
      <c r="AH208" s="13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</row>
    <row r="209" spans="1:55" x14ac:dyDescent="0.3">
      <c r="A209" s="1"/>
      <c r="B209" s="1"/>
      <c r="C209" s="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8"/>
      <c r="P209" s="8"/>
      <c r="Q209" s="8"/>
      <c r="R209" s="8"/>
      <c r="S209" s="8"/>
      <c r="T209" s="8"/>
      <c r="U209" s="1"/>
      <c r="V209" s="13"/>
      <c r="W209" s="13"/>
      <c r="X209" s="13"/>
      <c r="Y209" s="13"/>
      <c r="Z209" s="13"/>
      <c r="AA209" s="13"/>
      <c r="AB209" s="1"/>
      <c r="AC209" s="13"/>
      <c r="AD209" s="13"/>
      <c r="AE209" s="13"/>
      <c r="AF209" s="13"/>
      <c r="AG209" s="13"/>
      <c r="AH209" s="13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</row>
    <row r="210" spans="1:55" x14ac:dyDescent="0.3">
      <c r="A210" s="1"/>
      <c r="B210" s="1"/>
      <c r="C210" s="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8"/>
      <c r="P210" s="8"/>
      <c r="Q210" s="8"/>
      <c r="R210" s="8"/>
      <c r="S210" s="8"/>
      <c r="T210" s="8"/>
      <c r="U210" s="1"/>
      <c r="V210" s="13"/>
      <c r="W210" s="13"/>
      <c r="X210" s="13"/>
      <c r="Y210" s="13"/>
      <c r="Z210" s="13"/>
      <c r="AA210" s="13"/>
      <c r="AB210" s="1"/>
      <c r="AC210" s="13"/>
      <c r="AD210" s="13"/>
      <c r="AE210" s="13"/>
      <c r="AF210" s="13"/>
      <c r="AG210" s="13"/>
      <c r="AH210" s="13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</row>
    <row r="211" spans="1:55" x14ac:dyDescent="0.3">
      <c r="A211" s="1"/>
      <c r="B211" s="1"/>
      <c r="C211" s="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8"/>
      <c r="P211" s="8"/>
      <c r="Q211" s="8"/>
      <c r="R211" s="8"/>
      <c r="S211" s="8"/>
      <c r="T211" s="8"/>
      <c r="U211" s="1"/>
      <c r="V211" s="13"/>
      <c r="W211" s="13"/>
      <c r="X211" s="13"/>
      <c r="Y211" s="13"/>
      <c r="Z211" s="13"/>
      <c r="AA211" s="13"/>
      <c r="AB211" s="1"/>
      <c r="AC211" s="13"/>
      <c r="AD211" s="13"/>
      <c r="AE211" s="13"/>
      <c r="AF211" s="13"/>
      <c r="AG211" s="13"/>
      <c r="AH211" s="13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</row>
    <row r="212" spans="1:55" x14ac:dyDescent="0.3">
      <c r="A212" s="1"/>
      <c r="B212" s="1"/>
      <c r="C212" s="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8"/>
      <c r="P212" s="8"/>
      <c r="Q212" s="8"/>
      <c r="R212" s="8"/>
      <c r="S212" s="8"/>
      <c r="T212" s="8"/>
      <c r="U212" s="1"/>
      <c r="V212" s="13"/>
      <c r="W212" s="13"/>
      <c r="X212" s="13"/>
      <c r="Y212" s="13"/>
      <c r="Z212" s="13"/>
      <c r="AA212" s="13"/>
      <c r="AB212" s="1"/>
      <c r="AC212" s="13"/>
      <c r="AD212" s="13"/>
      <c r="AE212" s="13"/>
      <c r="AF212" s="13"/>
      <c r="AG212" s="13"/>
      <c r="AH212" s="13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</row>
    <row r="213" spans="1:55" x14ac:dyDescent="0.3">
      <c r="A213" s="1"/>
      <c r="B213" s="1"/>
      <c r="C213" s="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8"/>
      <c r="P213" s="8"/>
      <c r="Q213" s="8"/>
      <c r="R213" s="8"/>
      <c r="S213" s="8"/>
      <c r="T213" s="8"/>
      <c r="U213" s="1"/>
      <c r="V213" s="13"/>
      <c r="W213" s="13"/>
      <c r="X213" s="13"/>
      <c r="Y213" s="13"/>
      <c r="Z213" s="13"/>
      <c r="AA213" s="13"/>
      <c r="AB213" s="1"/>
      <c r="AC213" s="13"/>
      <c r="AD213" s="13"/>
      <c r="AE213" s="13"/>
      <c r="AF213" s="13"/>
      <c r="AG213" s="13"/>
      <c r="AH213" s="13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</row>
    <row r="214" spans="1:55" x14ac:dyDescent="0.3">
      <c r="A214" s="1"/>
      <c r="B214" s="1"/>
      <c r="C214" s="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8"/>
      <c r="P214" s="8"/>
      <c r="Q214" s="8"/>
      <c r="R214" s="8"/>
      <c r="S214" s="8"/>
      <c r="T214" s="8"/>
      <c r="U214" s="1"/>
      <c r="V214" s="13"/>
      <c r="W214" s="13"/>
      <c r="X214" s="13"/>
      <c r="Y214" s="13"/>
      <c r="Z214" s="13"/>
      <c r="AA214" s="13"/>
      <c r="AB214" s="1"/>
      <c r="AC214" s="13"/>
      <c r="AD214" s="13"/>
      <c r="AE214" s="13"/>
      <c r="AF214" s="13"/>
      <c r="AG214" s="13"/>
      <c r="AH214" s="13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</row>
    <row r="215" spans="1:55" x14ac:dyDescent="0.3">
      <c r="A215" s="1"/>
      <c r="B215" s="1"/>
      <c r="C215" s="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8"/>
      <c r="P215" s="8"/>
      <c r="Q215" s="8"/>
      <c r="R215" s="8"/>
      <c r="S215" s="8"/>
      <c r="T215" s="8"/>
      <c r="U215" s="1"/>
      <c r="V215" s="13"/>
      <c r="W215" s="13"/>
      <c r="X215" s="13"/>
      <c r="Y215" s="13"/>
      <c r="Z215" s="13"/>
      <c r="AA215" s="13"/>
      <c r="AB215" s="1"/>
      <c r="AC215" s="13"/>
      <c r="AD215" s="13"/>
      <c r="AE215" s="13"/>
      <c r="AF215" s="13"/>
      <c r="AG215" s="13"/>
      <c r="AH215" s="13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</row>
    <row r="216" spans="1:55" x14ac:dyDescent="0.3">
      <c r="A216" s="1"/>
      <c r="B216" s="1"/>
      <c r="C216" s="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8"/>
      <c r="P216" s="8"/>
      <c r="Q216" s="8"/>
      <c r="R216" s="8"/>
      <c r="S216" s="8"/>
      <c r="T216" s="8"/>
      <c r="U216" s="1"/>
      <c r="V216" s="13"/>
      <c r="W216" s="13"/>
      <c r="X216" s="13"/>
      <c r="Y216" s="13"/>
      <c r="Z216" s="13"/>
      <c r="AA216" s="13"/>
      <c r="AB216" s="1"/>
      <c r="AC216" s="13"/>
      <c r="AD216" s="13"/>
      <c r="AE216" s="13"/>
      <c r="AF216" s="13"/>
      <c r="AG216" s="13"/>
      <c r="AH216" s="13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</row>
    <row r="217" spans="1:55" x14ac:dyDescent="0.3">
      <c r="A217" s="1"/>
      <c r="B217" s="1"/>
      <c r="C217" s="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8"/>
      <c r="P217" s="8"/>
      <c r="Q217" s="8"/>
      <c r="R217" s="8"/>
      <c r="S217" s="8"/>
      <c r="T217" s="8"/>
      <c r="U217" s="1"/>
      <c r="V217" s="13"/>
      <c r="W217" s="13"/>
      <c r="X217" s="13"/>
      <c r="Y217" s="13"/>
      <c r="Z217" s="13"/>
      <c r="AA217" s="13"/>
      <c r="AB217" s="1"/>
      <c r="AC217" s="13"/>
      <c r="AD217" s="13"/>
      <c r="AE217" s="13"/>
      <c r="AF217" s="13"/>
      <c r="AG217" s="13"/>
      <c r="AH217" s="13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</row>
    <row r="218" spans="1:55" x14ac:dyDescent="0.3">
      <c r="A218" s="1"/>
      <c r="B218" s="1"/>
      <c r="C218" s="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8"/>
      <c r="P218" s="8"/>
      <c r="Q218" s="8"/>
      <c r="R218" s="8"/>
      <c r="S218" s="8"/>
      <c r="T218" s="8"/>
      <c r="U218" s="1"/>
      <c r="V218" s="13"/>
      <c r="W218" s="13"/>
      <c r="X218" s="13"/>
      <c r="Y218" s="13"/>
      <c r="Z218" s="13"/>
      <c r="AA218" s="13"/>
      <c r="AB218" s="1"/>
      <c r="AC218" s="13"/>
      <c r="AD218" s="13"/>
      <c r="AE218" s="13"/>
      <c r="AF218" s="13"/>
      <c r="AG218" s="13"/>
      <c r="AH218" s="13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</row>
    <row r="219" spans="1:55" x14ac:dyDescent="0.3">
      <c r="A219" s="1"/>
      <c r="B219" s="1"/>
      <c r="C219" s="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8"/>
      <c r="P219" s="8"/>
      <c r="Q219" s="8"/>
      <c r="R219" s="8"/>
      <c r="S219" s="8"/>
      <c r="T219" s="8"/>
      <c r="U219" s="1"/>
      <c r="V219" s="13"/>
      <c r="W219" s="13"/>
      <c r="X219" s="13"/>
      <c r="Y219" s="13"/>
      <c r="Z219" s="13"/>
      <c r="AA219" s="13"/>
      <c r="AB219" s="1"/>
      <c r="AC219" s="13"/>
      <c r="AD219" s="13"/>
      <c r="AE219" s="13"/>
      <c r="AF219" s="13"/>
      <c r="AG219" s="13"/>
      <c r="AH219" s="13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</row>
    <row r="220" spans="1:55" x14ac:dyDescent="0.3">
      <c r="A220" s="1"/>
      <c r="B220" s="1"/>
      <c r="C220" s="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8"/>
      <c r="P220" s="8"/>
      <c r="Q220" s="8"/>
      <c r="R220" s="8"/>
      <c r="S220" s="8"/>
      <c r="T220" s="8"/>
      <c r="U220" s="1"/>
      <c r="V220" s="13"/>
      <c r="W220" s="13"/>
      <c r="X220" s="13"/>
      <c r="Y220" s="13"/>
      <c r="Z220" s="13"/>
      <c r="AA220" s="13"/>
      <c r="AB220" s="1"/>
      <c r="AC220" s="13"/>
      <c r="AD220" s="13"/>
      <c r="AE220" s="13"/>
      <c r="AF220" s="13"/>
      <c r="AG220" s="13"/>
      <c r="AH220" s="13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</row>
    <row r="221" spans="1:55" x14ac:dyDescent="0.3">
      <c r="A221" s="1"/>
      <c r="B221" s="1"/>
      <c r="C221" s="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8"/>
      <c r="P221" s="8"/>
      <c r="Q221" s="8"/>
      <c r="R221" s="8"/>
      <c r="S221" s="8"/>
      <c r="T221" s="8"/>
      <c r="U221" s="1"/>
      <c r="V221" s="13"/>
      <c r="W221" s="13"/>
      <c r="X221" s="13"/>
      <c r="Y221" s="13"/>
      <c r="Z221" s="13"/>
      <c r="AA221" s="13"/>
      <c r="AB221" s="1"/>
      <c r="AC221" s="13"/>
      <c r="AD221" s="13"/>
      <c r="AE221" s="13"/>
      <c r="AF221" s="13"/>
      <c r="AG221" s="13"/>
      <c r="AH221" s="13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</row>
    <row r="222" spans="1:55" x14ac:dyDescent="0.3">
      <c r="A222" s="1"/>
      <c r="B222" s="1"/>
      <c r="C222" s="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8"/>
      <c r="P222" s="8"/>
      <c r="Q222" s="8"/>
      <c r="R222" s="8"/>
      <c r="S222" s="8"/>
      <c r="T222" s="8"/>
      <c r="U222" s="1"/>
      <c r="V222" s="13"/>
      <c r="W222" s="13"/>
      <c r="X222" s="13"/>
      <c r="Y222" s="13"/>
      <c r="Z222" s="13"/>
      <c r="AA222" s="13"/>
      <c r="AB222" s="1"/>
      <c r="AC222" s="13"/>
      <c r="AD222" s="13"/>
      <c r="AE222" s="13"/>
      <c r="AF222" s="13"/>
      <c r="AG222" s="13"/>
      <c r="AH222" s="13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</row>
    <row r="223" spans="1:55" x14ac:dyDescent="0.3">
      <c r="A223" s="1"/>
      <c r="B223" s="1"/>
      <c r="C223" s="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8"/>
      <c r="P223" s="8"/>
      <c r="Q223" s="8"/>
      <c r="R223" s="8"/>
      <c r="S223" s="8"/>
      <c r="T223" s="8"/>
      <c r="U223" s="1"/>
      <c r="V223" s="13"/>
      <c r="W223" s="13"/>
      <c r="X223" s="13"/>
      <c r="Y223" s="13"/>
      <c r="Z223" s="13"/>
      <c r="AA223" s="13"/>
      <c r="AB223" s="1"/>
      <c r="AC223" s="13"/>
      <c r="AD223" s="13"/>
      <c r="AE223" s="13"/>
      <c r="AF223" s="13"/>
      <c r="AG223" s="13"/>
      <c r="AH223" s="13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</row>
    <row r="224" spans="1:55" x14ac:dyDescent="0.3">
      <c r="A224" s="1"/>
      <c r="B224" s="1"/>
      <c r="C224" s="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8"/>
      <c r="P224" s="8"/>
      <c r="Q224" s="8"/>
      <c r="R224" s="8"/>
      <c r="S224" s="8"/>
      <c r="T224" s="8"/>
      <c r="U224" s="1"/>
      <c r="V224" s="13"/>
      <c r="W224" s="13"/>
      <c r="X224" s="13"/>
      <c r="Y224" s="13"/>
      <c r="Z224" s="13"/>
      <c r="AA224" s="13"/>
      <c r="AB224" s="1"/>
      <c r="AC224" s="13"/>
      <c r="AD224" s="13"/>
      <c r="AE224" s="13"/>
      <c r="AF224" s="13"/>
      <c r="AG224" s="13"/>
      <c r="AH224" s="13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</row>
    <row r="225" spans="1:55" x14ac:dyDescent="0.3">
      <c r="A225" s="1"/>
      <c r="B225" s="1"/>
      <c r="C225" s="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8"/>
      <c r="P225" s="8"/>
      <c r="Q225" s="8"/>
      <c r="R225" s="8"/>
      <c r="S225" s="8"/>
      <c r="T225" s="8"/>
      <c r="U225" s="1"/>
      <c r="V225" s="13"/>
      <c r="W225" s="13"/>
      <c r="X225" s="13"/>
      <c r="Y225" s="13"/>
      <c r="Z225" s="13"/>
      <c r="AA225" s="13"/>
      <c r="AB225" s="1"/>
      <c r="AC225" s="13"/>
      <c r="AD225" s="13"/>
      <c r="AE225" s="13"/>
      <c r="AF225" s="13"/>
      <c r="AG225" s="13"/>
      <c r="AH225" s="13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</row>
    <row r="226" spans="1:55" x14ac:dyDescent="0.3">
      <c r="A226" s="1"/>
      <c r="B226" s="1"/>
      <c r="C226" s="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8"/>
      <c r="P226" s="8"/>
      <c r="Q226" s="8"/>
      <c r="R226" s="8"/>
      <c r="S226" s="8"/>
      <c r="T226" s="8"/>
      <c r="U226" s="1"/>
      <c r="V226" s="13"/>
      <c r="W226" s="13"/>
      <c r="X226" s="13"/>
      <c r="Y226" s="13"/>
      <c r="Z226" s="13"/>
      <c r="AA226" s="13"/>
      <c r="AB226" s="1"/>
      <c r="AC226" s="13"/>
      <c r="AD226" s="13"/>
      <c r="AE226" s="13"/>
      <c r="AF226" s="13"/>
      <c r="AG226" s="13"/>
      <c r="AH226" s="13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</row>
    <row r="227" spans="1:55" x14ac:dyDescent="0.3">
      <c r="A227" s="1"/>
      <c r="B227" s="1"/>
      <c r="C227" s="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8"/>
      <c r="P227" s="8"/>
      <c r="Q227" s="8"/>
      <c r="R227" s="8"/>
      <c r="S227" s="8"/>
      <c r="T227" s="8"/>
      <c r="U227" s="1"/>
      <c r="V227" s="13"/>
      <c r="W227" s="13"/>
      <c r="X227" s="13"/>
      <c r="Y227" s="13"/>
      <c r="Z227" s="13"/>
      <c r="AA227" s="13"/>
      <c r="AB227" s="1"/>
      <c r="AC227" s="13"/>
      <c r="AD227" s="13"/>
      <c r="AE227" s="13"/>
      <c r="AF227" s="13"/>
      <c r="AG227" s="13"/>
      <c r="AH227" s="13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</row>
    <row r="228" spans="1:55" x14ac:dyDescent="0.3">
      <c r="A228" s="1"/>
      <c r="B228" s="1"/>
      <c r="C228" s="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8"/>
      <c r="P228" s="8"/>
      <c r="Q228" s="8"/>
      <c r="R228" s="8"/>
      <c r="S228" s="8"/>
      <c r="T228" s="8"/>
      <c r="U228" s="1"/>
      <c r="V228" s="13"/>
      <c r="W228" s="13"/>
      <c r="X228" s="13"/>
      <c r="Y228" s="13"/>
      <c r="Z228" s="13"/>
      <c r="AA228" s="13"/>
      <c r="AB228" s="1"/>
      <c r="AC228" s="13"/>
      <c r="AD228" s="13"/>
      <c r="AE228" s="13"/>
      <c r="AF228" s="13"/>
      <c r="AG228" s="13"/>
      <c r="AH228" s="13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</row>
    <row r="229" spans="1:55" x14ac:dyDescent="0.3">
      <c r="A229" s="1"/>
      <c r="B229" s="1"/>
      <c r="C229" s="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8"/>
      <c r="P229" s="8"/>
      <c r="Q229" s="8"/>
      <c r="R229" s="8"/>
      <c r="S229" s="8"/>
      <c r="T229" s="8"/>
      <c r="U229" s="1"/>
      <c r="V229" s="13"/>
      <c r="W229" s="13"/>
      <c r="X229" s="13"/>
      <c r="Y229" s="13"/>
      <c r="Z229" s="13"/>
      <c r="AA229" s="13"/>
      <c r="AB229" s="1"/>
      <c r="AC229" s="13"/>
      <c r="AD229" s="13"/>
      <c r="AE229" s="13"/>
      <c r="AF229" s="13"/>
      <c r="AG229" s="13"/>
      <c r="AH229" s="13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</row>
    <row r="230" spans="1:55" x14ac:dyDescent="0.3">
      <c r="A230" s="1"/>
      <c r="B230" s="1"/>
      <c r="C230" s="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8"/>
      <c r="P230" s="8"/>
      <c r="Q230" s="8"/>
      <c r="R230" s="8"/>
      <c r="S230" s="8"/>
      <c r="T230" s="8"/>
      <c r="U230" s="1"/>
      <c r="V230" s="13"/>
      <c r="W230" s="13"/>
      <c r="X230" s="13"/>
      <c r="Y230" s="13"/>
      <c r="Z230" s="13"/>
      <c r="AA230" s="13"/>
      <c r="AB230" s="1"/>
      <c r="AC230" s="13"/>
      <c r="AD230" s="13"/>
      <c r="AE230" s="13"/>
      <c r="AF230" s="13"/>
      <c r="AG230" s="13"/>
      <c r="AH230" s="13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</row>
    <row r="231" spans="1:55" x14ac:dyDescent="0.3">
      <c r="A231" s="1"/>
      <c r="B231" s="1"/>
      <c r="C231" s="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8"/>
      <c r="P231" s="8"/>
      <c r="Q231" s="8"/>
      <c r="R231" s="8"/>
      <c r="S231" s="8"/>
      <c r="T231" s="8"/>
      <c r="U231" s="1"/>
      <c r="V231" s="13"/>
      <c r="W231" s="13"/>
      <c r="X231" s="13"/>
      <c r="Y231" s="13"/>
      <c r="Z231" s="13"/>
      <c r="AA231" s="13"/>
      <c r="AB231" s="1"/>
      <c r="AC231" s="13"/>
      <c r="AD231" s="13"/>
      <c r="AE231" s="13"/>
      <c r="AF231" s="13"/>
      <c r="AG231" s="13"/>
      <c r="AH231" s="13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</row>
    <row r="232" spans="1:55" x14ac:dyDescent="0.3">
      <c r="A232" s="1"/>
      <c r="B232" s="1"/>
      <c r="C232" s="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8"/>
      <c r="P232" s="8"/>
      <c r="Q232" s="8"/>
      <c r="R232" s="8"/>
      <c r="S232" s="8"/>
      <c r="T232" s="8"/>
      <c r="U232" s="1"/>
      <c r="V232" s="13"/>
      <c r="W232" s="13"/>
      <c r="X232" s="13"/>
      <c r="Y232" s="13"/>
      <c r="Z232" s="13"/>
      <c r="AA232" s="13"/>
      <c r="AB232" s="1"/>
      <c r="AC232" s="13"/>
      <c r="AD232" s="13"/>
      <c r="AE232" s="13"/>
      <c r="AF232" s="13"/>
      <c r="AG232" s="13"/>
      <c r="AH232" s="13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</row>
    <row r="233" spans="1:55" x14ac:dyDescent="0.3">
      <c r="A233" s="1"/>
      <c r="B233" s="1"/>
      <c r="C233" s="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8"/>
      <c r="P233" s="8"/>
      <c r="Q233" s="8"/>
      <c r="R233" s="8"/>
      <c r="S233" s="8"/>
      <c r="T233" s="8"/>
      <c r="U233" s="1"/>
      <c r="V233" s="13"/>
      <c r="W233" s="13"/>
      <c r="X233" s="13"/>
      <c r="Y233" s="13"/>
      <c r="Z233" s="13"/>
      <c r="AA233" s="13"/>
      <c r="AB233" s="1"/>
      <c r="AC233" s="13"/>
      <c r="AD233" s="13"/>
      <c r="AE233" s="13"/>
      <c r="AF233" s="13"/>
      <c r="AG233" s="13"/>
      <c r="AH233" s="13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</row>
    <row r="234" spans="1:55" x14ac:dyDescent="0.3">
      <c r="A234" s="1"/>
      <c r="B234" s="1"/>
      <c r="C234" s="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8"/>
      <c r="P234" s="8"/>
      <c r="Q234" s="8"/>
      <c r="R234" s="8"/>
      <c r="S234" s="8"/>
      <c r="T234" s="8"/>
      <c r="U234" s="1"/>
      <c r="V234" s="13"/>
      <c r="W234" s="13"/>
      <c r="X234" s="13"/>
      <c r="Y234" s="13"/>
      <c r="Z234" s="13"/>
      <c r="AA234" s="13"/>
      <c r="AB234" s="1"/>
      <c r="AC234" s="13"/>
      <c r="AD234" s="13"/>
      <c r="AE234" s="13"/>
      <c r="AF234" s="13"/>
      <c r="AG234" s="13"/>
      <c r="AH234" s="13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</row>
    <row r="235" spans="1:55" x14ac:dyDescent="0.3">
      <c r="A235" s="1"/>
      <c r="B235" s="1"/>
      <c r="C235" s="8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8"/>
      <c r="P235" s="8"/>
      <c r="Q235" s="8"/>
      <c r="R235" s="8"/>
      <c r="S235" s="8"/>
      <c r="T235" s="8"/>
      <c r="U235" s="1"/>
      <c r="V235" s="13"/>
      <c r="W235" s="13"/>
      <c r="X235" s="13"/>
      <c r="Y235" s="13"/>
      <c r="Z235" s="13"/>
      <c r="AA235" s="13"/>
      <c r="AB235" s="1"/>
      <c r="AC235" s="13"/>
      <c r="AD235" s="13"/>
      <c r="AE235" s="13"/>
      <c r="AF235" s="13"/>
      <c r="AG235" s="13"/>
      <c r="AH235" s="13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</row>
    <row r="236" spans="1:55" x14ac:dyDescent="0.3">
      <c r="A236" s="1"/>
      <c r="B236" s="1"/>
      <c r="C236" s="8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8"/>
      <c r="P236" s="8"/>
      <c r="Q236" s="8"/>
      <c r="R236" s="8"/>
      <c r="S236" s="8"/>
      <c r="T236" s="8"/>
      <c r="U236" s="1"/>
      <c r="V236" s="13"/>
      <c r="W236" s="13"/>
      <c r="X236" s="13"/>
      <c r="Y236" s="13"/>
      <c r="Z236" s="13"/>
      <c r="AA236" s="13"/>
      <c r="AB236" s="1"/>
      <c r="AC236" s="13"/>
      <c r="AD236" s="13"/>
      <c r="AE236" s="13"/>
      <c r="AF236" s="13"/>
      <c r="AG236" s="13"/>
      <c r="AH236" s="13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</row>
    <row r="237" spans="1:55" x14ac:dyDescent="0.3">
      <c r="A237" s="1"/>
      <c r="B237" s="1"/>
      <c r="C237" s="8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8"/>
      <c r="P237" s="8"/>
      <c r="Q237" s="8"/>
      <c r="R237" s="8"/>
      <c r="S237" s="8"/>
      <c r="T237" s="8"/>
      <c r="U237" s="1"/>
      <c r="V237" s="13"/>
      <c r="W237" s="13"/>
      <c r="X237" s="13"/>
      <c r="Y237" s="13"/>
      <c r="Z237" s="13"/>
      <c r="AA237" s="13"/>
      <c r="AB237" s="1"/>
      <c r="AC237" s="13"/>
      <c r="AD237" s="13"/>
      <c r="AE237" s="13"/>
      <c r="AF237" s="13"/>
      <c r="AG237" s="13"/>
      <c r="AH237" s="13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</row>
    <row r="238" spans="1:55" x14ac:dyDescent="0.3">
      <c r="A238" s="1"/>
      <c r="B238" s="1"/>
      <c r="C238" s="8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8"/>
      <c r="P238" s="8"/>
      <c r="Q238" s="8"/>
      <c r="R238" s="8"/>
      <c r="S238" s="8"/>
      <c r="T238" s="8"/>
      <c r="U238" s="1"/>
      <c r="V238" s="13"/>
      <c r="W238" s="13"/>
      <c r="X238" s="13"/>
      <c r="Y238" s="13"/>
      <c r="Z238" s="13"/>
      <c r="AA238" s="13"/>
      <c r="AB238" s="1"/>
      <c r="AC238" s="13"/>
      <c r="AD238" s="13"/>
      <c r="AE238" s="13"/>
      <c r="AF238" s="13"/>
      <c r="AG238" s="13"/>
      <c r="AH238" s="13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</row>
    <row r="239" spans="1:55" x14ac:dyDescent="0.3">
      <c r="A239" s="1"/>
      <c r="B239" s="1"/>
      <c r="C239" s="8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8"/>
      <c r="P239" s="8"/>
      <c r="Q239" s="8"/>
      <c r="R239" s="8"/>
      <c r="S239" s="8"/>
      <c r="T239" s="8"/>
      <c r="U239" s="1"/>
      <c r="V239" s="13"/>
      <c r="W239" s="13"/>
      <c r="X239" s="13"/>
      <c r="Y239" s="13"/>
      <c r="Z239" s="13"/>
      <c r="AA239" s="13"/>
      <c r="AB239" s="1"/>
      <c r="AC239" s="13"/>
      <c r="AD239" s="13"/>
      <c r="AE239" s="13"/>
      <c r="AF239" s="13"/>
      <c r="AG239" s="13"/>
      <c r="AH239" s="13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</row>
    <row r="240" spans="1:55" x14ac:dyDescent="0.3">
      <c r="A240" s="1"/>
      <c r="B240" s="1"/>
      <c r="C240" s="8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8"/>
      <c r="P240" s="8"/>
      <c r="Q240" s="8"/>
      <c r="R240" s="8"/>
      <c r="S240" s="8"/>
      <c r="T240" s="8"/>
      <c r="U240" s="1"/>
      <c r="V240" s="13"/>
      <c r="W240" s="13"/>
      <c r="X240" s="13"/>
      <c r="Y240" s="13"/>
      <c r="Z240" s="13"/>
      <c r="AA240" s="13"/>
      <c r="AB240" s="1"/>
      <c r="AC240" s="13"/>
      <c r="AD240" s="13"/>
      <c r="AE240" s="13"/>
      <c r="AF240" s="13"/>
      <c r="AG240" s="13"/>
      <c r="AH240" s="13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</row>
    <row r="241" spans="1:55" x14ac:dyDescent="0.3">
      <c r="A241" s="1"/>
      <c r="B241" s="1"/>
      <c r="C241" s="8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8"/>
      <c r="P241" s="8"/>
      <c r="Q241" s="8"/>
      <c r="R241" s="8"/>
      <c r="S241" s="8"/>
      <c r="T241" s="8"/>
      <c r="U241" s="1"/>
      <c r="V241" s="13"/>
      <c r="W241" s="13"/>
      <c r="X241" s="13"/>
      <c r="Y241" s="13"/>
      <c r="Z241" s="13"/>
      <c r="AA241" s="13"/>
      <c r="AB241" s="1"/>
      <c r="AC241" s="13"/>
      <c r="AD241" s="13"/>
      <c r="AE241" s="13"/>
      <c r="AF241" s="13"/>
      <c r="AG241" s="13"/>
      <c r="AH241" s="13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</row>
    <row r="242" spans="1:55" x14ac:dyDescent="0.3">
      <c r="A242" s="1"/>
      <c r="B242" s="1"/>
      <c r="C242" s="8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8"/>
      <c r="P242" s="8"/>
      <c r="Q242" s="8"/>
      <c r="R242" s="8"/>
      <c r="S242" s="8"/>
      <c r="T242" s="8"/>
      <c r="U242" s="1"/>
      <c r="V242" s="13"/>
      <c r="W242" s="13"/>
      <c r="X242" s="13"/>
      <c r="Y242" s="13"/>
      <c r="Z242" s="13"/>
      <c r="AA242" s="13"/>
      <c r="AB242" s="1"/>
      <c r="AC242" s="13"/>
      <c r="AD242" s="13"/>
      <c r="AE242" s="13"/>
      <c r="AF242" s="13"/>
      <c r="AG242" s="13"/>
      <c r="AH242" s="13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</row>
    <row r="243" spans="1:55" x14ac:dyDescent="0.3">
      <c r="A243" s="1"/>
      <c r="B243" s="1"/>
      <c r="C243" s="8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8"/>
      <c r="P243" s="8"/>
      <c r="Q243" s="8"/>
      <c r="R243" s="8"/>
      <c r="S243" s="8"/>
      <c r="T243" s="8"/>
      <c r="U243" s="1"/>
      <c r="V243" s="13"/>
      <c r="W243" s="13"/>
      <c r="X243" s="13"/>
      <c r="Y243" s="13"/>
      <c r="Z243" s="13"/>
      <c r="AA243" s="13"/>
      <c r="AB243" s="1"/>
      <c r="AC243" s="13"/>
      <c r="AD243" s="13"/>
      <c r="AE243" s="13"/>
      <c r="AF243" s="13"/>
      <c r="AG243" s="13"/>
      <c r="AH243" s="13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</row>
    <row r="244" spans="1:55" x14ac:dyDescent="0.3">
      <c r="A244" s="1"/>
      <c r="B244" s="1"/>
      <c r="C244" s="8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8"/>
      <c r="P244" s="8"/>
      <c r="Q244" s="8"/>
      <c r="R244" s="8"/>
      <c r="S244" s="8"/>
      <c r="T244" s="8"/>
      <c r="U244" s="1"/>
      <c r="V244" s="13"/>
      <c r="W244" s="13"/>
      <c r="X244" s="13"/>
      <c r="Y244" s="13"/>
      <c r="Z244" s="13"/>
      <c r="AA244" s="13"/>
      <c r="AB244" s="1"/>
      <c r="AC244" s="13"/>
      <c r="AD244" s="13"/>
      <c r="AE244" s="13"/>
      <c r="AF244" s="13"/>
      <c r="AG244" s="13"/>
      <c r="AH244" s="13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</row>
    <row r="245" spans="1:55" x14ac:dyDescent="0.3">
      <c r="A245" s="1"/>
      <c r="B245" s="1"/>
      <c r="C245" s="8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8"/>
      <c r="P245" s="8"/>
      <c r="Q245" s="8"/>
      <c r="R245" s="8"/>
      <c r="S245" s="8"/>
      <c r="T245" s="8"/>
      <c r="U245" s="1"/>
      <c r="V245" s="13"/>
      <c r="W245" s="13"/>
      <c r="X245" s="13"/>
      <c r="Y245" s="13"/>
      <c r="Z245" s="13"/>
      <c r="AA245" s="13"/>
      <c r="AB245" s="1"/>
      <c r="AC245" s="13"/>
      <c r="AD245" s="13"/>
      <c r="AE245" s="13"/>
      <c r="AF245" s="13"/>
      <c r="AG245" s="13"/>
      <c r="AH245" s="13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</row>
    <row r="246" spans="1:55" x14ac:dyDescent="0.3">
      <c r="A246" s="1"/>
      <c r="B246" s="1"/>
      <c r="C246" s="8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8"/>
      <c r="P246" s="8"/>
      <c r="Q246" s="8"/>
      <c r="R246" s="8"/>
      <c r="S246" s="8"/>
      <c r="T246" s="8"/>
      <c r="U246" s="1"/>
      <c r="V246" s="13"/>
      <c r="W246" s="13"/>
      <c r="X246" s="13"/>
      <c r="Y246" s="13"/>
      <c r="Z246" s="13"/>
      <c r="AA246" s="13"/>
      <c r="AB246" s="1"/>
      <c r="AC246" s="13"/>
      <c r="AD246" s="13"/>
      <c r="AE246" s="13"/>
      <c r="AF246" s="13"/>
      <c r="AG246" s="13"/>
      <c r="AH246" s="13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</row>
    <row r="247" spans="1:55" x14ac:dyDescent="0.3">
      <c r="A247" s="1"/>
      <c r="B247" s="1"/>
      <c r="C247" s="8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8"/>
      <c r="P247" s="8"/>
      <c r="Q247" s="8"/>
      <c r="R247" s="8"/>
      <c r="S247" s="8"/>
      <c r="T247" s="8"/>
      <c r="U247" s="1"/>
      <c r="V247" s="13"/>
      <c r="W247" s="13"/>
      <c r="X247" s="13"/>
      <c r="Y247" s="13"/>
      <c r="Z247" s="13"/>
      <c r="AA247" s="13"/>
      <c r="AB247" s="1"/>
      <c r="AC247" s="13"/>
      <c r="AD247" s="13"/>
      <c r="AE247" s="13"/>
      <c r="AF247" s="13"/>
      <c r="AG247" s="13"/>
      <c r="AH247" s="13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</row>
    <row r="248" spans="1:55" x14ac:dyDescent="0.3">
      <c r="A248" s="1"/>
      <c r="B248" s="1"/>
      <c r="C248" s="8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8"/>
      <c r="P248" s="8"/>
      <c r="Q248" s="8"/>
      <c r="R248" s="8"/>
      <c r="S248" s="8"/>
      <c r="T248" s="8"/>
      <c r="U248" s="1"/>
      <c r="V248" s="13"/>
      <c r="W248" s="13"/>
      <c r="X248" s="13"/>
      <c r="Y248" s="13"/>
      <c r="Z248" s="13"/>
      <c r="AA248" s="13"/>
      <c r="AB248" s="1"/>
      <c r="AC248" s="13"/>
      <c r="AD248" s="13"/>
      <c r="AE248" s="13"/>
      <c r="AF248" s="13"/>
      <c r="AG248" s="13"/>
      <c r="AH248" s="13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</row>
    <row r="249" spans="1:55" x14ac:dyDescent="0.3">
      <c r="A249" s="1"/>
      <c r="B249" s="1"/>
      <c r="C249" s="8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8"/>
      <c r="P249" s="8"/>
      <c r="Q249" s="8"/>
      <c r="R249" s="8"/>
      <c r="S249" s="8"/>
      <c r="T249" s="8"/>
      <c r="U249" s="1"/>
      <c r="V249" s="13"/>
      <c r="W249" s="13"/>
      <c r="X249" s="13"/>
      <c r="Y249" s="13"/>
      <c r="Z249" s="13"/>
      <c r="AA249" s="13"/>
      <c r="AB249" s="1"/>
      <c r="AC249" s="13"/>
      <c r="AD249" s="13"/>
      <c r="AE249" s="13"/>
      <c r="AF249" s="13"/>
      <c r="AG249" s="13"/>
      <c r="AH249" s="13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</row>
    <row r="250" spans="1:55" x14ac:dyDescent="0.3">
      <c r="A250" s="1"/>
      <c r="B250" s="1"/>
      <c r="C250" s="8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8"/>
      <c r="P250" s="8"/>
      <c r="Q250" s="8"/>
      <c r="R250" s="8"/>
      <c r="S250" s="8"/>
      <c r="T250" s="8"/>
      <c r="U250" s="1"/>
      <c r="V250" s="13"/>
      <c r="W250" s="13"/>
      <c r="X250" s="13"/>
      <c r="Y250" s="13"/>
      <c r="Z250" s="13"/>
      <c r="AA250" s="13"/>
      <c r="AB250" s="1"/>
      <c r="AC250" s="13"/>
      <c r="AD250" s="13"/>
      <c r="AE250" s="13"/>
      <c r="AF250" s="13"/>
      <c r="AG250" s="13"/>
      <c r="AH250" s="13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</row>
    <row r="251" spans="1:55" x14ac:dyDescent="0.3">
      <c r="A251" s="1"/>
      <c r="B251" s="1"/>
      <c r="C251" s="8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8"/>
      <c r="P251" s="8"/>
      <c r="Q251" s="8"/>
      <c r="R251" s="8"/>
      <c r="S251" s="8"/>
      <c r="T251" s="8"/>
      <c r="U251" s="1"/>
      <c r="V251" s="13"/>
      <c r="W251" s="13"/>
      <c r="X251" s="13"/>
      <c r="Y251" s="13"/>
      <c r="Z251" s="13"/>
      <c r="AA251" s="13"/>
      <c r="AB251" s="1"/>
      <c r="AC251" s="13"/>
      <c r="AD251" s="13"/>
      <c r="AE251" s="13"/>
      <c r="AF251" s="13"/>
      <c r="AG251" s="13"/>
      <c r="AH251" s="13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</row>
    <row r="252" spans="1:55" x14ac:dyDescent="0.3">
      <c r="A252" s="1"/>
      <c r="B252" s="1"/>
      <c r="C252" s="8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8"/>
      <c r="P252" s="8"/>
      <c r="Q252" s="8"/>
      <c r="R252" s="8"/>
      <c r="S252" s="8"/>
      <c r="T252" s="8"/>
      <c r="U252" s="1"/>
      <c r="V252" s="13"/>
      <c r="W252" s="13"/>
      <c r="X252" s="13"/>
      <c r="Y252" s="13"/>
      <c r="Z252" s="13"/>
      <c r="AA252" s="13"/>
      <c r="AB252" s="1"/>
      <c r="AC252" s="13"/>
      <c r="AD252" s="13"/>
      <c r="AE252" s="13"/>
      <c r="AF252" s="13"/>
      <c r="AG252" s="13"/>
      <c r="AH252" s="13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</row>
    <row r="253" spans="1:55" x14ac:dyDescent="0.3">
      <c r="A253" s="1"/>
      <c r="B253" s="1"/>
      <c r="C253" s="8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8"/>
      <c r="P253" s="8"/>
      <c r="Q253" s="8"/>
      <c r="R253" s="8"/>
      <c r="S253" s="8"/>
      <c r="T253" s="8"/>
      <c r="U253" s="1"/>
      <c r="V253" s="13"/>
      <c r="W253" s="13"/>
      <c r="X253" s="13"/>
      <c r="Y253" s="13"/>
      <c r="Z253" s="13"/>
      <c r="AA253" s="13"/>
      <c r="AB253" s="1"/>
      <c r="AC253" s="13"/>
      <c r="AD253" s="13"/>
      <c r="AE253" s="13"/>
      <c r="AF253" s="13"/>
      <c r="AG253" s="13"/>
      <c r="AH253" s="13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</row>
    <row r="254" spans="1:55" x14ac:dyDescent="0.3">
      <c r="A254" s="1"/>
      <c r="B254" s="1"/>
      <c r="C254" s="8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8"/>
      <c r="P254" s="8"/>
      <c r="Q254" s="8"/>
      <c r="R254" s="8"/>
      <c r="S254" s="8"/>
      <c r="T254" s="8"/>
      <c r="U254" s="1"/>
      <c r="V254" s="13"/>
      <c r="W254" s="13"/>
      <c r="X254" s="13"/>
      <c r="Y254" s="13"/>
      <c r="Z254" s="13"/>
      <c r="AA254" s="13"/>
      <c r="AB254" s="1"/>
      <c r="AC254" s="13"/>
      <c r="AD254" s="13"/>
      <c r="AE254" s="13"/>
      <c r="AF254" s="13"/>
      <c r="AG254" s="13"/>
      <c r="AH254" s="13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</row>
    <row r="255" spans="1:55" x14ac:dyDescent="0.3">
      <c r="A255" s="1"/>
      <c r="B255" s="1"/>
      <c r="C255" s="8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8"/>
      <c r="P255" s="8"/>
      <c r="Q255" s="8"/>
      <c r="R255" s="8"/>
      <c r="S255" s="8"/>
      <c r="T255" s="8"/>
      <c r="U255" s="1"/>
      <c r="V255" s="13"/>
      <c r="W255" s="13"/>
      <c r="X255" s="13"/>
      <c r="Y255" s="13"/>
      <c r="Z255" s="13"/>
      <c r="AA255" s="13"/>
      <c r="AB255" s="1"/>
      <c r="AC255" s="13"/>
      <c r="AD255" s="13"/>
      <c r="AE255" s="13"/>
      <c r="AF255" s="13"/>
      <c r="AG255" s="13"/>
      <c r="AH255" s="13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</row>
    <row r="256" spans="1:55" x14ac:dyDescent="0.3">
      <c r="A256" s="1"/>
      <c r="B256" s="1"/>
      <c r="C256" s="8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8"/>
      <c r="P256" s="8"/>
      <c r="Q256" s="8"/>
      <c r="R256" s="8"/>
      <c r="S256" s="8"/>
      <c r="T256" s="8"/>
      <c r="U256" s="1"/>
      <c r="V256" s="13"/>
      <c r="W256" s="13"/>
      <c r="X256" s="13"/>
      <c r="Y256" s="13"/>
      <c r="Z256" s="13"/>
      <c r="AA256" s="13"/>
      <c r="AB256" s="1"/>
      <c r="AC256" s="13"/>
      <c r="AD256" s="13"/>
      <c r="AE256" s="13"/>
      <c r="AF256" s="13"/>
      <c r="AG256" s="13"/>
      <c r="AH256" s="13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</row>
    <row r="257" spans="1:55" x14ac:dyDescent="0.3">
      <c r="A257" s="1"/>
      <c r="B257" s="1"/>
      <c r="C257" s="8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8"/>
      <c r="P257" s="8"/>
      <c r="Q257" s="8"/>
      <c r="R257" s="8"/>
      <c r="S257" s="8"/>
      <c r="T257" s="8"/>
      <c r="U257" s="1"/>
      <c r="V257" s="13"/>
      <c r="W257" s="13"/>
      <c r="X257" s="13"/>
      <c r="Y257" s="13"/>
      <c r="Z257" s="13"/>
      <c r="AA257" s="13"/>
      <c r="AB257" s="1"/>
      <c r="AC257" s="13"/>
      <c r="AD257" s="13"/>
      <c r="AE257" s="13"/>
      <c r="AF257" s="13"/>
      <c r="AG257" s="13"/>
      <c r="AH257" s="13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</row>
    <row r="258" spans="1:55" x14ac:dyDescent="0.3">
      <c r="A258" s="1"/>
      <c r="B258" s="1"/>
      <c r="C258" s="8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8"/>
      <c r="P258" s="8"/>
      <c r="Q258" s="8"/>
      <c r="R258" s="8"/>
      <c r="S258" s="8"/>
      <c r="T258" s="8"/>
      <c r="U258" s="1"/>
      <c r="V258" s="13"/>
      <c r="W258" s="13"/>
      <c r="X258" s="13"/>
      <c r="Y258" s="13"/>
      <c r="Z258" s="13"/>
      <c r="AA258" s="13"/>
      <c r="AB258" s="1"/>
      <c r="AC258" s="13"/>
      <c r="AD258" s="13"/>
      <c r="AE258" s="13"/>
      <c r="AF258" s="13"/>
      <c r="AG258" s="13"/>
      <c r="AH258" s="13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</row>
    <row r="259" spans="1:55" x14ac:dyDescent="0.3">
      <c r="A259" s="1"/>
      <c r="B259" s="1"/>
      <c r="C259" s="8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8"/>
      <c r="P259" s="8"/>
      <c r="Q259" s="8"/>
      <c r="R259" s="8"/>
      <c r="S259" s="8"/>
      <c r="T259" s="8"/>
      <c r="U259" s="1"/>
      <c r="V259" s="13"/>
      <c r="W259" s="13"/>
      <c r="X259" s="13"/>
      <c r="Y259" s="13"/>
      <c r="Z259" s="13"/>
      <c r="AA259" s="13"/>
      <c r="AB259" s="1"/>
      <c r="AC259" s="13"/>
      <c r="AD259" s="13"/>
      <c r="AE259" s="13"/>
      <c r="AF259" s="13"/>
      <c r="AG259" s="13"/>
      <c r="AH259" s="13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</row>
    <row r="260" spans="1:55" x14ac:dyDescent="0.3">
      <c r="A260" s="1"/>
      <c r="B260" s="1"/>
      <c r="C260" s="8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8"/>
      <c r="P260" s="8"/>
      <c r="Q260" s="8"/>
      <c r="R260" s="8"/>
      <c r="S260" s="8"/>
      <c r="T260" s="8"/>
      <c r="U260" s="1"/>
      <c r="V260" s="13"/>
      <c r="W260" s="13"/>
      <c r="X260" s="13"/>
      <c r="Y260" s="13"/>
      <c r="Z260" s="13"/>
      <c r="AA260" s="13"/>
      <c r="AB260" s="1"/>
      <c r="AC260" s="13"/>
      <c r="AD260" s="13"/>
      <c r="AE260" s="13"/>
      <c r="AF260" s="13"/>
      <c r="AG260" s="13"/>
      <c r="AH260" s="13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</row>
    <row r="261" spans="1:55" x14ac:dyDescent="0.3">
      <c r="A261" s="1"/>
      <c r="B261" s="1"/>
      <c r="C261" s="8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8"/>
      <c r="P261" s="8"/>
      <c r="Q261" s="8"/>
      <c r="R261" s="8"/>
      <c r="S261" s="8"/>
      <c r="T261" s="8"/>
      <c r="U261" s="1"/>
      <c r="V261" s="13"/>
      <c r="W261" s="13"/>
      <c r="X261" s="13"/>
      <c r="Y261" s="13"/>
      <c r="Z261" s="13"/>
      <c r="AA261" s="13"/>
      <c r="AB261" s="1"/>
      <c r="AC261" s="13"/>
      <c r="AD261" s="13"/>
      <c r="AE261" s="13"/>
      <c r="AF261" s="13"/>
      <c r="AG261" s="13"/>
      <c r="AH261" s="13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</row>
    <row r="262" spans="1:55" x14ac:dyDescent="0.3">
      <c r="A262" s="1"/>
      <c r="B262" s="1"/>
      <c r="C262" s="8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8"/>
      <c r="P262" s="8"/>
      <c r="Q262" s="8"/>
      <c r="R262" s="8"/>
      <c r="S262" s="8"/>
      <c r="T262" s="8"/>
      <c r="U262" s="1"/>
      <c r="V262" s="13"/>
      <c r="W262" s="13"/>
      <c r="X262" s="13"/>
      <c r="Y262" s="13"/>
      <c r="Z262" s="13"/>
      <c r="AA262" s="13"/>
      <c r="AB262" s="1"/>
      <c r="AC262" s="13"/>
      <c r="AD262" s="13"/>
      <c r="AE262" s="13"/>
      <c r="AF262" s="13"/>
      <c r="AG262" s="13"/>
      <c r="AH262" s="13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</row>
    <row r="263" spans="1:55" x14ac:dyDescent="0.3">
      <c r="A263" s="1"/>
      <c r="B263" s="1"/>
      <c r="C263" s="8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8"/>
      <c r="P263" s="8"/>
      <c r="Q263" s="8"/>
      <c r="R263" s="8"/>
      <c r="S263" s="8"/>
      <c r="T263" s="8"/>
      <c r="U263" s="1"/>
      <c r="V263" s="13"/>
      <c r="W263" s="13"/>
      <c r="X263" s="13"/>
      <c r="Y263" s="13"/>
      <c r="Z263" s="13"/>
      <c r="AA263" s="13"/>
      <c r="AB263" s="1"/>
      <c r="AC263" s="13"/>
      <c r="AD263" s="13"/>
      <c r="AE263" s="13"/>
      <c r="AF263" s="13"/>
      <c r="AG263" s="13"/>
      <c r="AH263" s="13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</row>
    <row r="264" spans="1:55" x14ac:dyDescent="0.3">
      <c r="A264" s="1"/>
      <c r="B264" s="1"/>
      <c r="C264" s="8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8"/>
      <c r="P264" s="8"/>
      <c r="Q264" s="8"/>
      <c r="R264" s="8"/>
      <c r="S264" s="8"/>
      <c r="T264" s="8"/>
      <c r="U264" s="1"/>
      <c r="V264" s="13"/>
      <c r="W264" s="13"/>
      <c r="X264" s="13"/>
      <c r="Y264" s="13"/>
      <c r="Z264" s="13"/>
      <c r="AA264" s="13"/>
      <c r="AB264" s="1"/>
      <c r="AC264" s="13"/>
      <c r="AD264" s="13"/>
      <c r="AE264" s="13"/>
      <c r="AF264" s="13"/>
      <c r="AG264" s="13"/>
      <c r="AH264" s="13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</row>
    <row r="265" spans="1:55" x14ac:dyDescent="0.3">
      <c r="A265" s="1"/>
      <c r="B265" s="1"/>
      <c r="C265" s="8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8"/>
      <c r="P265" s="8"/>
      <c r="Q265" s="8"/>
      <c r="R265" s="8"/>
      <c r="S265" s="8"/>
      <c r="T265" s="8"/>
      <c r="U265" s="1"/>
      <c r="V265" s="13"/>
      <c r="W265" s="13"/>
      <c r="X265" s="13"/>
      <c r="Y265" s="13"/>
      <c r="Z265" s="13"/>
      <c r="AA265" s="13"/>
      <c r="AB265" s="1"/>
      <c r="AC265" s="13"/>
      <c r="AD265" s="13"/>
      <c r="AE265" s="13"/>
      <c r="AF265" s="13"/>
      <c r="AG265" s="13"/>
      <c r="AH265" s="13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</row>
    <row r="266" spans="1:55" x14ac:dyDescent="0.3">
      <c r="A266" s="1"/>
      <c r="B266" s="1"/>
      <c r="C266" s="8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8"/>
      <c r="P266" s="8"/>
      <c r="Q266" s="8"/>
      <c r="R266" s="8"/>
      <c r="S266" s="8"/>
      <c r="T266" s="8"/>
      <c r="U266" s="1"/>
      <c r="V266" s="13"/>
      <c r="W266" s="13"/>
      <c r="X266" s="13"/>
      <c r="Y266" s="13"/>
      <c r="Z266" s="13"/>
      <c r="AA266" s="13"/>
      <c r="AB266" s="1"/>
      <c r="AC266" s="13"/>
      <c r="AD266" s="13"/>
      <c r="AE266" s="13"/>
      <c r="AF266" s="13"/>
      <c r="AG266" s="13"/>
      <c r="AH266" s="13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</row>
    <row r="267" spans="1:55" x14ac:dyDescent="0.3">
      <c r="A267" s="1"/>
      <c r="B267" s="1"/>
      <c r="C267" s="8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8"/>
      <c r="P267" s="8"/>
      <c r="Q267" s="8"/>
      <c r="R267" s="8"/>
      <c r="S267" s="8"/>
      <c r="T267" s="8"/>
      <c r="U267" s="1"/>
      <c r="V267" s="13"/>
      <c r="W267" s="13"/>
      <c r="X267" s="13"/>
      <c r="Y267" s="13"/>
      <c r="Z267" s="13"/>
      <c r="AA267" s="13"/>
      <c r="AB267" s="1"/>
      <c r="AC267" s="13"/>
      <c r="AD267" s="13"/>
      <c r="AE267" s="13"/>
      <c r="AF267" s="13"/>
      <c r="AG267" s="13"/>
      <c r="AH267" s="13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</row>
    <row r="268" spans="1:55" x14ac:dyDescent="0.3">
      <c r="A268" s="1"/>
      <c r="B268" s="1"/>
      <c r="C268" s="8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8"/>
      <c r="P268" s="8"/>
      <c r="Q268" s="8"/>
      <c r="R268" s="8"/>
      <c r="S268" s="8"/>
      <c r="T268" s="8"/>
      <c r="U268" s="1"/>
      <c r="V268" s="13"/>
      <c r="W268" s="13"/>
      <c r="X268" s="13"/>
      <c r="Y268" s="13"/>
      <c r="Z268" s="13"/>
      <c r="AA268" s="13"/>
      <c r="AB268" s="1"/>
      <c r="AC268" s="13"/>
      <c r="AD268" s="13"/>
      <c r="AE268" s="13"/>
      <c r="AF268" s="13"/>
      <c r="AG268" s="13"/>
      <c r="AH268" s="13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</row>
    <row r="269" spans="1:55" x14ac:dyDescent="0.3">
      <c r="A269" s="1"/>
      <c r="B269" s="1"/>
      <c r="C269" s="8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8"/>
      <c r="P269" s="8"/>
      <c r="Q269" s="8"/>
      <c r="R269" s="8"/>
      <c r="S269" s="8"/>
      <c r="T269" s="8"/>
      <c r="U269" s="1"/>
      <c r="V269" s="13"/>
      <c r="W269" s="13"/>
      <c r="X269" s="13"/>
      <c r="Y269" s="13"/>
      <c r="Z269" s="13"/>
      <c r="AA269" s="13"/>
      <c r="AB269" s="1"/>
      <c r="AC269" s="13"/>
      <c r="AD269" s="13"/>
      <c r="AE269" s="13"/>
      <c r="AF269" s="13"/>
      <c r="AG269" s="13"/>
      <c r="AH269" s="13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</row>
    <row r="270" spans="1:55" x14ac:dyDescent="0.3">
      <c r="A270" s="1"/>
      <c r="B270" s="1"/>
      <c r="C270" s="8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8"/>
      <c r="P270" s="8"/>
      <c r="Q270" s="8"/>
      <c r="R270" s="8"/>
      <c r="S270" s="8"/>
      <c r="T270" s="8"/>
      <c r="U270" s="1"/>
      <c r="V270" s="13"/>
      <c r="W270" s="13"/>
      <c r="X270" s="13"/>
      <c r="Y270" s="13"/>
      <c r="Z270" s="13"/>
      <c r="AA270" s="13"/>
      <c r="AB270" s="1"/>
      <c r="AC270" s="13"/>
      <c r="AD270" s="13"/>
      <c r="AE270" s="13"/>
      <c r="AF270" s="13"/>
      <c r="AG270" s="13"/>
      <c r="AH270" s="13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</row>
    <row r="271" spans="1:55" x14ac:dyDescent="0.3">
      <c r="A271" s="1"/>
      <c r="B271" s="1"/>
      <c r="C271" s="8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8"/>
      <c r="P271" s="8"/>
      <c r="Q271" s="8"/>
      <c r="R271" s="8"/>
      <c r="S271" s="8"/>
      <c r="T271" s="8"/>
      <c r="U271" s="1"/>
      <c r="V271" s="13"/>
      <c r="W271" s="13"/>
      <c r="X271" s="13"/>
      <c r="Y271" s="13"/>
      <c r="Z271" s="13"/>
      <c r="AA271" s="13"/>
      <c r="AB271" s="1"/>
      <c r="AC271" s="13"/>
      <c r="AD271" s="13"/>
      <c r="AE271" s="13"/>
      <c r="AF271" s="13"/>
      <c r="AG271" s="13"/>
      <c r="AH271" s="13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</row>
    <row r="272" spans="1:55" x14ac:dyDescent="0.3">
      <c r="A272" s="1"/>
      <c r="B272" s="1"/>
      <c r="C272" s="8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8"/>
      <c r="P272" s="8"/>
      <c r="Q272" s="8"/>
      <c r="R272" s="8"/>
      <c r="S272" s="8"/>
      <c r="T272" s="8"/>
      <c r="U272" s="1"/>
      <c r="V272" s="13"/>
      <c r="W272" s="13"/>
      <c r="X272" s="13"/>
      <c r="Y272" s="13"/>
      <c r="Z272" s="13"/>
      <c r="AA272" s="13"/>
      <c r="AB272" s="1"/>
      <c r="AC272" s="13"/>
      <c r="AD272" s="13"/>
      <c r="AE272" s="13"/>
      <c r="AF272" s="13"/>
      <c r="AG272" s="13"/>
      <c r="AH272" s="13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</row>
    <row r="273" spans="1:55" x14ac:dyDescent="0.3">
      <c r="A273" s="1"/>
      <c r="B273" s="1"/>
      <c r="C273" s="8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8"/>
      <c r="P273" s="8"/>
      <c r="Q273" s="8"/>
      <c r="R273" s="8"/>
      <c r="S273" s="8"/>
      <c r="T273" s="8"/>
      <c r="U273" s="1"/>
      <c r="V273" s="13"/>
      <c r="W273" s="13"/>
      <c r="X273" s="13"/>
      <c r="Y273" s="13"/>
      <c r="Z273" s="13"/>
      <c r="AA273" s="13"/>
      <c r="AB273" s="1"/>
      <c r="AC273" s="13"/>
      <c r="AD273" s="13"/>
      <c r="AE273" s="13"/>
      <c r="AF273" s="13"/>
      <c r="AG273" s="13"/>
      <c r="AH273" s="13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</row>
    <row r="274" spans="1:55" x14ac:dyDescent="0.3">
      <c r="A274" s="1"/>
      <c r="B274" s="1"/>
      <c r="C274" s="8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8"/>
      <c r="P274" s="8"/>
      <c r="Q274" s="8"/>
      <c r="R274" s="8"/>
      <c r="S274" s="8"/>
      <c r="T274" s="8"/>
      <c r="U274" s="1"/>
      <c r="V274" s="13"/>
      <c r="W274" s="13"/>
      <c r="X274" s="13"/>
      <c r="Y274" s="13"/>
      <c r="Z274" s="13"/>
      <c r="AA274" s="13"/>
      <c r="AB274" s="1"/>
      <c r="AC274" s="13"/>
      <c r="AD274" s="13"/>
      <c r="AE274" s="13"/>
      <c r="AF274" s="13"/>
      <c r="AG274" s="13"/>
      <c r="AH274" s="13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</row>
    <row r="275" spans="1:55" x14ac:dyDescent="0.3">
      <c r="A275" s="1"/>
      <c r="B275" s="1"/>
      <c r="C275" s="8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8"/>
      <c r="P275" s="8"/>
      <c r="Q275" s="8"/>
      <c r="R275" s="8"/>
      <c r="S275" s="8"/>
      <c r="T275" s="8"/>
      <c r="U275" s="1"/>
      <c r="V275" s="13"/>
      <c r="W275" s="13"/>
      <c r="X275" s="13"/>
      <c r="Y275" s="13"/>
      <c r="Z275" s="13"/>
      <c r="AA275" s="13"/>
      <c r="AB275" s="1"/>
      <c r="AC275" s="13"/>
      <c r="AD275" s="13"/>
      <c r="AE275" s="13"/>
      <c r="AF275" s="13"/>
      <c r="AG275" s="13"/>
      <c r="AH275" s="13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</row>
    <row r="276" spans="1:55" x14ac:dyDescent="0.3">
      <c r="A276" s="1"/>
      <c r="B276" s="1"/>
      <c r="C276" s="8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8"/>
      <c r="P276" s="8"/>
      <c r="Q276" s="8"/>
      <c r="R276" s="8"/>
      <c r="S276" s="8"/>
      <c r="T276" s="8"/>
      <c r="U276" s="1"/>
      <c r="V276" s="13"/>
      <c r="W276" s="13"/>
      <c r="X276" s="13"/>
      <c r="Y276" s="13"/>
      <c r="Z276" s="13"/>
      <c r="AA276" s="13"/>
      <c r="AB276" s="1"/>
      <c r="AC276" s="13"/>
      <c r="AD276" s="13"/>
      <c r="AE276" s="13"/>
      <c r="AF276" s="13"/>
      <c r="AG276" s="13"/>
      <c r="AH276" s="13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</row>
    <row r="277" spans="1:55" x14ac:dyDescent="0.3">
      <c r="A277" s="1"/>
      <c r="B277" s="1"/>
      <c r="C277" s="8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8"/>
      <c r="P277" s="8"/>
      <c r="Q277" s="8"/>
      <c r="R277" s="8"/>
      <c r="S277" s="8"/>
      <c r="T277" s="8"/>
      <c r="U277" s="1"/>
      <c r="V277" s="13"/>
      <c r="W277" s="13"/>
      <c r="X277" s="13"/>
      <c r="Y277" s="13"/>
      <c r="Z277" s="13"/>
      <c r="AA277" s="13"/>
      <c r="AB277" s="1"/>
      <c r="AC277" s="13"/>
      <c r="AD277" s="13"/>
      <c r="AE277" s="13"/>
      <c r="AF277" s="13"/>
      <c r="AG277" s="13"/>
      <c r="AH277" s="13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</row>
    <row r="278" spans="1:55" x14ac:dyDescent="0.3">
      <c r="A278" s="1"/>
      <c r="B278" s="1"/>
      <c r="C278" s="8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8"/>
      <c r="P278" s="8"/>
      <c r="Q278" s="8"/>
      <c r="R278" s="8"/>
      <c r="S278" s="8"/>
      <c r="T278" s="8"/>
      <c r="U278" s="1"/>
      <c r="V278" s="13"/>
      <c r="W278" s="13"/>
      <c r="X278" s="13"/>
      <c r="Y278" s="13"/>
      <c r="Z278" s="13"/>
      <c r="AA278" s="13"/>
      <c r="AB278" s="1"/>
      <c r="AC278" s="13"/>
      <c r="AD278" s="13"/>
      <c r="AE278" s="13"/>
      <c r="AF278" s="13"/>
      <c r="AG278" s="13"/>
      <c r="AH278" s="13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</row>
    <row r="279" spans="1:55" x14ac:dyDescent="0.3">
      <c r="A279" s="1"/>
      <c r="B279" s="1"/>
      <c r="C279" s="8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8"/>
      <c r="P279" s="8"/>
      <c r="Q279" s="8"/>
      <c r="R279" s="8"/>
      <c r="S279" s="8"/>
      <c r="T279" s="8"/>
      <c r="U279" s="1"/>
      <c r="V279" s="13"/>
      <c r="W279" s="13"/>
      <c r="X279" s="13"/>
      <c r="Y279" s="13"/>
      <c r="Z279" s="13"/>
      <c r="AA279" s="13"/>
      <c r="AB279" s="1"/>
      <c r="AC279" s="13"/>
      <c r="AD279" s="13"/>
      <c r="AE279" s="13"/>
      <c r="AF279" s="13"/>
      <c r="AG279" s="13"/>
      <c r="AH279" s="13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</row>
    <row r="280" spans="1:55" x14ac:dyDescent="0.3">
      <c r="A280" s="1"/>
      <c r="B280" s="1"/>
      <c r="C280" s="8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8"/>
      <c r="P280" s="8"/>
      <c r="Q280" s="8"/>
      <c r="R280" s="8"/>
      <c r="S280" s="8"/>
      <c r="T280" s="8"/>
      <c r="U280" s="1"/>
      <c r="V280" s="13"/>
      <c r="W280" s="13"/>
      <c r="X280" s="13"/>
      <c r="Y280" s="13"/>
      <c r="Z280" s="13"/>
      <c r="AA280" s="13"/>
      <c r="AB280" s="1"/>
      <c r="AC280" s="13"/>
      <c r="AD280" s="13"/>
      <c r="AE280" s="13"/>
      <c r="AF280" s="13"/>
      <c r="AG280" s="13"/>
      <c r="AH280" s="13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</row>
    <row r="281" spans="1:55" x14ac:dyDescent="0.3">
      <c r="A281" s="1"/>
      <c r="B281" s="1"/>
      <c r="C281" s="8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8"/>
      <c r="P281" s="8"/>
      <c r="Q281" s="8"/>
      <c r="R281" s="8"/>
      <c r="S281" s="8"/>
      <c r="T281" s="8"/>
      <c r="U281" s="1"/>
      <c r="V281" s="13"/>
      <c r="W281" s="13"/>
      <c r="X281" s="13"/>
      <c r="Y281" s="13"/>
      <c r="Z281" s="13"/>
      <c r="AA281" s="13"/>
      <c r="AB281" s="1"/>
      <c r="AC281" s="13"/>
      <c r="AD281" s="13"/>
      <c r="AE281" s="13"/>
      <c r="AF281" s="13"/>
      <c r="AG281" s="13"/>
      <c r="AH281" s="13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</row>
    <row r="282" spans="1:55" x14ac:dyDescent="0.3">
      <c r="A282" s="1"/>
      <c r="B282" s="1"/>
      <c r="C282" s="8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8"/>
      <c r="P282" s="8"/>
      <c r="Q282" s="8"/>
      <c r="R282" s="8"/>
      <c r="S282" s="8"/>
      <c r="T282" s="8"/>
      <c r="U282" s="1"/>
      <c r="V282" s="13"/>
      <c r="W282" s="13"/>
      <c r="X282" s="13"/>
      <c r="Y282" s="13"/>
      <c r="Z282" s="13"/>
      <c r="AA282" s="13"/>
      <c r="AB282" s="1"/>
      <c r="AC282" s="13"/>
      <c r="AD282" s="13"/>
      <c r="AE282" s="13"/>
      <c r="AF282" s="13"/>
      <c r="AG282" s="13"/>
      <c r="AH282" s="13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</row>
    <row r="283" spans="1:55" x14ac:dyDescent="0.3">
      <c r="A283" s="1"/>
      <c r="B283" s="1"/>
      <c r="C283" s="8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8"/>
      <c r="P283" s="8"/>
      <c r="Q283" s="8"/>
      <c r="R283" s="8"/>
      <c r="S283" s="8"/>
      <c r="T283" s="8"/>
      <c r="U283" s="1"/>
      <c r="V283" s="13"/>
      <c r="W283" s="13"/>
      <c r="X283" s="13"/>
      <c r="Y283" s="13"/>
      <c r="Z283" s="13"/>
      <c r="AA283" s="13"/>
      <c r="AB283" s="1"/>
      <c r="AC283" s="13"/>
      <c r="AD283" s="13"/>
      <c r="AE283" s="13"/>
      <c r="AF283" s="13"/>
      <c r="AG283" s="13"/>
      <c r="AH283" s="13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</row>
    <row r="284" spans="1:55" x14ac:dyDescent="0.3">
      <c r="A284" s="1"/>
      <c r="B284" s="1"/>
      <c r="C284" s="8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8"/>
      <c r="P284" s="8"/>
      <c r="Q284" s="8"/>
      <c r="R284" s="8"/>
      <c r="S284" s="8"/>
      <c r="T284" s="8"/>
      <c r="U284" s="1"/>
      <c r="V284" s="13"/>
      <c r="W284" s="13"/>
      <c r="X284" s="13"/>
      <c r="Y284" s="13"/>
      <c r="Z284" s="13"/>
      <c r="AA284" s="13"/>
      <c r="AB284" s="1"/>
      <c r="AC284" s="13"/>
      <c r="AD284" s="13"/>
      <c r="AE284" s="13"/>
      <c r="AF284" s="13"/>
      <c r="AG284" s="13"/>
      <c r="AH284" s="13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</row>
    <row r="285" spans="1:55" x14ac:dyDescent="0.3">
      <c r="A285" s="1"/>
      <c r="B285" s="1"/>
      <c r="C285" s="8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8"/>
      <c r="P285" s="8"/>
      <c r="Q285" s="8"/>
      <c r="R285" s="8"/>
      <c r="S285" s="8"/>
      <c r="T285" s="8"/>
      <c r="U285" s="1"/>
      <c r="V285" s="13"/>
      <c r="W285" s="13"/>
      <c r="X285" s="13"/>
      <c r="Y285" s="13"/>
      <c r="Z285" s="13"/>
      <c r="AA285" s="13"/>
      <c r="AB285" s="1"/>
      <c r="AC285" s="13"/>
      <c r="AD285" s="13"/>
      <c r="AE285" s="13"/>
      <c r="AF285" s="13"/>
      <c r="AG285" s="13"/>
      <c r="AH285" s="13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</row>
    <row r="286" spans="1:55" x14ac:dyDescent="0.3">
      <c r="A286" s="1"/>
      <c r="B286" s="1"/>
      <c r="C286" s="8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8"/>
      <c r="P286" s="8"/>
      <c r="Q286" s="8"/>
      <c r="R286" s="8"/>
      <c r="S286" s="8"/>
      <c r="T286" s="8"/>
      <c r="U286" s="1"/>
      <c r="V286" s="13"/>
      <c r="W286" s="13"/>
      <c r="X286" s="13"/>
      <c r="Y286" s="13"/>
      <c r="Z286" s="13"/>
      <c r="AA286" s="13"/>
      <c r="AB286" s="1"/>
      <c r="AC286" s="13"/>
      <c r="AD286" s="13"/>
      <c r="AE286" s="13"/>
      <c r="AF286" s="13"/>
      <c r="AG286" s="13"/>
      <c r="AH286" s="13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</row>
    <row r="287" spans="1:55" x14ac:dyDescent="0.3">
      <c r="A287" s="1"/>
      <c r="B287" s="1"/>
      <c r="C287" s="8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8"/>
      <c r="P287" s="8"/>
      <c r="Q287" s="8"/>
      <c r="R287" s="8"/>
      <c r="S287" s="8"/>
      <c r="T287" s="8"/>
      <c r="U287" s="1"/>
      <c r="V287" s="13"/>
      <c r="W287" s="13"/>
      <c r="X287" s="13"/>
      <c r="Y287" s="13"/>
      <c r="Z287" s="13"/>
      <c r="AA287" s="13"/>
      <c r="AB287" s="1"/>
      <c r="AC287" s="13"/>
      <c r="AD287" s="13"/>
      <c r="AE287" s="13"/>
      <c r="AF287" s="13"/>
      <c r="AG287" s="13"/>
      <c r="AH287" s="13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</row>
    <row r="288" spans="1:55" x14ac:dyDescent="0.3">
      <c r="A288" s="1"/>
      <c r="B288" s="1"/>
      <c r="C288" s="8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8"/>
      <c r="P288" s="8"/>
      <c r="Q288" s="8"/>
      <c r="R288" s="8"/>
      <c r="S288" s="8"/>
      <c r="T288" s="8"/>
      <c r="U288" s="1"/>
      <c r="V288" s="13"/>
      <c r="W288" s="13"/>
      <c r="X288" s="13"/>
      <c r="Y288" s="13"/>
      <c r="Z288" s="13"/>
      <c r="AA288" s="13"/>
      <c r="AB288" s="1"/>
      <c r="AC288" s="13"/>
      <c r="AD288" s="13"/>
      <c r="AE288" s="13"/>
      <c r="AF288" s="13"/>
      <c r="AG288" s="13"/>
      <c r="AH288" s="13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</row>
    <row r="289" spans="1:55" x14ac:dyDescent="0.3">
      <c r="A289" s="1"/>
      <c r="B289" s="1"/>
      <c r="C289" s="8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8"/>
      <c r="P289" s="8"/>
      <c r="Q289" s="8"/>
      <c r="R289" s="8"/>
      <c r="S289" s="8"/>
      <c r="T289" s="8"/>
      <c r="U289" s="1"/>
      <c r="V289" s="13"/>
      <c r="W289" s="13"/>
      <c r="X289" s="13"/>
      <c r="Y289" s="13"/>
      <c r="Z289" s="13"/>
      <c r="AA289" s="13"/>
      <c r="AB289" s="1"/>
      <c r="AC289" s="13"/>
      <c r="AD289" s="13"/>
      <c r="AE289" s="13"/>
      <c r="AF289" s="13"/>
      <c r="AG289" s="13"/>
      <c r="AH289" s="13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</row>
    <row r="290" spans="1:55" x14ac:dyDescent="0.3">
      <c r="A290" s="1"/>
      <c r="B290" s="1"/>
      <c r="C290" s="8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8"/>
      <c r="P290" s="8"/>
      <c r="Q290" s="8"/>
      <c r="R290" s="8"/>
      <c r="S290" s="8"/>
      <c r="T290" s="8"/>
      <c r="U290" s="1"/>
      <c r="V290" s="13"/>
      <c r="W290" s="13"/>
      <c r="X290" s="13"/>
      <c r="Y290" s="13"/>
      <c r="Z290" s="13"/>
      <c r="AA290" s="13"/>
      <c r="AB290" s="1"/>
      <c r="AC290" s="13"/>
      <c r="AD290" s="13"/>
      <c r="AE290" s="13"/>
      <c r="AF290" s="13"/>
      <c r="AG290" s="13"/>
      <c r="AH290" s="13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</row>
    <row r="291" spans="1:55" x14ac:dyDescent="0.3">
      <c r="A291" s="1"/>
      <c r="B291" s="1"/>
      <c r="C291" s="8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8"/>
      <c r="P291" s="8"/>
      <c r="Q291" s="8"/>
      <c r="R291" s="8"/>
      <c r="S291" s="8"/>
      <c r="T291" s="8"/>
      <c r="U291" s="1"/>
      <c r="V291" s="13"/>
      <c r="W291" s="13"/>
      <c r="X291" s="13"/>
      <c r="Y291" s="13"/>
      <c r="Z291" s="13"/>
      <c r="AA291" s="13"/>
      <c r="AB291" s="1"/>
      <c r="AC291" s="13"/>
      <c r="AD291" s="13"/>
      <c r="AE291" s="13"/>
      <c r="AF291" s="13"/>
      <c r="AG291" s="13"/>
      <c r="AH291" s="13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</row>
    <row r="292" spans="1:55" x14ac:dyDescent="0.3">
      <c r="A292" s="1"/>
      <c r="B292" s="1"/>
      <c r="C292" s="8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8"/>
      <c r="P292" s="8"/>
      <c r="Q292" s="8"/>
      <c r="R292" s="8"/>
      <c r="S292" s="8"/>
      <c r="T292" s="8"/>
      <c r="U292" s="1"/>
      <c r="V292" s="13"/>
      <c r="W292" s="13"/>
      <c r="X292" s="13"/>
      <c r="Y292" s="13"/>
      <c r="Z292" s="13"/>
      <c r="AA292" s="13"/>
      <c r="AB292" s="1"/>
      <c r="AC292" s="13"/>
      <c r="AD292" s="13"/>
      <c r="AE292" s="13"/>
      <c r="AF292" s="13"/>
      <c r="AG292" s="13"/>
      <c r="AH292" s="13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</row>
    <row r="293" spans="1:55" x14ac:dyDescent="0.3">
      <c r="A293" s="1"/>
      <c r="B293" s="1"/>
      <c r="C293" s="8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8"/>
      <c r="P293" s="8"/>
      <c r="Q293" s="8"/>
      <c r="R293" s="8"/>
      <c r="S293" s="8"/>
      <c r="T293" s="8"/>
      <c r="U293" s="1"/>
      <c r="V293" s="13"/>
      <c r="W293" s="13"/>
      <c r="X293" s="13"/>
      <c r="Y293" s="13"/>
      <c r="Z293" s="13"/>
      <c r="AA293" s="13"/>
      <c r="AB293" s="1"/>
      <c r="AC293" s="13"/>
      <c r="AD293" s="13"/>
      <c r="AE293" s="13"/>
      <c r="AF293" s="13"/>
      <c r="AG293" s="13"/>
      <c r="AH293" s="13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</row>
    <row r="294" spans="1:55" x14ac:dyDescent="0.3">
      <c r="A294" s="1"/>
      <c r="B294" s="1"/>
      <c r="C294" s="8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8"/>
      <c r="P294" s="8"/>
      <c r="Q294" s="8"/>
      <c r="R294" s="8"/>
      <c r="S294" s="8"/>
      <c r="T294" s="8"/>
      <c r="U294" s="1"/>
      <c r="V294" s="13"/>
      <c r="W294" s="13"/>
      <c r="X294" s="13"/>
      <c r="Y294" s="13"/>
      <c r="Z294" s="13"/>
      <c r="AA294" s="13"/>
      <c r="AB294" s="1"/>
      <c r="AC294" s="13"/>
      <c r="AD294" s="13"/>
      <c r="AE294" s="13"/>
      <c r="AF294" s="13"/>
      <c r="AG294" s="13"/>
      <c r="AH294" s="13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</row>
    <row r="295" spans="1:55" x14ac:dyDescent="0.3">
      <c r="A295" s="1"/>
      <c r="B295" s="1"/>
      <c r="C295" s="8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8"/>
      <c r="P295" s="8"/>
      <c r="Q295" s="8"/>
      <c r="R295" s="8"/>
      <c r="S295" s="8"/>
      <c r="T295" s="8"/>
      <c r="U295" s="1"/>
      <c r="V295" s="13"/>
      <c r="W295" s="13"/>
      <c r="X295" s="13"/>
      <c r="Y295" s="13"/>
      <c r="Z295" s="13"/>
      <c r="AA295" s="13"/>
      <c r="AB295" s="1"/>
      <c r="AC295" s="13"/>
      <c r="AD295" s="13"/>
      <c r="AE295" s="13"/>
      <c r="AF295" s="13"/>
      <c r="AG295" s="13"/>
      <c r="AH295" s="13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</row>
    <row r="296" spans="1:55" x14ac:dyDescent="0.3">
      <c r="A296" s="1"/>
      <c r="B296" s="1"/>
      <c r="C296" s="8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8"/>
      <c r="P296" s="8"/>
      <c r="Q296" s="8"/>
      <c r="R296" s="8"/>
      <c r="S296" s="8"/>
      <c r="T296" s="8"/>
      <c r="U296" s="1"/>
      <c r="V296" s="13"/>
      <c r="W296" s="13"/>
      <c r="X296" s="13"/>
      <c r="Y296" s="13"/>
      <c r="Z296" s="13"/>
      <c r="AA296" s="13"/>
      <c r="AB296" s="1"/>
      <c r="AC296" s="13"/>
      <c r="AD296" s="13"/>
      <c r="AE296" s="13"/>
      <c r="AF296" s="13"/>
      <c r="AG296" s="13"/>
      <c r="AH296" s="13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</row>
    <row r="297" spans="1:55" x14ac:dyDescent="0.3">
      <c r="A297" s="1"/>
      <c r="B297" s="1"/>
      <c r="C297" s="8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8"/>
      <c r="P297" s="8"/>
      <c r="Q297" s="8"/>
      <c r="R297" s="8"/>
      <c r="S297" s="8"/>
      <c r="T297" s="8"/>
      <c r="U297" s="1"/>
      <c r="V297" s="13"/>
      <c r="W297" s="13"/>
      <c r="X297" s="13"/>
      <c r="Y297" s="13"/>
      <c r="Z297" s="13"/>
      <c r="AA297" s="13"/>
      <c r="AB297" s="1"/>
      <c r="AC297" s="13"/>
      <c r="AD297" s="13"/>
      <c r="AE297" s="13"/>
      <c r="AF297" s="13"/>
      <c r="AG297" s="13"/>
      <c r="AH297" s="13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</row>
    <row r="298" spans="1:55" x14ac:dyDescent="0.3">
      <c r="A298" s="1"/>
      <c r="B298" s="1"/>
      <c r="C298" s="8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8"/>
      <c r="P298" s="8"/>
      <c r="Q298" s="8"/>
      <c r="R298" s="8"/>
      <c r="S298" s="8"/>
      <c r="T298" s="8"/>
      <c r="U298" s="1"/>
      <c r="V298" s="13"/>
      <c r="W298" s="13"/>
      <c r="X298" s="13"/>
      <c r="Y298" s="13"/>
      <c r="Z298" s="13"/>
      <c r="AA298" s="13"/>
      <c r="AB298" s="1"/>
      <c r="AC298" s="13"/>
      <c r="AD298" s="13"/>
      <c r="AE298" s="13"/>
      <c r="AF298" s="13"/>
      <c r="AG298" s="13"/>
      <c r="AH298" s="13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</row>
    <row r="299" spans="1:55" x14ac:dyDescent="0.3">
      <c r="A299" s="1"/>
      <c r="B299" s="1"/>
      <c r="C299" s="8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8"/>
      <c r="P299" s="8"/>
      <c r="Q299" s="8"/>
      <c r="R299" s="8"/>
      <c r="S299" s="8"/>
      <c r="T299" s="8"/>
      <c r="U299" s="1"/>
      <c r="V299" s="13"/>
      <c r="W299" s="13"/>
      <c r="X299" s="13"/>
      <c r="Y299" s="13"/>
      <c r="Z299" s="13"/>
      <c r="AA299" s="13"/>
      <c r="AB299" s="1"/>
      <c r="AC299" s="13"/>
      <c r="AD299" s="13"/>
      <c r="AE299" s="13"/>
      <c r="AF299" s="13"/>
      <c r="AG299" s="13"/>
      <c r="AH299" s="13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</row>
    <row r="300" spans="1:55" x14ac:dyDescent="0.3">
      <c r="A300" s="1"/>
      <c r="B300" s="1"/>
      <c r="C300" s="8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8"/>
      <c r="P300" s="8"/>
      <c r="Q300" s="8"/>
      <c r="R300" s="8"/>
      <c r="S300" s="8"/>
      <c r="T300" s="8"/>
      <c r="U300" s="1"/>
      <c r="V300" s="13"/>
      <c r="W300" s="13"/>
      <c r="X300" s="13"/>
      <c r="Y300" s="13"/>
      <c r="Z300" s="13"/>
      <c r="AA300" s="13"/>
      <c r="AB300" s="1"/>
      <c r="AC300" s="13"/>
      <c r="AD300" s="13"/>
      <c r="AE300" s="13"/>
      <c r="AF300" s="13"/>
      <c r="AG300" s="13"/>
      <c r="AH300" s="13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</row>
    <row r="301" spans="1:55" x14ac:dyDescent="0.3">
      <c r="A301" s="1"/>
      <c r="B301" s="1"/>
      <c r="C301" s="8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8"/>
      <c r="P301" s="8"/>
      <c r="Q301" s="8"/>
      <c r="R301" s="8"/>
      <c r="S301" s="8"/>
      <c r="T301" s="8"/>
      <c r="U301" s="1"/>
      <c r="V301" s="13"/>
      <c r="W301" s="13"/>
      <c r="X301" s="13"/>
      <c r="Y301" s="13"/>
      <c r="Z301" s="13"/>
      <c r="AA301" s="13"/>
      <c r="AB301" s="1"/>
      <c r="AC301" s="13"/>
      <c r="AD301" s="13"/>
      <c r="AE301" s="13"/>
      <c r="AF301" s="13"/>
      <c r="AG301" s="13"/>
      <c r="AH301" s="13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</row>
    <row r="302" spans="1:55" x14ac:dyDescent="0.3">
      <c r="A302" s="1"/>
      <c r="B302" s="1"/>
      <c r="C302" s="8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8"/>
      <c r="P302" s="8"/>
      <c r="Q302" s="8"/>
      <c r="R302" s="8"/>
      <c r="S302" s="8"/>
      <c r="T302" s="8"/>
      <c r="U302" s="1"/>
      <c r="V302" s="13"/>
      <c r="W302" s="13"/>
      <c r="X302" s="13"/>
      <c r="Y302" s="13"/>
      <c r="Z302" s="13"/>
      <c r="AA302" s="13"/>
      <c r="AB302" s="1"/>
      <c r="AC302" s="13"/>
      <c r="AD302" s="13"/>
      <c r="AE302" s="13"/>
      <c r="AF302" s="13"/>
      <c r="AG302" s="13"/>
      <c r="AH302" s="13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</row>
    <row r="303" spans="1:55" x14ac:dyDescent="0.3">
      <c r="A303" s="1"/>
      <c r="B303" s="1"/>
      <c r="C303" s="8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8"/>
      <c r="P303" s="8"/>
      <c r="Q303" s="8"/>
      <c r="R303" s="8"/>
      <c r="S303" s="8"/>
      <c r="T303" s="8"/>
      <c r="U303" s="1"/>
      <c r="V303" s="13"/>
      <c r="W303" s="13"/>
      <c r="X303" s="13"/>
      <c r="Y303" s="13"/>
      <c r="Z303" s="13"/>
      <c r="AA303" s="13"/>
      <c r="AB303" s="1"/>
      <c r="AC303" s="13"/>
      <c r="AD303" s="13"/>
      <c r="AE303" s="13"/>
      <c r="AF303" s="13"/>
      <c r="AG303" s="13"/>
      <c r="AH303" s="13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</row>
    <row r="304" spans="1:55" x14ac:dyDescent="0.3">
      <c r="A304" s="1"/>
      <c r="B304" s="1"/>
      <c r="C304" s="8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8"/>
      <c r="P304" s="8"/>
      <c r="Q304" s="8"/>
      <c r="R304" s="8"/>
      <c r="S304" s="8"/>
      <c r="T304" s="8"/>
      <c r="U304" s="1"/>
      <c r="V304" s="13"/>
      <c r="W304" s="13"/>
      <c r="X304" s="13"/>
      <c r="Y304" s="13"/>
      <c r="Z304" s="13"/>
      <c r="AA304" s="13"/>
      <c r="AB304" s="1"/>
      <c r="AC304" s="13"/>
      <c r="AD304" s="13"/>
      <c r="AE304" s="13"/>
      <c r="AF304" s="13"/>
      <c r="AG304" s="13"/>
      <c r="AH304" s="13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</row>
    <row r="305" spans="1:55" x14ac:dyDescent="0.3">
      <c r="A305" s="1"/>
      <c r="B305" s="1"/>
      <c r="C305" s="8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8"/>
      <c r="P305" s="8"/>
      <c r="Q305" s="8"/>
      <c r="R305" s="8"/>
      <c r="S305" s="8"/>
      <c r="T305" s="8"/>
      <c r="U305" s="1"/>
      <c r="V305" s="13"/>
      <c r="W305" s="13"/>
      <c r="X305" s="13"/>
      <c r="Y305" s="13"/>
      <c r="Z305" s="13"/>
      <c r="AA305" s="13"/>
      <c r="AB305" s="1"/>
      <c r="AC305" s="13"/>
      <c r="AD305" s="13"/>
      <c r="AE305" s="13"/>
      <c r="AF305" s="13"/>
      <c r="AG305" s="13"/>
      <c r="AH305" s="13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</row>
    <row r="306" spans="1:55" x14ac:dyDescent="0.3">
      <c r="A306" s="1"/>
      <c r="B306" s="1"/>
      <c r="C306" s="8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8"/>
      <c r="P306" s="8"/>
      <c r="Q306" s="8"/>
      <c r="R306" s="8"/>
      <c r="S306" s="8"/>
      <c r="T306" s="8"/>
      <c r="U306" s="1"/>
      <c r="V306" s="13"/>
      <c r="W306" s="13"/>
      <c r="X306" s="13"/>
      <c r="Y306" s="13"/>
      <c r="Z306" s="13"/>
      <c r="AA306" s="13"/>
      <c r="AB306" s="1"/>
      <c r="AC306" s="13"/>
      <c r="AD306" s="13"/>
      <c r="AE306" s="13"/>
      <c r="AF306" s="13"/>
      <c r="AG306" s="13"/>
      <c r="AH306" s="13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</row>
    <row r="307" spans="1:55" x14ac:dyDescent="0.3">
      <c r="A307" s="1"/>
      <c r="B307" s="1"/>
      <c r="C307" s="8"/>
      <c r="D307" s="1"/>
      <c r="E307" s="1"/>
      <c r="F30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carbondioxide</vt:lpstr>
      <vt:lpstr>temperature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</cp:lastModifiedBy>
  <dcterms:created xsi:type="dcterms:W3CDTF">2012-08-21T07:25:12Z</dcterms:created>
  <dcterms:modified xsi:type="dcterms:W3CDTF">2020-03-26T14:47:41Z</dcterms:modified>
</cp:coreProperties>
</file>