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3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economy!$BF$1:$BH$2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economy!$BF$1</definedName>
    <definedName name="solver_lhs10" localSheetId="2" hidden="1">economy!$BH$1</definedName>
    <definedName name="solver_lhs11" localSheetId="2" hidden="1">economy!$BH$2</definedName>
    <definedName name="solver_lhs12" localSheetId="2" hidden="1">economy!$BH$2</definedName>
    <definedName name="solver_lhs13" localSheetId="2" hidden="1">economy!$BG$1</definedName>
    <definedName name="solver_lhs2" localSheetId="2" hidden="1">economy!$BF$1</definedName>
    <definedName name="solver_lhs3" localSheetId="2" hidden="1">economy!$BF$2</definedName>
    <definedName name="solver_lhs4" localSheetId="2" hidden="1">economy!$BF$2</definedName>
    <definedName name="solver_lhs5" localSheetId="2" hidden="1">economy!$BG$1</definedName>
    <definedName name="solver_lhs6" localSheetId="2" hidden="1">economy!$BG$1</definedName>
    <definedName name="solver_lhs7" localSheetId="2" hidden="1">economy!$BG$2</definedName>
    <definedName name="solver_lhs8" localSheetId="2" hidden="1">economy!$BG$2</definedName>
    <definedName name="solver_lhs9" localSheetId="2" hidden="1">economy!$BH$1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12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economy!$BD$3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rel1" localSheetId="2" hidden="1">1</definedName>
    <definedName name="solver_rel10" localSheetId="2" hidden="1">3</definedName>
    <definedName name="solver_rel11" localSheetId="2" hidden="1">1</definedName>
    <definedName name="solver_rel12" localSheetId="2" hidden="1">3</definedName>
    <definedName name="solver_rel13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el7" localSheetId="2" hidden="1">1</definedName>
    <definedName name="solver_rel8" localSheetId="2" hidden="1">3</definedName>
    <definedName name="solver_rel9" localSheetId="2" hidden="1">1</definedName>
    <definedName name="solver_rhs1" localSheetId="2" hidden="1">0.99</definedName>
    <definedName name="solver_rhs10" localSheetId="2" hidden="1">0</definedName>
    <definedName name="solver_rhs11" localSheetId="2" hidden="1">0.99</definedName>
    <definedName name="solver_rhs12" localSheetId="2" hidden="1">0</definedName>
    <definedName name="solver_rhs13" localSheetId="2" hidden="1">0.99</definedName>
    <definedName name="solver_rhs2" localSheetId="2" hidden="1">0</definedName>
    <definedName name="solver_rhs3" localSheetId="2" hidden="1">0.99</definedName>
    <definedName name="solver_rhs4" localSheetId="2" hidden="1">0</definedName>
    <definedName name="solver_rhs5" localSheetId="2" hidden="1">0.99</definedName>
    <definedName name="solver_rhs6" localSheetId="2" hidden="1">0</definedName>
    <definedName name="solver_rhs7" localSheetId="2" hidden="1">0.99</definedName>
    <definedName name="solver_rhs8" localSheetId="2" hidden="1">0</definedName>
    <definedName name="solver_rhs9" localSheetId="2" hidden="1">0.99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AT61" i="13"/>
  <c r="AS61"/>
  <c r="AR61"/>
  <c r="C4" i="12"/>
  <c r="F268" i="7"/>
  <c r="F269" s="1"/>
  <c r="F270" s="1"/>
  <c r="F271" s="1"/>
  <c r="F267"/>
  <c r="F266"/>
  <c r="F265"/>
  <c r="CH3" i="13"/>
  <c r="BR62"/>
  <c r="BR63" s="1"/>
  <c r="BR64" s="1"/>
  <c r="BR65" s="1"/>
  <c r="BR66" s="1"/>
  <c r="BR67" s="1"/>
  <c r="BR68" s="1"/>
  <c r="BR69" s="1"/>
  <c r="BR70" s="1"/>
  <c r="BR71" s="1"/>
  <c r="BR72" s="1"/>
  <c r="BR73" s="1"/>
  <c r="BR74" s="1"/>
  <c r="BR75" s="1"/>
  <c r="BR76" s="1"/>
  <c r="BR77" s="1"/>
  <c r="BR78" s="1"/>
  <c r="BR79" s="1"/>
  <c r="BR80" s="1"/>
  <c r="BR81" s="1"/>
  <c r="BR82" s="1"/>
  <c r="BR83" s="1"/>
  <c r="BR84" s="1"/>
  <c r="BR85" s="1"/>
  <c r="BR86" s="1"/>
  <c r="BR87" s="1"/>
  <c r="BR88" s="1"/>
  <c r="BR89" s="1"/>
  <c r="BR90" s="1"/>
  <c r="BR91" s="1"/>
  <c r="BR92" s="1"/>
  <c r="BR93" s="1"/>
  <c r="BR94" s="1"/>
  <c r="BR95" s="1"/>
  <c r="BR96" s="1"/>
  <c r="BR97" s="1"/>
  <c r="BR98" s="1"/>
  <c r="BR99" s="1"/>
  <c r="BR100" s="1"/>
  <c r="BR101" s="1"/>
  <c r="BR102" s="1"/>
  <c r="BR103" s="1"/>
  <c r="BR104" s="1"/>
  <c r="BR105" s="1"/>
  <c r="BR106" s="1"/>
  <c r="BR107" s="1"/>
  <c r="BR108" s="1"/>
  <c r="BR109" s="1"/>
  <c r="BR110" s="1"/>
  <c r="BR111" s="1"/>
  <c r="BR112" s="1"/>
  <c r="BR113" s="1"/>
  <c r="BR114" s="1"/>
  <c r="BR115" s="1"/>
  <c r="BR116" s="1"/>
  <c r="BR117" s="1"/>
  <c r="BR118" s="1"/>
  <c r="BR119" s="1"/>
  <c r="BR120" s="1"/>
  <c r="BR121" s="1"/>
  <c r="BR122" s="1"/>
  <c r="BR123" s="1"/>
  <c r="BR124" s="1"/>
  <c r="BR125" s="1"/>
  <c r="BR126" s="1"/>
  <c r="BR127" s="1"/>
  <c r="BR128" s="1"/>
  <c r="BR129" s="1"/>
  <c r="BR130" s="1"/>
  <c r="BR131" s="1"/>
  <c r="BR132" s="1"/>
  <c r="BR133" s="1"/>
  <c r="BR134" s="1"/>
  <c r="BR135" s="1"/>
  <c r="BR136" s="1"/>
  <c r="BR137" s="1"/>
  <c r="BR138" s="1"/>
  <c r="BR139" s="1"/>
  <c r="BR140" s="1"/>
  <c r="BR141" s="1"/>
  <c r="BR142" s="1"/>
  <c r="BR143" s="1"/>
  <c r="BR144" s="1"/>
  <c r="BR145" s="1"/>
  <c r="BR146" s="1"/>
  <c r="BR147" s="1"/>
  <c r="BR148" s="1"/>
  <c r="BR149" s="1"/>
  <c r="BR150" s="1"/>
  <c r="BR151" s="1"/>
  <c r="BR152" s="1"/>
  <c r="BR153" s="1"/>
  <c r="BR154" s="1"/>
  <c r="BR155" s="1"/>
  <c r="BR156" s="1"/>
  <c r="BR157" s="1"/>
  <c r="BR158" s="1"/>
  <c r="BR159" s="1"/>
  <c r="BR160" s="1"/>
  <c r="BR161" s="1"/>
  <c r="BR162" s="1"/>
  <c r="BR163" s="1"/>
  <c r="BR164" s="1"/>
  <c r="BR165" s="1"/>
  <c r="BR166" s="1"/>
  <c r="BR167" s="1"/>
  <c r="BR168" s="1"/>
  <c r="BR169" s="1"/>
  <c r="BR170" s="1"/>
  <c r="BR171" s="1"/>
  <c r="BR172" s="1"/>
  <c r="BR173" s="1"/>
  <c r="BR174" s="1"/>
  <c r="BR175" s="1"/>
  <c r="BR176" s="1"/>
  <c r="BR177" s="1"/>
  <c r="BR178" s="1"/>
  <c r="BR179" s="1"/>
  <c r="BR180" s="1"/>
  <c r="BR181" s="1"/>
  <c r="BR182" s="1"/>
  <c r="BR183" s="1"/>
  <c r="BR184" s="1"/>
  <c r="BR185" s="1"/>
  <c r="BR186" s="1"/>
  <c r="BR187" s="1"/>
  <c r="BR188" s="1"/>
  <c r="BR189" s="1"/>
  <c r="BR190" s="1"/>
  <c r="BR191" s="1"/>
  <c r="BR192" s="1"/>
  <c r="BR193" s="1"/>
  <c r="BR194" s="1"/>
  <c r="BR195" s="1"/>
  <c r="BR196" s="1"/>
  <c r="BR197" s="1"/>
  <c r="BR198" s="1"/>
  <c r="BR199" s="1"/>
  <c r="BR200" s="1"/>
  <c r="BR201" s="1"/>
  <c r="BR202" s="1"/>
  <c r="BR203" s="1"/>
  <c r="BR204" s="1"/>
  <c r="BR205" s="1"/>
  <c r="BR206" s="1"/>
  <c r="BR207" s="1"/>
  <c r="BR208" s="1"/>
  <c r="BR209" s="1"/>
  <c r="BR210" s="1"/>
  <c r="BR211" s="1"/>
  <c r="BR212" s="1"/>
  <c r="BR213" s="1"/>
  <c r="BR214" s="1"/>
  <c r="BR215" s="1"/>
  <c r="BR216" s="1"/>
  <c r="BR217" s="1"/>
  <c r="BR218" s="1"/>
  <c r="BR219" s="1"/>
  <c r="BR220" s="1"/>
  <c r="BR221" s="1"/>
  <c r="BR222" s="1"/>
  <c r="BR223" s="1"/>
  <c r="BR224" s="1"/>
  <c r="BR225" s="1"/>
  <c r="BR226" s="1"/>
  <c r="BR227" s="1"/>
  <c r="BR228" s="1"/>
  <c r="BR229" s="1"/>
  <c r="BR230" s="1"/>
  <c r="BR231" s="1"/>
  <c r="BR232" s="1"/>
  <c r="BR233" s="1"/>
  <c r="BR234" s="1"/>
  <c r="BR235" s="1"/>
  <c r="BR236" s="1"/>
  <c r="BR237" s="1"/>
  <c r="BR238" s="1"/>
  <c r="BR239" s="1"/>
  <c r="BR240" s="1"/>
  <c r="BR241" s="1"/>
  <c r="BR242" s="1"/>
  <c r="BR243" s="1"/>
  <c r="BR244" s="1"/>
  <c r="BR245" s="1"/>
  <c r="BR246" s="1"/>
  <c r="BR247" s="1"/>
  <c r="BR248" s="1"/>
  <c r="BR249" s="1"/>
  <c r="BR250" s="1"/>
  <c r="BR251" s="1"/>
  <c r="BR252" s="1"/>
  <c r="BR253" s="1"/>
  <c r="BR254" s="1"/>
  <c r="BR255" s="1"/>
  <c r="BR256" s="1"/>
  <c r="BR257" s="1"/>
  <c r="BR258" s="1"/>
  <c r="BR259" s="1"/>
  <c r="BR260" s="1"/>
  <c r="BR261" s="1"/>
  <c r="BR262" s="1"/>
  <c r="BR263" s="1"/>
  <c r="BR264" s="1"/>
  <c r="BR265" s="1"/>
  <c r="BR266" s="1"/>
  <c r="BR267" s="1"/>
  <c r="BR268" s="1"/>
  <c r="BR269" s="1"/>
  <c r="BR270" s="1"/>
  <c r="BR271" s="1"/>
  <c r="BR272" s="1"/>
  <c r="BR273" s="1"/>
  <c r="BR274" s="1"/>
  <c r="BR275" s="1"/>
  <c r="BR276" s="1"/>
  <c r="BR277" s="1"/>
  <c r="BR278" s="1"/>
  <c r="BR279" s="1"/>
  <c r="BR280" s="1"/>
  <c r="BR281" s="1"/>
  <c r="BR282" s="1"/>
  <c r="BR283" s="1"/>
  <c r="BR284" s="1"/>
  <c r="BR285" s="1"/>
  <c r="BR286" s="1"/>
  <c r="BR287" s="1"/>
  <c r="BR288" s="1"/>
  <c r="BR289" s="1"/>
  <c r="BR290" s="1"/>
  <c r="BR291" s="1"/>
  <c r="BR292" s="1"/>
  <c r="BR293" s="1"/>
  <c r="BR294" s="1"/>
  <c r="BR295" s="1"/>
  <c r="BR296" s="1"/>
  <c r="BR297" s="1"/>
  <c r="BR298" s="1"/>
  <c r="BR299" s="1"/>
  <c r="BR300" s="1"/>
  <c r="BR301" s="1"/>
  <c r="BR302" s="1"/>
  <c r="BR303" s="1"/>
  <c r="BR304" s="1"/>
  <c r="BR305" s="1"/>
  <c r="BR306" s="1"/>
  <c r="BR307" s="1"/>
  <c r="BR308" s="1"/>
  <c r="BR309" s="1"/>
  <c r="BR310" s="1"/>
  <c r="BR311" s="1"/>
  <c r="BR312" s="1"/>
  <c r="BR313" s="1"/>
  <c r="BR314" s="1"/>
  <c r="BR315" s="1"/>
  <c r="BR316" s="1"/>
  <c r="BR317" s="1"/>
  <c r="BR318" s="1"/>
  <c r="BR319" s="1"/>
  <c r="BR320" s="1"/>
  <c r="BR321" s="1"/>
  <c r="BR322" s="1"/>
  <c r="BR323" s="1"/>
  <c r="BR324" s="1"/>
  <c r="BR325" s="1"/>
  <c r="BR326" s="1"/>
  <c r="BR327" s="1"/>
  <c r="BR328" s="1"/>
  <c r="BR329" s="1"/>
  <c r="BR330" s="1"/>
  <c r="BR331" s="1"/>
  <c r="BR332" s="1"/>
  <c r="BR333" s="1"/>
  <c r="BR334" s="1"/>
  <c r="BR335" s="1"/>
  <c r="BR336" s="1"/>
  <c r="BR337" s="1"/>
  <c r="BR338" s="1"/>
  <c r="BR339" s="1"/>
  <c r="BR340" s="1"/>
  <c r="BR341" s="1"/>
  <c r="BR342" s="1"/>
  <c r="BR343" s="1"/>
  <c r="BR344" s="1"/>
  <c r="BR345" s="1"/>
  <c r="BR346" s="1"/>
  <c r="BG71" l="1"/>
  <c r="BG72" s="1"/>
  <c r="BG73" s="1"/>
  <c r="BG74" s="1"/>
  <c r="BG75" s="1"/>
  <c r="BG76" s="1"/>
  <c r="BG77" s="1"/>
  <c r="BG78" s="1"/>
  <c r="BG79" s="1"/>
  <c r="BG80" s="1"/>
  <c r="BG81" s="1"/>
  <c r="BG82" s="1"/>
  <c r="BG83" s="1"/>
  <c r="BG84" s="1"/>
  <c r="BG85" s="1"/>
  <c r="BG86" s="1"/>
  <c r="BG87" s="1"/>
  <c r="BG88" s="1"/>
  <c r="BG89" s="1"/>
  <c r="BG90" s="1"/>
  <c r="BG91" s="1"/>
  <c r="BG92" s="1"/>
  <c r="BG93" s="1"/>
  <c r="BG94" s="1"/>
  <c r="BG95" s="1"/>
  <c r="BG96" s="1"/>
  <c r="BG97" s="1"/>
  <c r="BG98" s="1"/>
  <c r="BG99" s="1"/>
  <c r="BG100" s="1"/>
  <c r="BG101" s="1"/>
  <c r="BG102" s="1"/>
  <c r="BG103" s="1"/>
  <c r="BG104" s="1"/>
  <c r="BG105" s="1"/>
  <c r="BG106" s="1"/>
  <c r="BG107" s="1"/>
  <c r="BG108" s="1"/>
  <c r="BG109" s="1"/>
  <c r="BG110" s="1"/>
  <c r="BG111" s="1"/>
  <c r="BG112" s="1"/>
  <c r="BG113" s="1"/>
  <c r="BG114" s="1"/>
  <c r="BG115" s="1"/>
  <c r="BG116" s="1"/>
  <c r="BG117" s="1"/>
  <c r="BG118" s="1"/>
  <c r="BG119" s="1"/>
  <c r="BG120" s="1"/>
  <c r="BG121" s="1"/>
  <c r="BG122" s="1"/>
  <c r="BG123" s="1"/>
  <c r="BG124" s="1"/>
  <c r="BG125" s="1"/>
  <c r="BG126" s="1"/>
  <c r="BG127" s="1"/>
  <c r="BG128" s="1"/>
  <c r="BG129" s="1"/>
  <c r="BG130" s="1"/>
  <c r="BG131" s="1"/>
  <c r="BG132" s="1"/>
  <c r="BG133" s="1"/>
  <c r="BG134" s="1"/>
  <c r="BG135" s="1"/>
  <c r="BG136" s="1"/>
  <c r="BG137" s="1"/>
  <c r="BG138" s="1"/>
  <c r="BG139" s="1"/>
  <c r="BG140" s="1"/>
  <c r="BG141" s="1"/>
  <c r="BG142" s="1"/>
  <c r="BG143" s="1"/>
  <c r="BG144" s="1"/>
  <c r="BG145" s="1"/>
  <c r="BG146" s="1"/>
  <c r="BG147" s="1"/>
  <c r="BG148" s="1"/>
  <c r="BG149" s="1"/>
  <c r="BG150" s="1"/>
  <c r="BG151" s="1"/>
  <c r="BG152" s="1"/>
  <c r="BG153" s="1"/>
  <c r="BG154" s="1"/>
  <c r="BG155" s="1"/>
  <c r="BG156" s="1"/>
  <c r="BG157" s="1"/>
  <c r="BG158" s="1"/>
  <c r="BG159" s="1"/>
  <c r="BG160" s="1"/>
  <c r="BG161" s="1"/>
  <c r="BG162" s="1"/>
  <c r="BG163" s="1"/>
  <c r="BG164" s="1"/>
  <c r="BG165" s="1"/>
  <c r="BG166" s="1"/>
  <c r="BG167" s="1"/>
  <c r="BG168" s="1"/>
  <c r="BG169" s="1"/>
  <c r="BG170" s="1"/>
  <c r="BG171" s="1"/>
  <c r="BG172" s="1"/>
  <c r="BG173" s="1"/>
  <c r="BG174" s="1"/>
  <c r="BG175" s="1"/>
  <c r="BG176" s="1"/>
  <c r="BG177" s="1"/>
  <c r="BG178" s="1"/>
  <c r="BG179" s="1"/>
  <c r="BG180" s="1"/>
  <c r="BG181" s="1"/>
  <c r="BG182" s="1"/>
  <c r="BG183" s="1"/>
  <c r="BG184" s="1"/>
  <c r="BG185" s="1"/>
  <c r="BG186" s="1"/>
  <c r="BG187" s="1"/>
  <c r="BG188" s="1"/>
  <c r="BG189" s="1"/>
  <c r="BG190" s="1"/>
  <c r="BG191" s="1"/>
  <c r="BG192" s="1"/>
  <c r="BG193" s="1"/>
  <c r="BG194" s="1"/>
  <c r="BG195" s="1"/>
  <c r="BG196" s="1"/>
  <c r="BG197" s="1"/>
  <c r="BG198" s="1"/>
  <c r="BG199" s="1"/>
  <c r="BG200" s="1"/>
  <c r="BG201" s="1"/>
  <c r="BG202" s="1"/>
  <c r="BG203" s="1"/>
  <c r="BG204" s="1"/>
  <c r="BG205" s="1"/>
  <c r="BG206" s="1"/>
  <c r="BG207" s="1"/>
  <c r="BG208" s="1"/>
  <c r="BG209" s="1"/>
  <c r="BG210" s="1"/>
  <c r="BG211" s="1"/>
  <c r="BG212" s="1"/>
  <c r="BG213" s="1"/>
  <c r="BG214" s="1"/>
  <c r="BG215" s="1"/>
  <c r="BG216" s="1"/>
  <c r="BG217" s="1"/>
  <c r="BG218" s="1"/>
  <c r="BG219" s="1"/>
  <c r="BG220" s="1"/>
  <c r="BG221" s="1"/>
  <c r="BG222" s="1"/>
  <c r="BG223" s="1"/>
  <c r="BG224" s="1"/>
  <c r="BG225" s="1"/>
  <c r="BG226" s="1"/>
  <c r="BG227" s="1"/>
  <c r="BG228" s="1"/>
  <c r="BG229" s="1"/>
  <c r="BG230" s="1"/>
  <c r="BG231" s="1"/>
  <c r="BG232" s="1"/>
  <c r="BG233" s="1"/>
  <c r="BG234" s="1"/>
  <c r="BG235" s="1"/>
  <c r="BG236" s="1"/>
  <c r="BG237" s="1"/>
  <c r="BG238" s="1"/>
  <c r="BG239" s="1"/>
  <c r="BG240" s="1"/>
  <c r="BG241" s="1"/>
  <c r="BG242" s="1"/>
  <c r="BG243" s="1"/>
  <c r="BG244" s="1"/>
  <c r="BG245" s="1"/>
  <c r="BG246" s="1"/>
  <c r="BG247" s="1"/>
  <c r="BG248" s="1"/>
  <c r="BG249" s="1"/>
  <c r="BG250" s="1"/>
  <c r="BG251" s="1"/>
  <c r="BG252" s="1"/>
  <c r="BG253" s="1"/>
  <c r="BG254" s="1"/>
  <c r="BG255" s="1"/>
  <c r="BG256" s="1"/>
  <c r="BG257" s="1"/>
  <c r="BG258" s="1"/>
  <c r="BG259" s="1"/>
  <c r="BG260" s="1"/>
  <c r="BG261" s="1"/>
  <c r="BG262" s="1"/>
  <c r="BG263" s="1"/>
  <c r="BG264" s="1"/>
  <c r="BG265" s="1"/>
  <c r="BG266" s="1"/>
  <c r="BG267" s="1"/>
  <c r="BG268" s="1"/>
  <c r="BG269" s="1"/>
  <c r="BG270" s="1"/>
  <c r="BG271" s="1"/>
  <c r="BG272" s="1"/>
  <c r="BG273" s="1"/>
  <c r="BG274" s="1"/>
  <c r="BG275" s="1"/>
  <c r="BG276" s="1"/>
  <c r="BG277" s="1"/>
  <c r="BG278" s="1"/>
  <c r="BG279" s="1"/>
  <c r="BG280" s="1"/>
  <c r="BG281" s="1"/>
  <c r="BG282" s="1"/>
  <c r="BG283" s="1"/>
  <c r="BG284" s="1"/>
  <c r="BG285" s="1"/>
  <c r="BG286" s="1"/>
  <c r="BG287" s="1"/>
  <c r="BG288" s="1"/>
  <c r="BG289" s="1"/>
  <c r="BG290" s="1"/>
  <c r="BG291" s="1"/>
  <c r="BG292" s="1"/>
  <c r="BG293" s="1"/>
  <c r="BG294" s="1"/>
  <c r="BG295" s="1"/>
  <c r="BG296" s="1"/>
  <c r="BG297" s="1"/>
  <c r="BG298" s="1"/>
  <c r="BG299" s="1"/>
  <c r="BG300" s="1"/>
  <c r="BG301" s="1"/>
  <c r="BG302" s="1"/>
  <c r="BG303" s="1"/>
  <c r="BG304" s="1"/>
  <c r="BG305" s="1"/>
  <c r="BG306" s="1"/>
  <c r="BG307" s="1"/>
  <c r="BG308" s="1"/>
  <c r="BG309" s="1"/>
  <c r="BG310" s="1"/>
  <c r="BG311" s="1"/>
  <c r="BG312" s="1"/>
  <c r="BG313" s="1"/>
  <c r="BG314" s="1"/>
  <c r="BG315" s="1"/>
  <c r="BG316" s="1"/>
  <c r="BG317" s="1"/>
  <c r="BG318" s="1"/>
  <c r="BG319" s="1"/>
  <c r="BG320" s="1"/>
  <c r="BG321" s="1"/>
  <c r="BG322" s="1"/>
  <c r="BG323" s="1"/>
  <c r="BG324" s="1"/>
  <c r="BG325" s="1"/>
  <c r="BG326" s="1"/>
  <c r="BG327" s="1"/>
  <c r="BG328" s="1"/>
  <c r="BG329" s="1"/>
  <c r="BG330" s="1"/>
  <c r="BG331" s="1"/>
  <c r="BG332" s="1"/>
  <c r="BG333" s="1"/>
  <c r="BG334" s="1"/>
  <c r="BG335" s="1"/>
  <c r="BG336" s="1"/>
  <c r="BG337" s="1"/>
  <c r="BG338" s="1"/>
  <c r="BG339" s="1"/>
  <c r="BG340" s="1"/>
  <c r="BG341" s="1"/>
  <c r="BG342" s="1"/>
  <c r="BG343" s="1"/>
  <c r="BG344" s="1"/>
  <c r="BG345" s="1"/>
  <c r="BG346" s="1"/>
  <c r="BF71"/>
  <c r="BF72" s="1"/>
  <c r="BF73" s="1"/>
  <c r="BF74" s="1"/>
  <c r="BF75" s="1"/>
  <c r="BF76" s="1"/>
  <c r="BF77" s="1"/>
  <c r="BF78" s="1"/>
  <c r="BF79" s="1"/>
  <c r="BF80" s="1"/>
  <c r="BF81" s="1"/>
  <c r="BF82" s="1"/>
  <c r="BF83" s="1"/>
  <c r="BF84" s="1"/>
  <c r="BF85" s="1"/>
  <c r="BF86" s="1"/>
  <c r="BF87" s="1"/>
  <c r="BF88" s="1"/>
  <c r="BF89" s="1"/>
  <c r="BF90" s="1"/>
  <c r="BF91" s="1"/>
  <c r="BF92" s="1"/>
  <c r="BF93" s="1"/>
  <c r="BF94" s="1"/>
  <c r="BF95" s="1"/>
  <c r="BF96" s="1"/>
  <c r="BF97" s="1"/>
  <c r="BF98" s="1"/>
  <c r="BF99" s="1"/>
  <c r="BF100" s="1"/>
  <c r="BF101" s="1"/>
  <c r="BF102" s="1"/>
  <c r="BF103" s="1"/>
  <c r="BF104" s="1"/>
  <c r="BF105" s="1"/>
  <c r="BF106" s="1"/>
  <c r="BF107" s="1"/>
  <c r="BF108" s="1"/>
  <c r="BF109" s="1"/>
  <c r="BF110" s="1"/>
  <c r="BF111" s="1"/>
  <c r="BF112" s="1"/>
  <c r="BF113" s="1"/>
  <c r="BF114" s="1"/>
  <c r="BF115" s="1"/>
  <c r="BF116" s="1"/>
  <c r="BF117" s="1"/>
  <c r="BF118" s="1"/>
  <c r="BF119" s="1"/>
  <c r="BF120" s="1"/>
  <c r="BF121" s="1"/>
  <c r="BF122" s="1"/>
  <c r="BF123" s="1"/>
  <c r="BF124" s="1"/>
  <c r="BF125" s="1"/>
  <c r="BF126" s="1"/>
  <c r="BF127" s="1"/>
  <c r="BF128" s="1"/>
  <c r="BF129" s="1"/>
  <c r="BF130" s="1"/>
  <c r="BF131" s="1"/>
  <c r="BF132" s="1"/>
  <c r="BF133" s="1"/>
  <c r="BF134" s="1"/>
  <c r="BF135" s="1"/>
  <c r="BF136" s="1"/>
  <c r="BF137" s="1"/>
  <c r="BF138" s="1"/>
  <c r="BF139" s="1"/>
  <c r="BF140" s="1"/>
  <c r="BF141" s="1"/>
  <c r="BF142" s="1"/>
  <c r="BF143" s="1"/>
  <c r="BF144" s="1"/>
  <c r="BF145" s="1"/>
  <c r="BF146" s="1"/>
  <c r="BF147" s="1"/>
  <c r="BF148" s="1"/>
  <c r="BF149" s="1"/>
  <c r="BF150" s="1"/>
  <c r="BF151" s="1"/>
  <c r="BF152" s="1"/>
  <c r="BF153" s="1"/>
  <c r="BF154" s="1"/>
  <c r="BF155" s="1"/>
  <c r="BF156" s="1"/>
  <c r="BF157" s="1"/>
  <c r="BF158" s="1"/>
  <c r="BF159" s="1"/>
  <c r="BF160" s="1"/>
  <c r="BF161" s="1"/>
  <c r="BF162" s="1"/>
  <c r="BF163" s="1"/>
  <c r="BF164" s="1"/>
  <c r="BF165" s="1"/>
  <c r="BF166" s="1"/>
  <c r="BF167" s="1"/>
  <c r="BF168" s="1"/>
  <c r="BF169" s="1"/>
  <c r="BF170" s="1"/>
  <c r="BF171" s="1"/>
  <c r="BF172" s="1"/>
  <c r="BF173" s="1"/>
  <c r="BF174" s="1"/>
  <c r="BF175" s="1"/>
  <c r="BF176" s="1"/>
  <c r="BF177" s="1"/>
  <c r="BF178" s="1"/>
  <c r="BF179" s="1"/>
  <c r="BF180" s="1"/>
  <c r="BF181" s="1"/>
  <c r="BF182" s="1"/>
  <c r="BF183" s="1"/>
  <c r="BF184" s="1"/>
  <c r="BF185" s="1"/>
  <c r="BF186" s="1"/>
  <c r="BF187" s="1"/>
  <c r="BF188" s="1"/>
  <c r="BF189" s="1"/>
  <c r="BF190" s="1"/>
  <c r="BF191" s="1"/>
  <c r="BF192" s="1"/>
  <c r="BF193" s="1"/>
  <c r="BF194" s="1"/>
  <c r="BF195" s="1"/>
  <c r="BF196" s="1"/>
  <c r="BF197" s="1"/>
  <c r="BF198" s="1"/>
  <c r="BF199" s="1"/>
  <c r="BF200" s="1"/>
  <c r="BF201" s="1"/>
  <c r="BF202" s="1"/>
  <c r="BF203" s="1"/>
  <c r="BF204" s="1"/>
  <c r="BF205" s="1"/>
  <c r="BF206" s="1"/>
  <c r="BF207" s="1"/>
  <c r="BF208" s="1"/>
  <c r="BF209" s="1"/>
  <c r="BF210" s="1"/>
  <c r="BF211" s="1"/>
  <c r="BF212" s="1"/>
  <c r="BF213" s="1"/>
  <c r="BF214" s="1"/>
  <c r="BF215" s="1"/>
  <c r="BF216" s="1"/>
  <c r="BF217" s="1"/>
  <c r="BF218" s="1"/>
  <c r="BF219" s="1"/>
  <c r="BF220" s="1"/>
  <c r="BF221" s="1"/>
  <c r="BF222" s="1"/>
  <c r="BF223" s="1"/>
  <c r="BF224" s="1"/>
  <c r="BF225" s="1"/>
  <c r="BF226" s="1"/>
  <c r="BF227" s="1"/>
  <c r="BF228" s="1"/>
  <c r="BF229" s="1"/>
  <c r="BF230" s="1"/>
  <c r="BF231" s="1"/>
  <c r="BF232" s="1"/>
  <c r="BF233" s="1"/>
  <c r="BF234" s="1"/>
  <c r="BF235" s="1"/>
  <c r="BF236" s="1"/>
  <c r="BF237" s="1"/>
  <c r="BF238" s="1"/>
  <c r="BF239" s="1"/>
  <c r="BF240" s="1"/>
  <c r="BF241" s="1"/>
  <c r="BF242" s="1"/>
  <c r="BF243" s="1"/>
  <c r="BF244" s="1"/>
  <c r="BF245" s="1"/>
  <c r="BF246" s="1"/>
  <c r="BF247" s="1"/>
  <c r="BF248" s="1"/>
  <c r="BF249" s="1"/>
  <c r="BF250" s="1"/>
  <c r="BF251" s="1"/>
  <c r="BF252" s="1"/>
  <c r="BF253" s="1"/>
  <c r="BF254" s="1"/>
  <c r="BF255" s="1"/>
  <c r="BF256" s="1"/>
  <c r="BF257" s="1"/>
  <c r="BF258" s="1"/>
  <c r="BF259" s="1"/>
  <c r="BF260" s="1"/>
  <c r="BF261" s="1"/>
  <c r="BF262" s="1"/>
  <c r="BF263" s="1"/>
  <c r="BF264" s="1"/>
  <c r="BF265" s="1"/>
  <c r="BF266" s="1"/>
  <c r="BF267" s="1"/>
  <c r="BF268" s="1"/>
  <c r="BF269" s="1"/>
  <c r="BF270" s="1"/>
  <c r="BF271" s="1"/>
  <c r="BF272" s="1"/>
  <c r="BF273" s="1"/>
  <c r="BF274" s="1"/>
  <c r="BF275" s="1"/>
  <c r="BF276" s="1"/>
  <c r="BF277" s="1"/>
  <c r="BF278" s="1"/>
  <c r="BF279" s="1"/>
  <c r="BF280" s="1"/>
  <c r="BF281" s="1"/>
  <c r="BF282" s="1"/>
  <c r="BF283" s="1"/>
  <c r="BF284" s="1"/>
  <c r="BF285" s="1"/>
  <c r="BF286" s="1"/>
  <c r="BF287" s="1"/>
  <c r="BF288" s="1"/>
  <c r="BF289" s="1"/>
  <c r="BF290" s="1"/>
  <c r="BF291" s="1"/>
  <c r="BF292" s="1"/>
  <c r="BF293" s="1"/>
  <c r="BF294" s="1"/>
  <c r="BF295" s="1"/>
  <c r="BF296" s="1"/>
  <c r="BF297" s="1"/>
  <c r="BF298" s="1"/>
  <c r="BF299" s="1"/>
  <c r="BF300" s="1"/>
  <c r="BF301" s="1"/>
  <c r="BF302" s="1"/>
  <c r="BF303" s="1"/>
  <c r="BF304" s="1"/>
  <c r="BF305" s="1"/>
  <c r="BF306" s="1"/>
  <c r="BF307" s="1"/>
  <c r="BF308" s="1"/>
  <c r="BF309" s="1"/>
  <c r="BF310" s="1"/>
  <c r="BF311" s="1"/>
  <c r="BF312" s="1"/>
  <c r="BF313" s="1"/>
  <c r="BF314" s="1"/>
  <c r="BF315" s="1"/>
  <c r="BF316" s="1"/>
  <c r="BF317" s="1"/>
  <c r="BF318" s="1"/>
  <c r="BF319" s="1"/>
  <c r="BF320" s="1"/>
  <c r="BF321" s="1"/>
  <c r="BF322" s="1"/>
  <c r="BF323" s="1"/>
  <c r="BF324" s="1"/>
  <c r="BF325" s="1"/>
  <c r="BF326" s="1"/>
  <c r="BF327" s="1"/>
  <c r="BF328" s="1"/>
  <c r="BF329" s="1"/>
  <c r="BF330" s="1"/>
  <c r="BF331" s="1"/>
  <c r="BF332" s="1"/>
  <c r="BF333" s="1"/>
  <c r="BF334" s="1"/>
  <c r="BF335" s="1"/>
  <c r="BF336" s="1"/>
  <c r="BF337" s="1"/>
  <c r="BF338" s="1"/>
  <c r="BF339" s="1"/>
  <c r="BF340" s="1"/>
  <c r="BF341" s="1"/>
  <c r="BF342" s="1"/>
  <c r="BF343" s="1"/>
  <c r="BF344" s="1"/>
  <c r="BF345" s="1"/>
  <c r="BF346" s="1"/>
  <c r="BE71"/>
  <c r="BE72" s="1"/>
  <c r="BE73" s="1"/>
  <c r="BE74" s="1"/>
  <c r="BE75" s="1"/>
  <c r="BE76" s="1"/>
  <c r="BE77" s="1"/>
  <c r="BE78" s="1"/>
  <c r="BE79" s="1"/>
  <c r="BE80" s="1"/>
  <c r="BE81" s="1"/>
  <c r="BE82" s="1"/>
  <c r="BE83" s="1"/>
  <c r="BE84" s="1"/>
  <c r="BE85" s="1"/>
  <c r="BE86" s="1"/>
  <c r="BE87" s="1"/>
  <c r="BE88" s="1"/>
  <c r="BE89" s="1"/>
  <c r="BE90" s="1"/>
  <c r="BE91" s="1"/>
  <c r="BE92" s="1"/>
  <c r="BE93" s="1"/>
  <c r="BE94" s="1"/>
  <c r="BE95" s="1"/>
  <c r="BE96" s="1"/>
  <c r="BE97" s="1"/>
  <c r="BE98" s="1"/>
  <c r="BE99" s="1"/>
  <c r="BE100" s="1"/>
  <c r="BE101" s="1"/>
  <c r="BE102" s="1"/>
  <c r="BE103" s="1"/>
  <c r="BE104" s="1"/>
  <c r="BE105" s="1"/>
  <c r="BE106" s="1"/>
  <c r="BE107" s="1"/>
  <c r="BE108" s="1"/>
  <c r="BE109" s="1"/>
  <c r="BE110" s="1"/>
  <c r="BE111" s="1"/>
  <c r="BE112" s="1"/>
  <c r="BE113" s="1"/>
  <c r="BE114" s="1"/>
  <c r="BE115" s="1"/>
  <c r="BE116" s="1"/>
  <c r="BE117" s="1"/>
  <c r="BE118" s="1"/>
  <c r="BE119" s="1"/>
  <c r="BE120" s="1"/>
  <c r="BE121" s="1"/>
  <c r="BE122" s="1"/>
  <c r="BE123" s="1"/>
  <c r="BE124" s="1"/>
  <c r="BE125" s="1"/>
  <c r="BE126" s="1"/>
  <c r="BE127" s="1"/>
  <c r="BE128" s="1"/>
  <c r="BE129" s="1"/>
  <c r="BE130" s="1"/>
  <c r="BE131" s="1"/>
  <c r="BE132" s="1"/>
  <c r="BE133" s="1"/>
  <c r="BE134" s="1"/>
  <c r="BE135" s="1"/>
  <c r="BE136" s="1"/>
  <c r="BE137" s="1"/>
  <c r="BE138" s="1"/>
  <c r="BE139" s="1"/>
  <c r="BE140" s="1"/>
  <c r="BE141" s="1"/>
  <c r="BE142" s="1"/>
  <c r="BE143" s="1"/>
  <c r="BE144" s="1"/>
  <c r="BE145" s="1"/>
  <c r="BE146" s="1"/>
  <c r="BE147" s="1"/>
  <c r="BE148" s="1"/>
  <c r="BE149" s="1"/>
  <c r="BE150" s="1"/>
  <c r="BE151" s="1"/>
  <c r="BE152" s="1"/>
  <c r="BE153" s="1"/>
  <c r="BE154" s="1"/>
  <c r="BE155" s="1"/>
  <c r="BE156" s="1"/>
  <c r="BE157" s="1"/>
  <c r="BE158" s="1"/>
  <c r="BE159" s="1"/>
  <c r="BE160" s="1"/>
  <c r="BE161" s="1"/>
  <c r="BE162" s="1"/>
  <c r="BE163" s="1"/>
  <c r="BE164" s="1"/>
  <c r="BE165" s="1"/>
  <c r="BE166" s="1"/>
  <c r="BE167" s="1"/>
  <c r="BE168" s="1"/>
  <c r="BE169" s="1"/>
  <c r="BE170" s="1"/>
  <c r="BE171" s="1"/>
  <c r="BE172" s="1"/>
  <c r="BE173" s="1"/>
  <c r="BE174" s="1"/>
  <c r="BE175" s="1"/>
  <c r="BE176" s="1"/>
  <c r="BE177" s="1"/>
  <c r="BE178" s="1"/>
  <c r="BE179" s="1"/>
  <c r="BE180" s="1"/>
  <c r="BE181" s="1"/>
  <c r="BE182" s="1"/>
  <c r="BE183" s="1"/>
  <c r="BE184" s="1"/>
  <c r="BE185" s="1"/>
  <c r="BE186" s="1"/>
  <c r="BE187" s="1"/>
  <c r="BE188" s="1"/>
  <c r="BE189" s="1"/>
  <c r="BE190" s="1"/>
  <c r="BE191" s="1"/>
  <c r="BE192" s="1"/>
  <c r="BE193" s="1"/>
  <c r="BE194" s="1"/>
  <c r="BE195" s="1"/>
  <c r="BE196" s="1"/>
  <c r="BE197" s="1"/>
  <c r="BE198" s="1"/>
  <c r="BE199" s="1"/>
  <c r="BE200" s="1"/>
  <c r="BE201" s="1"/>
  <c r="BE202" s="1"/>
  <c r="BE203" s="1"/>
  <c r="BE204" s="1"/>
  <c r="BE205" s="1"/>
  <c r="BE206" s="1"/>
  <c r="BE207" s="1"/>
  <c r="BE208" s="1"/>
  <c r="BE209" s="1"/>
  <c r="BE210" s="1"/>
  <c r="BE211" s="1"/>
  <c r="BE212" s="1"/>
  <c r="BE213" s="1"/>
  <c r="BE214" s="1"/>
  <c r="BE215" s="1"/>
  <c r="BE216" s="1"/>
  <c r="BE217" s="1"/>
  <c r="BE218" s="1"/>
  <c r="BE219" s="1"/>
  <c r="BE220" s="1"/>
  <c r="BE221" s="1"/>
  <c r="BE222" s="1"/>
  <c r="BE223" s="1"/>
  <c r="BE224" s="1"/>
  <c r="BE225" s="1"/>
  <c r="BE226" s="1"/>
  <c r="BE227" s="1"/>
  <c r="BE228" s="1"/>
  <c r="BE229" s="1"/>
  <c r="BE230" s="1"/>
  <c r="BE231" s="1"/>
  <c r="BE232" s="1"/>
  <c r="BE233" s="1"/>
  <c r="BE234" s="1"/>
  <c r="BE235" s="1"/>
  <c r="BE236" s="1"/>
  <c r="BE237" s="1"/>
  <c r="BE238" s="1"/>
  <c r="BE239" s="1"/>
  <c r="BE240" s="1"/>
  <c r="BE241" s="1"/>
  <c r="BE242" s="1"/>
  <c r="BE243" s="1"/>
  <c r="BE244" s="1"/>
  <c r="BE245" s="1"/>
  <c r="BE246" s="1"/>
  <c r="BE247" s="1"/>
  <c r="BE248" s="1"/>
  <c r="BE249" s="1"/>
  <c r="BE250" s="1"/>
  <c r="BE251" s="1"/>
  <c r="BE252" s="1"/>
  <c r="BE253" s="1"/>
  <c r="BE254" s="1"/>
  <c r="BE255" s="1"/>
  <c r="BE256" s="1"/>
  <c r="BE257" s="1"/>
  <c r="BE258" s="1"/>
  <c r="BE259" s="1"/>
  <c r="BE260" s="1"/>
  <c r="BE261" s="1"/>
  <c r="BE262" s="1"/>
  <c r="BE263" s="1"/>
  <c r="BE264" s="1"/>
  <c r="BE265" s="1"/>
  <c r="BE266" s="1"/>
  <c r="BE267" s="1"/>
  <c r="BE268" s="1"/>
  <c r="BE269" s="1"/>
  <c r="BE270" s="1"/>
  <c r="BE271" s="1"/>
  <c r="BE272" s="1"/>
  <c r="BE273" s="1"/>
  <c r="BE274" s="1"/>
  <c r="BE275" s="1"/>
  <c r="BE276" s="1"/>
  <c r="BE277" s="1"/>
  <c r="BE278" s="1"/>
  <c r="BE279" s="1"/>
  <c r="BE280" s="1"/>
  <c r="BE281" s="1"/>
  <c r="BE282" s="1"/>
  <c r="BE283" s="1"/>
  <c r="BE284" s="1"/>
  <c r="BE285" s="1"/>
  <c r="BE286" s="1"/>
  <c r="BE287" s="1"/>
  <c r="BE288" s="1"/>
  <c r="BE289" s="1"/>
  <c r="BE290" s="1"/>
  <c r="BE291" s="1"/>
  <c r="BE292" s="1"/>
  <c r="BE293" s="1"/>
  <c r="BE294" s="1"/>
  <c r="BE295" s="1"/>
  <c r="BE296" s="1"/>
  <c r="BE297" s="1"/>
  <c r="BE298" s="1"/>
  <c r="BE299" s="1"/>
  <c r="BE300" s="1"/>
  <c r="BE301" s="1"/>
  <c r="BE302" s="1"/>
  <c r="BE303" s="1"/>
  <c r="BE304" s="1"/>
  <c r="BE305" s="1"/>
  <c r="BE306" s="1"/>
  <c r="BE307" s="1"/>
  <c r="BE308" s="1"/>
  <c r="BE309" s="1"/>
  <c r="BE310" s="1"/>
  <c r="BE311" s="1"/>
  <c r="BE312" s="1"/>
  <c r="BE313" s="1"/>
  <c r="BE314" s="1"/>
  <c r="BE315" s="1"/>
  <c r="BE316" s="1"/>
  <c r="BE317" s="1"/>
  <c r="BE318" s="1"/>
  <c r="BE319" s="1"/>
  <c r="BE320" s="1"/>
  <c r="BE321" s="1"/>
  <c r="BE322" s="1"/>
  <c r="BE323" s="1"/>
  <c r="BE324" s="1"/>
  <c r="BE325" s="1"/>
  <c r="BE326" s="1"/>
  <c r="BE327" s="1"/>
  <c r="BE328" s="1"/>
  <c r="BE329" s="1"/>
  <c r="BE330" s="1"/>
  <c r="BE331" s="1"/>
  <c r="BE332" s="1"/>
  <c r="BE333" s="1"/>
  <c r="BE334" s="1"/>
  <c r="BE335" s="1"/>
  <c r="BE336" s="1"/>
  <c r="BE337" s="1"/>
  <c r="BE338" s="1"/>
  <c r="BE339" s="1"/>
  <c r="BE340" s="1"/>
  <c r="BE341" s="1"/>
  <c r="BE342" s="1"/>
  <c r="BE343" s="1"/>
  <c r="BE344" s="1"/>
  <c r="BE345" s="1"/>
  <c r="BE346" s="1"/>
  <c r="BG61"/>
  <c r="BG62" s="1"/>
  <c r="BG63" s="1"/>
  <c r="BG64" s="1"/>
  <c r="BG65" s="1"/>
  <c r="BG66" s="1"/>
  <c r="BG67" s="1"/>
  <c r="BG68" s="1"/>
  <c r="BG69" s="1"/>
  <c r="BG70" s="1"/>
  <c r="BF61"/>
  <c r="BF62" s="1"/>
  <c r="BF63" s="1"/>
  <c r="BF64" s="1"/>
  <c r="BF65" s="1"/>
  <c r="BF66" s="1"/>
  <c r="BF67" s="1"/>
  <c r="BF68" s="1"/>
  <c r="BF69" s="1"/>
  <c r="BF70" s="1"/>
  <c r="BE61"/>
  <c r="BE62" s="1"/>
  <c r="BE63" s="1"/>
  <c r="BE64" s="1"/>
  <c r="BE65" s="1"/>
  <c r="BE66" s="1"/>
  <c r="BE67" s="1"/>
  <c r="BE68" s="1"/>
  <c r="BE69" s="1"/>
  <c r="BE70" s="1"/>
  <c r="I4" i="12"/>
  <c r="G3"/>
  <c r="BH54" i="13"/>
  <c r="BH53"/>
  <c r="BH52"/>
  <c r="BH51"/>
  <c r="BH50"/>
  <c r="BH49"/>
  <c r="BH48"/>
  <c r="BH47"/>
  <c r="BH46"/>
  <c r="BH45"/>
  <c r="BH44"/>
  <c r="BH43"/>
  <c r="BH42"/>
  <c r="BH41"/>
  <c r="BH40"/>
  <c r="BH39"/>
  <c r="BH38"/>
  <c r="BH37"/>
  <c r="BH36"/>
  <c r="BH35"/>
  <c r="BH34"/>
  <c r="BH33"/>
  <c r="BH32"/>
  <c r="BH31"/>
  <c r="BH30"/>
  <c r="BH29"/>
  <c r="BH28"/>
  <c r="BH27"/>
  <c r="BH26"/>
  <c r="BH25"/>
  <c r="BH24"/>
  <c r="BH23"/>
  <c r="BH22"/>
  <c r="BH21"/>
  <c r="BH20"/>
  <c r="BH19"/>
  <c r="BH18"/>
  <c r="BH17"/>
  <c r="BH16"/>
  <c r="BH15"/>
  <c r="BH14"/>
  <c r="BH13"/>
  <c r="BH12"/>
  <c r="BH11"/>
  <c r="BH10"/>
  <c r="BH9"/>
  <c r="BH8"/>
  <c r="BH7"/>
  <c r="BH6"/>
  <c r="BI61" l="1"/>
  <c r="BK60"/>
  <c r="BJ60"/>
  <c r="BI60"/>
  <c r="BK59"/>
  <c r="BJ59"/>
  <c r="BI59"/>
  <c r="BK58"/>
  <c r="BJ58"/>
  <c r="BI58"/>
  <c r="BK57"/>
  <c r="BJ57"/>
  <c r="BI57"/>
  <c r="BK56"/>
  <c r="BJ56"/>
  <c r="BI56"/>
  <c r="BK55"/>
  <c r="BJ55"/>
  <c r="BI55"/>
  <c r="BK54"/>
  <c r="BJ54"/>
  <c r="BI54"/>
  <c r="BK53"/>
  <c r="BJ53"/>
  <c r="BI53"/>
  <c r="BK52"/>
  <c r="BJ52"/>
  <c r="BI52"/>
  <c r="BK51"/>
  <c r="BJ51"/>
  <c r="BI51"/>
  <c r="BK50"/>
  <c r="BJ50"/>
  <c r="BI50"/>
  <c r="BK49"/>
  <c r="BJ49"/>
  <c r="BI49"/>
  <c r="BK48"/>
  <c r="BJ48"/>
  <c r="BI48"/>
  <c r="BK47"/>
  <c r="BJ47"/>
  <c r="BI47"/>
  <c r="BK46"/>
  <c r="BJ46"/>
  <c r="BI46"/>
  <c r="BK45"/>
  <c r="BJ45"/>
  <c r="BI45"/>
  <c r="BK44"/>
  <c r="BJ44"/>
  <c r="BI44"/>
  <c r="BK43"/>
  <c r="BJ43"/>
  <c r="BI43"/>
  <c r="BK42"/>
  <c r="BJ42"/>
  <c r="BI42"/>
  <c r="BK41"/>
  <c r="BJ41"/>
  <c r="BI41"/>
  <c r="BK40"/>
  <c r="BJ40"/>
  <c r="BI40"/>
  <c r="BK39"/>
  <c r="BJ39"/>
  <c r="BI39"/>
  <c r="BK38"/>
  <c r="BJ38"/>
  <c r="BI38"/>
  <c r="BK37"/>
  <c r="BJ37"/>
  <c r="BI37"/>
  <c r="BK36"/>
  <c r="BJ36"/>
  <c r="BI36"/>
  <c r="BK35"/>
  <c r="BJ35"/>
  <c r="BI35"/>
  <c r="BK34"/>
  <c r="BJ34"/>
  <c r="BI34"/>
  <c r="BK33"/>
  <c r="BJ33"/>
  <c r="BI33"/>
  <c r="BK32"/>
  <c r="BJ32"/>
  <c r="BI32"/>
  <c r="BK31"/>
  <c r="BJ31"/>
  <c r="BI31"/>
  <c r="BK30"/>
  <c r="BJ30"/>
  <c r="BI30"/>
  <c r="BK29"/>
  <c r="BJ29"/>
  <c r="BI29"/>
  <c r="BK28"/>
  <c r="BJ28"/>
  <c r="BI28"/>
  <c r="BK27"/>
  <c r="BJ27"/>
  <c r="BI27"/>
  <c r="BK26"/>
  <c r="BJ26"/>
  <c r="BI26"/>
  <c r="BK25"/>
  <c r="BJ25"/>
  <c r="BI25"/>
  <c r="BK24"/>
  <c r="BJ24"/>
  <c r="BI24"/>
  <c r="BK23"/>
  <c r="BJ23"/>
  <c r="BI23"/>
  <c r="BK22"/>
  <c r="BJ22"/>
  <c r="BI22"/>
  <c r="BK21"/>
  <c r="BJ21"/>
  <c r="BI21"/>
  <c r="BK20"/>
  <c r="BJ20"/>
  <c r="BI20"/>
  <c r="BK19"/>
  <c r="BJ19"/>
  <c r="BI19"/>
  <c r="BK18"/>
  <c r="BJ18"/>
  <c r="BI18"/>
  <c r="BK17"/>
  <c r="BJ17"/>
  <c r="BI17"/>
  <c r="BK16"/>
  <c r="BJ16"/>
  <c r="BI16"/>
  <c r="BK15"/>
  <c r="BJ15"/>
  <c r="BI15"/>
  <c r="BK14"/>
  <c r="BJ14"/>
  <c r="BI14"/>
  <c r="BK13"/>
  <c r="BJ13"/>
  <c r="BI13"/>
  <c r="BK12"/>
  <c r="BJ12"/>
  <c r="BI12"/>
  <c r="BK11"/>
  <c r="BJ11"/>
  <c r="BI11"/>
  <c r="BK10"/>
  <c r="BJ10"/>
  <c r="BI10"/>
  <c r="BK9"/>
  <c r="BJ9"/>
  <c r="BI9"/>
  <c r="BK8"/>
  <c r="BJ8"/>
  <c r="BI8"/>
  <c r="BK7"/>
  <c r="BJ7"/>
  <c r="BI7"/>
  <c r="BK6"/>
  <c r="BJ6"/>
  <c r="BI6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V55" i="13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AN7"/>
  <c r="AM7"/>
  <c r="AK6"/>
  <c r="AT6" s="1"/>
  <c r="AJ6"/>
  <c r="AS6" s="1"/>
  <c r="AI6"/>
  <c r="AR6" s="1"/>
  <c r="AU6" s="1"/>
  <c r="AI7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BP6" i="13" l="1"/>
  <c r="BO6"/>
  <c r="AX6"/>
  <c r="BA6" s="1"/>
  <c r="BQ6"/>
  <c r="H162" i="12"/>
  <c r="AM8" i="13"/>
  <c r="AP8" s="1"/>
  <c r="AW6"/>
  <c r="AZ6" s="1"/>
  <c r="BC6" s="1"/>
  <c r="BM6"/>
  <c r="AN8"/>
  <c r="AQ8" s="1"/>
  <c r="AV6"/>
  <c r="AJ7" s="1"/>
  <c r="AS7" s="1"/>
  <c r="AK7"/>
  <c r="AT7" s="1"/>
  <c r="BL6"/>
  <c r="BN6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Q7" i="13"/>
  <c r="AP7"/>
  <c r="V5"/>
  <c r="U5"/>
  <c r="T5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N9" i="13" l="1"/>
  <c r="AQ9" s="1"/>
  <c r="BD6"/>
  <c r="AY6"/>
  <c r="BB6" s="1"/>
  <c r="BP7"/>
  <c r="BQ7"/>
  <c r="AW7"/>
  <c r="AK8" s="1"/>
  <c r="AT8" s="1"/>
  <c r="BN7"/>
  <c r="Y346"/>
  <c r="Y344"/>
  <c r="Y342"/>
  <c r="Y340"/>
  <c r="Y338"/>
  <c r="Y336"/>
  <c r="Y334"/>
  <c r="Y332"/>
  <c r="Y330"/>
  <c r="Y328"/>
  <c r="Y326"/>
  <c r="Y324"/>
  <c r="Y322"/>
  <c r="Y320"/>
  <c r="Y318"/>
  <c r="Y316"/>
  <c r="Y314"/>
  <c r="Y312"/>
  <c r="Y310"/>
  <c r="Y308"/>
  <c r="Y306"/>
  <c r="Y304"/>
  <c r="Y302"/>
  <c r="Y300"/>
  <c r="Y298"/>
  <c r="Y296"/>
  <c r="Y294"/>
  <c r="Y292"/>
  <c r="Y290"/>
  <c r="Y288"/>
  <c r="Y286"/>
  <c r="Y284"/>
  <c r="Y282"/>
  <c r="Y280"/>
  <c r="Y278"/>
  <c r="Y276"/>
  <c r="Y274"/>
  <c r="Y272"/>
  <c r="Y270"/>
  <c r="Y268"/>
  <c r="Y266"/>
  <c r="Y264"/>
  <c r="Y262"/>
  <c r="Y260"/>
  <c r="Y258"/>
  <c r="Y256"/>
  <c r="Y254"/>
  <c r="Y252"/>
  <c r="Y250"/>
  <c r="Y248"/>
  <c r="Y246"/>
  <c r="Y244"/>
  <c r="Y242"/>
  <c r="Y240"/>
  <c r="Y238"/>
  <c r="Y236"/>
  <c r="Y234"/>
  <c r="Y232"/>
  <c r="Y230"/>
  <c r="Y228"/>
  <c r="Y226"/>
  <c r="Y224"/>
  <c r="Y222"/>
  <c r="Y220"/>
  <c r="Y218"/>
  <c r="Y216"/>
  <c r="Y214"/>
  <c r="Y212"/>
  <c r="Y210"/>
  <c r="Y208"/>
  <c r="Y206"/>
  <c r="Y204"/>
  <c r="Y202"/>
  <c r="Y200"/>
  <c r="Y198"/>
  <c r="Y196"/>
  <c r="Y194"/>
  <c r="Y192"/>
  <c r="Y190"/>
  <c r="Y188"/>
  <c r="Y186"/>
  <c r="Y184"/>
  <c r="Y182"/>
  <c r="Y337"/>
  <c r="Y333"/>
  <c r="Y325"/>
  <c r="Y317"/>
  <c r="Y309"/>
  <c r="Y305"/>
  <c r="Y297"/>
  <c r="Y289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7"/>
  <c r="Y175"/>
  <c r="Y173"/>
  <c r="Y171"/>
  <c r="Y169"/>
  <c r="Y167"/>
  <c r="Y165"/>
  <c r="Y163"/>
  <c r="Y161"/>
  <c r="Y159"/>
  <c r="Y157"/>
  <c r="Y155"/>
  <c r="Y153"/>
  <c r="Y151"/>
  <c r="Y149"/>
  <c r="Y147"/>
  <c r="Y145"/>
  <c r="Y143"/>
  <c r="Y141"/>
  <c r="Y139"/>
  <c r="Y137"/>
  <c r="Y135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61"/>
  <c r="Y59"/>
  <c r="Y58"/>
  <c r="Y345"/>
  <c r="Y341"/>
  <c r="Y329"/>
  <c r="Y321"/>
  <c r="Y313"/>
  <c r="Y301"/>
  <c r="Y293"/>
  <c r="Y285"/>
  <c r="Y269"/>
  <c r="Y253"/>
  <c r="Y237"/>
  <c r="Y221"/>
  <c r="Y205"/>
  <c r="Y189"/>
  <c r="Y174"/>
  <c r="Y166"/>
  <c r="Y158"/>
  <c r="Y150"/>
  <c r="Y142"/>
  <c r="Y134"/>
  <c r="Y126"/>
  <c r="Y118"/>
  <c r="Y110"/>
  <c r="Y102"/>
  <c r="Y94"/>
  <c r="Y86"/>
  <c r="Y78"/>
  <c r="Y70"/>
  <c r="Y62"/>
  <c r="Y257"/>
  <c r="Y193"/>
  <c r="Y176"/>
  <c r="Y144"/>
  <c r="Y136"/>
  <c r="Y64"/>
  <c r="Y281"/>
  <c r="Y265"/>
  <c r="Y249"/>
  <c r="Y233"/>
  <c r="Y217"/>
  <c r="Y201"/>
  <c r="Y185"/>
  <c r="Y180"/>
  <c r="Y172"/>
  <c r="Y164"/>
  <c r="Y156"/>
  <c r="Y148"/>
  <c r="Y140"/>
  <c r="Y132"/>
  <c r="Y124"/>
  <c r="Y116"/>
  <c r="Y108"/>
  <c r="Y100"/>
  <c r="Y92"/>
  <c r="Y84"/>
  <c r="Y76"/>
  <c r="Y68"/>
  <c r="Y60"/>
  <c r="Y277"/>
  <c r="Y261"/>
  <c r="Y245"/>
  <c r="Y229"/>
  <c r="Y213"/>
  <c r="Y197"/>
  <c r="Y181"/>
  <c r="Y178"/>
  <c r="Y170"/>
  <c r="Y162"/>
  <c r="Y154"/>
  <c r="Y146"/>
  <c r="Y138"/>
  <c r="Y130"/>
  <c r="Y122"/>
  <c r="Y114"/>
  <c r="Y106"/>
  <c r="Y98"/>
  <c r="Y90"/>
  <c r="Y82"/>
  <c r="Y74"/>
  <c r="Y66"/>
  <c r="Y273"/>
  <c r="Y241"/>
  <c r="Y225"/>
  <c r="Y209"/>
  <c r="Y168"/>
  <c r="Y160"/>
  <c r="Y152"/>
  <c r="Y128"/>
  <c r="Y120"/>
  <c r="Y112"/>
  <c r="Y104"/>
  <c r="Y96"/>
  <c r="Y88"/>
  <c r="Y80"/>
  <c r="Y72"/>
  <c r="AV7"/>
  <c r="AJ8" s="1"/>
  <c r="AS8" s="1"/>
  <c r="AV8" s="1"/>
  <c r="AJ9" s="1"/>
  <c r="BM7"/>
  <c r="W57"/>
  <c r="T57" s="1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328"/>
  <c r="W320"/>
  <c r="W312"/>
  <c r="W300"/>
  <c r="W292"/>
  <c r="W284"/>
  <c r="W346"/>
  <c r="W342"/>
  <c r="W338"/>
  <c r="W334"/>
  <c r="W330"/>
  <c r="W326"/>
  <c r="W322"/>
  <c r="W318"/>
  <c r="W314"/>
  <c r="W310"/>
  <c r="W306"/>
  <c r="W302"/>
  <c r="W298"/>
  <c r="W294"/>
  <c r="W290"/>
  <c r="W286"/>
  <c r="W282"/>
  <c r="W278"/>
  <c r="W274"/>
  <c r="W270"/>
  <c r="W266"/>
  <c r="W262"/>
  <c r="W258"/>
  <c r="W254"/>
  <c r="W250"/>
  <c r="W246"/>
  <c r="W242"/>
  <c r="W238"/>
  <c r="W234"/>
  <c r="W230"/>
  <c r="W226"/>
  <c r="W222"/>
  <c r="W218"/>
  <c r="W214"/>
  <c r="W210"/>
  <c r="W206"/>
  <c r="W202"/>
  <c r="W198"/>
  <c r="W194"/>
  <c r="W190"/>
  <c r="W186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344"/>
  <c r="W340"/>
  <c r="W336"/>
  <c r="W332"/>
  <c r="W324"/>
  <c r="W316"/>
  <c r="W308"/>
  <c r="W304"/>
  <c r="W296"/>
  <c r="W288"/>
  <c r="W280"/>
  <c r="W264"/>
  <c r="W248"/>
  <c r="W232"/>
  <c r="W216"/>
  <c r="W200"/>
  <c r="W184"/>
  <c r="W177"/>
  <c r="W169"/>
  <c r="W161"/>
  <c r="W153"/>
  <c r="W145"/>
  <c r="W137"/>
  <c r="W129"/>
  <c r="W121"/>
  <c r="W113"/>
  <c r="W105"/>
  <c r="W97"/>
  <c r="W89"/>
  <c r="W81"/>
  <c r="W73"/>
  <c r="W65"/>
  <c r="W220"/>
  <c r="W155"/>
  <c r="W75"/>
  <c r="W276"/>
  <c r="W260"/>
  <c r="W244"/>
  <c r="W228"/>
  <c r="W212"/>
  <c r="W196"/>
  <c r="W175"/>
  <c r="W167"/>
  <c r="W159"/>
  <c r="W151"/>
  <c r="W143"/>
  <c r="W135"/>
  <c r="W127"/>
  <c r="W119"/>
  <c r="W111"/>
  <c r="W103"/>
  <c r="W95"/>
  <c r="W87"/>
  <c r="W79"/>
  <c r="W71"/>
  <c r="W63"/>
  <c r="W58"/>
  <c r="W272"/>
  <c r="W256"/>
  <c r="W240"/>
  <c r="W224"/>
  <c r="W208"/>
  <c r="W192"/>
  <c r="W173"/>
  <c r="W165"/>
  <c r="W157"/>
  <c r="W149"/>
  <c r="W141"/>
  <c r="W133"/>
  <c r="W125"/>
  <c r="W117"/>
  <c r="W109"/>
  <c r="W101"/>
  <c r="W93"/>
  <c r="W85"/>
  <c r="W77"/>
  <c r="W69"/>
  <c r="W61"/>
  <c r="W268"/>
  <c r="W252"/>
  <c r="W236"/>
  <c r="W204"/>
  <c r="W188"/>
  <c r="W179"/>
  <c r="W171"/>
  <c r="W163"/>
  <c r="W147"/>
  <c r="W139"/>
  <c r="W131"/>
  <c r="W123"/>
  <c r="W115"/>
  <c r="W107"/>
  <c r="W99"/>
  <c r="W91"/>
  <c r="W83"/>
  <c r="W67"/>
  <c r="W59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X263"/>
  <c r="X259"/>
  <c r="X255"/>
  <c r="X251"/>
  <c r="X247"/>
  <c r="X243"/>
  <c r="X239"/>
  <c r="X235"/>
  <c r="X231"/>
  <c r="X227"/>
  <c r="X223"/>
  <c r="X219"/>
  <c r="X215"/>
  <c r="X211"/>
  <c r="X207"/>
  <c r="X203"/>
  <c r="X199"/>
  <c r="X195"/>
  <c r="X191"/>
  <c r="X187"/>
  <c r="X183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8"/>
  <c r="X345"/>
  <c r="X337"/>
  <c r="X329"/>
  <c r="X321"/>
  <c r="X313"/>
  <c r="X305"/>
  <c r="X297"/>
  <c r="X289"/>
  <c r="X281"/>
  <c r="X273"/>
  <c r="X265"/>
  <c r="X253"/>
  <c r="X245"/>
  <c r="X233"/>
  <c r="X225"/>
  <c r="X217"/>
  <c r="X209"/>
  <c r="X201"/>
  <c r="X193"/>
  <c r="X185"/>
  <c r="X180"/>
  <c r="X176"/>
  <c r="X172"/>
  <c r="X168"/>
  <c r="X164"/>
  <c r="X160"/>
  <c r="X156"/>
  <c r="X152"/>
  <c r="X148"/>
  <c r="X144"/>
  <c r="X140"/>
  <c r="X136"/>
  <c r="X132"/>
  <c r="X128"/>
  <c r="X124"/>
  <c r="X120"/>
  <c r="X116"/>
  <c r="X112"/>
  <c r="X108"/>
  <c r="X104"/>
  <c r="X100"/>
  <c r="X96"/>
  <c r="X92"/>
  <c r="X88"/>
  <c r="X84"/>
  <c r="X80"/>
  <c r="X76"/>
  <c r="X72"/>
  <c r="X68"/>
  <c r="X64"/>
  <c r="X60"/>
  <c r="X341"/>
  <c r="X333"/>
  <c r="X325"/>
  <c r="X317"/>
  <c r="X309"/>
  <c r="X301"/>
  <c r="X293"/>
  <c r="X285"/>
  <c r="X277"/>
  <c r="X269"/>
  <c r="X261"/>
  <c r="X257"/>
  <c r="X249"/>
  <c r="X241"/>
  <c r="X237"/>
  <c r="X229"/>
  <c r="X221"/>
  <c r="X213"/>
  <c r="X205"/>
  <c r="X197"/>
  <c r="X189"/>
  <c r="X181"/>
  <c r="X178"/>
  <c r="X174"/>
  <c r="X170"/>
  <c r="X166"/>
  <c r="X162"/>
  <c r="X158"/>
  <c r="X154"/>
  <c r="X150"/>
  <c r="X146"/>
  <c r="X142"/>
  <c r="X138"/>
  <c r="X134"/>
  <c r="X130"/>
  <c r="X126"/>
  <c r="X122"/>
  <c r="X118"/>
  <c r="X114"/>
  <c r="X110"/>
  <c r="X106"/>
  <c r="X102"/>
  <c r="X98"/>
  <c r="X94"/>
  <c r="X90"/>
  <c r="X86"/>
  <c r="X82"/>
  <c r="X78"/>
  <c r="X74"/>
  <c r="X70"/>
  <c r="X66"/>
  <c r="X62"/>
  <c r="AM9"/>
  <c r="AM10" s="1"/>
  <c r="AP10" s="1"/>
  <c r="Y56"/>
  <c r="V56" s="1"/>
  <c r="Y57"/>
  <c r="X57"/>
  <c r="X56"/>
  <c r="U56" s="1"/>
  <c r="AN10"/>
  <c r="AQ10" s="1"/>
  <c r="G8" i="7"/>
  <c r="L7"/>
  <c r="I8" i="12"/>
  <c r="J8"/>
  <c r="AP9" i="13" l="1"/>
  <c r="AS9"/>
  <c r="BM9" s="1"/>
  <c r="AY7"/>
  <c r="BB7" s="1"/>
  <c r="BP8"/>
  <c r="AY8"/>
  <c r="BB8" s="1"/>
  <c r="T58"/>
  <c r="T59" s="1"/>
  <c r="T60" s="1"/>
  <c r="T61" s="1"/>
  <c r="AW8"/>
  <c r="AK9" s="1"/>
  <c r="AT9" s="1"/>
  <c r="AW9" s="1"/>
  <c r="AK10" s="1"/>
  <c r="BQ8"/>
  <c r="AZ7"/>
  <c r="BC7" s="1"/>
  <c r="AV9"/>
  <c r="AJ10" s="1"/>
  <c r="AS10" s="1"/>
  <c r="BN8"/>
  <c r="BM8"/>
  <c r="J9" i="12"/>
  <c r="AM11" i="13"/>
  <c r="AP11" s="1"/>
  <c r="V62"/>
  <c r="V57"/>
  <c r="V58" s="1"/>
  <c r="V59" s="1"/>
  <c r="V60" s="1"/>
  <c r="V61" s="1"/>
  <c r="S56"/>
  <c r="U57"/>
  <c r="U58" s="1"/>
  <c r="U59" s="1"/>
  <c r="U60" s="1"/>
  <c r="U61" s="1"/>
  <c r="R56"/>
  <c r="AN11"/>
  <c r="AQ11" s="1"/>
  <c r="L8" i="7"/>
  <c r="G9"/>
  <c r="I9" i="12"/>
  <c r="BP9" i="13" l="1"/>
  <c r="AM12"/>
  <c r="AP12" s="1"/>
  <c r="BP10"/>
  <c r="BQ9"/>
  <c r="AZ9"/>
  <c r="BC9" s="1"/>
  <c r="BN9"/>
  <c r="AZ8"/>
  <c r="BC8" s="1"/>
  <c r="AY9"/>
  <c r="BB9" s="1"/>
  <c r="I10" i="12"/>
  <c r="AT10" i="13"/>
  <c r="BM10"/>
  <c r="AV10"/>
  <c r="AJ11" s="1"/>
  <c r="AS11" s="1"/>
  <c r="J10" i="12"/>
  <c r="V63" i="13"/>
  <c r="U62"/>
  <c r="T62"/>
  <c r="AN12"/>
  <c r="AQ12" s="1"/>
  <c r="G10" i="7"/>
  <c r="L9"/>
  <c r="AM13" i="13" l="1"/>
  <c r="AP13" s="1"/>
  <c r="BQ10"/>
  <c r="BP11"/>
  <c r="AY10"/>
  <c r="BB10" s="1"/>
  <c r="J11" i="12"/>
  <c r="BN10" i="13"/>
  <c r="AW10"/>
  <c r="AK11" s="1"/>
  <c r="AT11" s="1"/>
  <c r="BM11"/>
  <c r="AV11"/>
  <c r="AJ12" s="1"/>
  <c r="AS12" s="1"/>
  <c r="I11" i="12"/>
  <c r="V64" i="13"/>
  <c r="T63"/>
  <c r="U63"/>
  <c r="AN13"/>
  <c r="AQ13" s="1"/>
  <c r="L10" i="7"/>
  <c r="G11"/>
  <c r="AM14" i="13" l="1"/>
  <c r="AP14" s="1"/>
  <c r="AZ10"/>
  <c r="BC10" s="1"/>
  <c r="BQ11"/>
  <c r="BP12"/>
  <c r="AY11"/>
  <c r="BB11" s="1"/>
  <c r="I12" i="12"/>
  <c r="BN11" i="13"/>
  <c r="AW11"/>
  <c r="AK12" s="1"/>
  <c r="AT12" s="1"/>
  <c r="BM12"/>
  <c r="AV12"/>
  <c r="AJ13" s="1"/>
  <c r="AS13" s="1"/>
  <c r="J12" i="12"/>
  <c r="U64" i="13"/>
  <c r="V65"/>
  <c r="T64"/>
  <c r="AN14"/>
  <c r="AQ14" s="1"/>
  <c r="L11" i="7"/>
  <c r="G12"/>
  <c r="AZ11" i="13" l="1"/>
  <c r="BC11" s="1"/>
  <c r="AM15"/>
  <c r="AP15" s="1"/>
  <c r="BQ12"/>
  <c r="AV13"/>
  <c r="AJ14" s="1"/>
  <c r="AS14" s="1"/>
  <c r="BM14" s="1"/>
  <c r="BP13"/>
  <c r="AY12"/>
  <c r="BB12" s="1"/>
  <c r="J13" i="12"/>
  <c r="I13"/>
  <c r="BN12" i="13"/>
  <c r="AW12"/>
  <c r="AK13" s="1"/>
  <c r="AT13" s="1"/>
  <c r="BM13"/>
  <c r="T65"/>
  <c r="U65"/>
  <c r="V66"/>
  <c r="AN15"/>
  <c r="AQ15" s="1"/>
  <c r="L12" i="7"/>
  <c r="G13"/>
  <c r="AV14" i="13" l="1"/>
  <c r="AJ15" s="1"/>
  <c r="AS15" s="1"/>
  <c r="BP15" s="1"/>
  <c r="AM16"/>
  <c r="AP16" s="1"/>
  <c r="AZ12"/>
  <c r="BC12" s="1"/>
  <c r="BP14"/>
  <c r="BQ13"/>
  <c r="AY13"/>
  <c r="BB13" s="1"/>
  <c r="I14" i="12"/>
  <c r="J14"/>
  <c r="BN13" i="13"/>
  <c r="AW13"/>
  <c r="AK14" s="1"/>
  <c r="AT14" s="1"/>
  <c r="T66"/>
  <c r="U66"/>
  <c r="V67"/>
  <c r="AN16"/>
  <c r="AQ16" s="1"/>
  <c r="L13" i="7"/>
  <c r="G14"/>
  <c r="AY14" i="13" l="1"/>
  <c r="BB14" s="1"/>
  <c r="AV15"/>
  <c r="AJ16" s="1"/>
  <c r="AS16" s="1"/>
  <c r="BP16" s="1"/>
  <c r="BM15"/>
  <c r="AM17"/>
  <c r="AP17" s="1"/>
  <c r="BQ14"/>
  <c r="AZ13"/>
  <c r="BC13" s="1"/>
  <c r="J15" i="12"/>
  <c r="I15"/>
  <c r="AW14" i="13"/>
  <c r="AK15" s="1"/>
  <c r="AT15" s="1"/>
  <c r="BN14"/>
  <c r="V68"/>
  <c r="T67"/>
  <c r="U67"/>
  <c r="AN17"/>
  <c r="AQ17" s="1"/>
  <c r="L14" i="7"/>
  <c r="G15"/>
  <c r="AZ14" i="13" l="1"/>
  <c r="BC14" s="1"/>
  <c r="AV16"/>
  <c r="AJ17" s="1"/>
  <c r="AS17" s="1"/>
  <c r="BP17" s="1"/>
  <c r="BM16"/>
  <c r="AY15"/>
  <c r="BB15" s="1"/>
  <c r="AM18"/>
  <c r="AP18" s="1"/>
  <c r="BQ15"/>
  <c r="I16" i="12"/>
  <c r="J16"/>
  <c r="AW15" i="13"/>
  <c r="AK16" s="1"/>
  <c r="AT16" s="1"/>
  <c r="BN15"/>
  <c r="U68"/>
  <c r="V69"/>
  <c r="T68"/>
  <c r="AN18"/>
  <c r="AQ18" s="1"/>
  <c r="L15" i="7"/>
  <c r="G16"/>
  <c r="AV17" i="13" l="1"/>
  <c r="AJ18" s="1"/>
  <c r="AS18" s="1"/>
  <c r="BM18" s="1"/>
  <c r="BM17"/>
  <c r="AY16"/>
  <c r="BB16" s="1"/>
  <c r="AM19"/>
  <c r="AP19" s="1"/>
  <c r="AY17"/>
  <c r="BB17" s="1"/>
  <c r="BQ16"/>
  <c r="AZ15"/>
  <c r="BC15" s="1"/>
  <c r="J17" i="12"/>
  <c r="I17"/>
  <c r="BN16" i="13"/>
  <c r="AW16"/>
  <c r="AK17" s="1"/>
  <c r="AT17" s="1"/>
  <c r="T69"/>
  <c r="U69"/>
  <c r="V70"/>
  <c r="AN19"/>
  <c r="AQ19" s="1"/>
  <c r="L16" i="7"/>
  <c r="G17"/>
  <c r="AM20" i="13" l="1"/>
  <c r="AP20" s="1"/>
  <c r="BP18"/>
  <c r="AV18"/>
  <c r="AJ19" s="1"/>
  <c r="AS19" s="1"/>
  <c r="BP19" s="1"/>
  <c r="AZ16"/>
  <c r="BC16" s="1"/>
  <c r="BQ17"/>
  <c r="AY18"/>
  <c r="BB18" s="1"/>
  <c r="I18" i="12"/>
  <c r="J18"/>
  <c r="AW17" i="13"/>
  <c r="AK18" s="1"/>
  <c r="AT18" s="1"/>
  <c r="BN17"/>
  <c r="BM19"/>
  <c r="T70"/>
  <c r="V71"/>
  <c r="U70"/>
  <c r="AV19"/>
  <c r="AJ20" s="1"/>
  <c r="AN20"/>
  <c r="AQ20" s="1"/>
  <c r="AM21"/>
  <c r="AP21" s="1"/>
  <c r="L17" i="7"/>
  <c r="G18"/>
  <c r="AS20" i="13" l="1"/>
  <c r="BM20" s="1"/>
  <c r="BQ18"/>
  <c r="AZ17"/>
  <c r="BC17" s="1"/>
  <c r="BP20"/>
  <c r="AY19"/>
  <c r="BB19" s="1"/>
  <c r="J19" i="12"/>
  <c r="I19"/>
  <c r="AW18" i="13"/>
  <c r="AK19" s="1"/>
  <c r="AT19" s="1"/>
  <c r="BN18"/>
  <c r="T71"/>
  <c r="V72"/>
  <c r="U71"/>
  <c r="AM22"/>
  <c r="AP22" s="1"/>
  <c r="AN21"/>
  <c r="AQ21" s="1"/>
  <c r="L18" i="7"/>
  <c r="G19"/>
  <c r="AV20" i="13" l="1"/>
  <c r="AJ21" s="1"/>
  <c r="AS21" s="1"/>
  <c r="AZ18"/>
  <c r="BC18" s="1"/>
  <c r="BP21"/>
  <c r="BQ19"/>
  <c r="AY20"/>
  <c r="BB20" s="1"/>
  <c r="I20" i="12"/>
  <c r="J20"/>
  <c r="BN19" i="13"/>
  <c r="AW19"/>
  <c r="AK20" s="1"/>
  <c r="AT20" s="1"/>
  <c r="BM21"/>
  <c r="U72"/>
  <c r="T72"/>
  <c r="V73"/>
  <c r="AN22"/>
  <c r="AQ22" s="1"/>
  <c r="AM23"/>
  <c r="AP23" s="1"/>
  <c r="AV21"/>
  <c r="AJ22" s="1"/>
  <c r="AS22" s="1"/>
  <c r="G20" i="7"/>
  <c r="L19"/>
  <c r="BQ20" i="13" l="1"/>
  <c r="AY21"/>
  <c r="BB21" s="1"/>
  <c r="BP22"/>
  <c r="AZ19"/>
  <c r="BC19" s="1"/>
  <c r="I21" i="12"/>
  <c r="J21"/>
  <c r="AW20" i="13"/>
  <c r="AK21" s="1"/>
  <c r="AT21" s="1"/>
  <c r="BN20"/>
  <c r="BM22"/>
  <c r="V74"/>
  <c r="U73"/>
  <c r="T73"/>
  <c r="AV22"/>
  <c r="AJ23" s="1"/>
  <c r="AS23" s="1"/>
  <c r="AN23"/>
  <c r="AQ23" s="1"/>
  <c r="AM24"/>
  <c r="AP24" s="1"/>
  <c r="L20" i="7"/>
  <c r="G21"/>
  <c r="BP23" i="13" l="1"/>
  <c r="AZ20"/>
  <c r="BC20" s="1"/>
  <c r="BQ21"/>
  <c r="AY22"/>
  <c r="BB22" s="1"/>
  <c r="J22" i="12"/>
  <c r="I22"/>
  <c r="BN21" i="13"/>
  <c r="AW21"/>
  <c r="AK22" s="1"/>
  <c r="AT22" s="1"/>
  <c r="BM23"/>
  <c r="V75"/>
  <c r="U74"/>
  <c r="T74"/>
  <c r="AN24"/>
  <c r="AQ24" s="1"/>
  <c r="AM25"/>
  <c r="AP25" s="1"/>
  <c r="AV23"/>
  <c r="AJ24" s="1"/>
  <c r="AS24" s="1"/>
  <c r="G22" i="7"/>
  <c r="L21"/>
  <c r="AZ21" i="13" l="1"/>
  <c r="BC21" s="1"/>
  <c r="AY23"/>
  <c r="BB23" s="1"/>
  <c r="BP24"/>
  <c r="BQ22"/>
  <c r="J23" i="12"/>
  <c r="I23"/>
  <c r="BN22" i="13"/>
  <c r="AW22"/>
  <c r="AK23" s="1"/>
  <c r="AT23" s="1"/>
  <c r="BM24"/>
  <c r="T75"/>
  <c r="U75"/>
  <c r="V76"/>
  <c r="AV24"/>
  <c r="AJ25" s="1"/>
  <c r="AS25" s="1"/>
  <c r="AN25"/>
  <c r="AQ25" s="1"/>
  <c r="AM26"/>
  <c r="AP26" s="1"/>
  <c r="L22" i="7"/>
  <c r="G23"/>
  <c r="J24" i="12" l="1"/>
  <c r="AY24" i="13"/>
  <c r="BB24" s="1"/>
  <c r="BP25"/>
  <c r="AZ22"/>
  <c r="BC22" s="1"/>
  <c r="BQ23"/>
  <c r="I24" i="12"/>
  <c r="AW23" i="13"/>
  <c r="AK24" s="1"/>
  <c r="AT24" s="1"/>
  <c r="BN23"/>
  <c r="BM25"/>
  <c r="V77"/>
  <c r="T76"/>
  <c r="U76"/>
  <c r="AN26"/>
  <c r="AQ26" s="1"/>
  <c r="AM27"/>
  <c r="AP27" s="1"/>
  <c r="AV25"/>
  <c r="AJ26" s="1"/>
  <c r="AS26" s="1"/>
  <c r="G24" i="7"/>
  <c r="L23"/>
  <c r="I25" i="12" l="1"/>
  <c r="BP26" i="13"/>
  <c r="BQ24"/>
  <c r="AY25"/>
  <c r="BB25" s="1"/>
  <c r="AZ23"/>
  <c r="BC23" s="1"/>
  <c r="J25" i="12"/>
  <c r="AW24" i="13"/>
  <c r="AK25" s="1"/>
  <c r="AT25" s="1"/>
  <c r="BN24"/>
  <c r="BM26"/>
  <c r="U77"/>
  <c r="V78"/>
  <c r="T77"/>
  <c r="AV26"/>
  <c r="AJ27" s="1"/>
  <c r="AS27" s="1"/>
  <c r="AN27"/>
  <c r="AQ27" s="1"/>
  <c r="AM28"/>
  <c r="AP28" s="1"/>
  <c r="L24" i="7"/>
  <c r="G25"/>
  <c r="AY26" i="13" l="1"/>
  <c r="BB26" s="1"/>
  <c r="I26" i="12"/>
  <c r="BQ25" i="13"/>
  <c r="BP27"/>
  <c r="AZ24"/>
  <c r="BC24" s="1"/>
  <c r="J26" i="12"/>
  <c r="AW25" i="13"/>
  <c r="AK26" s="1"/>
  <c r="AT26" s="1"/>
  <c r="BN25"/>
  <c r="BM27"/>
  <c r="T78"/>
  <c r="V79"/>
  <c r="U78"/>
  <c r="AN28"/>
  <c r="AQ28" s="1"/>
  <c r="AM29"/>
  <c r="AP29" s="1"/>
  <c r="AV27"/>
  <c r="AJ28" s="1"/>
  <c r="AS28" s="1"/>
  <c r="G26" i="7"/>
  <c r="L25"/>
  <c r="J27" i="12" l="1"/>
  <c r="BP28" i="13"/>
  <c r="AZ25"/>
  <c r="BC25" s="1"/>
  <c r="BQ26"/>
  <c r="AY27"/>
  <c r="BB27" s="1"/>
  <c r="I27" i="12"/>
  <c r="AW26" i="13"/>
  <c r="AK27" s="1"/>
  <c r="AT27" s="1"/>
  <c r="BN26"/>
  <c r="BM28"/>
  <c r="U79"/>
  <c r="T79"/>
  <c r="V80"/>
  <c r="AV28"/>
  <c r="AJ29" s="1"/>
  <c r="AS29" s="1"/>
  <c r="AN29"/>
  <c r="AQ29" s="1"/>
  <c r="AM30"/>
  <c r="AP30" s="1"/>
  <c r="L26" i="7"/>
  <c r="G27"/>
  <c r="AY28" i="13" l="1"/>
  <c r="BB28" s="1"/>
  <c r="I28" i="12"/>
  <c r="BQ27" i="13"/>
  <c r="BP29"/>
  <c r="AZ26"/>
  <c r="BC26" s="1"/>
  <c r="J28" i="12"/>
  <c r="AW27" i="13"/>
  <c r="AK28" s="1"/>
  <c r="AT28" s="1"/>
  <c r="BN27"/>
  <c r="AV29"/>
  <c r="AJ30" s="1"/>
  <c r="AS30" s="1"/>
  <c r="V81"/>
  <c r="U80"/>
  <c r="T80"/>
  <c r="AN30"/>
  <c r="AQ30" s="1"/>
  <c r="AM31"/>
  <c r="AP31" s="1"/>
  <c r="G28" i="7"/>
  <c r="L27"/>
  <c r="I29" i="12" l="1"/>
  <c r="BP30" i="13"/>
  <c r="AZ27"/>
  <c r="BC27" s="1"/>
  <c r="AY29"/>
  <c r="BB29" s="1"/>
  <c r="BQ28"/>
  <c r="J29" i="12"/>
  <c r="BN28" i="13"/>
  <c r="AW28"/>
  <c r="AK29" s="1"/>
  <c r="AT29" s="1"/>
  <c r="AV30"/>
  <c r="AY30" s="1"/>
  <c r="BB30" s="1"/>
  <c r="BM29"/>
  <c r="T81"/>
  <c r="V82"/>
  <c r="U81"/>
  <c r="AN31"/>
  <c r="AQ31" s="1"/>
  <c r="AM32"/>
  <c r="AP32" s="1"/>
  <c r="L28" i="7"/>
  <c r="G29"/>
  <c r="I30" i="12" l="1"/>
  <c r="AJ31" i="13"/>
  <c r="AS31" s="1"/>
  <c r="BP31" s="1"/>
  <c r="AZ28"/>
  <c r="BC28" s="1"/>
  <c r="BQ29"/>
  <c r="J30" i="12"/>
  <c r="AW29" i="13"/>
  <c r="AK30" s="1"/>
  <c r="AT30" s="1"/>
  <c r="BN29"/>
  <c r="BM30"/>
  <c r="T82"/>
  <c r="V83"/>
  <c r="U82"/>
  <c r="AM33"/>
  <c r="AP33" s="1"/>
  <c r="AN32"/>
  <c r="AQ32" s="1"/>
  <c r="G30" i="7"/>
  <c r="L29"/>
  <c r="J31" i="12" l="1"/>
  <c r="I31"/>
  <c r="AV31" i="13"/>
  <c r="AJ32" s="1"/>
  <c r="AS32" s="1"/>
  <c r="BP32" s="1"/>
  <c r="BM31"/>
  <c r="AZ29"/>
  <c r="BC29" s="1"/>
  <c r="BQ30"/>
  <c r="BN30"/>
  <c r="AW30"/>
  <c r="AK31" s="1"/>
  <c r="AT31" s="1"/>
  <c r="T83"/>
  <c r="U83"/>
  <c r="V84"/>
  <c r="AN33"/>
  <c r="AQ33" s="1"/>
  <c r="AM34"/>
  <c r="AP34" s="1"/>
  <c r="L30" i="7"/>
  <c r="G31"/>
  <c r="J32" i="12" l="1"/>
  <c r="I32"/>
  <c r="AY31" i="13"/>
  <c r="BB31" s="1"/>
  <c r="AV32"/>
  <c r="AJ33" s="1"/>
  <c r="AS33" s="1"/>
  <c r="BP33" s="1"/>
  <c r="BM32"/>
  <c r="BQ31"/>
  <c r="AZ30"/>
  <c r="BC30" s="1"/>
  <c r="AW31"/>
  <c r="AK32" s="1"/>
  <c r="AT32" s="1"/>
  <c r="BN31"/>
  <c r="V85"/>
  <c r="T84"/>
  <c r="U84"/>
  <c r="AN34"/>
  <c r="AQ34" s="1"/>
  <c r="AM35"/>
  <c r="AP35" s="1"/>
  <c r="G32" i="7"/>
  <c r="L31"/>
  <c r="AZ31" i="13" l="1"/>
  <c r="BC31" s="1"/>
  <c r="AV33"/>
  <c r="AJ34" s="1"/>
  <c r="AS34" s="1"/>
  <c r="BP34" s="1"/>
  <c r="BM33"/>
  <c r="J33" i="12"/>
  <c r="I33"/>
  <c r="AY32" i="13"/>
  <c r="BB32" s="1"/>
  <c r="BQ32"/>
  <c r="BN32"/>
  <c r="AW32"/>
  <c r="AK33" s="1"/>
  <c r="AT33" s="1"/>
  <c r="U85"/>
  <c r="V86"/>
  <c r="T85"/>
  <c r="AM36"/>
  <c r="AP36" s="1"/>
  <c r="AN35"/>
  <c r="AQ35" s="1"/>
  <c r="L32" i="7"/>
  <c r="G33"/>
  <c r="AY33" i="13" l="1"/>
  <c r="BB33" s="1"/>
  <c r="I34" i="12"/>
  <c r="J34"/>
  <c r="BQ33" i="13"/>
  <c r="AZ32"/>
  <c r="BC32" s="1"/>
  <c r="AW33"/>
  <c r="AK34" s="1"/>
  <c r="AT34" s="1"/>
  <c r="BN33"/>
  <c r="BM34"/>
  <c r="AV34"/>
  <c r="T86"/>
  <c r="U86"/>
  <c r="V87"/>
  <c r="AN36"/>
  <c r="AQ36" s="1"/>
  <c r="AM37"/>
  <c r="AP37" s="1"/>
  <c r="G34" i="7"/>
  <c r="L33"/>
  <c r="I35" i="12" l="1"/>
  <c r="AZ33" i="13"/>
  <c r="BC33" s="1"/>
  <c r="J35" i="12"/>
  <c r="AJ35" i="13"/>
  <c r="AS35" s="1"/>
  <c r="AY34"/>
  <c r="BB34" s="1"/>
  <c r="BQ34"/>
  <c r="BN34"/>
  <c r="AW34"/>
  <c r="AK35" s="1"/>
  <c r="AT35" s="1"/>
  <c r="V88"/>
  <c r="T87"/>
  <c r="U87"/>
  <c r="AM38"/>
  <c r="AP38" s="1"/>
  <c r="AN37"/>
  <c r="AQ37" s="1"/>
  <c r="L34" i="7"/>
  <c r="G35"/>
  <c r="J36" i="12" l="1"/>
  <c r="I36"/>
  <c r="BQ35" i="13"/>
  <c r="AZ34"/>
  <c r="BC34" s="1"/>
  <c r="BP35"/>
  <c r="AV35"/>
  <c r="AJ36" s="1"/>
  <c r="AS36" s="1"/>
  <c r="BN35"/>
  <c r="AW35"/>
  <c r="AK36" s="1"/>
  <c r="AT36" s="1"/>
  <c r="BM35"/>
  <c r="U88"/>
  <c r="V89"/>
  <c r="T88"/>
  <c r="AN38"/>
  <c r="AQ38" s="1"/>
  <c r="AM39"/>
  <c r="AP39" s="1"/>
  <c r="G36" i="7"/>
  <c r="L35"/>
  <c r="I37" i="12" l="1"/>
  <c r="J37"/>
  <c r="AY35" i="13"/>
  <c r="BB35" s="1"/>
  <c r="AZ35"/>
  <c r="BC35" s="1"/>
  <c r="BP36"/>
  <c r="BQ36"/>
  <c r="AW36"/>
  <c r="AK37" s="1"/>
  <c r="AT37" s="1"/>
  <c r="BN36"/>
  <c r="BM36"/>
  <c r="AV36"/>
  <c r="AJ37" s="1"/>
  <c r="AS37" s="1"/>
  <c r="T89"/>
  <c r="U89"/>
  <c r="V90"/>
  <c r="AM40"/>
  <c r="AP40" s="1"/>
  <c r="AN39"/>
  <c r="AQ39" s="1"/>
  <c r="L36" i="7"/>
  <c r="G37"/>
  <c r="J38" i="12" l="1"/>
  <c r="I38"/>
  <c r="AZ36" i="13"/>
  <c r="BC36" s="1"/>
  <c r="BP37"/>
  <c r="BQ37"/>
  <c r="AY36"/>
  <c r="BB36" s="1"/>
  <c r="AW37"/>
  <c r="AK38" s="1"/>
  <c r="AT38" s="1"/>
  <c r="BN37"/>
  <c r="AV37"/>
  <c r="AJ38" s="1"/>
  <c r="AS38" s="1"/>
  <c r="V91"/>
  <c r="T90"/>
  <c r="U90"/>
  <c r="AN40"/>
  <c r="AQ40" s="1"/>
  <c r="AM41"/>
  <c r="AP41" s="1"/>
  <c r="G38" i="7"/>
  <c r="L37"/>
  <c r="I39" i="12" l="1"/>
  <c r="I40" s="1"/>
  <c r="J39"/>
  <c r="AY37" i="13"/>
  <c r="BB37" s="1"/>
  <c r="BQ38"/>
  <c r="BP38"/>
  <c r="AZ37"/>
  <c r="BC37" s="1"/>
  <c r="BN38"/>
  <c r="AW38"/>
  <c r="AK39" s="1"/>
  <c r="AT39" s="1"/>
  <c r="AV38"/>
  <c r="AJ39" s="1"/>
  <c r="AS39" s="1"/>
  <c r="BM37"/>
  <c r="U91"/>
  <c r="V92"/>
  <c r="T91"/>
  <c r="AM42"/>
  <c r="AP42" s="1"/>
  <c r="AN41"/>
  <c r="AQ41" s="1"/>
  <c r="L38" i="7"/>
  <c r="G39"/>
  <c r="J40" i="12" l="1"/>
  <c r="J41" s="1"/>
  <c r="AY38" i="13"/>
  <c r="BB38" s="1"/>
  <c r="AZ38"/>
  <c r="BC38" s="1"/>
  <c r="BQ39"/>
  <c r="BP39"/>
  <c r="AW39"/>
  <c r="AK40" s="1"/>
  <c r="AT40" s="1"/>
  <c r="BN39"/>
  <c r="BM39"/>
  <c r="AV39"/>
  <c r="AJ40" s="1"/>
  <c r="AS40" s="1"/>
  <c r="BM38"/>
  <c r="T92"/>
  <c r="U92"/>
  <c r="V93"/>
  <c r="AN42"/>
  <c r="AQ42" s="1"/>
  <c r="AM43"/>
  <c r="AP43" s="1"/>
  <c r="G40" i="7"/>
  <c r="L39"/>
  <c r="I41" i="12" l="1"/>
  <c r="I42" s="1"/>
  <c r="AZ39" i="13"/>
  <c r="BC39" s="1"/>
  <c r="BP40"/>
  <c r="BQ40"/>
  <c r="AY39"/>
  <c r="BB39" s="1"/>
  <c r="BN40"/>
  <c r="AW40"/>
  <c r="AK41" s="1"/>
  <c r="AT41" s="1"/>
  <c r="BM40"/>
  <c r="AV40"/>
  <c r="AJ41" s="1"/>
  <c r="AS41" s="1"/>
  <c r="T93"/>
  <c r="V94"/>
  <c r="U93"/>
  <c r="AN43"/>
  <c r="AQ43" s="1"/>
  <c r="AM44"/>
  <c r="AP44" s="1"/>
  <c r="L40" i="7"/>
  <c r="G41"/>
  <c r="J42" i="12" l="1"/>
  <c r="J43" s="1"/>
  <c r="BP41" i="13"/>
  <c r="BQ41"/>
  <c r="AY40"/>
  <c r="BB40" s="1"/>
  <c r="AZ40"/>
  <c r="BC40" s="1"/>
  <c r="BN41"/>
  <c r="AW41"/>
  <c r="AK42" s="1"/>
  <c r="AT42" s="1"/>
  <c r="AV41"/>
  <c r="AJ42" s="1"/>
  <c r="AS42" s="1"/>
  <c r="T94"/>
  <c r="V95"/>
  <c r="U94"/>
  <c r="AM45"/>
  <c r="AP45" s="1"/>
  <c r="AN44"/>
  <c r="AQ44" s="1"/>
  <c r="L41" i="7"/>
  <c r="G42"/>
  <c r="I43" i="12" l="1"/>
  <c r="I44" s="1"/>
  <c r="BP42" i="13"/>
  <c r="AY41"/>
  <c r="BB41" s="1"/>
  <c r="BQ42"/>
  <c r="AZ41"/>
  <c r="BC41" s="1"/>
  <c r="AW42"/>
  <c r="AK43" s="1"/>
  <c r="AT43" s="1"/>
  <c r="BN42"/>
  <c r="AV42"/>
  <c r="AJ43" s="1"/>
  <c r="AS43" s="1"/>
  <c r="BM41"/>
  <c r="V96"/>
  <c r="U95"/>
  <c r="T95"/>
  <c r="AN45"/>
  <c r="AQ45" s="1"/>
  <c r="AM46"/>
  <c r="AP46" s="1"/>
  <c r="L42" i="7"/>
  <c r="G43"/>
  <c r="J44" i="12" l="1"/>
  <c r="J45" s="1"/>
  <c r="AY42" i="13"/>
  <c r="BB42" s="1"/>
  <c r="BQ43"/>
  <c r="BP43"/>
  <c r="AZ42"/>
  <c r="BC42" s="1"/>
  <c r="BN43"/>
  <c r="AW43"/>
  <c r="AK44" s="1"/>
  <c r="AT44" s="1"/>
  <c r="AV43"/>
  <c r="AJ44" s="1"/>
  <c r="AS44" s="1"/>
  <c r="BM42"/>
  <c r="T96"/>
  <c r="V97"/>
  <c r="U96"/>
  <c r="AN46"/>
  <c r="AQ46" s="1"/>
  <c r="AM47"/>
  <c r="AP47" s="1"/>
  <c r="G44" i="7"/>
  <c r="L43"/>
  <c r="I45" i="12" l="1"/>
  <c r="I46" s="1"/>
  <c r="AY43" i="13"/>
  <c r="BB43" s="1"/>
  <c r="BQ44"/>
  <c r="BP44"/>
  <c r="AZ43"/>
  <c r="BC43" s="1"/>
  <c r="BN44"/>
  <c r="AW44"/>
  <c r="AK45" s="1"/>
  <c r="AT45" s="1"/>
  <c r="BM44"/>
  <c r="AV44"/>
  <c r="AJ45" s="1"/>
  <c r="AS45" s="1"/>
  <c r="BM43"/>
  <c r="T97"/>
  <c r="U97"/>
  <c r="V98"/>
  <c r="AN47"/>
  <c r="AQ47" s="1"/>
  <c r="AM48"/>
  <c r="AP48" s="1"/>
  <c r="L44" i="7"/>
  <c r="G45"/>
  <c r="J46" i="12" l="1"/>
  <c r="I47" s="1"/>
  <c r="BQ45" i="13"/>
  <c r="AZ44"/>
  <c r="BC44" s="1"/>
  <c r="BP45"/>
  <c r="AY44"/>
  <c r="BB44" s="1"/>
  <c r="BN45"/>
  <c r="AW45"/>
  <c r="AK46" s="1"/>
  <c r="AT46" s="1"/>
  <c r="BM45"/>
  <c r="AV45"/>
  <c r="AJ46" s="1"/>
  <c r="AS46" s="1"/>
  <c r="V99"/>
  <c r="T98"/>
  <c r="U98"/>
  <c r="AN48"/>
  <c r="AQ48" s="1"/>
  <c r="AM49"/>
  <c r="AP49" s="1"/>
  <c r="G46" i="7"/>
  <c r="L45"/>
  <c r="J47" i="12" l="1"/>
  <c r="J48" s="1"/>
  <c r="I48"/>
  <c r="J49" s="1"/>
  <c r="AZ45" i="13"/>
  <c r="BC45" s="1"/>
  <c r="BP46"/>
  <c r="BQ46"/>
  <c r="AY45"/>
  <c r="BB45" s="1"/>
  <c r="BN46"/>
  <c r="AW46"/>
  <c r="AK47" s="1"/>
  <c r="AT47" s="1"/>
  <c r="BM46"/>
  <c r="AV46"/>
  <c r="AJ47" s="1"/>
  <c r="AS47" s="1"/>
  <c r="U99"/>
  <c r="V100"/>
  <c r="T99"/>
  <c r="AM50"/>
  <c r="AP50" s="1"/>
  <c r="AN49"/>
  <c r="AQ49" s="1"/>
  <c r="L46" i="7"/>
  <c r="G47"/>
  <c r="I49" i="12" l="1"/>
  <c r="J50" s="1"/>
  <c r="AZ46" i="13"/>
  <c r="BC46" s="1"/>
  <c r="AY46"/>
  <c r="BB46" s="1"/>
  <c r="BQ47"/>
  <c r="BP47"/>
  <c r="AW47"/>
  <c r="AK48" s="1"/>
  <c r="AT48" s="1"/>
  <c r="BN47"/>
  <c r="BM47"/>
  <c r="AV47"/>
  <c r="AJ48" s="1"/>
  <c r="AS48" s="1"/>
  <c r="T100"/>
  <c r="U100"/>
  <c r="V101"/>
  <c r="AN50"/>
  <c r="AQ50" s="1"/>
  <c r="AM51"/>
  <c r="AP51" s="1"/>
  <c r="G48" i="7"/>
  <c r="L47"/>
  <c r="I50" i="12" l="1"/>
  <c r="J51" s="1"/>
  <c r="BP48" i="13"/>
  <c r="AY47"/>
  <c r="BB47" s="1"/>
  <c r="BQ48"/>
  <c r="AZ47"/>
  <c r="BC47" s="1"/>
  <c r="BN48"/>
  <c r="AW48"/>
  <c r="AK49" s="1"/>
  <c r="AT49" s="1"/>
  <c r="AV48"/>
  <c r="AJ49" s="1"/>
  <c r="AS49" s="1"/>
  <c r="T101"/>
  <c r="V102"/>
  <c r="U101"/>
  <c r="AM52"/>
  <c r="AP52" s="1"/>
  <c r="AN51"/>
  <c r="AQ51" s="1"/>
  <c r="L48" i="7"/>
  <c r="G49"/>
  <c r="I51" i="12" l="1"/>
  <c r="I52" s="1"/>
  <c r="AY48" i="13"/>
  <c r="BB48" s="1"/>
  <c r="AZ48"/>
  <c r="BC48" s="1"/>
  <c r="BQ49"/>
  <c r="BP49"/>
  <c r="BN49"/>
  <c r="AW49"/>
  <c r="AK50" s="1"/>
  <c r="AT50" s="1"/>
  <c r="BM49"/>
  <c r="AV49"/>
  <c r="AJ50" s="1"/>
  <c r="AS50" s="1"/>
  <c r="BM48"/>
  <c r="U102"/>
  <c r="T102"/>
  <c r="V103"/>
  <c r="AN52"/>
  <c r="AQ52" s="1"/>
  <c r="AM53"/>
  <c r="L49" i="7"/>
  <c r="G50"/>
  <c r="J52" i="12" l="1"/>
  <c r="I53" s="1"/>
  <c r="BP50" i="13"/>
  <c r="BQ50"/>
  <c r="AZ49"/>
  <c r="BC49" s="1"/>
  <c r="AY49"/>
  <c r="BB49" s="1"/>
  <c r="AP53"/>
  <c r="BN50"/>
  <c r="AW50"/>
  <c r="AK51" s="1"/>
  <c r="AT51" s="1"/>
  <c r="BM50"/>
  <c r="AV50"/>
  <c r="AJ51" s="1"/>
  <c r="AS51" s="1"/>
  <c r="V104"/>
  <c r="U103"/>
  <c r="T103"/>
  <c r="AM54"/>
  <c r="AN53"/>
  <c r="L50" i="7"/>
  <c r="G51"/>
  <c r="J53" i="12" l="1"/>
  <c r="J54" s="1"/>
  <c r="AY50" i="13"/>
  <c r="BB50" s="1"/>
  <c r="BQ51"/>
  <c r="BP51"/>
  <c r="AZ50"/>
  <c r="BC50" s="1"/>
  <c r="AP54"/>
  <c r="AQ53"/>
  <c r="AW51"/>
  <c r="AK52" s="1"/>
  <c r="AT52" s="1"/>
  <c r="BN51"/>
  <c r="BM51"/>
  <c r="AV51"/>
  <c r="AJ52" s="1"/>
  <c r="AS52" s="1"/>
  <c r="T104"/>
  <c r="V105"/>
  <c r="U104"/>
  <c r="AN54"/>
  <c r="AM55"/>
  <c r="L51" i="7"/>
  <c r="G52"/>
  <c r="AZ51" i="13" l="1"/>
  <c r="BC51" s="1"/>
  <c r="I54" i="12"/>
  <c r="I55" s="1"/>
  <c r="BP52" i="13"/>
  <c r="BQ52"/>
  <c r="AY51"/>
  <c r="BB51" s="1"/>
  <c r="AP55"/>
  <c r="AQ54"/>
  <c r="BN52"/>
  <c r="AW52"/>
  <c r="AK53" s="1"/>
  <c r="AT53" s="1"/>
  <c r="BM52"/>
  <c r="AV52"/>
  <c r="AJ53" s="1"/>
  <c r="AS53" s="1"/>
  <c r="T105"/>
  <c r="U105"/>
  <c r="V106"/>
  <c r="AM56"/>
  <c r="AN55"/>
  <c r="L52" i="7"/>
  <c r="G53"/>
  <c r="J55" i="12" l="1"/>
  <c r="J56" s="1"/>
  <c r="AY52" i="13"/>
  <c r="BB52" s="1"/>
  <c r="BQ53"/>
  <c r="BP53"/>
  <c r="AZ52"/>
  <c r="BC52" s="1"/>
  <c r="AQ55"/>
  <c r="BN53"/>
  <c r="AW53"/>
  <c r="AK54" s="1"/>
  <c r="AT54" s="1"/>
  <c r="AV53"/>
  <c r="AJ54" s="1"/>
  <c r="AS54" s="1"/>
  <c r="AP56"/>
  <c r="AP57" s="1"/>
  <c r="T106"/>
  <c r="U106"/>
  <c r="V107"/>
  <c r="AN56"/>
  <c r="L53" i="7"/>
  <c r="G54"/>
  <c r="I56" i="12" l="1"/>
  <c r="I57" s="1"/>
  <c r="AZ53" i="13"/>
  <c r="BC53" s="1"/>
  <c r="AY53"/>
  <c r="BB53" s="1"/>
  <c r="BQ54"/>
  <c r="BP54"/>
  <c r="AM57"/>
  <c r="AP58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W54"/>
  <c r="AK55" s="1"/>
  <c r="AT55" s="1"/>
  <c r="BN54"/>
  <c r="BM54"/>
  <c r="AV54"/>
  <c r="AJ55" s="1"/>
  <c r="AS55" s="1"/>
  <c r="BM53"/>
  <c r="AQ56"/>
  <c r="AQ57" s="1"/>
  <c r="U107"/>
  <c r="V108"/>
  <c r="T107"/>
  <c r="L54" i="7"/>
  <c r="G55"/>
  <c r="J57" i="12" l="1"/>
  <c r="J58" s="1"/>
  <c r="AZ54" i="13"/>
  <c r="BC54" s="1"/>
  <c r="AY54"/>
  <c r="BB54" s="1"/>
  <c r="AN57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M58"/>
  <c r="AW55"/>
  <c r="AK56" s="1"/>
  <c r="AT56" s="1"/>
  <c r="BN55"/>
  <c r="BM55"/>
  <c r="AV55"/>
  <c r="AJ56" s="1"/>
  <c r="T108"/>
  <c r="U108"/>
  <c r="V109"/>
  <c r="L55" i="7"/>
  <c r="G56"/>
  <c r="I58" i="12" l="1"/>
  <c r="I59" s="1"/>
  <c r="AY55" i="13"/>
  <c r="BB55" s="1"/>
  <c r="AZ55"/>
  <c r="BC55" s="1"/>
  <c r="AS56"/>
  <c r="BM56" s="1"/>
  <c r="AN58"/>
  <c r="AM59"/>
  <c r="BN56"/>
  <c r="AW56"/>
  <c r="AK57" s="1"/>
  <c r="T109"/>
  <c r="V110"/>
  <c r="U109"/>
  <c r="L56" i="7"/>
  <c r="G57"/>
  <c r="J59" i="12" l="1"/>
  <c r="J60" s="1"/>
  <c r="AZ56" i="13"/>
  <c r="BC56" s="1"/>
  <c r="AV56"/>
  <c r="AJ57" s="1"/>
  <c r="AM60"/>
  <c r="AN59"/>
  <c r="T110"/>
  <c r="V111"/>
  <c r="U110"/>
  <c r="L57" i="7"/>
  <c r="G58"/>
  <c r="AY56" i="13" l="1"/>
  <c r="BB56" s="1"/>
  <c r="I60" i="12"/>
  <c r="I61" s="1"/>
  <c r="AN60" i="13"/>
  <c r="AM61"/>
  <c r="V112"/>
  <c r="U111"/>
  <c r="T111"/>
  <c r="L58" i="7"/>
  <c r="G59"/>
  <c r="J61" i="12" l="1"/>
  <c r="J62" s="1"/>
  <c r="I62"/>
  <c r="I63" s="1"/>
  <c r="AN61" i="13"/>
  <c r="AM62"/>
  <c r="T112"/>
  <c r="V113"/>
  <c r="U112"/>
  <c r="L59" i="7"/>
  <c r="G60"/>
  <c r="AM63" i="13" l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J63" i="12"/>
  <c r="J64" s="1"/>
  <c r="I64"/>
  <c r="I65" s="1"/>
  <c r="AN62" i="13"/>
  <c r="T113"/>
  <c r="U113"/>
  <c r="V114"/>
  <c r="L60" i="7"/>
  <c r="G61"/>
  <c r="AN63" i="13" l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J65" i="12"/>
  <c r="J66" s="1"/>
  <c r="T114" i="13"/>
  <c r="V115"/>
  <c r="U114"/>
  <c r="G62" i="7"/>
  <c r="L61"/>
  <c r="I66" i="12" l="1"/>
  <c r="I67" s="1"/>
  <c r="U115" i="13"/>
  <c r="T115"/>
  <c r="V116"/>
  <c r="L62" i="7"/>
  <c r="G63"/>
  <c r="J67" i="12" l="1"/>
  <c r="J68" s="1"/>
  <c r="V117" i="13"/>
  <c r="U116"/>
  <c r="T116"/>
  <c r="G64" i="7"/>
  <c r="L63"/>
  <c r="I68" i="12" l="1"/>
  <c r="I69" s="1"/>
  <c r="T117" i="13"/>
  <c r="V118"/>
  <c r="U117"/>
  <c r="L64" i="7"/>
  <c r="G65"/>
  <c r="I70" i="12" l="1"/>
  <c r="I71" s="1"/>
  <c r="J69"/>
  <c r="J70" s="1"/>
  <c r="T118" i="13"/>
  <c r="V119"/>
  <c r="U118"/>
  <c r="G66" i="7"/>
  <c r="L65"/>
  <c r="I72" i="12" l="1"/>
  <c r="J71"/>
  <c r="J72" s="1"/>
  <c r="J73" s="1"/>
  <c r="T119" i="13"/>
  <c r="U119"/>
  <c r="V120"/>
  <c r="L66" i="7"/>
  <c r="G67"/>
  <c r="I73" i="12" l="1"/>
  <c r="I74" s="1"/>
  <c r="V121" i="13"/>
  <c r="T120"/>
  <c r="U120"/>
  <c r="G68" i="7"/>
  <c r="L67"/>
  <c r="J74" i="12" l="1"/>
  <c r="J75" s="1"/>
  <c r="T121" i="13"/>
  <c r="U121"/>
  <c r="V122"/>
  <c r="L68" i="7"/>
  <c r="G69"/>
  <c r="I75" i="12" l="1"/>
  <c r="J76" s="1"/>
  <c r="T122" i="13"/>
  <c r="V123"/>
  <c r="U122"/>
  <c r="L69" i="7"/>
  <c r="G70"/>
  <c r="I76" i="12" l="1"/>
  <c r="I77" s="1"/>
  <c r="U123" i="13"/>
  <c r="V124"/>
  <c r="T123"/>
  <c r="L70" i="7"/>
  <c r="G71"/>
  <c r="J77" i="12" l="1"/>
  <c r="I78" s="1"/>
  <c r="T124" i="13"/>
  <c r="U124"/>
  <c r="V125"/>
  <c r="L71" i="7"/>
  <c r="G72"/>
  <c r="J78" i="12" l="1"/>
  <c r="J79" s="1"/>
  <c r="T125" i="13"/>
  <c r="V126"/>
  <c r="U125"/>
  <c r="L72" i="7"/>
  <c r="G73"/>
  <c r="I79" i="12" l="1"/>
  <c r="I80" s="1"/>
  <c r="U126" i="13"/>
  <c r="T126"/>
  <c r="V127"/>
  <c r="L73" i="7"/>
  <c r="G74"/>
  <c r="J80" i="12" l="1"/>
  <c r="J81" s="1"/>
  <c r="V128" i="13"/>
  <c r="U127"/>
  <c r="T127"/>
  <c r="L74" i="7"/>
  <c r="G75"/>
  <c r="I81" i="12" l="1"/>
  <c r="I82" s="1"/>
  <c r="T128" i="13"/>
  <c r="V129"/>
  <c r="U128"/>
  <c r="G76" i="7"/>
  <c r="L75"/>
  <c r="J82" i="12" l="1"/>
  <c r="T129" i="13"/>
  <c r="U129"/>
  <c r="V130"/>
  <c r="L76" i="7"/>
  <c r="G77"/>
  <c r="I83" i="12" l="1"/>
  <c r="I84" s="1"/>
  <c r="J83"/>
  <c r="T130" i="13"/>
  <c r="U130"/>
  <c r="V131"/>
  <c r="G78" i="7"/>
  <c r="L77"/>
  <c r="J84" i="12" l="1"/>
  <c r="J85" s="1"/>
  <c r="U131" i="13"/>
  <c r="V132"/>
  <c r="T131"/>
  <c r="L78" i="7"/>
  <c r="G79"/>
  <c r="I85" i="12" l="1"/>
  <c r="I86" s="1"/>
  <c r="T132" i="13"/>
  <c r="U132"/>
  <c r="V133"/>
  <c r="G80" i="7"/>
  <c r="L79"/>
  <c r="J86" i="12" l="1"/>
  <c r="J87" s="1"/>
  <c r="T133" i="13"/>
  <c r="U133"/>
  <c r="V134"/>
  <c r="L80" i="7"/>
  <c r="G81"/>
  <c r="I87" i="12" l="1"/>
  <c r="I88" s="1"/>
  <c r="V135" i="13"/>
  <c r="T134"/>
  <c r="U134"/>
  <c r="G82" i="7"/>
  <c r="L81"/>
  <c r="J88" i="12" l="1"/>
  <c r="J89" s="1"/>
  <c r="V136" i="13"/>
  <c r="U135"/>
  <c r="T135"/>
  <c r="L82" i="7"/>
  <c r="G83"/>
  <c r="I89" i="12" l="1"/>
  <c r="I90" s="1"/>
  <c r="T136" i="13"/>
  <c r="V137"/>
  <c r="U136"/>
  <c r="G84" i="7"/>
  <c r="L83"/>
  <c r="J90" i="12" l="1"/>
  <c r="J91" s="1"/>
  <c r="U137" i="13"/>
  <c r="T137"/>
  <c r="V138"/>
  <c r="L84" i="7"/>
  <c r="G85"/>
  <c r="I91" i="12" l="1"/>
  <c r="I92" s="1"/>
  <c r="V139" i="13"/>
  <c r="U138"/>
  <c r="T138"/>
  <c r="G86" i="7"/>
  <c r="L85"/>
  <c r="I93" i="12" l="1"/>
  <c r="I94" s="1"/>
  <c r="J92"/>
  <c r="J93" s="1"/>
  <c r="U139" i="13"/>
  <c r="T139"/>
  <c r="V140"/>
  <c r="L86" i="7"/>
  <c r="G87"/>
  <c r="J94" i="12" l="1"/>
  <c r="J95" s="1"/>
  <c r="V141" i="13"/>
  <c r="U140"/>
  <c r="T140"/>
  <c r="G88" i="7"/>
  <c r="L87"/>
  <c r="I95" i="12" l="1"/>
  <c r="I96" s="1"/>
  <c r="V142" i="13"/>
  <c r="U141"/>
  <c r="T141"/>
  <c r="L88" i="7"/>
  <c r="G89"/>
  <c r="J96" i="12" l="1"/>
  <c r="J97" s="1"/>
  <c r="V143" i="13"/>
  <c r="T142"/>
  <c r="U142"/>
  <c r="G90" i="7"/>
  <c r="L89"/>
  <c r="I97" i="12" l="1"/>
  <c r="I98" s="1"/>
  <c r="V144" i="13"/>
  <c r="U143"/>
  <c r="T143"/>
  <c r="L90" i="7"/>
  <c r="G91"/>
  <c r="I99" i="12" l="1"/>
  <c r="I100" s="1"/>
  <c r="J98"/>
  <c r="J99" s="1"/>
  <c r="T144" i="13"/>
  <c r="V145"/>
  <c r="U144"/>
  <c r="G92" i="7"/>
  <c r="L91"/>
  <c r="J100" i="12" l="1"/>
  <c r="J101" s="1"/>
  <c r="T145" i="13"/>
  <c r="U145"/>
  <c r="V146"/>
  <c r="L92" i="7"/>
  <c r="G93"/>
  <c r="I101" i="12" l="1"/>
  <c r="I102" s="1"/>
  <c r="I103" s="1"/>
  <c r="I104" s="1"/>
  <c r="J102"/>
  <c r="J103" s="1"/>
  <c r="J104" s="1"/>
  <c r="T146" i="13"/>
  <c r="U146"/>
  <c r="V147"/>
  <c r="G94" i="7"/>
  <c r="L93"/>
  <c r="I105" i="12" l="1"/>
  <c r="J105"/>
  <c r="U147" i="13"/>
  <c r="V148"/>
  <c r="T147"/>
  <c r="L94" i="7"/>
  <c r="G95"/>
  <c r="J106" i="12" l="1"/>
  <c r="I106"/>
  <c r="I107" s="1"/>
  <c r="T148" i="13"/>
  <c r="U148"/>
  <c r="V149"/>
  <c r="G96" i="7"/>
  <c r="L95"/>
  <c r="J107" i="12" l="1"/>
  <c r="I108" s="1"/>
  <c r="T149" i="13"/>
  <c r="V150"/>
  <c r="U149"/>
  <c r="L96" i="7"/>
  <c r="G97"/>
  <c r="J108" i="12" l="1"/>
  <c r="J109" s="1"/>
  <c r="U150" i="13"/>
  <c r="T150"/>
  <c r="V151"/>
  <c r="G98" i="7"/>
  <c r="L97"/>
  <c r="I109" i="12" l="1"/>
  <c r="I110" s="1"/>
  <c r="V152" i="13"/>
  <c r="U151"/>
  <c r="T151"/>
  <c r="L98" i="7"/>
  <c r="G99"/>
  <c r="J110" i="12" l="1"/>
  <c r="J111" s="1"/>
  <c r="T152" i="13"/>
  <c r="V153"/>
  <c r="U152"/>
  <c r="G100" i="7"/>
  <c r="L99"/>
  <c r="I111" i="12" l="1"/>
  <c r="I112" s="1"/>
  <c r="T153" i="13"/>
  <c r="U153"/>
  <c r="V154"/>
  <c r="L100" i="7"/>
  <c r="G101"/>
  <c r="J112" i="12" l="1"/>
  <c r="I113" s="1"/>
  <c r="V155" i="13"/>
  <c r="T154"/>
  <c r="U154"/>
  <c r="G102" i="7"/>
  <c r="L101"/>
  <c r="J113" i="12" l="1"/>
  <c r="I114" s="1"/>
  <c r="U155" i="13"/>
  <c r="V156"/>
  <c r="T155"/>
  <c r="L102" i="7"/>
  <c r="G103"/>
  <c r="J114" i="12" l="1"/>
  <c r="J115" s="1"/>
  <c r="T156" i="13"/>
  <c r="U156"/>
  <c r="V157"/>
  <c r="L103" i="7"/>
  <c r="G104"/>
  <c r="I115" i="12" l="1"/>
  <c r="J116" s="1"/>
  <c r="V158" i="13"/>
  <c r="T157"/>
  <c r="U157"/>
  <c r="L104" i="7"/>
  <c r="G105"/>
  <c r="I116" i="12" l="1"/>
  <c r="V159" i="13"/>
  <c r="U158"/>
  <c r="T158"/>
  <c r="G106" i="7"/>
  <c r="L105"/>
  <c r="BT6" i="13" l="1"/>
  <c r="BU6"/>
  <c r="BS6"/>
  <c r="I117" i="12"/>
  <c r="J117"/>
  <c r="J118" s="1"/>
  <c r="T159" i="13"/>
  <c r="V160"/>
  <c r="U159"/>
  <c r="L106" i="7"/>
  <c r="G107"/>
  <c r="BS7" i="13" l="1"/>
  <c r="BT7"/>
  <c r="BU7"/>
  <c r="I118" i="12"/>
  <c r="J119" s="1"/>
  <c r="T160" i="13"/>
  <c r="U160"/>
  <c r="V161"/>
  <c r="G108" i="7"/>
  <c r="L107"/>
  <c r="BT8" i="13" l="1"/>
  <c r="BS8"/>
  <c r="BU8"/>
  <c r="I119" i="12"/>
  <c r="V162" i="13"/>
  <c r="U161"/>
  <c r="T161"/>
  <c r="L108" i="7"/>
  <c r="G109"/>
  <c r="BU9" i="13" l="1"/>
  <c r="BS9"/>
  <c r="BT9"/>
  <c r="I120" i="12"/>
  <c r="J120"/>
  <c r="T162" i="13"/>
  <c r="U162"/>
  <c r="V163"/>
  <c r="G110" i="7"/>
  <c r="L109"/>
  <c r="J121" i="12" l="1"/>
  <c r="J122" s="1"/>
  <c r="I121"/>
  <c r="BS10" i="13"/>
  <c r="BT10"/>
  <c r="BU10"/>
  <c r="I122" i="12"/>
  <c r="V164" i="13"/>
  <c r="T163"/>
  <c r="U163"/>
  <c r="L110" i="7"/>
  <c r="G111"/>
  <c r="I123" i="12" l="1"/>
  <c r="BT12" i="13"/>
  <c r="BU12"/>
  <c r="BS12"/>
  <c r="BS11"/>
  <c r="BU11"/>
  <c r="BT11"/>
  <c r="J123" i="12"/>
  <c r="J124" s="1"/>
  <c r="U164" i="13"/>
  <c r="V165"/>
  <c r="T164"/>
  <c r="G112" i="7"/>
  <c r="L111"/>
  <c r="BU13" i="13" l="1"/>
  <c r="BS13"/>
  <c r="BT13"/>
  <c r="I124" i="12"/>
  <c r="I125" s="1"/>
  <c r="U165" i="13"/>
  <c r="V166"/>
  <c r="T165"/>
  <c r="L112" i="7"/>
  <c r="G113"/>
  <c r="BS14" i="13" l="1"/>
  <c r="BT14"/>
  <c r="BU14"/>
  <c r="J125" i="12"/>
  <c r="J126" s="1"/>
  <c r="BS15" i="13"/>
  <c r="BT15"/>
  <c r="BU15"/>
  <c r="U166"/>
  <c r="T166"/>
  <c r="V167"/>
  <c r="G114" i="7"/>
  <c r="L113"/>
  <c r="J127" i="12" l="1"/>
  <c r="I126"/>
  <c r="V168" i="13"/>
  <c r="U167"/>
  <c r="T167"/>
  <c r="L114" i="7"/>
  <c r="G115"/>
  <c r="I127" i="12" l="1"/>
  <c r="BT16" i="13"/>
  <c r="BU16"/>
  <c r="BS16"/>
  <c r="T168"/>
  <c r="V169"/>
  <c r="U168"/>
  <c r="G116" i="7"/>
  <c r="L115"/>
  <c r="BU17" i="13" l="1"/>
  <c r="BS17"/>
  <c r="BT17"/>
  <c r="I128" i="12"/>
  <c r="J128"/>
  <c r="T169" i="13"/>
  <c r="V170"/>
  <c r="U169"/>
  <c r="L116" i="7"/>
  <c r="G117"/>
  <c r="J129" i="12" l="1"/>
  <c r="J130" s="1"/>
  <c r="I129"/>
  <c r="BS18" i="13"/>
  <c r="BT18"/>
  <c r="BU18"/>
  <c r="V171"/>
  <c r="U170"/>
  <c r="T170"/>
  <c r="G118" i="7"/>
  <c r="L117"/>
  <c r="BS19" i="13" l="1"/>
  <c r="BT19"/>
  <c r="BU19"/>
  <c r="I130" i="12"/>
  <c r="J131" s="1"/>
  <c r="T171" i="13"/>
  <c r="V172"/>
  <c r="U171"/>
  <c r="L118" i="7"/>
  <c r="G119"/>
  <c r="I131" i="12" l="1"/>
  <c r="BT20" i="13"/>
  <c r="BU20"/>
  <c r="BS20"/>
  <c r="T172"/>
  <c r="U172"/>
  <c r="V173"/>
  <c r="G120" i="7"/>
  <c r="L119"/>
  <c r="BU21" i="13" l="1"/>
  <c r="BS21"/>
  <c r="BT21"/>
  <c r="I132" i="12"/>
  <c r="J132"/>
  <c r="T173" i="13"/>
  <c r="U173"/>
  <c r="V174"/>
  <c r="L120" i="7"/>
  <c r="G121"/>
  <c r="J133" i="12" l="1"/>
  <c r="BS22" i="13"/>
  <c r="BT22"/>
  <c r="BU22"/>
  <c r="I133" i="12"/>
  <c r="U174" i="13"/>
  <c r="V175"/>
  <c r="T174"/>
  <c r="G122" i="7"/>
  <c r="L121"/>
  <c r="J134" i="12" l="1"/>
  <c r="BS23" i="13"/>
  <c r="BT23"/>
  <c r="BU23"/>
  <c r="I134" i="12"/>
  <c r="T175" i="13"/>
  <c r="U175"/>
  <c r="V176"/>
  <c r="L122" i="7"/>
  <c r="G123"/>
  <c r="BT24" i="13" l="1"/>
  <c r="BU24"/>
  <c r="BS24"/>
  <c r="J135" i="12"/>
  <c r="I135"/>
  <c r="T176" i="13"/>
  <c r="V177"/>
  <c r="U176"/>
  <c r="G124" i="7"/>
  <c r="L123"/>
  <c r="J136" i="12" l="1"/>
  <c r="BU25" i="13"/>
  <c r="BS25"/>
  <c r="BT25"/>
  <c r="I136" i="12"/>
  <c r="T177" i="13"/>
  <c r="V178"/>
  <c r="U177"/>
  <c r="L124" i="7"/>
  <c r="G125"/>
  <c r="J137" i="12" l="1"/>
  <c r="BS26" i="13"/>
  <c r="BT26"/>
  <c r="BU26"/>
  <c r="I137" i="12"/>
  <c r="V179" i="13"/>
  <c r="U178"/>
  <c r="T178"/>
  <c r="G126" i="7"/>
  <c r="L125"/>
  <c r="BS27" i="13" l="1"/>
  <c r="BT27"/>
  <c r="BU27"/>
  <c r="I138" i="12"/>
  <c r="J138"/>
  <c r="T179" i="13"/>
  <c r="V180"/>
  <c r="U179"/>
  <c r="L126" i="7"/>
  <c r="G127"/>
  <c r="BT28" i="13" l="1"/>
  <c r="BU28"/>
  <c r="BS28"/>
  <c r="I139" i="12"/>
  <c r="J139"/>
  <c r="T180" i="13"/>
  <c r="U180"/>
  <c r="V181"/>
  <c r="G128" i="7"/>
  <c r="L127"/>
  <c r="BU29" i="13" l="1"/>
  <c r="BS29"/>
  <c r="BT29"/>
  <c r="I140" i="12"/>
  <c r="J140"/>
  <c r="T181" i="13"/>
  <c r="U181"/>
  <c r="V182"/>
  <c r="L128" i="7"/>
  <c r="G129"/>
  <c r="I141" i="12" l="1"/>
  <c r="BS30" i="13"/>
  <c r="BT30"/>
  <c r="BU30"/>
  <c r="J141" i="12"/>
  <c r="V183" i="13"/>
  <c r="U182"/>
  <c r="T182"/>
  <c r="G130" i="7"/>
  <c r="L129"/>
  <c r="BS31" i="13" l="1"/>
  <c r="BT31"/>
  <c r="BU31"/>
  <c r="I142" i="12"/>
  <c r="J142"/>
  <c r="T183" i="13"/>
  <c r="V184"/>
  <c r="U183"/>
  <c r="L130" i="7"/>
  <c r="G131"/>
  <c r="J143" i="12" l="1"/>
  <c r="I143"/>
  <c r="BT32" i="13"/>
  <c r="BU32"/>
  <c r="BS32"/>
  <c r="T184"/>
  <c r="U184"/>
  <c r="V185"/>
  <c r="G132" i="7"/>
  <c r="L131"/>
  <c r="I144" i="12" l="1"/>
  <c r="J144"/>
  <c r="J145" s="1"/>
  <c r="BU33" i="13"/>
  <c r="BS33"/>
  <c r="BT33"/>
  <c r="T185"/>
  <c r="U185"/>
  <c r="V186"/>
  <c r="L132" i="7"/>
  <c r="G133"/>
  <c r="BS34" i="13" l="1"/>
  <c r="BT34"/>
  <c r="BU34"/>
  <c r="I145" i="12"/>
  <c r="U186" i="13"/>
  <c r="V187"/>
  <c r="T186"/>
  <c r="G134" i="7"/>
  <c r="L133"/>
  <c r="I146" i="12" l="1"/>
  <c r="BS35" i="13"/>
  <c r="BT35"/>
  <c r="BU35"/>
  <c r="J146" i="12"/>
  <c r="T187" i="13"/>
  <c r="U187"/>
  <c r="V188"/>
  <c r="L134" i="7"/>
  <c r="G135"/>
  <c r="I147" i="12" l="1"/>
  <c r="BT36" i="13"/>
  <c r="BU36"/>
  <c r="BS36"/>
  <c r="J147" i="12"/>
  <c r="U188" i="13"/>
  <c r="V189"/>
  <c r="T188"/>
  <c r="G136" i="7"/>
  <c r="L135"/>
  <c r="J148" i="12" l="1"/>
  <c r="BU37" i="13"/>
  <c r="BS37"/>
  <c r="BT37"/>
  <c r="I148" i="12"/>
  <c r="T189" i="13"/>
  <c r="U189"/>
  <c r="V190"/>
  <c r="L136" i="7"/>
  <c r="G137"/>
  <c r="J149" i="12" l="1"/>
  <c r="BS38" i="13"/>
  <c r="BT38"/>
  <c r="BU38"/>
  <c r="I149" i="12"/>
  <c r="V191" i="13"/>
  <c r="T190"/>
  <c r="U190"/>
  <c r="G138" i="7"/>
  <c r="L137"/>
  <c r="BS39" i="13" l="1"/>
  <c r="BT39"/>
  <c r="BU39"/>
  <c r="I150" i="12"/>
  <c r="J150"/>
  <c r="T191" i="13"/>
  <c r="U191"/>
  <c r="V192"/>
  <c r="L138" i="7"/>
  <c r="G139"/>
  <c r="BT40" i="13" l="1"/>
  <c r="BU40"/>
  <c r="BS40"/>
  <c r="I151" i="12"/>
  <c r="J151"/>
  <c r="T192" i="13"/>
  <c r="U192"/>
  <c r="V193"/>
  <c r="L139" i="7"/>
  <c r="G140"/>
  <c r="J152" i="12" l="1"/>
  <c r="BU41" i="13"/>
  <c r="BS41"/>
  <c r="BT41"/>
  <c r="I152" i="12"/>
  <c r="J153" s="1"/>
  <c r="U193" i="13"/>
  <c r="V194"/>
  <c r="T193"/>
  <c r="L140" i="7"/>
  <c r="G141"/>
  <c r="BS42" i="13" l="1"/>
  <c r="BT42"/>
  <c r="BU42"/>
  <c r="I153" i="12"/>
  <c r="J154" s="1"/>
  <c r="T194" i="13"/>
  <c r="U194"/>
  <c r="V195"/>
  <c r="G142" i="7"/>
  <c r="L141"/>
  <c r="BS43" i="13" l="1"/>
  <c r="BT43"/>
  <c r="BU43"/>
  <c r="I154" i="12"/>
  <c r="T195" i="13"/>
  <c r="V196"/>
  <c r="U195"/>
  <c r="L142" i="7"/>
  <c r="G143"/>
  <c r="BT44" i="13" l="1"/>
  <c r="BU44"/>
  <c r="BS44"/>
  <c r="I155" i="12"/>
  <c r="J155"/>
  <c r="V197" i="13"/>
  <c r="U196"/>
  <c r="T196"/>
  <c r="G144" i="7"/>
  <c r="L143"/>
  <c r="J156" i="12" l="1"/>
  <c r="BU45" i="13"/>
  <c r="BS45"/>
  <c r="BT45"/>
  <c r="I156" i="12"/>
  <c r="V198" i="13"/>
  <c r="T197"/>
  <c r="U197"/>
  <c r="L144" i="7"/>
  <c r="G145"/>
  <c r="J157" i="12" l="1"/>
  <c r="BS46" i="13"/>
  <c r="BT46"/>
  <c r="BU46"/>
  <c r="I157" i="12"/>
  <c r="J158" s="1"/>
  <c r="U198" i="13"/>
  <c r="V199"/>
  <c r="T198"/>
  <c r="L145" i="7"/>
  <c r="G146"/>
  <c r="BS47" i="13" l="1"/>
  <c r="BT47"/>
  <c r="BU47"/>
  <c r="I158" i="12"/>
  <c r="J159" s="1"/>
  <c r="U199" i="13"/>
  <c r="T199"/>
  <c r="V200"/>
  <c r="L146" i="7"/>
  <c r="G147"/>
  <c r="BT48" i="13" l="1"/>
  <c r="BU48"/>
  <c r="BS48"/>
  <c r="I159" i="12"/>
  <c r="J160" s="1"/>
  <c r="U200" i="13"/>
  <c r="T200"/>
  <c r="V201"/>
  <c r="L147" i="7"/>
  <c r="G148"/>
  <c r="BU49" i="13" l="1"/>
  <c r="BS49"/>
  <c r="BT49"/>
  <c r="I160" i="12"/>
  <c r="J161" s="1"/>
  <c r="U201" i="13"/>
  <c r="V202"/>
  <c r="T201"/>
  <c r="L148" i="7"/>
  <c r="G149"/>
  <c r="BS50" i="13" l="1"/>
  <c r="BT50"/>
  <c r="BU50"/>
  <c r="I161" i="12"/>
  <c r="J162" s="1"/>
  <c r="T202" i="13"/>
  <c r="U202"/>
  <c r="V203"/>
  <c r="L149" i="7"/>
  <c r="G150"/>
  <c r="BS51" i="13" l="1"/>
  <c r="BT51"/>
  <c r="BU51"/>
  <c r="I162" i="12"/>
  <c r="V204" i="13"/>
  <c r="T203"/>
  <c r="U203"/>
  <c r="L150" i="7"/>
  <c r="G151"/>
  <c r="BT52" i="13" l="1"/>
  <c r="BU52"/>
  <c r="BS52"/>
  <c r="J163" i="12"/>
  <c r="U204" i="13"/>
  <c r="V205"/>
  <c r="T204"/>
  <c r="L151" i="7"/>
  <c r="G152"/>
  <c r="V206" i="13" l="1"/>
  <c r="T205"/>
  <c r="U205"/>
  <c r="L152" i="7"/>
  <c r="G153"/>
  <c r="U206" i="13" l="1"/>
  <c r="V207"/>
  <c r="T206"/>
  <c r="G154" i="7"/>
  <c r="L153"/>
  <c r="T207" i="13" l="1"/>
  <c r="U207"/>
  <c r="V208"/>
  <c r="G155" i="7"/>
  <c r="L154"/>
  <c r="T208" i="13" l="1"/>
  <c r="U208"/>
  <c r="V209"/>
  <c r="G156" i="7"/>
  <c r="L155"/>
  <c r="V210" i="13" l="1"/>
  <c r="U209"/>
  <c r="T209"/>
  <c r="G157" i="7"/>
  <c r="L156"/>
  <c r="T210" i="13" l="1"/>
  <c r="V211"/>
  <c r="U210"/>
  <c r="L157" i="7"/>
  <c r="G158"/>
  <c r="T211" i="13" l="1"/>
  <c r="V212"/>
  <c r="U211"/>
  <c r="G159" i="7"/>
  <c r="L158"/>
  <c r="U212" i="13" l="1"/>
  <c r="T212"/>
  <c r="V213"/>
  <c r="L159" i="7"/>
  <c r="G160"/>
  <c r="V214" i="13" l="1"/>
  <c r="U213"/>
  <c r="T213"/>
  <c r="G161" i="7"/>
  <c r="L160"/>
  <c r="T214" i="13" l="1"/>
  <c r="V215"/>
  <c r="U214"/>
  <c r="G162" i="7"/>
  <c r="L161"/>
  <c r="U215" i="13" l="1"/>
  <c r="T215"/>
  <c r="V216"/>
  <c r="G163" i="7"/>
  <c r="L162"/>
  <c r="U216" i="13" l="1"/>
  <c r="V217"/>
  <c r="T216"/>
  <c r="G164" i="7"/>
  <c r="L163"/>
  <c r="T217" i="13" l="1"/>
  <c r="U217"/>
  <c r="V218"/>
  <c r="G165" i="7"/>
  <c r="L164"/>
  <c r="T218" i="13" l="1"/>
  <c r="V219"/>
  <c r="U218"/>
  <c r="L165" i="7"/>
  <c r="G166"/>
  <c r="U219" i="13" l="1"/>
  <c r="T219"/>
  <c r="V220"/>
  <c r="G167" i="7"/>
  <c r="L166"/>
  <c r="V221" i="13" l="1"/>
  <c r="U220"/>
  <c r="T220"/>
  <c r="L167" i="7"/>
  <c r="G168"/>
  <c r="T221" i="13" l="1"/>
  <c r="V222"/>
  <c r="U221"/>
  <c r="G169" i="7"/>
  <c r="L168"/>
  <c r="T222" i="13" l="1"/>
  <c r="U222"/>
  <c r="V223"/>
  <c r="G170" i="7"/>
  <c r="L169"/>
  <c r="V224" i="13" l="1"/>
  <c r="U223"/>
  <c r="T223"/>
  <c r="G171" i="7"/>
  <c r="L170"/>
  <c r="V225" i="13" l="1"/>
  <c r="T224"/>
  <c r="U224"/>
  <c r="G172" i="7"/>
  <c r="L171"/>
  <c r="U225" i="13" l="1"/>
  <c r="V226"/>
  <c r="T225"/>
  <c r="G173" i="7"/>
  <c r="L172"/>
  <c r="T226" i="13" l="1"/>
  <c r="U226"/>
  <c r="V227"/>
  <c r="L173" i="7"/>
  <c r="G174"/>
  <c r="T227" i="13" l="1"/>
  <c r="U227"/>
  <c r="V228"/>
  <c r="G175" i="7"/>
  <c r="L174"/>
  <c r="T228" i="13" l="1"/>
  <c r="U228"/>
  <c r="V229"/>
  <c r="L175" i="7"/>
  <c r="G176"/>
  <c r="V230" i="13" l="1"/>
  <c r="T229"/>
  <c r="U229"/>
  <c r="G177" i="7"/>
  <c r="L176"/>
  <c r="U230" i="13" l="1"/>
  <c r="V231"/>
  <c r="T230"/>
  <c r="L177" i="7"/>
  <c r="G178"/>
  <c r="T231" i="13" l="1"/>
  <c r="U231"/>
  <c r="V232"/>
  <c r="G179" i="7"/>
  <c r="L178"/>
  <c r="T232" i="13" l="1"/>
  <c r="U232"/>
  <c r="V233"/>
  <c r="G180" i="7"/>
  <c r="L179"/>
  <c r="V234" i="13" l="1"/>
  <c r="T233"/>
  <c r="U233"/>
  <c r="G181" i="7"/>
  <c r="L180"/>
  <c r="U234" i="13" l="1"/>
  <c r="V235"/>
  <c r="T234"/>
  <c r="L181" i="7"/>
  <c r="G182"/>
  <c r="U235" i="13" l="1"/>
  <c r="V236"/>
  <c r="T235"/>
  <c r="G183" i="7"/>
  <c r="L182"/>
  <c r="U236" i="13" l="1"/>
  <c r="T236"/>
  <c r="V237"/>
  <c r="L183" i="7"/>
  <c r="G184"/>
  <c r="V238" i="13" l="1"/>
  <c r="U237"/>
  <c r="T237"/>
  <c r="G185" i="7"/>
  <c r="L184"/>
  <c r="T238" i="13" l="1"/>
  <c r="V239"/>
  <c r="U238"/>
  <c r="G186" i="7"/>
  <c r="L185"/>
  <c r="U239" i="13" l="1"/>
  <c r="T239"/>
  <c r="V240"/>
  <c r="G187" i="7"/>
  <c r="L186"/>
  <c r="V241" i="13" l="1"/>
  <c r="U240"/>
  <c r="T240"/>
  <c r="G188" i="7"/>
  <c r="L187"/>
  <c r="U241" i="13" l="1"/>
  <c r="T241"/>
  <c r="V242"/>
  <c r="G189" i="7"/>
  <c r="L188"/>
  <c r="U242" i="13" l="1"/>
  <c r="T242"/>
  <c r="V243"/>
  <c r="L189" i="7"/>
  <c r="G190"/>
  <c r="U243" i="13" l="1"/>
  <c r="V244"/>
  <c r="T243"/>
  <c r="G191" i="7"/>
  <c r="L190"/>
  <c r="T244" i="13" l="1"/>
  <c r="U244"/>
  <c r="V245"/>
  <c r="L191" i="7"/>
  <c r="G192"/>
  <c r="V246" i="13" l="1"/>
  <c r="T245"/>
  <c r="U245"/>
  <c r="G193" i="7"/>
  <c r="L192"/>
  <c r="V247" i="13" l="1"/>
  <c r="T246"/>
  <c r="U246"/>
  <c r="L193" i="7"/>
  <c r="G194"/>
  <c r="U247" i="13" l="1"/>
  <c r="T247"/>
  <c r="V248"/>
  <c r="G195" i="7"/>
  <c r="L194"/>
  <c r="V249" i="13" l="1"/>
  <c r="U248"/>
  <c r="T248"/>
  <c r="G196" i="7"/>
  <c r="L195"/>
  <c r="T249" i="13" l="1"/>
  <c r="V250"/>
  <c r="U249"/>
  <c r="G197" i="7"/>
  <c r="L196"/>
  <c r="T250" i="13" l="1"/>
  <c r="V251"/>
  <c r="U250"/>
  <c r="L197" i="7"/>
  <c r="G198"/>
  <c r="V252" i="13" l="1"/>
  <c r="U251"/>
  <c r="T251"/>
  <c r="G199" i="7"/>
  <c r="L198"/>
  <c r="V253" i="13" l="1"/>
  <c r="T252"/>
  <c r="U252"/>
  <c r="L199" i="7"/>
  <c r="G200"/>
  <c r="U253" i="13" l="1"/>
  <c r="V254"/>
  <c r="T253"/>
  <c r="G201" i="7"/>
  <c r="L200"/>
  <c r="U254" i="13" l="1"/>
  <c r="T254"/>
  <c r="V255"/>
  <c r="G202" i="7"/>
  <c r="L201"/>
  <c r="V256" i="13" l="1"/>
  <c r="U255"/>
  <c r="T255"/>
  <c r="G203" i="7"/>
  <c r="L202"/>
  <c r="V257" i="13" l="1"/>
  <c r="T256"/>
  <c r="U256"/>
  <c r="G204" i="7"/>
  <c r="L203"/>
  <c r="U257" i="13" l="1"/>
  <c r="V258"/>
  <c r="T257"/>
  <c r="G205" i="7"/>
  <c r="L204"/>
  <c r="U258" i="13" l="1"/>
  <c r="T258"/>
  <c r="V259"/>
  <c r="L205" i="7"/>
  <c r="G206"/>
  <c r="V260" i="13" l="1"/>
  <c r="U259"/>
  <c r="T259"/>
  <c r="G207" i="7"/>
  <c r="L206"/>
  <c r="T260" i="13" l="1"/>
  <c r="V261"/>
  <c r="U260"/>
  <c r="L207" i="7"/>
  <c r="G208"/>
  <c r="T261" i="13" l="1"/>
  <c r="U261"/>
  <c r="V262"/>
  <c r="G209" i="7"/>
  <c r="L208"/>
  <c r="V263" i="13" l="1"/>
  <c r="T262"/>
  <c r="U262"/>
  <c r="L209" i="7"/>
  <c r="G210"/>
  <c r="U263" i="13" l="1"/>
  <c r="V264"/>
  <c r="T263"/>
  <c r="G211" i="7"/>
  <c r="L210"/>
  <c r="T264" i="13" l="1"/>
  <c r="U264"/>
  <c r="V265"/>
  <c r="G212" i="7"/>
  <c r="L211"/>
  <c r="V266" i="13" l="1"/>
  <c r="T265"/>
  <c r="U265"/>
  <c r="G213" i="7"/>
  <c r="L212"/>
  <c r="V267" i="13" l="1"/>
  <c r="U266"/>
  <c r="T266"/>
  <c r="L213" i="7"/>
  <c r="G214"/>
  <c r="T267" i="13" l="1"/>
  <c r="V268"/>
  <c r="U267"/>
  <c r="G215" i="7"/>
  <c r="L214"/>
  <c r="T268" i="13" l="1"/>
  <c r="U268"/>
  <c r="V269"/>
  <c r="L215" i="7"/>
  <c r="G216"/>
  <c r="T269" i="13" l="1"/>
  <c r="V270"/>
  <c r="U269"/>
  <c r="G217" i="7"/>
  <c r="L216"/>
  <c r="U270" i="13" l="1"/>
  <c r="T270"/>
  <c r="V271"/>
  <c r="L217" i="7"/>
  <c r="G218"/>
  <c r="V272" i="13" l="1"/>
  <c r="U271"/>
  <c r="T271"/>
  <c r="G219" i="7"/>
  <c r="L218"/>
  <c r="T272" i="13" l="1"/>
  <c r="V273"/>
  <c r="U272"/>
  <c r="G220" i="7"/>
  <c r="L219"/>
  <c r="T273" i="13" l="1"/>
  <c r="V274"/>
  <c r="U273"/>
  <c r="G221" i="7"/>
  <c r="L220"/>
  <c r="V275" i="13" l="1"/>
  <c r="U274"/>
  <c r="T274"/>
  <c r="G222" i="7"/>
  <c r="L221"/>
  <c r="T275" i="13" l="1"/>
  <c r="V276"/>
  <c r="U275"/>
  <c r="G223" i="7"/>
  <c r="L222"/>
  <c r="T276" i="13" l="1"/>
  <c r="U276"/>
  <c r="V277"/>
  <c r="G224" i="7"/>
  <c r="L223"/>
  <c r="T277" i="13" l="1"/>
  <c r="U277"/>
  <c r="V278"/>
  <c r="G225" i="7"/>
  <c r="L224"/>
  <c r="V279" i="13" l="1"/>
  <c r="U278"/>
  <c r="T278"/>
  <c r="G226" i="7"/>
  <c r="L225"/>
  <c r="T279" i="13" l="1"/>
  <c r="V280"/>
  <c r="U279"/>
  <c r="G227" i="7"/>
  <c r="L226"/>
  <c r="T280" i="13" l="1"/>
  <c r="U280"/>
  <c r="V281"/>
  <c r="G228" i="7"/>
  <c r="L227"/>
  <c r="V282" i="13" l="1"/>
  <c r="U281"/>
  <c r="T281"/>
  <c r="G229" i="7"/>
  <c r="L228"/>
  <c r="V283" i="13" l="1"/>
  <c r="T282"/>
  <c r="U282"/>
  <c r="G230" i="7"/>
  <c r="L229"/>
  <c r="U283" i="13" l="1"/>
  <c r="V284"/>
  <c r="T283"/>
  <c r="G231" i="7"/>
  <c r="L230"/>
  <c r="T284" i="13" l="1"/>
  <c r="U284"/>
  <c r="V285"/>
  <c r="G232" i="7"/>
  <c r="L231"/>
  <c r="T285" i="13" l="1"/>
  <c r="U285"/>
  <c r="V286"/>
  <c r="L232" i="7"/>
  <c r="G233"/>
  <c r="V287" i="13" l="1"/>
  <c r="T286"/>
  <c r="U286"/>
  <c r="G234" i="7"/>
  <c r="L233"/>
  <c r="U287" i="13" l="1"/>
  <c r="V288"/>
  <c r="T287"/>
  <c r="L234" i="7"/>
  <c r="G235"/>
  <c r="T288" i="13" l="1"/>
  <c r="U288"/>
  <c r="V289"/>
  <c r="G236" i="7"/>
  <c r="L235"/>
  <c r="V290" i="13" l="1"/>
  <c r="T289"/>
  <c r="U289"/>
  <c r="L236" i="7"/>
  <c r="G237"/>
  <c r="U290" i="13" l="1"/>
  <c r="V291"/>
  <c r="T290"/>
  <c r="G238" i="7"/>
  <c r="L237"/>
  <c r="T291" i="13" l="1"/>
  <c r="V292"/>
  <c r="U291"/>
  <c r="L238" i="7"/>
  <c r="G239"/>
  <c r="U292" i="13" l="1"/>
  <c r="T292"/>
  <c r="V293"/>
  <c r="G240" i="7"/>
  <c r="L239"/>
  <c r="V294" i="13" l="1"/>
  <c r="U293"/>
  <c r="T293"/>
  <c r="L240" i="7"/>
  <c r="G241"/>
  <c r="T294" i="13" l="1"/>
  <c r="V295"/>
  <c r="U294"/>
  <c r="G242" i="7"/>
  <c r="L241"/>
  <c r="U295" i="13" l="1"/>
  <c r="V296"/>
  <c r="T295"/>
  <c r="L242" i="7"/>
  <c r="G243"/>
  <c r="T296" i="13" l="1"/>
  <c r="V297"/>
  <c r="U296"/>
  <c r="G244" i="7"/>
  <c r="L243"/>
  <c r="U297" i="13" l="1"/>
  <c r="T297"/>
  <c r="V298"/>
  <c r="L244" i="7"/>
  <c r="G245"/>
  <c r="U298" i="13" l="1"/>
  <c r="T298"/>
  <c r="V299"/>
  <c r="G246" i="7"/>
  <c r="L245"/>
  <c r="V300" i="13" l="1"/>
  <c r="U299"/>
  <c r="T299"/>
  <c r="L246" i="7"/>
  <c r="G247"/>
  <c r="T300" i="13" l="1"/>
  <c r="V301"/>
  <c r="U300"/>
  <c r="G248" i="7"/>
  <c r="L247"/>
  <c r="U301" i="13" l="1"/>
  <c r="T301"/>
  <c r="V302"/>
  <c r="L248" i="7"/>
  <c r="G249"/>
  <c r="V303" i="13" l="1"/>
  <c r="U302"/>
  <c r="T302"/>
  <c r="G250" i="7"/>
  <c r="L249"/>
  <c r="T303" i="13" l="1"/>
  <c r="V304"/>
  <c r="U303"/>
  <c r="L250" i="7"/>
  <c r="G251"/>
  <c r="T304" i="13" l="1"/>
  <c r="U304"/>
  <c r="V305"/>
  <c r="G252" i="7"/>
  <c r="L251"/>
  <c r="T305" i="13" l="1"/>
  <c r="V306"/>
  <c r="U305"/>
  <c r="L252" i="7"/>
  <c r="G253"/>
  <c r="U306" i="13" l="1"/>
  <c r="T306"/>
  <c r="V307"/>
  <c r="G254" i="7"/>
  <c r="L253"/>
  <c r="V308" i="13" l="1"/>
  <c r="U307"/>
  <c r="T307"/>
  <c r="L254" i="7"/>
  <c r="G255"/>
  <c r="T308" i="13" l="1"/>
  <c r="V309"/>
  <c r="U308"/>
  <c r="G256" i="7"/>
  <c r="L255"/>
  <c r="T309" i="13" l="1"/>
  <c r="V310"/>
  <c r="U309"/>
  <c r="L256" i="7"/>
  <c r="G257"/>
  <c r="V311" i="13" l="1"/>
  <c r="U310"/>
  <c r="T310"/>
  <c r="G258" i="7"/>
  <c r="L257"/>
  <c r="T311" i="13" l="1"/>
  <c r="V312"/>
  <c r="U311"/>
  <c r="L258" i="7"/>
  <c r="G259"/>
  <c r="T312" i="13" l="1"/>
  <c r="U312"/>
  <c r="V313"/>
  <c r="G260" i="7"/>
  <c r="L259"/>
  <c r="T313" i="13" l="1"/>
  <c r="U313"/>
  <c r="V314"/>
  <c r="L260" i="7"/>
  <c r="G261"/>
  <c r="U314" i="13" l="1"/>
  <c r="V315"/>
  <c r="T314"/>
  <c r="G262" i="7"/>
  <c r="L261"/>
  <c r="T315" i="13" l="1"/>
  <c r="U315"/>
  <c r="V316"/>
  <c r="L262" i="7"/>
  <c r="G263"/>
  <c r="T316" i="13" l="1"/>
  <c r="V317"/>
  <c r="U316"/>
  <c r="G264" i="7"/>
  <c r="L263"/>
  <c r="G163" i="12" s="1"/>
  <c r="H163" l="1"/>
  <c r="I163" s="1"/>
  <c r="U317" i="13"/>
  <c r="T317"/>
  <c r="V318"/>
  <c r="G265" i="7"/>
  <c r="L264"/>
  <c r="G164" i="12" s="1"/>
  <c r="BU53" i="13" l="1"/>
  <c r="BS53"/>
  <c r="BT53"/>
  <c r="J164" i="12"/>
  <c r="H164"/>
  <c r="I164" s="1"/>
  <c r="V319" i="13"/>
  <c r="U318"/>
  <c r="T318"/>
  <c r="L265" i="7"/>
  <c r="G165" i="12" s="1"/>
  <c r="BS54" i="13" l="1"/>
  <c r="BT54"/>
  <c r="BU54"/>
  <c r="J165" i="12"/>
  <c r="H165"/>
  <c r="I165" s="1"/>
  <c r="T319" i="13"/>
  <c r="V320"/>
  <c r="U319"/>
  <c r="BS55" l="1"/>
  <c r="BT55"/>
  <c r="BU55"/>
  <c r="J166" i="12"/>
  <c r="T320" i="13"/>
  <c r="U320"/>
  <c r="V321"/>
  <c r="V322" l="1"/>
  <c r="T321"/>
  <c r="U321"/>
  <c r="V323" l="1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57" l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C16"/>
  <c r="AC15"/>
  <c r="AC14"/>
  <c r="AC13"/>
  <c r="AC12"/>
  <c r="AC11"/>
  <c r="AC10"/>
  <c r="AC9"/>
  <c r="AC8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G56"/>
  <c r="G57" s="1"/>
  <c r="F56"/>
  <c r="F57" s="1"/>
  <c r="E56"/>
  <c r="E57" s="1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AF8" l="1"/>
  <c r="AF12"/>
  <c r="AF16"/>
  <c r="AG18"/>
  <c r="AF21"/>
  <c r="AH23"/>
  <c r="AF29"/>
  <c r="AH31"/>
  <c r="AG34"/>
  <c r="AH39"/>
  <c r="AG42"/>
  <c r="AF45"/>
  <c r="AG50"/>
  <c r="AF53"/>
  <c r="N31"/>
  <c r="N7"/>
  <c r="O28"/>
  <c r="P49"/>
  <c r="AF10"/>
  <c r="AF14"/>
  <c r="AG26"/>
  <c r="AF37"/>
  <c r="AH47"/>
  <c r="O12"/>
  <c r="N15"/>
  <c r="N23"/>
  <c r="P25"/>
  <c r="P33"/>
  <c r="O36"/>
  <c r="O44"/>
  <c r="N55"/>
  <c r="N47"/>
  <c r="P17"/>
  <c r="N39"/>
  <c r="P9"/>
  <c r="O52"/>
  <c r="O20"/>
  <c r="P41"/>
  <c r="AH19"/>
  <c r="AF25"/>
  <c r="AH27"/>
  <c r="AH35"/>
  <c r="AG38"/>
  <c r="AG46"/>
  <c r="AF49"/>
  <c r="AH51"/>
  <c r="AG54"/>
  <c r="O7"/>
  <c r="N10"/>
  <c r="P12"/>
  <c r="O15"/>
  <c r="N18"/>
  <c r="P20"/>
  <c r="O23"/>
  <c r="N26"/>
  <c r="P28"/>
  <c r="O31"/>
  <c r="N34"/>
  <c r="P36"/>
  <c r="O39"/>
  <c r="N42"/>
  <c r="P44"/>
  <c r="O47"/>
  <c r="N50"/>
  <c r="P52"/>
  <c r="O55"/>
  <c r="P56"/>
  <c r="AF18"/>
  <c r="AG19"/>
  <c r="AH20"/>
  <c r="AF22"/>
  <c r="AG23"/>
  <c r="AH24"/>
  <c r="AF26"/>
  <c r="AG27"/>
  <c r="AH28"/>
  <c r="AF30"/>
  <c r="AG31"/>
  <c r="AH32"/>
  <c r="AF34"/>
  <c r="AG35"/>
  <c r="AH36"/>
  <c r="AF38"/>
  <c r="AG39"/>
  <c r="AH40"/>
  <c r="AF42"/>
  <c r="AG43"/>
  <c r="AH44"/>
  <c r="AF46"/>
  <c r="AG47"/>
  <c r="AH48"/>
  <c r="AF50"/>
  <c r="AG51"/>
  <c r="AH52"/>
  <c r="AF54"/>
  <c r="AG22"/>
  <c r="AG30"/>
  <c r="AF33"/>
  <c r="AF41"/>
  <c r="AH43"/>
  <c r="O56"/>
  <c r="AF7"/>
  <c r="AF11"/>
  <c r="AF15"/>
  <c r="N9"/>
  <c r="P11"/>
  <c r="O14"/>
  <c r="N17"/>
  <c r="P19"/>
  <c r="O22"/>
  <c r="N25"/>
  <c r="P27"/>
  <c r="O30"/>
  <c r="N33"/>
  <c r="P35"/>
  <c r="O38"/>
  <c r="N41"/>
  <c r="P43"/>
  <c r="O46"/>
  <c r="N49"/>
  <c r="P51"/>
  <c r="N53"/>
  <c r="P55"/>
  <c r="N8"/>
  <c r="O9"/>
  <c r="P10"/>
  <c r="N12"/>
  <c r="O13"/>
  <c r="P14"/>
  <c r="N16"/>
  <c r="O17"/>
  <c r="P18"/>
  <c r="N20"/>
  <c r="O21"/>
  <c r="P22"/>
  <c r="N24"/>
  <c r="O25"/>
  <c r="P26"/>
  <c r="N28"/>
  <c r="O29"/>
  <c r="P30"/>
  <c r="N32"/>
  <c r="O33"/>
  <c r="P34"/>
  <c r="N36"/>
  <c r="O37"/>
  <c r="P38"/>
  <c r="N40"/>
  <c r="O41"/>
  <c r="P42"/>
  <c r="N44"/>
  <c r="O45"/>
  <c r="P46"/>
  <c r="N48"/>
  <c r="O49"/>
  <c r="P50"/>
  <c r="N52"/>
  <c r="O53"/>
  <c r="P54"/>
  <c r="O11"/>
  <c r="P16"/>
  <c r="N22"/>
  <c r="O27"/>
  <c r="P32"/>
  <c r="N38"/>
  <c r="O43"/>
  <c r="P48"/>
  <c r="N54"/>
  <c r="AF19"/>
  <c r="AF23"/>
  <c r="AH25"/>
  <c r="AG28"/>
  <c r="AF31"/>
  <c r="AH33"/>
  <c r="AG36"/>
  <c r="AF39"/>
  <c r="AG40"/>
  <c r="AG44"/>
  <c r="AF47"/>
  <c r="AH49"/>
  <c r="AH53"/>
  <c r="N56"/>
  <c r="AF9"/>
  <c r="AF13"/>
  <c r="AF17"/>
  <c r="P7"/>
  <c r="O10"/>
  <c r="N13"/>
  <c r="P15"/>
  <c r="O18"/>
  <c r="N21"/>
  <c r="P23"/>
  <c r="O26"/>
  <c r="N29"/>
  <c r="P31"/>
  <c r="O34"/>
  <c r="N37"/>
  <c r="P39"/>
  <c r="O42"/>
  <c r="N45"/>
  <c r="P47"/>
  <c r="O50"/>
  <c r="O54"/>
  <c r="P8"/>
  <c r="N14"/>
  <c r="O19"/>
  <c r="P24"/>
  <c r="N30"/>
  <c r="O35"/>
  <c r="P40"/>
  <c r="N46"/>
  <c r="O51"/>
  <c r="AG20"/>
  <c r="AH21"/>
  <c r="AG24"/>
  <c r="AF27"/>
  <c r="AH29"/>
  <c r="AG32"/>
  <c r="AF35"/>
  <c r="AH37"/>
  <c r="AH41"/>
  <c r="AF43"/>
  <c r="AH45"/>
  <c r="AG48"/>
  <c r="AF51"/>
  <c r="AG52"/>
  <c r="O8"/>
  <c r="N11"/>
  <c r="P13"/>
  <c r="O16"/>
  <c r="N19"/>
  <c r="P21"/>
  <c r="O24"/>
  <c r="N27"/>
  <c r="P29"/>
  <c r="O32"/>
  <c r="N35"/>
  <c r="P37"/>
  <c r="O40"/>
  <c r="N43"/>
  <c r="P45"/>
  <c r="O48"/>
  <c r="N51"/>
  <c r="P53"/>
  <c r="AH18"/>
  <c r="AF20"/>
  <c r="AG21"/>
  <c r="AH22"/>
  <c r="AF24"/>
  <c r="AG25"/>
  <c r="AH26"/>
  <c r="AF28"/>
  <c r="AG29"/>
  <c r="AH30"/>
  <c r="AF32"/>
  <c r="AG33"/>
  <c r="AH34"/>
  <c r="AF36"/>
  <c r="AG37"/>
  <c r="AH38"/>
  <c r="AF40"/>
  <c r="AG41"/>
  <c r="AH42"/>
  <c r="AF44"/>
  <c r="AG45"/>
  <c r="AH46"/>
  <c r="AF48"/>
  <c r="AG49"/>
  <c r="AH50"/>
  <c r="AF52"/>
  <c r="AG53"/>
  <c r="AH54"/>
  <c r="E58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B57"/>
  <c r="D5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AC5"/>
  <c r="C57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AE5"/>
  <c r="AD5"/>
  <c r="AL7"/>
  <c r="AR7" l="1"/>
  <c r="AU7" s="1"/>
  <c r="AI8" s="1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236"/>
  <c r="AH234"/>
  <c r="AH232"/>
  <c r="AH230"/>
  <c r="AH228"/>
  <c r="AH226"/>
  <c r="AH224"/>
  <c r="AH222"/>
  <c r="AH220"/>
  <c r="AH218"/>
  <c r="AH216"/>
  <c r="AH214"/>
  <c r="AH212"/>
  <c r="AH210"/>
  <c r="AH208"/>
  <c r="AH206"/>
  <c r="AH204"/>
  <c r="AH202"/>
  <c r="AH200"/>
  <c r="AH198"/>
  <c r="AH196"/>
  <c r="AH194"/>
  <c r="AH192"/>
  <c r="AH190"/>
  <c r="AH188"/>
  <c r="AH186"/>
  <c r="AH184"/>
  <c r="AH182"/>
  <c r="AH180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9"/>
  <c r="AH177"/>
  <c r="AH175"/>
  <c r="AH173"/>
  <c r="AH171"/>
  <c r="AH169"/>
  <c r="AH167"/>
  <c r="AH165"/>
  <c r="AH163"/>
  <c r="AH161"/>
  <c r="AH159"/>
  <c r="AH157"/>
  <c r="AH155"/>
  <c r="AH153"/>
  <c r="AH151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H113"/>
  <c r="AH111"/>
  <c r="AH109"/>
  <c r="AH107"/>
  <c r="AH105"/>
  <c r="AH103"/>
  <c r="AH101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AH339"/>
  <c r="AH331"/>
  <c r="AH323"/>
  <c r="AH315"/>
  <c r="AH307"/>
  <c r="AH299"/>
  <c r="AH291"/>
  <c r="AH283"/>
  <c r="AH275"/>
  <c r="AH267"/>
  <c r="AH259"/>
  <c r="AH255"/>
  <c r="AH247"/>
  <c r="AH239"/>
  <c r="AH235"/>
  <c r="AH227"/>
  <c r="AH219"/>
  <c r="AH211"/>
  <c r="AH203"/>
  <c r="AH195"/>
  <c r="AH187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343"/>
  <c r="AH335"/>
  <c r="AH327"/>
  <c r="AH319"/>
  <c r="AH311"/>
  <c r="AH303"/>
  <c r="AH295"/>
  <c r="AH287"/>
  <c r="AH279"/>
  <c r="AH271"/>
  <c r="AH263"/>
  <c r="AH251"/>
  <c r="AH243"/>
  <c r="AH231"/>
  <c r="AH223"/>
  <c r="AH215"/>
  <c r="AH207"/>
  <c r="AH199"/>
  <c r="AH191"/>
  <c r="AH183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5"/>
  <c r="AE55" s="1"/>
  <c r="AH56"/>
  <c r="AF345"/>
  <c r="AF343"/>
  <c r="AF341"/>
  <c r="AF339"/>
  <c r="AF337"/>
  <c r="AF335"/>
  <c r="AF333"/>
  <c r="AF331"/>
  <c r="AF329"/>
  <c r="AF327"/>
  <c r="AF325"/>
  <c r="AF323"/>
  <c r="AF321"/>
  <c r="AF319"/>
  <c r="AF317"/>
  <c r="AF315"/>
  <c r="AF313"/>
  <c r="AF311"/>
  <c r="AF309"/>
  <c r="AF307"/>
  <c r="AF305"/>
  <c r="AF303"/>
  <c r="AF301"/>
  <c r="AF299"/>
  <c r="AF297"/>
  <c r="AF295"/>
  <c r="AF293"/>
  <c r="AF291"/>
  <c r="AF289"/>
  <c r="AF287"/>
  <c r="AF285"/>
  <c r="AF283"/>
  <c r="AF281"/>
  <c r="AF279"/>
  <c r="AF277"/>
  <c r="AF275"/>
  <c r="AF273"/>
  <c r="AF271"/>
  <c r="AF269"/>
  <c r="AF267"/>
  <c r="AF265"/>
  <c r="AF263"/>
  <c r="AF261"/>
  <c r="AF259"/>
  <c r="AF257"/>
  <c r="AF255"/>
  <c r="AF253"/>
  <c r="AF251"/>
  <c r="AF249"/>
  <c r="AF247"/>
  <c r="AF245"/>
  <c r="AF243"/>
  <c r="AF241"/>
  <c r="AF239"/>
  <c r="AF237"/>
  <c r="AF235"/>
  <c r="AF233"/>
  <c r="AF231"/>
  <c r="AF229"/>
  <c r="AF227"/>
  <c r="AF225"/>
  <c r="AF223"/>
  <c r="AF221"/>
  <c r="AF219"/>
  <c r="AF217"/>
  <c r="AF215"/>
  <c r="AF213"/>
  <c r="AF211"/>
  <c r="AF209"/>
  <c r="AF207"/>
  <c r="AF205"/>
  <c r="AF203"/>
  <c r="AF201"/>
  <c r="AF199"/>
  <c r="AF197"/>
  <c r="AF195"/>
  <c r="AF193"/>
  <c r="AF191"/>
  <c r="AF189"/>
  <c r="AF187"/>
  <c r="AF185"/>
  <c r="AF183"/>
  <c r="AF181"/>
  <c r="AF344"/>
  <c r="AF340"/>
  <c r="AF336"/>
  <c r="AF332"/>
  <c r="AF328"/>
  <c r="AF324"/>
  <c r="AF320"/>
  <c r="AF316"/>
  <c r="AF312"/>
  <c r="AF308"/>
  <c r="AF304"/>
  <c r="AF300"/>
  <c r="AF296"/>
  <c r="AF292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8"/>
  <c r="AF176"/>
  <c r="AF174"/>
  <c r="AF172"/>
  <c r="AF170"/>
  <c r="AF168"/>
  <c r="AF166"/>
  <c r="AF164"/>
  <c r="AF162"/>
  <c r="AF160"/>
  <c r="AF158"/>
  <c r="AF156"/>
  <c r="AF154"/>
  <c r="AF152"/>
  <c r="AF150"/>
  <c r="AF148"/>
  <c r="AF146"/>
  <c r="AF144"/>
  <c r="AF142"/>
  <c r="AF140"/>
  <c r="AF138"/>
  <c r="AF136"/>
  <c r="AF134"/>
  <c r="AF132"/>
  <c r="AF130"/>
  <c r="AF128"/>
  <c r="AF126"/>
  <c r="AF124"/>
  <c r="AF122"/>
  <c r="AF120"/>
  <c r="AF118"/>
  <c r="AF116"/>
  <c r="AF114"/>
  <c r="AF112"/>
  <c r="AF110"/>
  <c r="AF108"/>
  <c r="AF106"/>
  <c r="AF104"/>
  <c r="AF102"/>
  <c r="AF100"/>
  <c r="AF98"/>
  <c r="AF96"/>
  <c r="AF94"/>
  <c r="AF92"/>
  <c r="AF90"/>
  <c r="AF88"/>
  <c r="AF86"/>
  <c r="AF84"/>
  <c r="AF82"/>
  <c r="AF80"/>
  <c r="AF78"/>
  <c r="AF76"/>
  <c r="AF74"/>
  <c r="AF72"/>
  <c r="AF70"/>
  <c r="AF68"/>
  <c r="AF66"/>
  <c r="AF64"/>
  <c r="AF62"/>
  <c r="AF60"/>
  <c r="AF58"/>
  <c r="AF55"/>
  <c r="AC55" s="1"/>
  <c r="AF342"/>
  <c r="AF334"/>
  <c r="AF326"/>
  <c r="AF318"/>
  <c r="AF310"/>
  <c r="AF302"/>
  <c r="AF294"/>
  <c r="AF286"/>
  <c r="AF278"/>
  <c r="AF270"/>
  <c r="AF262"/>
  <c r="AF250"/>
  <c r="AF242"/>
  <c r="AF230"/>
  <c r="AF222"/>
  <c r="AF214"/>
  <c r="AF206"/>
  <c r="AF198"/>
  <c r="AF190"/>
  <c r="AF182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56"/>
  <c r="AF346"/>
  <c r="AF338"/>
  <c r="AF330"/>
  <c r="AF322"/>
  <c r="AF314"/>
  <c r="AF306"/>
  <c r="AF298"/>
  <c r="AF290"/>
  <c r="AF282"/>
  <c r="AF274"/>
  <c r="AF266"/>
  <c r="AF258"/>
  <c r="AF254"/>
  <c r="AF246"/>
  <c r="AF238"/>
  <c r="AF234"/>
  <c r="AF226"/>
  <c r="AF218"/>
  <c r="AF210"/>
  <c r="AF202"/>
  <c r="AF194"/>
  <c r="AF186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57"/>
  <c r="AG345"/>
  <c r="AG343"/>
  <c r="AG341"/>
  <c r="AG339"/>
  <c r="AG337"/>
  <c r="AG335"/>
  <c r="AG333"/>
  <c r="AG331"/>
  <c r="AG329"/>
  <c r="AG327"/>
  <c r="AG325"/>
  <c r="AG323"/>
  <c r="AG321"/>
  <c r="AG319"/>
  <c r="AG317"/>
  <c r="AG315"/>
  <c r="AG313"/>
  <c r="AG311"/>
  <c r="AG309"/>
  <c r="AG307"/>
  <c r="AG305"/>
  <c r="AG303"/>
  <c r="AG301"/>
  <c r="AG299"/>
  <c r="AG297"/>
  <c r="AG295"/>
  <c r="AG293"/>
  <c r="AG291"/>
  <c r="AG289"/>
  <c r="AG287"/>
  <c r="AG285"/>
  <c r="AG283"/>
  <c r="AG281"/>
  <c r="AG279"/>
  <c r="AG277"/>
  <c r="AG275"/>
  <c r="AG273"/>
  <c r="AG271"/>
  <c r="AG269"/>
  <c r="AG267"/>
  <c r="AG265"/>
  <c r="AG263"/>
  <c r="AG261"/>
  <c r="AG259"/>
  <c r="AG257"/>
  <c r="AG255"/>
  <c r="AG253"/>
  <c r="AG251"/>
  <c r="AG249"/>
  <c r="AG247"/>
  <c r="AG245"/>
  <c r="AG243"/>
  <c r="AG241"/>
  <c r="AG239"/>
  <c r="AG237"/>
  <c r="AG235"/>
  <c r="AG233"/>
  <c r="AG231"/>
  <c r="AG229"/>
  <c r="AG227"/>
  <c r="AG225"/>
  <c r="AG223"/>
  <c r="AG221"/>
  <c r="AG219"/>
  <c r="AG217"/>
  <c r="AG215"/>
  <c r="AG213"/>
  <c r="AG211"/>
  <c r="AG209"/>
  <c r="AG207"/>
  <c r="AG205"/>
  <c r="AG203"/>
  <c r="AG201"/>
  <c r="AG199"/>
  <c r="AG197"/>
  <c r="AG195"/>
  <c r="AG193"/>
  <c r="AG191"/>
  <c r="AG189"/>
  <c r="AG187"/>
  <c r="AG185"/>
  <c r="AG183"/>
  <c r="AG181"/>
  <c r="AG56"/>
  <c r="AG342"/>
  <c r="AG330"/>
  <c r="AG322"/>
  <c r="AG314"/>
  <c r="AG302"/>
  <c r="AG294"/>
  <c r="AG286"/>
  <c r="AG344"/>
  <c r="AG340"/>
  <c r="AG336"/>
  <c r="AG332"/>
  <c r="AG328"/>
  <c r="AG324"/>
  <c r="AG320"/>
  <c r="AG316"/>
  <c r="AG312"/>
  <c r="AG308"/>
  <c r="AG304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236"/>
  <c r="AG232"/>
  <c r="AG228"/>
  <c r="AG224"/>
  <c r="AG220"/>
  <c r="AG216"/>
  <c r="AG212"/>
  <c r="AG208"/>
  <c r="AG204"/>
  <c r="AG200"/>
  <c r="AG196"/>
  <c r="AG192"/>
  <c r="AG188"/>
  <c r="AG184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10"/>
  <c r="AG108"/>
  <c r="AG106"/>
  <c r="AG104"/>
  <c r="AG102"/>
  <c r="AG100"/>
  <c r="AG98"/>
  <c r="AG96"/>
  <c r="AG94"/>
  <c r="AG92"/>
  <c r="AG90"/>
  <c r="AG88"/>
  <c r="AG86"/>
  <c r="AG84"/>
  <c r="AG82"/>
  <c r="AG80"/>
  <c r="AG78"/>
  <c r="AG76"/>
  <c r="AG74"/>
  <c r="AG72"/>
  <c r="AG70"/>
  <c r="AG68"/>
  <c r="AG66"/>
  <c r="AG64"/>
  <c r="AG62"/>
  <c r="AG60"/>
  <c r="AG58"/>
  <c r="AG55"/>
  <c r="AD55" s="1"/>
  <c r="AG346"/>
  <c r="AG338"/>
  <c r="AG334"/>
  <c r="AG326"/>
  <c r="AG318"/>
  <c r="AG310"/>
  <c r="AG306"/>
  <c r="AG298"/>
  <c r="AG290"/>
  <c r="AG274"/>
  <c r="AG258"/>
  <c r="AG242"/>
  <c r="AG226"/>
  <c r="AG210"/>
  <c r="AG194"/>
  <c r="AG179"/>
  <c r="AG171"/>
  <c r="AG163"/>
  <c r="AG155"/>
  <c r="AG147"/>
  <c r="AG139"/>
  <c r="AG131"/>
  <c r="AG123"/>
  <c r="AG115"/>
  <c r="AG107"/>
  <c r="AG99"/>
  <c r="AG91"/>
  <c r="AG83"/>
  <c r="AG75"/>
  <c r="AG67"/>
  <c r="AG59"/>
  <c r="AG79"/>
  <c r="AG165"/>
  <c r="AG125"/>
  <c r="AG117"/>
  <c r="AG109"/>
  <c r="AG101"/>
  <c r="AG93"/>
  <c r="AG85"/>
  <c r="AG270"/>
  <c r="AG254"/>
  <c r="AG238"/>
  <c r="AG222"/>
  <c r="AG206"/>
  <c r="AG190"/>
  <c r="AG177"/>
  <c r="AG169"/>
  <c r="AG161"/>
  <c r="AG153"/>
  <c r="AG145"/>
  <c r="AG137"/>
  <c r="AG129"/>
  <c r="AG121"/>
  <c r="AG113"/>
  <c r="AG105"/>
  <c r="AG97"/>
  <c r="AG89"/>
  <c r="AG81"/>
  <c r="AG73"/>
  <c r="AG65"/>
  <c r="AG282"/>
  <c r="AG266"/>
  <c r="AG250"/>
  <c r="AG234"/>
  <c r="AG218"/>
  <c r="AG202"/>
  <c r="AG186"/>
  <c r="AG175"/>
  <c r="AG167"/>
  <c r="AG159"/>
  <c r="AG151"/>
  <c r="AG143"/>
  <c r="AG135"/>
  <c r="AG127"/>
  <c r="AG119"/>
  <c r="AG111"/>
  <c r="AG103"/>
  <c r="AG95"/>
  <c r="AG87"/>
  <c r="AG71"/>
  <c r="AG63"/>
  <c r="AG57"/>
  <c r="AG278"/>
  <c r="AG262"/>
  <c r="AG246"/>
  <c r="AG230"/>
  <c r="AG214"/>
  <c r="AG198"/>
  <c r="AG182"/>
  <c r="AG173"/>
  <c r="AG157"/>
  <c r="AG149"/>
  <c r="AG141"/>
  <c r="AG133"/>
  <c r="AG77"/>
  <c r="AG69"/>
  <c r="AG61"/>
  <c r="C58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AS57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AT57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AO7"/>
  <c r="AL8"/>
  <c r="AR8" l="1"/>
  <c r="BL8" s="1"/>
  <c r="BO7"/>
  <c r="AX7"/>
  <c r="BA7" s="1"/>
  <c r="BD7" s="1"/>
  <c r="D112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AD56"/>
  <c r="AA55"/>
  <c r="BP55" s="1"/>
  <c r="AE56"/>
  <c r="AB55"/>
  <c r="BQ55" s="1"/>
  <c r="BL7"/>
  <c r="C112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AC56"/>
  <c r="Z55"/>
  <c r="AW57"/>
  <c r="AK58" s="1"/>
  <c r="J57"/>
  <c r="BN57"/>
  <c r="B112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I57"/>
  <c r="BM57"/>
  <c r="AV57"/>
  <c r="AJ58" s="1"/>
  <c r="AL9"/>
  <c r="AO8"/>
  <c r="AU8" l="1"/>
  <c r="AI9" s="1"/>
  <c r="AR9" s="1"/>
  <c r="BO8"/>
  <c r="AY57"/>
  <c r="BB57" s="1"/>
  <c r="AZ57"/>
  <c r="BC57" s="1"/>
  <c r="AE57"/>
  <c r="AB56"/>
  <c r="BQ56" s="1"/>
  <c r="AS58"/>
  <c r="I58" s="1"/>
  <c r="AT58"/>
  <c r="R57"/>
  <c r="L57"/>
  <c r="O57" s="1"/>
  <c r="S57"/>
  <c r="M57"/>
  <c r="P57" s="1"/>
  <c r="AC57"/>
  <c r="Z56"/>
  <c r="AD57"/>
  <c r="AA56"/>
  <c r="BP56" s="1"/>
  <c r="BH55"/>
  <c r="AO9"/>
  <c r="AL10"/>
  <c r="AU9" l="1"/>
  <c r="AI10" s="1"/>
  <c r="AR10" s="1"/>
  <c r="AU10" s="1"/>
  <c r="AI11" s="1"/>
  <c r="BL9"/>
  <c r="AX8"/>
  <c r="BA8" s="1"/>
  <c r="BD8" s="1"/>
  <c r="BO9"/>
  <c r="AW58"/>
  <c r="AK59" s="1"/>
  <c r="AT59" s="1"/>
  <c r="J59" s="1"/>
  <c r="J266" i="7"/>
  <c r="K266"/>
  <c r="H266"/>
  <c r="I266"/>
  <c r="G266"/>
  <c r="AD58" i="13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A57"/>
  <c r="BP57" s="1"/>
  <c r="L58"/>
  <c r="O58" s="1"/>
  <c r="R58"/>
  <c r="Z57"/>
  <c r="AC58"/>
  <c r="AC59" s="1"/>
  <c r="AC60" s="1"/>
  <c r="AE58"/>
  <c r="AE59" s="1"/>
  <c r="AE60" s="1"/>
  <c r="AB57"/>
  <c r="BQ57" s="1"/>
  <c r="AA58"/>
  <c r="BP58" s="1"/>
  <c r="BH56"/>
  <c r="J58"/>
  <c r="BN58"/>
  <c r="AV58"/>
  <c r="AJ59" s="1"/>
  <c r="BM58"/>
  <c r="AL11"/>
  <c r="AO10"/>
  <c r="AA59" l="1"/>
  <c r="AX9"/>
  <c r="BA9" s="1"/>
  <c r="BD9" s="1"/>
  <c r="BL10"/>
  <c r="BO10"/>
  <c r="AX10"/>
  <c r="BA10" s="1"/>
  <c r="BD10" s="1"/>
  <c r="AW59"/>
  <c r="AK60" s="1"/>
  <c r="AT60" s="1"/>
  <c r="J60" s="1"/>
  <c r="AY58"/>
  <c r="BB58" s="1"/>
  <c r="BN59"/>
  <c r="AZ58"/>
  <c r="BC58" s="1"/>
  <c r="I267" i="7"/>
  <c r="K267"/>
  <c r="AE61" i="13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M59"/>
  <c r="S59"/>
  <c r="AB60" s="1"/>
  <c r="AS59"/>
  <c r="AV59" s="1"/>
  <c r="AJ60" s="1"/>
  <c r="AS60" s="1"/>
  <c r="L266" i="7"/>
  <c r="G166" i="12" s="1"/>
  <c r="G267" i="7"/>
  <c r="M58" i="13"/>
  <c r="P58" s="1"/>
  <c r="S58"/>
  <c r="AB59" s="1"/>
  <c r="BQ59" s="1"/>
  <c r="BH57"/>
  <c r="AC6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J267" i="7"/>
  <c r="AR11" i="13"/>
  <c r="BL11" s="1"/>
  <c r="AB58"/>
  <c r="BQ58" s="1"/>
  <c r="H267" i="7"/>
  <c r="AL12" i="13"/>
  <c r="AO11"/>
  <c r="BN60" l="1"/>
  <c r="H268" i="7"/>
  <c r="AW60" i="13"/>
  <c r="AK61" s="1"/>
  <c r="J268" i="7"/>
  <c r="AZ59" i="13"/>
  <c r="BC59" s="1"/>
  <c r="BQ60"/>
  <c r="BO11"/>
  <c r="BP59"/>
  <c r="AY59"/>
  <c r="BB59" s="1"/>
  <c r="K268" i="7"/>
  <c r="I268"/>
  <c r="L267"/>
  <c r="G167" i="12" s="1"/>
  <c r="G268" i="7"/>
  <c r="I59" i="13"/>
  <c r="BM59"/>
  <c r="S60"/>
  <c r="AB61" s="1"/>
  <c r="M60"/>
  <c r="P60" s="1"/>
  <c r="H166" i="12"/>
  <c r="I166" s="1"/>
  <c r="AV60" i="13"/>
  <c r="AJ61" s="1"/>
  <c r="BM60"/>
  <c r="I60"/>
  <c r="AU11"/>
  <c r="AI12" s="1"/>
  <c r="AR12" s="1"/>
  <c r="AU12" s="1"/>
  <c r="AI13" s="1"/>
  <c r="P59"/>
  <c r="AO12"/>
  <c r="AL13"/>
  <c r="AR13" l="1"/>
  <c r="BO13" s="1"/>
  <c r="BT56"/>
  <c r="BU56"/>
  <c r="BS56"/>
  <c r="AZ60"/>
  <c r="BC60" s="1"/>
  <c r="AX11"/>
  <c r="BA11" s="1"/>
  <c r="BD11" s="1"/>
  <c r="AY60"/>
  <c r="BB60" s="1"/>
  <c r="BL12"/>
  <c r="AX12"/>
  <c r="BA12" s="1"/>
  <c r="BD12" s="1"/>
  <c r="BO12"/>
  <c r="L268" i="7"/>
  <c r="G168" i="12" s="1"/>
  <c r="H168" s="1"/>
  <c r="H167"/>
  <c r="I167" s="1"/>
  <c r="L59" i="13"/>
  <c r="O59" s="1"/>
  <c r="R59"/>
  <c r="AA60" s="1"/>
  <c r="BP60" s="1"/>
  <c r="R60"/>
  <c r="AA61" s="1"/>
  <c r="L60"/>
  <c r="J167" i="12"/>
  <c r="AO13" i="13"/>
  <c r="AL14"/>
  <c r="AU13" l="1"/>
  <c r="AI14" s="1"/>
  <c r="BL13"/>
  <c r="BU57"/>
  <c r="BS57"/>
  <c r="BT57"/>
  <c r="I168" i="12"/>
  <c r="J168"/>
  <c r="AR14" i="13"/>
  <c r="O60"/>
  <c r="AL15"/>
  <c r="AO14"/>
  <c r="AX13" l="1"/>
  <c r="BA13" s="1"/>
  <c r="BD13" s="1"/>
  <c r="BS58"/>
  <c r="BT58"/>
  <c r="BU58"/>
  <c r="BO14"/>
  <c r="BL14"/>
  <c r="J169" i="12"/>
  <c r="AU14" i="13"/>
  <c r="AI15" s="1"/>
  <c r="AR15" s="1"/>
  <c r="AO15"/>
  <c r="AL16"/>
  <c r="BO15" l="1"/>
  <c r="AX15"/>
  <c r="BA15" s="1"/>
  <c r="BD15" s="1"/>
  <c r="AU15"/>
  <c r="AI16" s="1"/>
  <c r="AX14"/>
  <c r="BA14" s="1"/>
  <c r="BD14" s="1"/>
  <c r="BL15"/>
  <c r="AR16"/>
  <c r="AU16" s="1"/>
  <c r="AI17" s="1"/>
  <c r="AO16"/>
  <c r="AL17"/>
  <c r="AX16" l="1"/>
  <c r="BA16" s="1"/>
  <c r="BD16" s="1"/>
  <c r="BO16"/>
  <c r="BL16"/>
  <c r="AR17"/>
  <c r="BL17" s="1"/>
  <c r="AL18"/>
  <c r="AO17"/>
  <c r="AU17" l="1"/>
  <c r="AI18" s="1"/>
  <c r="AR18" s="1"/>
  <c r="BO18" s="1"/>
  <c r="BO17"/>
  <c r="AO18"/>
  <c r="AL19"/>
  <c r="AX17" l="1"/>
  <c r="BA17" s="1"/>
  <c r="BD17" s="1"/>
  <c r="BL18"/>
  <c r="AU18"/>
  <c r="AI19" s="1"/>
  <c r="AR19" s="1"/>
  <c r="AO19"/>
  <c r="AL20"/>
  <c r="BL19" l="1"/>
  <c r="AU19"/>
  <c r="AI20" s="1"/>
  <c r="AR20" s="1"/>
  <c r="BO20" s="1"/>
  <c r="AX18"/>
  <c r="BA18" s="1"/>
  <c r="BD18" s="1"/>
  <c r="BO19"/>
  <c r="AO20"/>
  <c r="AL21"/>
  <c r="BL20" l="1"/>
  <c r="AX20"/>
  <c r="BA20" s="1"/>
  <c r="BD20" s="1"/>
  <c r="AU20"/>
  <c r="AI21" s="1"/>
  <c r="AR21" s="1"/>
  <c r="AU21" s="1"/>
  <c r="AI22" s="1"/>
  <c r="AX19"/>
  <c r="BA19" s="1"/>
  <c r="BD19" s="1"/>
  <c r="AO21"/>
  <c r="AL22"/>
  <c r="AX21" l="1"/>
  <c r="BA21" s="1"/>
  <c r="BD21" s="1"/>
  <c r="BO21"/>
  <c r="BL21"/>
  <c r="AR22"/>
  <c r="AO22"/>
  <c r="AL23"/>
  <c r="BL22" l="1"/>
  <c r="BO22"/>
  <c r="AU22"/>
  <c r="AI23" s="1"/>
  <c r="AR23" s="1"/>
  <c r="AO23"/>
  <c r="AL24"/>
  <c r="BL23" l="1"/>
  <c r="BO23"/>
  <c r="AX22"/>
  <c r="BA22" s="1"/>
  <c r="BD22" s="1"/>
  <c r="AU23"/>
  <c r="AI24" s="1"/>
  <c r="AR24" s="1"/>
  <c r="AU24" s="1"/>
  <c r="AI25" s="1"/>
  <c r="AO24"/>
  <c r="AL25"/>
  <c r="AR25" l="1"/>
  <c r="AX23"/>
  <c r="BA23" s="1"/>
  <c r="BD23" s="1"/>
  <c r="BL24"/>
  <c r="AX24"/>
  <c r="BA24" s="1"/>
  <c r="BD24" s="1"/>
  <c r="BO24"/>
  <c r="AO25"/>
  <c r="AL26"/>
  <c r="BL25" l="1"/>
  <c r="BO25"/>
  <c r="AU25"/>
  <c r="AI26" s="1"/>
  <c r="AR26" s="1"/>
  <c r="BL26" s="1"/>
  <c r="AO26"/>
  <c r="AL27"/>
  <c r="AU26" l="1"/>
  <c r="AI27" s="1"/>
  <c r="AR27" s="1"/>
  <c r="AU27" s="1"/>
  <c r="AI28" s="1"/>
  <c r="AX25"/>
  <c r="BA25" s="1"/>
  <c r="BD25" s="1"/>
  <c r="BO26"/>
  <c r="AL28"/>
  <c r="AO27"/>
  <c r="AX26" l="1"/>
  <c r="BA26" s="1"/>
  <c r="BD26" s="1"/>
  <c r="BO27"/>
  <c r="BL27"/>
  <c r="AX27"/>
  <c r="BA27" s="1"/>
  <c r="BD27" s="1"/>
  <c r="AR28"/>
  <c r="AO28"/>
  <c r="AL29"/>
  <c r="AU28" l="1"/>
  <c r="AI29" s="1"/>
  <c r="AR29" s="1"/>
  <c r="AU29" s="1"/>
  <c r="AI30" s="1"/>
  <c r="BO28"/>
  <c r="BL28"/>
  <c r="AL30"/>
  <c r="AO29"/>
  <c r="AR30" l="1"/>
  <c r="BO30" s="1"/>
  <c r="BL29"/>
  <c r="AX28"/>
  <c r="BA28" s="1"/>
  <c r="BD28" s="1"/>
  <c r="AX29"/>
  <c r="BA29" s="1"/>
  <c r="BD29" s="1"/>
  <c r="BO29"/>
  <c r="AL31"/>
  <c r="AO30"/>
  <c r="AU30" l="1"/>
  <c r="AI31" s="1"/>
  <c r="AR31" s="1"/>
  <c r="AU31" s="1"/>
  <c r="AI32" s="1"/>
  <c r="AR32" s="1"/>
  <c r="BL30"/>
  <c r="AL32"/>
  <c r="AO31"/>
  <c r="AX30" l="1"/>
  <c r="BA30" s="1"/>
  <c r="BD30" s="1"/>
  <c r="BL31"/>
  <c r="BO31"/>
  <c r="AX31"/>
  <c r="BA31" s="1"/>
  <c r="BD31" s="1"/>
  <c r="BO32"/>
  <c r="BL32"/>
  <c r="AL33"/>
  <c r="AU32"/>
  <c r="AI33" s="1"/>
  <c r="AO32"/>
  <c r="AX32" l="1"/>
  <c r="BA32" s="1"/>
  <c r="BD32" s="1"/>
  <c r="AR33"/>
  <c r="BL33" s="1"/>
  <c r="AL34"/>
  <c r="AO33"/>
  <c r="BO33" l="1"/>
  <c r="AU33"/>
  <c r="AI34" s="1"/>
  <c r="AR34" s="1"/>
  <c r="BL34" s="1"/>
  <c r="AL35"/>
  <c r="AO34"/>
  <c r="AU34" l="1"/>
  <c r="AI35" s="1"/>
  <c r="AR35" s="1"/>
  <c r="AX33"/>
  <c r="BA33" s="1"/>
  <c r="BD33" s="1"/>
  <c r="BO34"/>
  <c r="AO35"/>
  <c r="AL36"/>
  <c r="AX34" l="1"/>
  <c r="BA34" s="1"/>
  <c r="BD34" s="1"/>
  <c r="BL35"/>
  <c r="BO35"/>
  <c r="AU35"/>
  <c r="AI36" s="1"/>
  <c r="AR36" s="1"/>
  <c r="BL36" s="1"/>
  <c r="AO36"/>
  <c r="AL37"/>
  <c r="AU36" l="1"/>
  <c r="AI37" s="1"/>
  <c r="AR37" s="1"/>
  <c r="AX35"/>
  <c r="BA35" s="1"/>
  <c r="BD35" s="1"/>
  <c r="BO36"/>
  <c r="AO37"/>
  <c r="AL38"/>
  <c r="BL37" l="1"/>
  <c r="BO37"/>
  <c r="AU37"/>
  <c r="AI38" s="1"/>
  <c r="AX36"/>
  <c r="BA36" s="1"/>
  <c r="BD36" s="1"/>
  <c r="AR38"/>
  <c r="AL39"/>
  <c r="AO38"/>
  <c r="AX37" l="1"/>
  <c r="BA37" s="1"/>
  <c r="BD37" s="1"/>
  <c r="BL38"/>
  <c r="BO38"/>
  <c r="AU38"/>
  <c r="AI39" s="1"/>
  <c r="AR39" s="1"/>
  <c r="AU39" s="1"/>
  <c r="AI40" s="1"/>
  <c r="AR40" s="1"/>
  <c r="AO39"/>
  <c r="AL40"/>
  <c r="BO40" l="1"/>
  <c r="BO39"/>
  <c r="AX39"/>
  <c r="BA39" s="1"/>
  <c r="BD39" s="1"/>
  <c r="BL39"/>
  <c r="AX38"/>
  <c r="BA38" s="1"/>
  <c r="BD38" s="1"/>
  <c r="BL40"/>
  <c r="AO40"/>
  <c r="AL41"/>
  <c r="AU40"/>
  <c r="AI41" s="1"/>
  <c r="AR41" l="1"/>
  <c r="BL41" s="1"/>
  <c r="AX40"/>
  <c r="BA40" s="1"/>
  <c r="BD40" s="1"/>
  <c r="AL42"/>
  <c r="AO41"/>
  <c r="BO41" l="1"/>
  <c r="AU41"/>
  <c r="AI42" s="1"/>
  <c r="AR42" s="1"/>
  <c r="AU42" s="1"/>
  <c r="AI43" s="1"/>
  <c r="AO42"/>
  <c r="AL43"/>
  <c r="AX41" l="1"/>
  <c r="BA41" s="1"/>
  <c r="BD41" s="1"/>
  <c r="AR43"/>
  <c r="AU43" s="1"/>
  <c r="AI44" s="1"/>
  <c r="BL42"/>
  <c r="AX42"/>
  <c r="BA42" s="1"/>
  <c r="BD42" s="1"/>
  <c r="BO42"/>
  <c r="AO43"/>
  <c r="AL44"/>
  <c r="BL43" l="1"/>
  <c r="BO43"/>
  <c r="AX43"/>
  <c r="BA43" s="1"/>
  <c r="BD43" s="1"/>
  <c r="AR44"/>
  <c r="AL45"/>
  <c r="AO44"/>
  <c r="AU44" l="1"/>
  <c r="AI45" s="1"/>
  <c r="AR45" s="1"/>
  <c r="AU45" s="1"/>
  <c r="AI46" s="1"/>
  <c r="BO44"/>
  <c r="BL44"/>
  <c r="AL46"/>
  <c r="AO45"/>
  <c r="BL45" l="1"/>
  <c r="AX44"/>
  <c r="BA44" s="1"/>
  <c r="BD44" s="1"/>
  <c r="AX45"/>
  <c r="BA45" s="1"/>
  <c r="BD45" s="1"/>
  <c r="BO45"/>
  <c r="AR46"/>
  <c r="AU46" s="1"/>
  <c r="AI47" s="1"/>
  <c r="AO46"/>
  <c r="AL47"/>
  <c r="BL46" l="1"/>
  <c r="AR47"/>
  <c r="AU47" s="1"/>
  <c r="AI48" s="1"/>
  <c r="BO46"/>
  <c r="AX46"/>
  <c r="BA46" s="1"/>
  <c r="BD46" s="1"/>
  <c r="AL48"/>
  <c r="AO47"/>
  <c r="BL47" l="1"/>
  <c r="BO47"/>
  <c r="AX47"/>
  <c r="BA47" s="1"/>
  <c r="BD47" s="1"/>
  <c r="AR48"/>
  <c r="AL49"/>
  <c r="AO48"/>
  <c r="BL48" l="1"/>
  <c r="BO48"/>
  <c r="AU48"/>
  <c r="AI49" s="1"/>
  <c r="AR49" s="1"/>
  <c r="BL49" s="1"/>
  <c r="AO49"/>
  <c r="AL50"/>
  <c r="AU49" l="1"/>
  <c r="AI50" s="1"/>
  <c r="AR50" s="1"/>
  <c r="AX48"/>
  <c r="BA48" s="1"/>
  <c r="BD48" s="1"/>
  <c r="BO49"/>
  <c r="AL51"/>
  <c r="AO50"/>
  <c r="AX49" l="1"/>
  <c r="BA49" s="1"/>
  <c r="BD49" s="1"/>
  <c r="AU50"/>
  <c r="AI51" s="1"/>
  <c r="AR51" s="1"/>
  <c r="BL51" s="1"/>
  <c r="BO50"/>
  <c r="BL50"/>
  <c r="AL52"/>
  <c r="AO51"/>
  <c r="BO51" l="1"/>
  <c r="AX50"/>
  <c r="BA50" s="1"/>
  <c r="BD50" s="1"/>
  <c r="AU51"/>
  <c r="AI52" s="1"/>
  <c r="AR52" s="1"/>
  <c r="AO52"/>
  <c r="AL53"/>
  <c r="BO52" l="1"/>
  <c r="AU52"/>
  <c r="AI53" s="1"/>
  <c r="AR53" s="1"/>
  <c r="AX51"/>
  <c r="BA51" s="1"/>
  <c r="BD51" s="1"/>
  <c r="BL52"/>
  <c r="AO53"/>
  <c r="AL54"/>
  <c r="AU53" l="1"/>
  <c r="AI54" s="1"/>
  <c r="AR54" s="1"/>
  <c r="AU54" s="1"/>
  <c r="AI55" s="1"/>
  <c r="BO53"/>
  <c r="AX52"/>
  <c r="BA52" s="1"/>
  <c r="BD52" s="1"/>
  <c r="BL53"/>
  <c r="AO54"/>
  <c r="AL55"/>
  <c r="BL54" l="1"/>
  <c r="AX53"/>
  <c r="BA53" s="1"/>
  <c r="BD53" s="1"/>
  <c r="BO54"/>
  <c r="AX54"/>
  <c r="BA54" s="1"/>
  <c r="BD54" s="1"/>
  <c r="AR55"/>
  <c r="AO55"/>
  <c r="AL56"/>
  <c r="AU55" l="1"/>
  <c r="AI56" s="1"/>
  <c r="AR56" s="1"/>
  <c r="BO55"/>
  <c r="BL55"/>
  <c r="AO56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AX55" l="1"/>
  <c r="BA55" s="1"/>
  <c r="BD55" s="1"/>
  <c r="BL56"/>
  <c r="BO56"/>
  <c r="AL57"/>
  <c r="AL58" s="1"/>
  <c r="AU56"/>
  <c r="AI57" s="1"/>
  <c r="AR57" s="1"/>
  <c r="AX56" l="1"/>
  <c r="BA56" s="1"/>
  <c r="BD56" s="1"/>
  <c r="BO57"/>
  <c r="AL59"/>
  <c r="BL57"/>
  <c r="AU57"/>
  <c r="AI58" s="1"/>
  <c r="H57"/>
  <c r="AX57" l="1"/>
  <c r="BA57" s="1"/>
  <c r="BD57" s="1"/>
  <c r="AR58"/>
  <c r="H58" s="1"/>
  <c r="AL60"/>
  <c r="Q57"/>
  <c r="Z58" s="1"/>
  <c r="K57"/>
  <c r="BL58" l="1"/>
  <c r="N57"/>
  <c r="AU58"/>
  <c r="AI59" s="1"/>
  <c r="AR59" s="1"/>
  <c r="BL59" s="1"/>
  <c r="BO58"/>
  <c r="AL61"/>
  <c r="BH58"/>
  <c r="K58"/>
  <c r="Q58"/>
  <c r="Z59" s="1"/>
  <c r="AX58" l="1"/>
  <c r="BA58" s="1"/>
  <c r="BD58" s="1"/>
  <c r="BO59"/>
  <c r="N58"/>
  <c r="I269" i="7"/>
  <c r="AL62" i="13"/>
  <c r="K269" i="7"/>
  <c r="J269"/>
  <c r="H269"/>
  <c r="G269"/>
  <c r="BH59" i="13"/>
  <c r="AU59"/>
  <c r="AI60" s="1"/>
  <c r="AR60" s="1"/>
  <c r="H59"/>
  <c r="AL63" l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AX59"/>
  <c r="BA59" s="1"/>
  <c r="BD59" s="1"/>
  <c r="K270" i="7"/>
  <c r="I270"/>
  <c r="G270"/>
  <c r="L269"/>
  <c r="G169" i="12" s="1"/>
  <c r="J270" i="7"/>
  <c r="H270"/>
  <c r="BL60" i="13"/>
  <c r="K59"/>
  <c r="N59" s="1"/>
  <c r="Q59"/>
  <c r="Z60" s="1"/>
  <c r="BO60" s="1"/>
  <c r="H169" i="12" l="1"/>
  <c r="I169" s="1"/>
  <c r="L270" i="7"/>
  <c r="G170" i="12" s="1"/>
  <c r="BH60" i="13"/>
  <c r="H60"/>
  <c r="AU60"/>
  <c r="BS59" l="1"/>
  <c r="BT59"/>
  <c r="BU59"/>
  <c r="AI61"/>
  <c r="AX60"/>
  <c r="BA60" s="1"/>
  <c r="BD60" s="1"/>
  <c r="I271" i="7"/>
  <c r="H170" i="12"/>
  <c r="I170" s="1"/>
  <c r="J170"/>
  <c r="K271" i="7"/>
  <c r="G271"/>
  <c r="J271"/>
  <c r="H271"/>
  <c r="Q60" i="13"/>
  <c r="Z61" s="1"/>
  <c r="K60"/>
  <c r="N60" s="1"/>
  <c r="BT60" l="1"/>
  <c r="BU60"/>
  <c r="BS60"/>
  <c r="J171" i="12"/>
  <c r="L271" i="7"/>
  <c r="G171" i="12" s="1"/>
  <c r="H171" s="1"/>
  <c r="I171" s="1"/>
  <c r="BU61" i="13" l="1"/>
  <c r="BS61"/>
  <c r="BT61"/>
  <c r="BH61"/>
  <c r="J172" i="12"/>
  <c r="H272" i="7" l="1"/>
  <c r="K272"/>
  <c r="J272"/>
  <c r="G272"/>
  <c r="I272"/>
  <c r="L272" l="1"/>
  <c r="G172" i="12" s="1"/>
  <c r="H172" l="1"/>
  <c r="I172" s="1"/>
  <c r="BJ61" i="13"/>
  <c r="BS62" l="1"/>
  <c r="BT62"/>
  <c r="BU62"/>
  <c r="J173" i="12"/>
  <c r="BK61" i="13"/>
  <c r="BJ62" l="1"/>
  <c r="BK62" l="1"/>
  <c r="BI62"/>
  <c r="BJ63" l="1"/>
  <c r="BI63" l="1"/>
  <c r="BK63" l="1"/>
  <c r="BJ64" l="1"/>
  <c r="BI64"/>
  <c r="BK64" l="1"/>
  <c r="BK65" l="1"/>
  <c r="BI65"/>
  <c r="BJ65"/>
  <c r="BI66" l="1"/>
  <c r="BK66" l="1"/>
  <c r="BJ66"/>
  <c r="BI67" l="1"/>
  <c r="BJ67" l="1"/>
  <c r="BK67" l="1"/>
  <c r="BK68" l="1"/>
  <c r="BI68"/>
  <c r="BJ68"/>
  <c r="BI69" l="1"/>
  <c r="BJ69" l="1"/>
  <c r="BK69" l="1"/>
  <c r="BI70" l="1"/>
  <c r="BJ70" l="1"/>
  <c r="BK70" l="1"/>
  <c r="BI71"/>
  <c r="BK71" l="1"/>
  <c r="BJ71"/>
  <c r="BI72" l="1"/>
  <c r="BK72" l="1"/>
  <c r="BJ72"/>
  <c r="BI73" l="1"/>
  <c r="BK73" l="1"/>
  <c r="BJ73" l="1"/>
  <c r="BI74" l="1"/>
  <c r="BK74" l="1"/>
  <c r="BJ74"/>
  <c r="BI75" l="1"/>
  <c r="BJ75" l="1"/>
  <c r="BK75"/>
  <c r="BI76"/>
  <c r="BJ76" l="1"/>
  <c r="BK76" l="1"/>
  <c r="BK77" l="1"/>
  <c r="BI77" l="1"/>
  <c r="BJ77"/>
  <c r="BI78" l="1"/>
  <c r="BK78"/>
  <c r="BJ78" l="1"/>
  <c r="BI79" l="1"/>
  <c r="BK79"/>
  <c r="BJ79" l="1"/>
  <c r="BK80" l="1"/>
  <c r="BI80"/>
  <c r="BJ80" l="1"/>
  <c r="BI81" l="1"/>
  <c r="BJ81" l="1"/>
  <c r="BK81"/>
  <c r="BI82" l="1"/>
  <c r="BK82"/>
  <c r="BJ82" l="1"/>
  <c r="BK83" l="1"/>
  <c r="BJ83"/>
  <c r="BI83"/>
  <c r="BK84" l="1"/>
  <c r="BJ84"/>
  <c r="BI84" l="1"/>
  <c r="BK85" l="1"/>
  <c r="BI85" l="1"/>
  <c r="BJ85"/>
  <c r="BI86" l="1"/>
  <c r="BK86"/>
  <c r="BJ86" l="1"/>
  <c r="BK87" l="1"/>
  <c r="BI87" l="1"/>
  <c r="BJ87" l="1"/>
  <c r="BI88" l="1"/>
  <c r="BJ88" l="1"/>
  <c r="BK88"/>
  <c r="BJ89" l="1"/>
  <c r="BK89"/>
  <c r="BI89"/>
  <c r="BJ90" l="1"/>
  <c r="BI90"/>
  <c r="BK90" l="1"/>
  <c r="BK91" l="1"/>
  <c r="BJ91" l="1"/>
  <c r="BI91"/>
  <c r="BK92" l="1"/>
  <c r="BI92" l="1"/>
  <c r="BJ92" l="1"/>
  <c r="BK93" l="1"/>
  <c r="BI93"/>
  <c r="BJ93" l="1"/>
  <c r="BI94" l="1"/>
  <c r="BK94" l="1"/>
  <c r="BJ94" l="1"/>
  <c r="BI95" l="1"/>
  <c r="BK95" l="1"/>
  <c r="BJ95" l="1"/>
  <c r="BI96"/>
  <c r="BK96" l="1"/>
  <c r="BJ96" l="1"/>
  <c r="BI97" l="1"/>
  <c r="BJ97"/>
  <c r="BK97" l="1"/>
  <c r="BJ98" l="1"/>
  <c r="BK98" l="1"/>
  <c r="BI98"/>
  <c r="BK99" l="1"/>
  <c r="BI99"/>
  <c r="BJ99"/>
  <c r="BK100" l="1"/>
  <c r="BI100"/>
  <c r="BJ100"/>
  <c r="BI101" l="1"/>
  <c r="BJ101"/>
  <c r="BK101"/>
  <c r="BI102" l="1"/>
  <c r="BJ102"/>
  <c r="BK102"/>
  <c r="BI103" l="1"/>
  <c r="BK103" l="1"/>
  <c r="BJ103"/>
  <c r="BI104" l="1"/>
  <c r="BK104" l="1"/>
  <c r="BJ104"/>
  <c r="BI105" l="1"/>
  <c r="BK105" l="1"/>
  <c r="BJ105"/>
  <c r="BI106" l="1"/>
  <c r="BJ106"/>
  <c r="BK106"/>
  <c r="BI107" l="1"/>
  <c r="BK107" l="1"/>
  <c r="BJ107"/>
  <c r="BI108" l="1"/>
  <c r="BJ108" l="1"/>
  <c r="BK108" l="1"/>
  <c r="BI109"/>
  <c r="BJ109" l="1"/>
  <c r="BK109" l="1"/>
  <c r="BI110" l="1"/>
  <c r="BJ110"/>
  <c r="BK110"/>
  <c r="BI111" l="1"/>
  <c r="BJ111"/>
  <c r="BK111"/>
  <c r="BJ112" l="1"/>
  <c r="BK112"/>
  <c r="BI112" l="1"/>
  <c r="BI113" l="1"/>
  <c r="BK113"/>
  <c r="BJ113"/>
  <c r="BI114" l="1"/>
  <c r="BJ114"/>
  <c r="BK114" l="1"/>
  <c r="BI115" l="1"/>
  <c r="BJ115" l="1"/>
  <c r="BK115" l="1"/>
  <c r="BI116" l="1"/>
  <c r="BJ116"/>
  <c r="BK116" l="1"/>
  <c r="BI117" l="1"/>
  <c r="BK117" l="1"/>
  <c r="BJ117"/>
  <c r="BK118" l="1"/>
  <c r="BI118" l="1"/>
  <c r="BJ118"/>
  <c r="BK119" l="1"/>
  <c r="BJ119" l="1"/>
  <c r="BI119" l="1"/>
  <c r="BK120"/>
  <c r="BJ120" l="1"/>
  <c r="BI120" l="1"/>
  <c r="BI121" l="1"/>
  <c r="BJ121"/>
  <c r="BK121" l="1"/>
  <c r="BI122" l="1"/>
  <c r="BJ122" l="1"/>
  <c r="BK122" l="1"/>
  <c r="BK123" l="1"/>
  <c r="BI123"/>
  <c r="BJ123" l="1"/>
  <c r="BJ124" l="1"/>
  <c r="BK124"/>
  <c r="BI124"/>
  <c r="BJ125" l="1"/>
  <c r="BI125"/>
  <c r="BK125" l="1"/>
  <c r="BK126" l="1"/>
  <c r="BJ126"/>
  <c r="BI126"/>
  <c r="BK127" l="1"/>
  <c r="BJ127" l="1"/>
  <c r="BI127"/>
  <c r="BI128" l="1"/>
  <c r="BJ128"/>
  <c r="BK128"/>
  <c r="BI129" l="1"/>
  <c r="BJ129"/>
  <c r="BK129"/>
  <c r="BI130" l="1"/>
  <c r="BJ130"/>
  <c r="BK130" l="1"/>
  <c r="BK131" l="1"/>
  <c r="BI131"/>
  <c r="BJ131"/>
  <c r="BI132" l="1"/>
  <c r="BK132"/>
  <c r="BJ132"/>
  <c r="BJ133" l="1"/>
  <c r="BK133" l="1"/>
  <c r="BI133"/>
  <c r="BK134" l="1"/>
  <c r="BJ134"/>
  <c r="BI134" l="1"/>
  <c r="BI135" l="1"/>
  <c r="BJ135"/>
  <c r="BK135"/>
  <c r="BK136" l="1"/>
  <c r="BI136"/>
  <c r="BJ136"/>
  <c r="BK137" l="1"/>
  <c r="BJ137"/>
  <c r="BI137" l="1"/>
  <c r="BI138" l="1"/>
  <c r="BJ138"/>
  <c r="BK138"/>
  <c r="BJ139" l="1"/>
  <c r="BK139"/>
  <c r="BI139" l="1"/>
  <c r="BI140" l="1"/>
  <c r="BK140" l="1"/>
  <c r="BJ140"/>
  <c r="BJ141" l="1"/>
  <c r="BI141" l="1"/>
  <c r="BK141"/>
  <c r="BI142" l="1"/>
  <c r="BJ142"/>
  <c r="BK142"/>
  <c r="BK143" l="1"/>
  <c r="BJ143" l="1"/>
  <c r="BI143"/>
  <c r="BK144" l="1"/>
  <c r="BI144" l="1"/>
  <c r="BJ144"/>
  <c r="BI145" l="1"/>
  <c r="BK145"/>
  <c r="BJ145" l="1"/>
  <c r="BI146" l="1"/>
  <c r="BK146" l="1"/>
  <c r="BJ146"/>
  <c r="BI147" l="1"/>
  <c r="BJ147" l="1"/>
  <c r="BK147"/>
  <c r="BJ148" l="1"/>
  <c r="BK148"/>
  <c r="BI148"/>
  <c r="BK149" l="1"/>
  <c r="BI149"/>
  <c r="BJ149"/>
  <c r="BK150" l="1"/>
  <c r="BJ150" l="1"/>
  <c r="BI150"/>
  <c r="BJ151" l="1"/>
  <c r="BK151"/>
  <c r="BI151"/>
  <c r="BI152" l="1"/>
  <c r="BJ152" l="1"/>
  <c r="BK152"/>
  <c r="BI153" l="1"/>
  <c r="BJ153"/>
  <c r="BK153" l="1"/>
  <c r="BI154" l="1"/>
  <c r="BJ154" l="1"/>
  <c r="BK154" l="1"/>
  <c r="BJ155" l="1"/>
  <c r="BI155"/>
  <c r="BK155" l="1"/>
  <c r="BI156" l="1"/>
  <c r="BK156" l="1"/>
  <c r="BJ156"/>
  <c r="BI157"/>
  <c r="BK157" l="1"/>
  <c r="BJ157"/>
  <c r="BI158" l="1"/>
  <c r="BK158"/>
  <c r="BJ158"/>
  <c r="BI159" l="1"/>
  <c r="BJ159"/>
  <c r="BK159" l="1"/>
  <c r="BI160" l="1"/>
  <c r="BJ160"/>
  <c r="BK160"/>
  <c r="BK161" l="1"/>
  <c r="BJ161"/>
  <c r="BI161"/>
  <c r="BI162" l="1"/>
  <c r="BK162" l="1"/>
  <c r="BJ162"/>
  <c r="BI163" l="1"/>
  <c r="BJ163" l="1"/>
  <c r="BK163"/>
  <c r="BJ164" l="1"/>
  <c r="BI164"/>
  <c r="BK164" l="1"/>
  <c r="BI165" l="1"/>
  <c r="BK165" l="1"/>
  <c r="BJ165"/>
  <c r="BK166" l="1"/>
  <c r="BI166"/>
  <c r="BJ166" l="1"/>
  <c r="BK167" l="1"/>
  <c r="BI167"/>
  <c r="BJ167" l="1"/>
  <c r="BI168" l="1"/>
  <c r="BK168" l="1"/>
  <c r="BJ168" l="1"/>
  <c r="BI169"/>
  <c r="BK169" l="1"/>
  <c r="BJ169" l="1"/>
  <c r="BK170" l="1"/>
  <c r="BI170"/>
  <c r="BJ170" l="1"/>
  <c r="BI171" l="1"/>
  <c r="BK171"/>
  <c r="BI172" l="1"/>
  <c r="BJ171"/>
  <c r="BK172" l="1"/>
  <c r="BJ172" l="1"/>
  <c r="BI173" l="1"/>
  <c r="BK173"/>
  <c r="BJ173"/>
  <c r="BI174" l="1"/>
  <c r="BK174"/>
  <c r="BJ174"/>
  <c r="BI175" l="1"/>
  <c r="BK175" l="1"/>
  <c r="BJ175" l="1"/>
  <c r="BI176"/>
  <c r="BK176" l="1"/>
  <c r="BJ176" l="1"/>
  <c r="BK177" l="1"/>
  <c r="BI177"/>
  <c r="BJ177" l="1"/>
  <c r="BI178" l="1"/>
  <c r="BK178" l="1"/>
  <c r="BJ178" l="1"/>
  <c r="BI179"/>
  <c r="BJ179" l="1"/>
  <c r="BK179" l="1"/>
  <c r="BI180" l="1"/>
  <c r="BK180"/>
  <c r="BJ180"/>
  <c r="BJ181" l="1"/>
  <c r="BK181"/>
  <c r="BI181"/>
  <c r="BI182" l="1"/>
  <c r="BJ182" l="1"/>
  <c r="BK182"/>
  <c r="BI183" l="1"/>
  <c r="BJ183"/>
  <c r="BK183" l="1"/>
  <c r="BJ184" l="1"/>
  <c r="BI184" l="1"/>
  <c r="BK184" l="1"/>
  <c r="BK185" l="1"/>
  <c r="BI185" l="1"/>
  <c r="BJ185"/>
  <c r="BK186" l="1"/>
  <c r="BJ186" l="1"/>
  <c r="BI186"/>
  <c r="BK187" l="1"/>
  <c r="BI187" l="1"/>
  <c r="BJ187"/>
  <c r="BK188" l="1"/>
  <c r="BI188" l="1"/>
  <c r="BJ188" l="1"/>
  <c r="BJ189" l="1"/>
  <c r="BK189" l="1"/>
  <c r="BI189"/>
  <c r="BK190" l="1"/>
  <c r="BJ190" l="1"/>
  <c r="BI190" l="1"/>
  <c r="BJ191" l="1"/>
  <c r="BK191" l="1"/>
  <c r="BI191" l="1"/>
  <c r="BJ192" l="1"/>
  <c r="BK192" l="1"/>
  <c r="BI192"/>
  <c r="BK193" l="1"/>
  <c r="BI193" l="1"/>
  <c r="BJ193"/>
  <c r="BK194" l="1"/>
  <c r="BJ194"/>
  <c r="BI194"/>
  <c r="BK195" l="1"/>
  <c r="BI195" l="1"/>
  <c r="BJ195"/>
  <c r="BK196" l="1"/>
  <c r="BJ196"/>
  <c r="BI196" l="1"/>
  <c r="BK197" l="1"/>
  <c r="BI197"/>
  <c r="BJ197"/>
  <c r="BK198" l="1"/>
  <c r="BJ198" l="1"/>
  <c r="BI198"/>
  <c r="BJ199" l="1"/>
  <c r="BK199"/>
  <c r="BI199"/>
  <c r="BK200" l="1"/>
  <c r="BJ200" l="1"/>
  <c r="BI200"/>
  <c r="BK201" l="1"/>
  <c r="BJ201" l="1"/>
  <c r="BI201" l="1"/>
  <c r="BJ202" l="1"/>
  <c r="BK202" l="1"/>
  <c r="BI202"/>
  <c r="BK203" l="1"/>
  <c r="BJ203"/>
  <c r="BI203"/>
  <c r="BK204" l="1"/>
  <c r="BJ204" l="1"/>
  <c r="BI204"/>
  <c r="BK205" l="1"/>
  <c r="BJ205" l="1"/>
  <c r="BI205" l="1"/>
  <c r="BK206" l="1"/>
  <c r="BJ206"/>
  <c r="BK207" l="1"/>
  <c r="BI206"/>
  <c r="BJ207" l="1"/>
  <c r="BI207"/>
  <c r="BK208" l="1"/>
  <c r="BJ208"/>
  <c r="BI208" l="1"/>
  <c r="BK209" l="1"/>
  <c r="BJ209"/>
  <c r="BI209"/>
  <c r="BK210" l="1"/>
  <c r="BJ210"/>
  <c r="BI210"/>
  <c r="BJ211" l="1"/>
  <c r="BK211"/>
  <c r="BI211" l="1"/>
  <c r="BK212" l="1"/>
  <c r="BJ212"/>
  <c r="BI212"/>
  <c r="BK213" l="1"/>
  <c r="BJ213" l="1"/>
  <c r="BI213"/>
  <c r="BJ214" l="1"/>
  <c r="BK214"/>
  <c r="BI214"/>
  <c r="BK215" l="1"/>
  <c r="BJ215"/>
  <c r="BI215" l="1"/>
  <c r="BK216" l="1"/>
  <c r="BJ216"/>
  <c r="BI216" l="1"/>
  <c r="BI217" l="1"/>
  <c r="BJ217" l="1"/>
  <c r="BK217"/>
  <c r="BK218" l="1"/>
  <c r="BI218"/>
  <c r="BJ218"/>
  <c r="BK219" l="1"/>
  <c r="BK220"/>
  <c r="BI219"/>
  <c r="BJ219"/>
  <c r="BK221"/>
  <c r="BI220"/>
  <c r="BJ220"/>
  <c r="BK222"/>
  <c r="BI221"/>
  <c r="BJ221"/>
  <c r="BK223"/>
  <c r="BI222"/>
  <c r="BJ222"/>
  <c r="BK224"/>
  <c r="BI223"/>
  <c r="BJ223"/>
  <c r="BK225"/>
  <c r="BI224"/>
  <c r="BJ224"/>
  <c r="BK226"/>
  <c r="BI225"/>
  <c r="BJ225"/>
  <c r="BK227"/>
  <c r="BI226"/>
  <c r="BJ226"/>
  <c r="BK228"/>
  <c r="BI227"/>
  <c r="BJ227"/>
  <c r="BK229"/>
  <c r="BI228"/>
  <c r="BJ228"/>
  <c r="BK230"/>
  <c r="BI229"/>
  <c r="BJ229"/>
  <c r="BK231"/>
  <c r="BI230"/>
  <c r="BJ230"/>
  <c r="BK232"/>
  <c r="BI231"/>
  <c r="BJ231"/>
  <c r="BK233"/>
  <c r="BI232"/>
  <c r="BJ232"/>
  <c r="BK234"/>
  <c r="BI233"/>
  <c r="BJ233"/>
  <c r="BK235"/>
  <c r="BI234"/>
  <c r="BJ234"/>
  <c r="BK236"/>
  <c r="BI235"/>
  <c r="BJ235"/>
  <c r="BK237"/>
  <c r="BI236"/>
  <c r="BJ236"/>
  <c r="BK238"/>
  <c r="BI237"/>
  <c r="BJ237"/>
  <c r="BK239"/>
  <c r="BI238"/>
  <c r="BJ238"/>
  <c r="BK240"/>
  <c r="BI239"/>
  <c r="BJ239"/>
  <c r="BK241"/>
  <c r="BI240"/>
  <c r="BJ240"/>
  <c r="BK242"/>
  <c r="BI241"/>
  <c r="BJ241"/>
  <c r="BK243"/>
  <c r="BI242"/>
  <c r="BJ242"/>
  <c r="BK244"/>
  <c r="BI243"/>
  <c r="BJ243"/>
  <c r="BK245"/>
  <c r="BI244"/>
  <c r="BJ244"/>
  <c r="BI245"/>
  <c r="BI246"/>
  <c r="BJ245"/>
  <c r="BJ246"/>
  <c r="BK246"/>
  <c r="BJ247"/>
  <c r="BI247"/>
  <c r="BK247"/>
  <c r="BJ248"/>
  <c r="BJ249"/>
  <c r="BI248"/>
  <c r="BK248"/>
  <c r="BJ250"/>
  <c r="BI249"/>
  <c r="BK249"/>
  <c r="BI250"/>
  <c r="BK250"/>
  <c r="BJ251"/>
  <c r="BI251"/>
  <c r="BK251"/>
  <c r="BJ252"/>
  <c r="BJ253"/>
  <c r="BI252"/>
  <c r="BK252"/>
  <c r="BI253"/>
  <c r="BK253"/>
  <c r="BJ254"/>
  <c r="BJ255"/>
  <c r="BI254"/>
  <c r="BK254"/>
  <c r="BJ256"/>
  <c r="BI255"/>
  <c r="BK255"/>
  <c r="BJ257"/>
  <c r="BI256"/>
  <c r="BK256"/>
  <c r="BJ258"/>
  <c r="BI257"/>
  <c r="BK257"/>
  <c r="BK258"/>
  <c r="BI258"/>
  <c r="BK259"/>
  <c r="BI259"/>
  <c r="BJ259"/>
  <c r="BK260"/>
  <c r="BK261"/>
  <c r="BI260"/>
  <c r="BJ260"/>
  <c r="BI261"/>
  <c r="BJ261"/>
  <c r="BI262"/>
  <c r="BI263"/>
  <c r="BJ262"/>
  <c r="BK262"/>
  <c r="BI264"/>
  <c r="BJ263"/>
  <c r="BK263"/>
  <c r="BI265"/>
  <c r="BJ264"/>
  <c r="BK264"/>
  <c r="BI266"/>
  <c r="BJ265"/>
  <c r="BK265"/>
  <c r="BI267"/>
  <c r="BJ266"/>
  <c r="BK266"/>
  <c r="BJ267"/>
  <c r="BJ268"/>
  <c r="BK267"/>
  <c r="BI268"/>
  <c r="BK268"/>
  <c r="BI269"/>
  <c r="BI270"/>
  <c r="BK269"/>
  <c r="BJ269"/>
  <c r="BI271"/>
  <c r="BJ270"/>
  <c r="BK270"/>
  <c r="BJ271"/>
  <c r="BK271"/>
  <c r="BJ272"/>
  <c r="BI272"/>
  <c r="BK272"/>
  <c r="BJ273"/>
  <c r="BI273"/>
  <c r="BK273"/>
  <c r="BJ274"/>
  <c r="BJ275"/>
  <c r="BK274"/>
  <c r="BI274"/>
  <c r="BK275"/>
  <c r="BI275"/>
  <c r="BK276"/>
  <c r="BI276"/>
  <c r="BJ276"/>
  <c r="BK277"/>
  <c r="BI277"/>
  <c r="BJ277"/>
  <c r="BK278"/>
  <c r="BK279"/>
  <c r="BI278"/>
  <c r="BJ278"/>
  <c r="BI279"/>
  <c r="BJ279"/>
  <c r="BK280"/>
  <c r="BI280"/>
  <c r="BJ280"/>
  <c r="BK281"/>
  <c r="BK282"/>
  <c r="BI281"/>
  <c r="BJ281"/>
  <c r="BJ282"/>
  <c r="BJ283"/>
  <c r="BI282"/>
  <c r="BJ284"/>
  <c r="BI283"/>
  <c r="BK283"/>
  <c r="BJ285"/>
  <c r="BI284"/>
  <c r="BK284"/>
  <c r="BJ286"/>
  <c r="BI285"/>
  <c r="BK285"/>
  <c r="BI286"/>
  <c r="BK286"/>
  <c r="BJ287"/>
  <c r="BJ288"/>
  <c r="BK287"/>
  <c r="BI287"/>
  <c r="BI288"/>
  <c r="BK288"/>
  <c r="BI289"/>
  <c r="BJ289"/>
  <c r="BK289"/>
  <c r="BI290"/>
  <c r="BI291"/>
  <c r="BK290"/>
  <c r="BK291"/>
  <c r="BJ290"/>
  <c r="BJ291"/>
  <c r="BJ292"/>
  <c r="BJ293"/>
  <c r="BI292"/>
  <c r="BI293"/>
  <c r="BK292"/>
  <c r="BK293"/>
  <c r="BK294"/>
  <c r="BI294"/>
  <c r="BJ294"/>
  <c r="BK295"/>
  <c r="BK296"/>
  <c r="BI295"/>
  <c r="BJ295"/>
  <c r="BJ296"/>
  <c r="BJ297"/>
  <c r="BI296"/>
  <c r="BI297"/>
  <c r="BK297"/>
  <c r="BI298"/>
  <c r="BJ298"/>
  <c r="BK298"/>
  <c r="BI299"/>
  <c r="BI300"/>
  <c r="BJ299"/>
  <c r="BJ300"/>
  <c r="BK299"/>
  <c r="BK300"/>
  <c r="BK301"/>
  <c r="BK302"/>
  <c r="BI301"/>
  <c r="BJ301"/>
  <c r="BJ302"/>
  <c r="BI302"/>
  <c r="BJ303"/>
  <c r="BI303"/>
  <c r="BK303"/>
  <c r="BJ304"/>
  <c r="BJ305"/>
  <c r="BK304"/>
  <c r="BK305"/>
  <c r="BI304"/>
  <c r="BI305"/>
  <c r="BJ306"/>
  <c r="BJ307"/>
  <c r="BI306"/>
  <c r="BK306"/>
  <c r="BI307"/>
  <c r="BK307"/>
  <c r="BJ308"/>
  <c r="BI308"/>
  <c r="BK308"/>
  <c r="BJ309"/>
  <c r="BJ310"/>
  <c r="BI309"/>
  <c r="BK309"/>
  <c r="BI310"/>
  <c r="BK310"/>
  <c r="BJ311"/>
  <c r="BI311"/>
  <c r="BK311"/>
  <c r="BJ312"/>
  <c r="BI312"/>
  <c r="BK312"/>
  <c r="BJ313"/>
  <c r="BI313"/>
  <c r="BK313"/>
  <c r="BJ314"/>
  <c r="BJ315"/>
  <c r="BK314"/>
  <c r="BI314"/>
  <c r="BK315"/>
  <c r="BK316"/>
  <c r="BI315"/>
  <c r="BI316"/>
  <c r="BJ316"/>
  <c r="BK317"/>
  <c r="BK318"/>
  <c r="BJ317"/>
  <c r="BI317"/>
  <c r="BI318"/>
  <c r="BJ318"/>
  <c r="BJ319"/>
  <c r="BJ320"/>
  <c r="BK319"/>
  <c r="BK320"/>
  <c r="BI319"/>
  <c r="BK321"/>
  <c r="BI320"/>
  <c r="BI321"/>
  <c r="BJ321"/>
  <c r="BI322"/>
  <c r="BJ322"/>
  <c r="BK322"/>
  <c r="BI323"/>
  <c r="BJ323"/>
  <c r="BK323"/>
  <c r="BI324"/>
  <c r="BI325"/>
  <c r="BK324"/>
  <c r="BK325"/>
  <c r="BJ324"/>
  <c r="BK326"/>
  <c r="BJ325"/>
  <c r="BJ326"/>
  <c r="BJ327"/>
  <c r="BI326"/>
  <c r="BI327"/>
  <c r="BK327"/>
  <c r="BI328"/>
  <c r="BJ328"/>
  <c r="BK328"/>
  <c r="BI329"/>
  <c r="BJ329"/>
  <c r="BK329"/>
  <c r="BI330"/>
  <c r="BJ330"/>
  <c r="BK330"/>
  <c r="BI331"/>
  <c r="BJ331"/>
  <c r="BK331"/>
  <c r="BI332"/>
  <c r="BI333"/>
  <c r="BK332"/>
  <c r="BK333"/>
  <c r="BJ332"/>
  <c r="BK334"/>
  <c r="BJ333"/>
  <c r="BK335"/>
  <c r="BI334"/>
  <c r="BJ334"/>
  <c r="BK336"/>
  <c r="BI335"/>
  <c r="BJ335"/>
  <c r="BI336"/>
  <c r="BJ336"/>
  <c r="BK337"/>
  <c r="BI337"/>
  <c r="BJ337"/>
  <c r="BK338"/>
  <c r="BI338"/>
  <c r="BJ338"/>
  <c r="BK339"/>
  <c r="BI339"/>
  <c r="BJ339"/>
  <c r="BK340"/>
  <c r="BI340"/>
  <c r="BJ340"/>
  <c r="BK341"/>
  <c r="BK342"/>
  <c r="BJ341"/>
  <c r="BJ342"/>
  <c r="BI341"/>
  <c r="BJ343"/>
  <c r="BI342"/>
  <c r="BI343"/>
  <c r="BI344"/>
  <c r="BK343"/>
  <c r="BI345"/>
  <c r="BJ344"/>
  <c r="BJ345"/>
  <c r="BK344"/>
  <c r="BK345"/>
  <c r="BK346"/>
  <c r="BJ346"/>
  <c r="BI346"/>
  <c r="CJ4" l="1"/>
  <c r="CA8"/>
  <c r="BX8" s="1"/>
  <c r="CA28"/>
  <c r="BX28" s="1"/>
  <c r="CA43"/>
  <c r="BX43" s="1"/>
  <c r="CA30"/>
  <c r="BX30" s="1"/>
  <c r="CA58"/>
  <c r="BX58" s="1"/>
  <c r="CA59"/>
  <c r="BX59" s="1"/>
  <c r="CA16"/>
  <c r="BX16" s="1"/>
  <c r="CA42"/>
  <c r="BX42" s="1"/>
  <c r="CA31"/>
  <c r="BX31" s="1"/>
  <c r="CA20"/>
  <c r="BX20" s="1"/>
  <c r="CA7"/>
  <c r="BX7" s="1"/>
  <c r="CA17"/>
  <c r="BX17" s="1"/>
  <c r="CA35"/>
  <c r="BX35" s="1"/>
  <c r="CA54"/>
  <c r="BX54" s="1"/>
  <c r="CA27"/>
  <c r="BX27" s="1"/>
  <c r="CA60"/>
  <c r="BX60" s="1"/>
  <c r="CA36"/>
  <c r="BX36" s="1"/>
  <c r="CA25"/>
  <c r="BX25" s="1"/>
  <c r="CA24"/>
  <c r="BX24" s="1"/>
  <c r="CA12"/>
  <c r="BX12" s="1"/>
  <c r="CA34"/>
  <c r="BX34" s="1"/>
  <c r="CA44"/>
  <c r="BX44" s="1"/>
  <c r="CA26"/>
  <c r="BX26" s="1"/>
  <c r="CA50"/>
  <c r="BX50" s="1"/>
  <c r="CA46"/>
  <c r="BX46" s="1"/>
  <c r="CA23"/>
  <c r="BX23" s="1"/>
  <c r="CA52"/>
  <c r="BX52" s="1"/>
  <c r="CA29"/>
  <c r="BX29" s="1"/>
  <c r="CA40"/>
  <c r="BX40" s="1"/>
  <c r="CA51"/>
  <c r="BX51" s="1"/>
  <c r="CA48"/>
  <c r="BX48" s="1"/>
  <c r="CA57"/>
  <c r="BX57" s="1"/>
  <c r="CA56"/>
  <c r="BX56" s="1"/>
  <c r="CA47"/>
  <c r="BX47" s="1"/>
  <c r="CA15"/>
  <c r="BX15" s="1"/>
  <c r="CA14"/>
  <c r="BX14" s="1"/>
  <c r="CA22"/>
  <c r="BX22" s="1"/>
  <c r="CA21"/>
  <c r="BX21" s="1"/>
  <c r="CA38"/>
  <c r="BX38" s="1"/>
  <c r="CA41"/>
  <c r="BX41" s="1"/>
  <c r="CA18"/>
  <c r="BX18" s="1"/>
  <c r="CA10"/>
  <c r="BX10" s="1"/>
  <c r="CA32"/>
  <c r="BX32" s="1"/>
  <c r="CA11"/>
  <c r="BX11" s="1"/>
  <c r="CA9"/>
  <c r="BX9" s="1"/>
  <c r="CA19"/>
  <c r="BX19" s="1"/>
  <c r="CA13"/>
  <c r="BX13" s="1"/>
  <c r="CA45"/>
  <c r="BX45" s="1"/>
  <c r="CA37"/>
  <c r="BX37" s="1"/>
  <c r="CA49"/>
  <c r="BX49" s="1"/>
  <c r="CA55"/>
  <c r="BX55" s="1"/>
  <c r="CA6"/>
  <c r="BX6" s="1"/>
  <c r="CA33"/>
  <c r="BX33" s="1"/>
  <c r="CA53"/>
  <c r="BX53" s="1"/>
  <c r="CA39"/>
  <c r="BX39" s="1"/>
  <c r="CA61"/>
  <c r="BX61" s="1"/>
  <c r="CA62"/>
  <c r="BX62" s="1"/>
  <c r="CD47" l="1"/>
  <c r="CG47" s="1"/>
  <c r="CD51"/>
  <c r="CG51" s="1"/>
  <c r="CD39"/>
  <c r="CG39" s="1"/>
  <c r="CD43"/>
  <c r="CG43" s="1"/>
  <c r="CD8"/>
  <c r="CG8" s="1"/>
  <c r="CD24"/>
  <c r="CG24" s="1"/>
  <c r="CD40"/>
  <c r="CG40" s="1"/>
  <c r="CD56"/>
  <c r="CG56" s="1"/>
  <c r="CD21"/>
  <c r="CD37"/>
  <c r="CG37" s="1"/>
  <c r="CD53"/>
  <c r="CG53" s="1"/>
  <c r="CD14"/>
  <c r="CG14" s="1"/>
  <c r="CD30"/>
  <c r="CG30" s="1"/>
  <c r="CD46"/>
  <c r="CG46" s="1"/>
  <c r="CD62"/>
  <c r="CJ6"/>
  <c r="CJ7"/>
  <c r="CJ8"/>
  <c r="CJ9"/>
  <c r="CJ10"/>
  <c r="CJ12"/>
  <c r="CJ11"/>
  <c r="CJ13"/>
  <c r="CJ14"/>
  <c r="CJ15"/>
  <c r="CJ16"/>
  <c r="CJ17"/>
  <c r="CJ18"/>
  <c r="CJ19"/>
  <c r="CJ20"/>
  <c r="CJ21"/>
  <c r="CJ22"/>
  <c r="CJ23"/>
  <c r="CJ24"/>
  <c r="CJ25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J45"/>
  <c r="CJ46"/>
  <c r="CJ47"/>
  <c r="CJ48"/>
  <c r="CJ49"/>
  <c r="CJ50"/>
  <c r="CJ51"/>
  <c r="CJ52"/>
  <c r="CJ53"/>
  <c r="CJ54"/>
  <c r="CJ55"/>
  <c r="CJ56"/>
  <c r="CJ57"/>
  <c r="CJ58"/>
  <c r="CJ59"/>
  <c r="CJ60"/>
  <c r="CJ61"/>
  <c r="CJ62"/>
  <c r="CD31"/>
  <c r="CG31" s="1"/>
  <c r="CD35"/>
  <c r="CG35" s="1"/>
  <c r="CD23"/>
  <c r="CG23" s="1"/>
  <c r="CD27"/>
  <c r="CD20"/>
  <c r="CD36"/>
  <c r="CG36" s="1"/>
  <c r="CD52"/>
  <c r="CG52" s="1"/>
  <c r="CD17"/>
  <c r="CG17" s="1"/>
  <c r="CD33"/>
  <c r="CG33" s="1"/>
  <c r="CD49"/>
  <c r="CG49" s="1"/>
  <c r="CD10"/>
  <c r="CG10" s="1"/>
  <c r="CD26"/>
  <c r="CD42"/>
  <c r="CG42" s="1"/>
  <c r="CD58"/>
  <c r="CG58" s="1"/>
  <c r="CD15"/>
  <c r="CG15" s="1"/>
  <c r="CD19"/>
  <c r="CG19" s="1"/>
  <c r="CD7"/>
  <c r="CD11"/>
  <c r="CG11" s="1"/>
  <c r="CD16"/>
  <c r="CG16" s="1"/>
  <c r="CD32"/>
  <c r="CD48"/>
  <c r="CG48" s="1"/>
  <c r="CD13"/>
  <c r="CG13" s="1"/>
  <c r="CD29"/>
  <c r="CD45"/>
  <c r="CG45" s="1"/>
  <c r="CD61"/>
  <c r="CG61" s="1"/>
  <c r="CD6"/>
  <c r="CD22"/>
  <c r="CG22" s="1"/>
  <c r="CD38"/>
  <c r="CG38" s="1"/>
  <c r="CD54"/>
  <c r="CG54" s="1"/>
  <c r="CD55"/>
  <c r="CD59"/>
  <c r="CG59" s="1"/>
  <c r="CD12"/>
  <c r="CG12" s="1"/>
  <c r="CD28"/>
  <c r="CG28" s="1"/>
  <c r="CD44"/>
  <c r="CG44" s="1"/>
  <c r="CD60"/>
  <c r="CG60" s="1"/>
  <c r="CD9"/>
  <c r="CG9" s="1"/>
  <c r="CD25"/>
  <c r="CG25" s="1"/>
  <c r="CD41"/>
  <c r="CG41" s="1"/>
  <c r="CD57"/>
  <c r="CG57" s="1"/>
  <c r="CD18"/>
  <c r="CG18" s="1"/>
  <c r="CD34"/>
  <c r="CG34" s="1"/>
  <c r="CD50"/>
  <c r="CG50" s="1"/>
  <c r="CG62"/>
  <c r="CG21"/>
  <c r="CG27"/>
  <c r="CG29"/>
  <c r="CG7"/>
  <c r="CG55"/>
  <c r="CG32"/>
  <c r="CG6"/>
  <c r="CG26"/>
  <c r="CG20"/>
  <c r="AW61" l="1"/>
  <c r="AK62" s="1"/>
  <c r="AT62" s="1"/>
  <c r="BQ61"/>
  <c r="J61"/>
  <c r="BN61"/>
  <c r="CI4"/>
  <c r="BZ14"/>
  <c r="BW14" s="1"/>
  <c r="BZ48"/>
  <c r="BW48" s="1"/>
  <c r="BZ47"/>
  <c r="BW47" s="1"/>
  <c r="BZ38"/>
  <c r="BW38" s="1"/>
  <c r="BZ18"/>
  <c r="BW18" s="1"/>
  <c r="BZ45"/>
  <c r="BW45" s="1"/>
  <c r="BZ44"/>
  <c r="BW44" s="1"/>
  <c r="BZ11"/>
  <c r="BW11" s="1"/>
  <c r="BZ56"/>
  <c r="BW56" s="1"/>
  <c r="BZ21"/>
  <c r="BW21" s="1"/>
  <c r="BZ60"/>
  <c r="BW60" s="1"/>
  <c r="BZ57"/>
  <c r="BW57" s="1"/>
  <c r="BZ34"/>
  <c r="BW34" s="1"/>
  <c r="BZ51"/>
  <c r="BW51" s="1"/>
  <c r="BZ54"/>
  <c r="BW54" s="1"/>
  <c r="BZ22"/>
  <c r="BW22" s="1"/>
  <c r="BZ10"/>
  <c r="BW10" s="1"/>
  <c r="BZ9"/>
  <c r="BW9" s="1"/>
  <c r="BZ36"/>
  <c r="BW36" s="1"/>
  <c r="BZ24"/>
  <c r="BW24" s="1"/>
  <c r="BZ25"/>
  <c r="BW25" s="1"/>
  <c r="BZ52"/>
  <c r="BW52" s="1"/>
  <c r="BZ29"/>
  <c r="BW29" s="1"/>
  <c r="BZ13"/>
  <c r="BW13" s="1"/>
  <c r="BZ23"/>
  <c r="BW23" s="1"/>
  <c r="BZ33"/>
  <c r="BW33" s="1"/>
  <c r="BZ41"/>
  <c r="BW41" s="1"/>
  <c r="BZ12"/>
  <c r="BW12" s="1"/>
  <c r="BZ20"/>
  <c r="BW20" s="1"/>
  <c r="BZ28"/>
  <c r="BW28" s="1"/>
  <c r="BZ27"/>
  <c r="BW27" s="1"/>
  <c r="BZ26"/>
  <c r="BW26" s="1"/>
  <c r="BZ31"/>
  <c r="BW31" s="1"/>
  <c r="BZ43"/>
  <c r="BW43" s="1"/>
  <c r="BZ59"/>
  <c r="BW59" s="1"/>
  <c r="BZ39"/>
  <c r="BW39" s="1"/>
  <c r="BZ46"/>
  <c r="BW46" s="1"/>
  <c r="BZ17"/>
  <c r="BW17" s="1"/>
  <c r="BZ58"/>
  <c r="BW58" s="1"/>
  <c r="BZ53"/>
  <c r="BW53" s="1"/>
  <c r="BZ6"/>
  <c r="BW6" s="1"/>
  <c r="BZ35"/>
  <c r="BW35" s="1"/>
  <c r="BZ42"/>
  <c r="BW42" s="1"/>
  <c r="BZ30"/>
  <c r="BW30" s="1"/>
  <c r="BZ7"/>
  <c r="BW7" s="1"/>
  <c r="BZ49"/>
  <c r="BW49" s="1"/>
  <c r="BZ16"/>
  <c r="BW16" s="1"/>
  <c r="BZ40"/>
  <c r="BW40" s="1"/>
  <c r="BZ37"/>
  <c r="BW37" s="1"/>
  <c r="BZ50"/>
  <c r="BW50" s="1"/>
  <c r="BZ32"/>
  <c r="BW32" s="1"/>
  <c r="BZ15"/>
  <c r="BW15" s="1"/>
  <c r="BZ8"/>
  <c r="BW8" s="1"/>
  <c r="BZ19"/>
  <c r="BW19" s="1"/>
  <c r="BZ55"/>
  <c r="BW55" s="1"/>
  <c r="BZ61"/>
  <c r="BW61" s="1"/>
  <c r="BZ62"/>
  <c r="BW62" s="1"/>
  <c r="AZ61" l="1"/>
  <c r="BC61" s="1"/>
  <c r="M61"/>
  <c r="P61" s="1"/>
  <c r="S61"/>
  <c r="AB62" s="1"/>
  <c r="CC26"/>
  <c r="CF26" s="1"/>
  <c r="CC30"/>
  <c r="CF30" s="1"/>
  <c r="CC34"/>
  <c r="CF34" s="1"/>
  <c r="CC22"/>
  <c r="CF22" s="1"/>
  <c r="CC19"/>
  <c r="CF19" s="1"/>
  <c r="CC35"/>
  <c r="CF35" s="1"/>
  <c r="CC51"/>
  <c r="CF51" s="1"/>
  <c r="CC12"/>
  <c r="CC28"/>
  <c r="CF28" s="1"/>
  <c r="CC44"/>
  <c r="CF44" s="1"/>
  <c r="CC60"/>
  <c r="CC9"/>
  <c r="CC25"/>
  <c r="CF25" s="1"/>
  <c r="CC41"/>
  <c r="CF41" s="1"/>
  <c r="CC57"/>
  <c r="CF57" s="1"/>
  <c r="CC10"/>
  <c r="CC14"/>
  <c r="CF14" s="1"/>
  <c r="CC18"/>
  <c r="CF18" s="1"/>
  <c r="CC6"/>
  <c r="CF6" s="1"/>
  <c r="CC15"/>
  <c r="CF15" s="1"/>
  <c r="CC31"/>
  <c r="CF31" s="1"/>
  <c r="CC47"/>
  <c r="CC8"/>
  <c r="CF8" s="1"/>
  <c r="CC24"/>
  <c r="CC40"/>
  <c r="CF40" s="1"/>
  <c r="CC56"/>
  <c r="CF56" s="1"/>
  <c r="CC21"/>
  <c r="CF21" s="1"/>
  <c r="CC37"/>
  <c r="CF37" s="1"/>
  <c r="CC53"/>
  <c r="CF53" s="1"/>
  <c r="CI6"/>
  <c r="CI7"/>
  <c r="CI8"/>
  <c r="CI9"/>
  <c r="CI10"/>
  <c r="CI11"/>
  <c r="CI12"/>
  <c r="CI13"/>
  <c r="CI14"/>
  <c r="CI15"/>
  <c r="CI16"/>
  <c r="CI17"/>
  <c r="CI18"/>
  <c r="CI19"/>
  <c r="CI20"/>
  <c r="CI21"/>
  <c r="CI22"/>
  <c r="CI23"/>
  <c r="CI24"/>
  <c r="CI25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I45"/>
  <c r="CI46"/>
  <c r="CI47"/>
  <c r="CI48"/>
  <c r="CI49"/>
  <c r="CI50"/>
  <c r="CI51"/>
  <c r="CI52"/>
  <c r="CI53"/>
  <c r="CI54"/>
  <c r="CI55"/>
  <c r="CI56"/>
  <c r="CI57"/>
  <c r="CI58"/>
  <c r="CI59"/>
  <c r="CI60"/>
  <c r="CI61"/>
  <c r="CI62"/>
  <c r="CC58"/>
  <c r="CF58" s="1"/>
  <c r="CC62"/>
  <c r="CF62" s="1"/>
  <c r="CC54"/>
  <c r="CF54" s="1"/>
  <c r="CC11"/>
  <c r="CC27"/>
  <c r="CF27" s="1"/>
  <c r="CC43"/>
  <c r="CF43" s="1"/>
  <c r="CC59"/>
  <c r="CF59" s="1"/>
  <c r="CC20"/>
  <c r="CC36"/>
  <c r="CF36" s="1"/>
  <c r="CC52"/>
  <c r="CC17"/>
  <c r="CF17" s="1"/>
  <c r="CC33"/>
  <c r="CF33" s="1"/>
  <c r="CC49"/>
  <c r="CF49" s="1"/>
  <c r="CH4"/>
  <c r="CC42"/>
  <c r="CC46"/>
  <c r="CF46" s="1"/>
  <c r="CC50"/>
  <c r="CF50" s="1"/>
  <c r="CC38"/>
  <c r="CC7"/>
  <c r="CC23"/>
  <c r="CF23" s="1"/>
  <c r="CC39"/>
  <c r="CF39" s="1"/>
  <c r="CC55"/>
  <c r="CC16"/>
  <c r="CF16" s="1"/>
  <c r="CC32"/>
  <c r="CC48"/>
  <c r="CC13"/>
  <c r="CC29"/>
  <c r="CC45"/>
  <c r="CF45" s="1"/>
  <c r="CC61"/>
  <c r="CF61" s="1"/>
  <c r="CF38"/>
  <c r="CF24"/>
  <c r="CF48"/>
  <c r="CF60"/>
  <c r="CF9"/>
  <c r="CF7"/>
  <c r="CF47"/>
  <c r="CF10"/>
  <c r="CF52"/>
  <c r="CF32"/>
  <c r="CF42"/>
  <c r="BY9"/>
  <c r="BV9" s="1"/>
  <c r="BY34"/>
  <c r="BV34" s="1"/>
  <c r="BY8"/>
  <c r="BV8" s="1"/>
  <c r="BY7"/>
  <c r="BV7" s="1"/>
  <c r="BY30"/>
  <c r="BV30" s="1"/>
  <c r="BY41"/>
  <c r="BV41" s="1"/>
  <c r="BY46"/>
  <c r="BV46" s="1"/>
  <c r="BY16"/>
  <c r="BV16" s="1"/>
  <c r="BY15"/>
  <c r="BV15" s="1"/>
  <c r="BY44"/>
  <c r="BV44" s="1"/>
  <c r="BY43"/>
  <c r="BV43" s="1"/>
  <c r="BY21"/>
  <c r="BV21" s="1"/>
  <c r="BY55"/>
  <c r="BV55" s="1"/>
  <c r="BY6"/>
  <c r="BV6" s="1"/>
  <c r="BY51"/>
  <c r="BV51" s="1"/>
  <c r="BY27"/>
  <c r="BV27" s="1"/>
  <c r="BY37"/>
  <c r="BV37" s="1"/>
  <c r="BY29"/>
  <c r="BV29" s="1"/>
  <c r="BY48"/>
  <c r="BV48" s="1"/>
  <c r="BY42"/>
  <c r="BV42" s="1"/>
  <c r="BY12"/>
  <c r="BV12" s="1"/>
  <c r="BY58"/>
  <c r="BV58" s="1"/>
  <c r="BY24"/>
  <c r="BV24" s="1"/>
  <c r="BY26"/>
  <c r="BV26" s="1"/>
  <c r="BY23"/>
  <c r="BV23" s="1"/>
  <c r="BY53"/>
  <c r="BV53" s="1"/>
  <c r="BY57"/>
  <c r="BV57" s="1"/>
  <c r="BY50"/>
  <c r="BV50" s="1"/>
  <c r="BY20"/>
  <c r="BV20" s="1"/>
  <c r="BY10"/>
  <c r="BV10" s="1"/>
  <c r="BY19"/>
  <c r="BV19" s="1"/>
  <c r="BY13"/>
  <c r="BV13" s="1"/>
  <c r="BY32"/>
  <c r="BV32" s="1"/>
  <c r="BY54"/>
  <c r="BV54" s="1"/>
  <c r="BY31"/>
  <c r="BV31" s="1"/>
  <c r="BY18"/>
  <c r="BV18" s="1"/>
  <c r="BY60"/>
  <c r="BV60" s="1"/>
  <c r="BY59"/>
  <c r="BV59" s="1"/>
  <c r="BY49"/>
  <c r="BV49" s="1"/>
  <c r="BY14"/>
  <c r="BV14" s="1"/>
  <c r="BY56"/>
  <c r="BV56" s="1"/>
  <c r="BY17"/>
  <c r="BV17" s="1"/>
  <c r="BY52"/>
  <c r="BV52" s="1"/>
  <c r="BY22"/>
  <c r="BV22" s="1"/>
  <c r="BY28"/>
  <c r="BV28" s="1"/>
  <c r="BY38"/>
  <c r="BV38" s="1"/>
  <c r="BY45"/>
  <c r="BV45" s="1"/>
  <c r="BY40"/>
  <c r="BV40" s="1"/>
  <c r="BY39"/>
  <c r="BV39" s="1"/>
  <c r="BY36"/>
  <c r="BV36" s="1"/>
  <c r="BY35"/>
  <c r="BV35" s="1"/>
  <c r="BY47"/>
  <c r="BV47" s="1"/>
  <c r="BY25"/>
  <c r="BV25" s="1"/>
  <c r="BY11"/>
  <c r="BV11" s="1"/>
  <c r="BY33"/>
  <c r="BV33" s="1"/>
  <c r="BY61"/>
  <c r="BV61" s="1"/>
  <c r="BY62"/>
  <c r="BV62" s="1"/>
  <c r="CF55"/>
  <c r="CF12"/>
  <c r="CF29"/>
  <c r="CF11"/>
  <c r="CF13"/>
  <c r="CF20"/>
  <c r="AV61" l="1"/>
  <c r="BP61"/>
  <c r="I61"/>
  <c r="BM61"/>
  <c r="AW62"/>
  <c r="BQ62"/>
  <c r="J62"/>
  <c r="BN62"/>
  <c r="CB37"/>
  <c r="CE37" s="1"/>
  <c r="CB25"/>
  <c r="CE25" s="1"/>
  <c r="CB29"/>
  <c r="CE29" s="1"/>
  <c r="CB33"/>
  <c r="CE33" s="1"/>
  <c r="CB10"/>
  <c r="CE10" s="1"/>
  <c r="CB26"/>
  <c r="CE26" s="1"/>
  <c r="CB42"/>
  <c r="CE42" s="1"/>
  <c r="CB58"/>
  <c r="CE58" s="1"/>
  <c r="CB19"/>
  <c r="CE19" s="1"/>
  <c r="CB35"/>
  <c r="CE35" s="1"/>
  <c r="CB51"/>
  <c r="CE51" s="1"/>
  <c r="CB12"/>
  <c r="CB28"/>
  <c r="CE28" s="1"/>
  <c r="CB44"/>
  <c r="CE44" s="1"/>
  <c r="CB60"/>
  <c r="CE60" s="1"/>
  <c r="CB21"/>
  <c r="CB9"/>
  <c r="CE9" s="1"/>
  <c r="CB13"/>
  <c r="CE13" s="1"/>
  <c r="CB17"/>
  <c r="CB22"/>
  <c r="CB38"/>
  <c r="CE38" s="1"/>
  <c r="CB54"/>
  <c r="CE54" s="1"/>
  <c r="CB15"/>
  <c r="CE15" s="1"/>
  <c r="CB31"/>
  <c r="CE31" s="1"/>
  <c r="CB47"/>
  <c r="CE47" s="1"/>
  <c r="CB8"/>
  <c r="CE8" s="1"/>
  <c r="CB24"/>
  <c r="CB40"/>
  <c r="CE40" s="1"/>
  <c r="CB56"/>
  <c r="CE56" s="1"/>
  <c r="CH6"/>
  <c r="CH7"/>
  <c r="CH8"/>
  <c r="CH9"/>
  <c r="CH10"/>
  <c r="CH12"/>
  <c r="CH11"/>
  <c r="CH13"/>
  <c r="CH14"/>
  <c r="CH15"/>
  <c r="CH16"/>
  <c r="CH17"/>
  <c r="CH18"/>
  <c r="CH19"/>
  <c r="CH20"/>
  <c r="CH21"/>
  <c r="CH22"/>
  <c r="CH23"/>
  <c r="CH24"/>
  <c r="CH25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H45"/>
  <c r="CH46"/>
  <c r="CH47"/>
  <c r="CH48"/>
  <c r="CH49"/>
  <c r="CH50"/>
  <c r="CH51"/>
  <c r="CH52"/>
  <c r="CH53"/>
  <c r="CH54"/>
  <c r="CH55"/>
  <c r="CH56"/>
  <c r="CH57"/>
  <c r="CH58"/>
  <c r="CH59"/>
  <c r="CH60"/>
  <c r="CH61"/>
  <c r="CH62"/>
  <c r="CB6"/>
  <c r="CE6" s="1"/>
  <c r="CB57"/>
  <c r="CE57" s="1"/>
  <c r="CB61"/>
  <c r="CE61" s="1"/>
  <c r="CB18"/>
  <c r="CE18" s="1"/>
  <c r="CB34"/>
  <c r="CE34" s="1"/>
  <c r="CB50"/>
  <c r="CE50" s="1"/>
  <c r="CB11"/>
  <c r="CB27"/>
  <c r="CE27" s="1"/>
  <c r="CB43"/>
  <c r="CE43" s="1"/>
  <c r="CB59"/>
  <c r="CB20"/>
  <c r="CE20" s="1"/>
  <c r="CB36"/>
  <c r="CE36" s="1"/>
  <c r="CB52"/>
  <c r="CE52" s="1"/>
  <c r="CB53"/>
  <c r="CE53" s="1"/>
  <c r="CB41"/>
  <c r="CE41" s="1"/>
  <c r="CB45"/>
  <c r="CE45" s="1"/>
  <c r="CB49"/>
  <c r="CE49" s="1"/>
  <c r="CB14"/>
  <c r="CB30"/>
  <c r="CB46"/>
  <c r="CE46" s="1"/>
  <c r="CB62"/>
  <c r="CE62" s="1"/>
  <c r="CB7"/>
  <c r="CB23"/>
  <c r="CE23" s="1"/>
  <c r="CB39"/>
  <c r="CE39" s="1"/>
  <c r="CB55"/>
  <c r="CE55" s="1"/>
  <c r="CB16"/>
  <c r="CE16" s="1"/>
  <c r="CB32"/>
  <c r="CE32" s="1"/>
  <c r="CB48"/>
  <c r="CE48" s="1"/>
  <c r="CE17"/>
  <c r="CE11"/>
  <c r="CE30"/>
  <c r="CE24"/>
  <c r="CE7"/>
  <c r="CE21"/>
  <c r="CE12"/>
  <c r="CE14"/>
  <c r="CE59"/>
  <c r="CE22"/>
  <c r="H61" l="1"/>
  <c r="BO61"/>
  <c r="BL61"/>
  <c r="AU61"/>
  <c r="AI62" s="1"/>
  <c r="AR62" s="1"/>
  <c r="R61"/>
  <c r="AA62" s="1"/>
  <c r="L61"/>
  <c r="O61" s="1"/>
  <c r="AZ62"/>
  <c r="BC62" s="1"/>
  <c r="AK63"/>
  <c r="AT63" s="1"/>
  <c r="AY61"/>
  <c r="BB61" s="1"/>
  <c r="AJ62"/>
  <c r="AS62" s="1"/>
  <c r="M62"/>
  <c r="P62" s="1"/>
  <c r="S62"/>
  <c r="AB63" s="1"/>
  <c r="Q61" l="1"/>
  <c r="Z62" s="1"/>
  <c r="K61"/>
  <c r="N61" s="1"/>
  <c r="AX61"/>
  <c r="BA61" s="1"/>
  <c r="BD61" s="1"/>
  <c r="BH62" l="1"/>
  <c r="F272" i="7"/>
  <c r="I273" s="1"/>
  <c r="AW63" i="13"/>
  <c r="BQ63"/>
  <c r="J63"/>
  <c r="BN63"/>
  <c r="BP62"/>
  <c r="AV62"/>
  <c r="I62"/>
  <c r="BM62"/>
  <c r="BO62"/>
  <c r="H62"/>
  <c r="AU62"/>
  <c r="BL62"/>
  <c r="H273" i="7" l="1"/>
  <c r="G273"/>
  <c r="J273"/>
  <c r="K273"/>
  <c r="Q62" i="13"/>
  <c r="Z63" s="1"/>
  <c r="K62"/>
  <c r="N62" s="1"/>
  <c r="AX62"/>
  <c r="BA62" s="1"/>
  <c r="AI63"/>
  <c r="AR63" s="1"/>
  <c r="S63"/>
  <c r="AB64" s="1"/>
  <c r="M63"/>
  <c r="P63" s="1"/>
  <c r="AZ63"/>
  <c r="BC63" s="1"/>
  <c r="AK64"/>
  <c r="AY62"/>
  <c r="BB62" s="1"/>
  <c r="AJ63"/>
  <c r="AS63" s="1"/>
  <c r="L62"/>
  <c r="O62" s="1"/>
  <c r="R62"/>
  <c r="AA63" s="1"/>
  <c r="F273" i="7" l="1"/>
  <c r="L273"/>
  <c r="G173" i="12" s="1"/>
  <c r="H173" s="1"/>
  <c r="I173" s="1"/>
  <c r="BU63" i="13" s="1"/>
  <c r="CA63" s="1"/>
  <c r="BD62"/>
  <c r="BH63"/>
  <c r="CH63" l="1"/>
  <c r="BT63"/>
  <c r="BZ63" s="1"/>
  <c r="CC63" s="1"/>
  <c r="CJ63"/>
  <c r="BS63"/>
  <c r="BY63" s="1"/>
  <c r="CB63" s="1"/>
  <c r="J174" i="12"/>
  <c r="CI63" i="13"/>
  <c r="AU63"/>
  <c r="BO63"/>
  <c r="H63"/>
  <c r="BL63"/>
  <c r="K274" i="7"/>
  <c r="J274"/>
  <c r="I274"/>
  <c r="H274"/>
  <c r="G274"/>
  <c r="BV63" i="13"/>
  <c r="AV63"/>
  <c r="BP63"/>
  <c r="I63"/>
  <c r="BM63"/>
  <c r="BX63"/>
  <c r="CD63"/>
  <c r="BW63" l="1"/>
  <c r="CF63" s="1"/>
  <c r="AY63"/>
  <c r="BB63" s="1"/>
  <c r="AJ64"/>
  <c r="K63"/>
  <c r="N63" s="1"/>
  <c r="Q63"/>
  <c r="Z64" s="1"/>
  <c r="L63"/>
  <c r="O63" s="1"/>
  <c r="R63"/>
  <c r="AA64" s="1"/>
  <c r="AX63"/>
  <c r="BA63" s="1"/>
  <c r="AI64"/>
  <c r="CE63"/>
  <c r="L274" i="7"/>
  <c r="G174" i="12" s="1"/>
  <c r="H174" s="1"/>
  <c r="I174" s="1"/>
  <c r="CG63" i="13"/>
  <c r="AT64" s="1"/>
  <c r="AS64" l="1"/>
  <c r="AR64"/>
  <c r="F274" i="7"/>
  <c r="BD63" i="13"/>
  <c r="BT64"/>
  <c r="BZ64" s="1"/>
  <c r="BS64"/>
  <c r="BY64" s="1"/>
  <c r="BU64"/>
  <c r="CA64" s="1"/>
  <c r="CJ64"/>
  <c r="CI64"/>
  <c r="CH64"/>
  <c r="J175" i="12"/>
  <c r="BQ64" i="13"/>
  <c r="AW64"/>
  <c r="J64"/>
  <c r="BN64"/>
  <c r="BH64"/>
  <c r="BV64" l="1"/>
  <c r="CB64"/>
  <c r="BX64"/>
  <c r="CD64"/>
  <c r="AV64"/>
  <c r="BP64"/>
  <c r="I64"/>
  <c r="BM64"/>
  <c r="AZ64"/>
  <c r="BC64" s="1"/>
  <c r="AK65"/>
  <c r="BW64"/>
  <c r="CC64"/>
  <c r="S64"/>
  <c r="AB65" s="1"/>
  <c r="M64"/>
  <c r="P64" s="1"/>
  <c r="G275" i="7"/>
  <c r="I275"/>
  <c r="K275"/>
  <c r="J275"/>
  <c r="H275"/>
  <c r="H64" i="13"/>
  <c r="BO64"/>
  <c r="AU64"/>
  <c r="BL64"/>
  <c r="CE64" l="1"/>
  <c r="AX64"/>
  <c r="BA64" s="1"/>
  <c r="AI65"/>
  <c r="Q64"/>
  <c r="Z65" s="1"/>
  <c r="K64"/>
  <c r="N64" s="1"/>
  <c r="AY64"/>
  <c r="BB64" s="1"/>
  <c r="AJ65"/>
  <c r="L64"/>
  <c r="O64" s="1"/>
  <c r="R64"/>
  <c r="AA65" s="1"/>
  <c r="L275" i="7"/>
  <c r="G175" i="12" s="1"/>
  <c r="H175" s="1"/>
  <c r="I175" s="1"/>
  <c r="CF64" i="13"/>
  <c r="CG64"/>
  <c r="AT65" s="1"/>
  <c r="AS65" l="1"/>
  <c r="BP65" s="1"/>
  <c r="AR65"/>
  <c r="F275" i="7"/>
  <c r="BD64" i="13"/>
  <c r="AW65"/>
  <c r="AK66" s="1"/>
  <c r="J65"/>
  <c r="BQ65"/>
  <c r="BN65"/>
  <c r="BU65"/>
  <c r="CA65" s="1"/>
  <c r="BT65"/>
  <c r="BZ65" s="1"/>
  <c r="BS65"/>
  <c r="BY65" s="1"/>
  <c r="CJ65"/>
  <c r="CI65"/>
  <c r="CH65"/>
  <c r="J176" i="12"/>
  <c r="BH65" i="13"/>
  <c r="BM65" l="1"/>
  <c r="I65"/>
  <c r="L65" s="1"/>
  <c r="O65" s="1"/>
  <c r="AV65"/>
  <c r="AY65" s="1"/>
  <c r="BB65" s="1"/>
  <c r="AZ65"/>
  <c r="BC65" s="1"/>
  <c r="BO65"/>
  <c r="H65"/>
  <c r="AU65"/>
  <c r="AI66" s="1"/>
  <c r="BL65"/>
  <c r="BV65"/>
  <c r="CB65"/>
  <c r="I276" i="7"/>
  <c r="G276"/>
  <c r="H276"/>
  <c r="J276"/>
  <c r="K276"/>
  <c r="BX65" i="13"/>
  <c r="CD65"/>
  <c r="M65"/>
  <c r="P65" s="1"/>
  <c r="S65"/>
  <c r="AB66" s="1"/>
  <c r="BW65"/>
  <c r="CC65"/>
  <c r="R65" l="1"/>
  <c r="AA66" s="1"/>
  <c r="AJ66"/>
  <c r="CF65"/>
  <c r="CG65"/>
  <c r="L276" i="7"/>
  <c r="G176" i="12" s="1"/>
  <c r="H176" s="1"/>
  <c r="I176" s="1"/>
  <c r="Q65" i="13"/>
  <c r="Z66" s="1"/>
  <c r="K65"/>
  <c r="N65" s="1"/>
  <c r="AX65"/>
  <c r="BA65" s="1"/>
  <c r="BD65" s="1"/>
  <c r="CE65"/>
  <c r="AR66" s="1"/>
  <c r="F276" i="7" l="1"/>
  <c r="AS66" i="13"/>
  <c r="I66" s="1"/>
  <c r="AT66"/>
  <c r="BN66" s="1"/>
  <c r="BO66"/>
  <c r="H66"/>
  <c r="BL66"/>
  <c r="AU66"/>
  <c r="AI67" s="1"/>
  <c r="BS66"/>
  <c r="BY66" s="1"/>
  <c r="BU66"/>
  <c r="CA66" s="1"/>
  <c r="BT66"/>
  <c r="BZ66" s="1"/>
  <c r="CJ66"/>
  <c r="CI66"/>
  <c r="CH66"/>
  <c r="J177" i="12"/>
  <c r="BH66" i="13"/>
  <c r="AW66" l="1"/>
  <c r="AK67" s="1"/>
  <c r="R66"/>
  <c r="AA67" s="1"/>
  <c r="L66"/>
  <c r="O66" s="1"/>
  <c r="AV66"/>
  <c r="AJ67" s="1"/>
  <c r="BM66"/>
  <c r="BP66"/>
  <c r="J66"/>
  <c r="BQ66"/>
  <c r="BW66"/>
  <c r="CC66"/>
  <c r="Q66"/>
  <c r="Z67" s="1"/>
  <c r="K66"/>
  <c r="N66" s="1"/>
  <c r="BX66"/>
  <c r="CD66"/>
  <c r="AX66"/>
  <c r="BA66" s="1"/>
  <c r="K277" i="7"/>
  <c r="H277"/>
  <c r="G277"/>
  <c r="I277"/>
  <c r="J277"/>
  <c r="BV66" i="13"/>
  <c r="CB66"/>
  <c r="AY66" l="1"/>
  <c r="BB66" s="1"/>
  <c r="AZ66"/>
  <c r="BC66" s="1"/>
  <c r="M66"/>
  <c r="P66" s="1"/>
  <c r="S66"/>
  <c r="AB67" s="1"/>
  <c r="F277" i="7" s="1"/>
  <c r="CE66" i="13"/>
  <c r="L277" i="7"/>
  <c r="G177" i="12" s="1"/>
  <c r="H177" s="1"/>
  <c r="I177" s="1"/>
  <c r="CF66" i="13"/>
  <c r="AS67" s="1"/>
  <c r="CG66"/>
  <c r="AT67" s="1"/>
  <c r="BD66" l="1"/>
  <c r="BH67"/>
  <c r="AR67"/>
  <c r="BO67" s="1"/>
  <c r="I278" i="7"/>
  <c r="G278"/>
  <c r="J278"/>
  <c r="K278"/>
  <c r="H278"/>
  <c r="AW67" i="13"/>
  <c r="AK68" s="1"/>
  <c r="BQ67"/>
  <c r="BN67"/>
  <c r="J67"/>
  <c r="AV67"/>
  <c r="AJ68" s="1"/>
  <c r="I67"/>
  <c r="BM67"/>
  <c r="BP67"/>
  <c r="BT67"/>
  <c r="BU67"/>
  <c r="CH67"/>
  <c r="BS67"/>
  <c r="CI67"/>
  <c r="CJ67"/>
  <c r="J178" i="12"/>
  <c r="H67" i="13" l="1"/>
  <c r="Q67" s="1"/>
  <c r="Z68" s="1"/>
  <c r="AU67"/>
  <c r="AI68" s="1"/>
  <c r="BL67"/>
  <c r="L278" i="7"/>
  <c r="G178" i="12" s="1"/>
  <c r="H178" s="1"/>
  <c r="I178" s="1"/>
  <c r="J179" s="1"/>
  <c r="AZ67" i="13"/>
  <c r="BC67" s="1"/>
  <c r="BY67"/>
  <c r="CB67" s="1"/>
  <c r="CA67"/>
  <c r="CD67" s="1"/>
  <c r="M67"/>
  <c r="P67" s="1"/>
  <c r="S67"/>
  <c r="AB68" s="1"/>
  <c r="AY67"/>
  <c r="BB67" s="1"/>
  <c r="BZ67"/>
  <c r="CC67" s="1"/>
  <c r="R67"/>
  <c r="AA68" s="1"/>
  <c r="L67"/>
  <c r="O67" s="1"/>
  <c r="K67" l="1"/>
  <c r="N67" s="1"/>
  <c r="AX67"/>
  <c r="BA67" s="1"/>
  <c r="BD67" s="1"/>
  <c r="F278" i="7"/>
  <c r="J279" s="1"/>
  <c r="CI68" i="13"/>
  <c r="BS68"/>
  <c r="BY68" s="1"/>
  <c r="CB68" s="1"/>
  <c r="CJ68"/>
  <c r="BU68"/>
  <c r="CA68" s="1"/>
  <c r="CD68" s="1"/>
  <c r="CH68"/>
  <c r="BT68"/>
  <c r="BZ68" s="1"/>
  <c r="CC68" s="1"/>
  <c r="BH68"/>
  <c r="BV67"/>
  <c r="CE67" s="1"/>
  <c r="AR68" s="1"/>
  <c r="BW67"/>
  <c r="CF67" s="1"/>
  <c r="AS68" s="1"/>
  <c r="BX67"/>
  <c r="CG67" s="1"/>
  <c r="AT68" s="1"/>
  <c r="K279" i="7" l="1"/>
  <c r="H279"/>
  <c r="I279"/>
  <c r="G279"/>
  <c r="BX68" i="13"/>
  <c r="CG68" s="1"/>
  <c r="AW68"/>
  <c r="AK69" s="1"/>
  <c r="J68"/>
  <c r="BQ68"/>
  <c r="BN68"/>
  <c r="BO68"/>
  <c r="AU68"/>
  <c r="AI69" s="1"/>
  <c r="H68"/>
  <c r="BL68"/>
  <c r="BW68"/>
  <c r="CF68" s="1"/>
  <c r="I68"/>
  <c r="BM68"/>
  <c r="AV68"/>
  <c r="AJ69" s="1"/>
  <c r="BP68"/>
  <c r="BV68"/>
  <c r="CE68" s="1"/>
  <c r="AS69" l="1"/>
  <c r="L279" i="7"/>
  <c r="G179" i="12" s="1"/>
  <c r="H179" s="1"/>
  <c r="I179" s="1"/>
  <c r="CH69" i="13" s="1"/>
  <c r="AT69"/>
  <c r="AW69" s="1"/>
  <c r="AK70" s="1"/>
  <c r="AR69"/>
  <c r="AZ68"/>
  <c r="BC68" s="1"/>
  <c r="AX68"/>
  <c r="BA68" s="1"/>
  <c r="K68"/>
  <c r="N68" s="1"/>
  <c r="Q68"/>
  <c r="Z69" s="1"/>
  <c r="S68"/>
  <c r="AB69" s="1"/>
  <c r="M68"/>
  <c r="P68" s="1"/>
  <c r="L68"/>
  <c r="O68" s="1"/>
  <c r="R68"/>
  <c r="AA69" s="1"/>
  <c r="AY68"/>
  <c r="BB68" s="1"/>
  <c r="BT69" l="1"/>
  <c r="BS69"/>
  <c r="CJ69"/>
  <c r="J180" i="12"/>
  <c r="BU69" i="13"/>
  <c r="CA69" s="1"/>
  <c r="CD69" s="1"/>
  <c r="CI69"/>
  <c r="F279" i="7"/>
  <c r="BQ69" i="13"/>
  <c r="AZ69"/>
  <c r="BC69" s="1"/>
  <c r="BN69"/>
  <c r="J69"/>
  <c r="S69" s="1"/>
  <c r="AB70" s="1"/>
  <c r="BD68"/>
  <c r="BZ69"/>
  <c r="CC69" s="1"/>
  <c r="BY69"/>
  <c r="CB69" s="1"/>
  <c r="BH69"/>
  <c r="BM69"/>
  <c r="AV69"/>
  <c r="AJ70" s="1"/>
  <c r="BP69"/>
  <c r="I69"/>
  <c r="AU69"/>
  <c r="AI70" s="1"/>
  <c r="BO69"/>
  <c r="BL69"/>
  <c r="H69"/>
  <c r="AX69" l="1"/>
  <c r="BA69" s="1"/>
  <c r="M69"/>
  <c r="P69" s="1"/>
  <c r="BW69"/>
  <c r="CF69" s="1"/>
  <c r="AS70" s="1"/>
  <c r="I280" i="7"/>
  <c r="K280"/>
  <c r="G280"/>
  <c r="H280"/>
  <c r="J280"/>
  <c r="K69" i="13"/>
  <c r="N69" s="1"/>
  <c r="Q69"/>
  <c r="Z70" s="1"/>
  <c r="AY69"/>
  <c r="BB69" s="1"/>
  <c r="L69"/>
  <c r="O69" s="1"/>
  <c r="R69"/>
  <c r="AA70" s="1"/>
  <c r="BX69"/>
  <c r="CG69" s="1"/>
  <c r="AT70" s="1"/>
  <c r="BV69"/>
  <c r="CE69" s="1"/>
  <c r="AR70" s="1"/>
  <c r="F280" i="7" l="1"/>
  <c r="H281" s="1"/>
  <c r="BD69" i="13"/>
  <c r="BM70"/>
  <c r="BP70"/>
  <c r="AV70"/>
  <c r="AJ71" s="1"/>
  <c r="I70"/>
  <c r="BH70"/>
  <c r="BN70"/>
  <c r="BQ70"/>
  <c r="AW70"/>
  <c r="AK71" s="1"/>
  <c r="J70"/>
  <c r="AU70"/>
  <c r="AI71" s="1"/>
  <c r="BO70"/>
  <c r="H70"/>
  <c r="BL70"/>
  <c r="AX70"/>
  <c r="BA70" s="1"/>
  <c r="L280" i="7"/>
  <c r="G180" i="12" s="1"/>
  <c r="H180" s="1"/>
  <c r="I180" s="1"/>
  <c r="AZ70" i="13" l="1"/>
  <c r="BC70" s="1"/>
  <c r="Q70"/>
  <c r="Z71" s="1"/>
  <c r="K70"/>
  <c r="N70" s="1"/>
  <c r="M70"/>
  <c r="P70" s="1"/>
  <c r="S70"/>
  <c r="AB71" s="1"/>
  <c r="BU70"/>
  <c r="CJ70"/>
  <c r="BS70"/>
  <c r="BT70"/>
  <c r="CH70"/>
  <c r="CI70"/>
  <c r="J181" i="12"/>
  <c r="G281" i="7"/>
  <c r="J281"/>
  <c r="I281"/>
  <c r="AY70" i="13"/>
  <c r="BB70" s="1"/>
  <c r="L70"/>
  <c r="O70" s="1"/>
  <c r="R70"/>
  <c r="AA71" s="1"/>
  <c r="K281" i="7"/>
  <c r="F281" l="1"/>
  <c r="J282" s="1"/>
  <c r="BD70" i="13"/>
  <c r="BH71"/>
  <c r="CA70"/>
  <c r="CD70" s="1"/>
  <c r="BY70"/>
  <c r="CB70" s="1"/>
  <c r="L281" i="7"/>
  <c r="G181" i="12" s="1"/>
  <c r="H181" s="1"/>
  <c r="I181" s="1"/>
  <c r="J182" s="1"/>
  <c r="BZ70" i="13"/>
  <c r="CC70" s="1"/>
  <c r="K282" i="7" l="1"/>
  <c r="BX70" i="13"/>
  <c r="CG70" s="1"/>
  <c r="I282" i="7"/>
  <c r="BV70" i="13"/>
  <c r="CE70" s="1"/>
  <c r="AR71" s="1"/>
  <c r="G282" i="7"/>
  <c r="CJ71" i="13"/>
  <c r="BU71"/>
  <c r="CI71"/>
  <c r="BT71"/>
  <c r="BS71"/>
  <c r="CH71"/>
  <c r="H282" i="7"/>
  <c r="BW70" i="13"/>
  <c r="CF70" s="1"/>
  <c r="AS71" s="1"/>
  <c r="AT71" l="1"/>
  <c r="BN71" s="1"/>
  <c r="BP71"/>
  <c r="AV71"/>
  <c r="AJ72" s="1"/>
  <c r="I71"/>
  <c r="BM71"/>
  <c r="CA71"/>
  <c r="CD71" s="1"/>
  <c r="AU71"/>
  <c r="AI72" s="1"/>
  <c r="H71"/>
  <c r="BO71"/>
  <c r="BL71"/>
  <c r="BY71"/>
  <c r="CB71" s="1"/>
  <c r="BZ71"/>
  <c r="CC71" s="1"/>
  <c r="L282" i="7"/>
  <c r="G182" i="12" s="1"/>
  <c r="H182" s="1"/>
  <c r="I182" s="1"/>
  <c r="J71" i="13" l="1"/>
  <c r="M71" s="1"/>
  <c r="P71" s="1"/>
  <c r="AW71"/>
  <c r="AK72" s="1"/>
  <c r="BQ71"/>
  <c r="AX71"/>
  <c r="BA71" s="1"/>
  <c r="BV71"/>
  <c r="CE71" s="1"/>
  <c r="AR72" s="1"/>
  <c r="BU72"/>
  <c r="CH72"/>
  <c r="BS72"/>
  <c r="CI72"/>
  <c r="CJ72"/>
  <c r="BT72"/>
  <c r="J183" i="12"/>
  <c r="R71" i="13"/>
  <c r="AA72" s="1"/>
  <c r="L71"/>
  <c r="O71" s="1"/>
  <c r="Q71"/>
  <c r="Z72" s="1"/>
  <c r="K71"/>
  <c r="N71" s="1"/>
  <c r="BW71"/>
  <c r="CF71" s="1"/>
  <c r="AS72" s="1"/>
  <c r="AY71"/>
  <c r="BB71" s="1"/>
  <c r="BX71"/>
  <c r="CG71" s="1"/>
  <c r="AT72" l="1"/>
  <c r="BN72" s="1"/>
  <c r="S71"/>
  <c r="AB72" s="1"/>
  <c r="BH72" s="1"/>
  <c r="AZ71"/>
  <c r="BC71" s="1"/>
  <c r="BD71" s="1"/>
  <c r="I72"/>
  <c r="AV72"/>
  <c r="AJ73" s="1"/>
  <c r="BM72"/>
  <c r="BP72"/>
  <c r="BZ72"/>
  <c r="CC72" s="1"/>
  <c r="BY72"/>
  <c r="CB72" s="1"/>
  <c r="BL72"/>
  <c r="AU72"/>
  <c r="AI73" s="1"/>
  <c r="BO72"/>
  <c r="H72"/>
  <c r="CA72"/>
  <c r="CD72" s="1"/>
  <c r="J72" l="1"/>
  <c r="S72" s="1"/>
  <c r="AB73" s="1"/>
  <c r="AW72"/>
  <c r="AK73" s="1"/>
  <c r="BQ72"/>
  <c r="F282" i="7"/>
  <c r="H283" s="1"/>
  <c r="AX72" i="13"/>
  <c r="BA72" s="1"/>
  <c r="K72"/>
  <c r="N72" s="1"/>
  <c r="Q72"/>
  <c r="Z73" s="1"/>
  <c r="R72"/>
  <c r="AA73" s="1"/>
  <c r="L72"/>
  <c r="O72" s="1"/>
  <c r="BV72"/>
  <c r="CE72" s="1"/>
  <c r="AR73" s="1"/>
  <c r="AY72"/>
  <c r="BB72" s="1"/>
  <c r="I283" i="7"/>
  <c r="BW72" i="13"/>
  <c r="CF72" s="1"/>
  <c r="AS73" s="1"/>
  <c r="BX72"/>
  <c r="CG72" s="1"/>
  <c r="M72" l="1"/>
  <c r="P72" s="1"/>
  <c r="AZ72"/>
  <c r="BC72" s="1"/>
  <c r="BD72" s="1"/>
  <c r="AT73"/>
  <c r="J73" s="1"/>
  <c r="J283" i="7"/>
  <c r="K283"/>
  <c r="G283"/>
  <c r="F283"/>
  <c r="AU73" i="13"/>
  <c r="AI74" s="1"/>
  <c r="H73"/>
  <c r="BO73"/>
  <c r="BL73"/>
  <c r="BH73"/>
  <c r="AV73"/>
  <c r="AJ74" s="1"/>
  <c r="BM73"/>
  <c r="I73"/>
  <c r="BP73"/>
  <c r="AW73" l="1"/>
  <c r="AK74" s="1"/>
  <c r="BQ73"/>
  <c r="L283" i="7"/>
  <c r="G183" i="12" s="1"/>
  <c r="H183" s="1"/>
  <c r="I183" s="1"/>
  <c r="BT73" i="13" s="1"/>
  <c r="BN73"/>
  <c r="G284" i="7"/>
  <c r="AY73" i="13"/>
  <c r="BB73" s="1"/>
  <c r="I284" i="7"/>
  <c r="K284"/>
  <c r="H284"/>
  <c r="J284"/>
  <c r="M73" i="13"/>
  <c r="P73" s="1"/>
  <c r="S73"/>
  <c r="AB74" s="1"/>
  <c r="AX73"/>
  <c r="BA73" s="1"/>
  <c r="R73"/>
  <c r="AA74" s="1"/>
  <c r="L73"/>
  <c r="O73" s="1"/>
  <c r="Q73"/>
  <c r="Z74" s="1"/>
  <c r="K73"/>
  <c r="N73" s="1"/>
  <c r="BU73" l="1"/>
  <c r="CA73" s="1"/>
  <c r="CD73" s="1"/>
  <c r="CJ73"/>
  <c r="CI73"/>
  <c r="AZ73"/>
  <c r="BC73" s="1"/>
  <c r="BD73" s="1"/>
  <c r="J184" i="12"/>
  <c r="BS73" i="13"/>
  <c r="BY73" s="1"/>
  <c r="CB73" s="1"/>
  <c r="CH73"/>
  <c r="F284" i="7"/>
  <c r="L284"/>
  <c r="G184" i="12" s="1"/>
  <c r="H184" s="1"/>
  <c r="I184" s="1"/>
  <c r="CH74" i="13" s="1"/>
  <c r="BZ73"/>
  <c r="CC73" s="1"/>
  <c r="BH74"/>
  <c r="CJ74" l="1"/>
  <c r="BU74"/>
  <c r="CA74" s="1"/>
  <c r="CD74" s="1"/>
  <c r="BT74"/>
  <c r="BZ74" s="1"/>
  <c r="CC74" s="1"/>
  <c r="CI74"/>
  <c r="J185" i="12"/>
  <c r="BS74" i="13"/>
  <c r="BY74" s="1"/>
  <c r="CB74" s="1"/>
  <c r="BW73"/>
  <c r="CF73" s="1"/>
  <c r="G285" i="7"/>
  <c r="I285"/>
  <c r="J285"/>
  <c r="K285"/>
  <c r="H285"/>
  <c r="BV73" i="13"/>
  <c r="CE73" s="1"/>
  <c r="AR74" s="1"/>
  <c r="BX73"/>
  <c r="CG73" s="1"/>
  <c r="AT74" s="1"/>
  <c r="AS74" l="1"/>
  <c r="AV74" s="1"/>
  <c r="AJ75" s="1"/>
  <c r="BW74"/>
  <c r="CF74" s="1"/>
  <c r="AW74"/>
  <c r="AK75" s="1"/>
  <c r="BN74"/>
  <c r="BQ74"/>
  <c r="J74"/>
  <c r="L285" i="7"/>
  <c r="G185" i="12" s="1"/>
  <c r="H185" s="1"/>
  <c r="I185" s="1"/>
  <c r="BV74" i="13"/>
  <c r="CE74" s="1"/>
  <c r="BX74"/>
  <c r="CG74" s="1"/>
  <c r="AU74"/>
  <c r="AI75" s="1"/>
  <c r="BL74"/>
  <c r="BO74"/>
  <c r="H74"/>
  <c r="AS75" l="1"/>
  <c r="BM75" s="1"/>
  <c r="AR75"/>
  <c r="AT75"/>
  <c r="I74"/>
  <c r="R74" s="1"/>
  <c r="AA75" s="1"/>
  <c r="BP74"/>
  <c r="BM74"/>
  <c r="AX74"/>
  <c r="BA74" s="1"/>
  <c r="AZ74"/>
  <c r="BC74" s="1"/>
  <c r="AY74"/>
  <c r="BB74" s="1"/>
  <c r="Q74"/>
  <c r="Z75" s="1"/>
  <c r="K74"/>
  <c r="N74" s="1"/>
  <c r="BS75"/>
  <c r="BU75"/>
  <c r="CH75"/>
  <c r="CI75"/>
  <c r="CJ75"/>
  <c r="BT75"/>
  <c r="J186" i="12"/>
  <c r="S74" i="13"/>
  <c r="AB75" s="1"/>
  <c r="M74"/>
  <c r="P74" s="1"/>
  <c r="L74" l="1"/>
  <c r="O74" s="1"/>
  <c r="F285" i="7"/>
  <c r="BD74" i="13"/>
  <c r="AV75"/>
  <c r="AJ76" s="1"/>
  <c r="BP75"/>
  <c r="I75"/>
  <c r="L75" s="1"/>
  <c r="H75"/>
  <c r="BL75"/>
  <c r="AU75"/>
  <c r="AI76" s="1"/>
  <c r="BO75"/>
  <c r="CA75"/>
  <c r="CD75" s="1"/>
  <c r="AW75"/>
  <c r="AK76" s="1"/>
  <c r="BQ75"/>
  <c r="J75"/>
  <c r="BN75"/>
  <c r="BZ75"/>
  <c r="CC75" s="1"/>
  <c r="BH75"/>
  <c r="BY75"/>
  <c r="CB75" s="1"/>
  <c r="O75" l="1"/>
  <c r="AZ75"/>
  <c r="BC75" s="1"/>
  <c r="AY75"/>
  <c r="BB75" s="1"/>
  <c r="R75"/>
  <c r="AA76" s="1"/>
  <c r="AX75"/>
  <c r="BA75" s="1"/>
  <c r="K75"/>
  <c r="N75" s="1"/>
  <c r="Q75"/>
  <c r="Z76" s="1"/>
  <c r="M75"/>
  <c r="P75" s="1"/>
  <c r="S75"/>
  <c r="AB76" s="1"/>
  <c r="BV75"/>
  <c r="CE75" s="1"/>
  <c r="AR76" s="1"/>
  <c r="BW75"/>
  <c r="CF75" s="1"/>
  <c r="AS76" s="1"/>
  <c r="BX75"/>
  <c r="CG75" s="1"/>
  <c r="AT76" s="1"/>
  <c r="J286" i="7"/>
  <c r="H286"/>
  <c r="G286"/>
  <c r="I286"/>
  <c r="K286"/>
  <c r="F286" l="1"/>
  <c r="J287" s="1"/>
  <c r="BD75" i="13"/>
  <c r="BP76"/>
  <c r="AV76"/>
  <c r="AJ77" s="1"/>
  <c r="BM76"/>
  <c r="I76"/>
  <c r="BL76"/>
  <c r="BO76"/>
  <c r="H76"/>
  <c r="AU76"/>
  <c r="AI77" s="1"/>
  <c r="L286" i="7"/>
  <c r="G186" i="12" s="1"/>
  <c r="H186" s="1"/>
  <c r="I186" s="1"/>
  <c r="BN76" i="13"/>
  <c r="BQ76"/>
  <c r="J76"/>
  <c r="AW76"/>
  <c r="AK77" s="1"/>
  <c r="BH76"/>
  <c r="G287" i="7" l="1"/>
  <c r="I287"/>
  <c r="K287"/>
  <c r="H287"/>
  <c r="AY76" i="13"/>
  <c r="BB76" s="1"/>
  <c r="AZ76"/>
  <c r="BC76" s="1"/>
  <c r="S76"/>
  <c r="AB77" s="1"/>
  <c r="M76"/>
  <c r="P76" s="1"/>
  <c r="BS76"/>
  <c r="CI76"/>
  <c r="BT76"/>
  <c r="BU76"/>
  <c r="CH76"/>
  <c r="CJ76"/>
  <c r="J187" i="12"/>
  <c r="AX76" i="13"/>
  <c r="BA76" s="1"/>
  <c r="Q76"/>
  <c r="Z77" s="1"/>
  <c r="K76"/>
  <c r="N76" s="1"/>
  <c r="R76"/>
  <c r="AA77" s="1"/>
  <c r="L76"/>
  <c r="O76" s="1"/>
  <c r="F287" i="7" l="1"/>
  <c r="L287"/>
  <c r="G187" i="12" s="1"/>
  <c r="H187" s="1"/>
  <c r="I187" s="1"/>
  <c r="BS77" i="13" s="1"/>
  <c r="BD76"/>
  <c r="CA76"/>
  <c r="CD76" s="1"/>
  <c r="BH77"/>
  <c r="BZ76"/>
  <c r="CC76" s="1"/>
  <c r="BY76"/>
  <c r="CB76" s="1"/>
  <c r="CJ77" l="1"/>
  <c r="BT77"/>
  <c r="J188" i="12"/>
  <c r="BU77" i="13"/>
  <c r="CH77"/>
  <c r="CI77"/>
  <c r="BW76"/>
  <c r="CF76" s="1"/>
  <c r="CA77"/>
  <c r="CD77" s="1"/>
  <c r="J288" i="7"/>
  <c r="K288"/>
  <c r="H288"/>
  <c r="I288"/>
  <c r="G288"/>
  <c r="BZ77" i="13"/>
  <c r="CC77" s="1"/>
  <c r="BY77"/>
  <c r="CB77" s="1"/>
  <c r="BX76"/>
  <c r="CG76" s="1"/>
  <c r="AT77" s="1"/>
  <c r="BV76"/>
  <c r="CE76" s="1"/>
  <c r="AR77" s="1"/>
  <c r="AS77" l="1"/>
  <c r="AV77" s="1"/>
  <c r="AJ78" s="1"/>
  <c r="BQ77"/>
  <c r="BN77"/>
  <c r="AW77"/>
  <c r="AK78" s="1"/>
  <c r="J77"/>
  <c r="L288" i="7"/>
  <c r="G188" i="12" s="1"/>
  <c r="H188" s="1"/>
  <c r="I188" s="1"/>
  <c r="BV77" i="13"/>
  <c r="CE77" s="1"/>
  <c r="BO77"/>
  <c r="BL77"/>
  <c r="AU77"/>
  <c r="AI78" s="1"/>
  <c r="H77"/>
  <c r="BW77"/>
  <c r="CF77" s="1"/>
  <c r="BX77"/>
  <c r="CG77" s="1"/>
  <c r="AR78" l="1"/>
  <c r="AS78"/>
  <c r="BM78" s="1"/>
  <c r="AT78"/>
  <c r="I77"/>
  <c r="R77" s="1"/>
  <c r="AA78" s="1"/>
  <c r="BP77"/>
  <c r="BM77"/>
  <c r="AY77"/>
  <c r="BB77" s="1"/>
  <c r="AX77"/>
  <c r="BA77" s="1"/>
  <c r="AZ77"/>
  <c r="BC77" s="1"/>
  <c r="CJ78"/>
  <c r="BU78"/>
  <c r="CI78"/>
  <c r="BT78"/>
  <c r="CH78"/>
  <c r="BS78"/>
  <c r="J189" i="12"/>
  <c r="K77" i="13"/>
  <c r="N77" s="1"/>
  <c r="Q77"/>
  <c r="Z78" s="1"/>
  <c r="M77"/>
  <c r="P77" s="1"/>
  <c r="S77"/>
  <c r="AB78" s="1"/>
  <c r="L77" l="1"/>
  <c r="O77" s="1"/>
  <c r="F288" i="7"/>
  <c r="BP78" i="13"/>
  <c r="AV78"/>
  <c r="AJ79" s="1"/>
  <c r="I78"/>
  <c r="R78" s="1"/>
  <c r="AA79" s="1"/>
  <c r="BD77"/>
  <c r="BH78"/>
  <c r="BN78"/>
  <c r="J78"/>
  <c r="BQ78"/>
  <c r="AW78"/>
  <c r="AK79" s="1"/>
  <c r="H78"/>
  <c r="BL78"/>
  <c r="BO78"/>
  <c r="AU78"/>
  <c r="AI79" s="1"/>
  <c r="BZ78"/>
  <c r="CC78" s="1"/>
  <c r="BY78"/>
  <c r="CB78" s="1"/>
  <c r="CA78"/>
  <c r="CD78" s="1"/>
  <c r="L78" l="1"/>
  <c r="O78" s="1"/>
  <c r="AY78"/>
  <c r="BB78" s="1"/>
  <c r="BX78"/>
  <c r="CG78" s="1"/>
  <c r="AT79" s="1"/>
  <c r="BW78"/>
  <c r="CF78" s="1"/>
  <c r="AZ78"/>
  <c r="BC78" s="1"/>
  <c r="G289" i="7"/>
  <c r="J289"/>
  <c r="I289"/>
  <c r="H289"/>
  <c r="K289"/>
  <c r="K78" i="13"/>
  <c r="N78" s="1"/>
  <c r="Q78"/>
  <c r="Z79" s="1"/>
  <c r="M78"/>
  <c r="P78" s="1"/>
  <c r="S78"/>
  <c r="AB79" s="1"/>
  <c r="BV78"/>
  <c r="CE78" s="1"/>
  <c r="AR79" s="1"/>
  <c r="AX78"/>
  <c r="BA78" s="1"/>
  <c r="AS79" l="1"/>
  <c r="AV79" s="1"/>
  <c r="AJ80" s="1"/>
  <c r="AW79"/>
  <c r="AZ79" s="1"/>
  <c r="BC79" s="1"/>
  <c r="F289" i="7"/>
  <c r="K290" s="1"/>
  <c r="BN79" i="13"/>
  <c r="J79"/>
  <c r="S79" s="1"/>
  <c r="AB80" s="1"/>
  <c r="BQ79"/>
  <c r="BD78"/>
  <c r="BL79"/>
  <c r="AU79"/>
  <c r="AI80" s="1"/>
  <c r="BO79"/>
  <c r="H79"/>
  <c r="L289" i="7"/>
  <c r="G189" i="12" s="1"/>
  <c r="H189" s="1"/>
  <c r="I189" s="1"/>
  <c r="BH79" i="13"/>
  <c r="AK80" l="1"/>
  <c r="I79"/>
  <c r="R79" s="1"/>
  <c r="AA80" s="1"/>
  <c r="BM79"/>
  <c r="BP79"/>
  <c r="J290" i="7"/>
  <c r="H290"/>
  <c r="G290"/>
  <c r="I290"/>
  <c r="M79" i="13"/>
  <c r="P79" s="1"/>
  <c r="AY79"/>
  <c r="BB79" s="1"/>
  <c r="AX79"/>
  <c r="BA79" s="1"/>
  <c r="BT79"/>
  <c r="CH79"/>
  <c r="BU79"/>
  <c r="CI79"/>
  <c r="CJ79"/>
  <c r="BS79"/>
  <c r="J190" i="12"/>
  <c r="K79" i="13"/>
  <c r="N79" s="1"/>
  <c r="Q79"/>
  <c r="Z80" s="1"/>
  <c r="L79" l="1"/>
  <c r="O79" s="1"/>
  <c r="F290" i="7"/>
  <c r="L290"/>
  <c r="G190" i="12" s="1"/>
  <c r="H190" s="1"/>
  <c r="I190" s="1"/>
  <c r="CH80" i="13" s="1"/>
  <c r="BD79"/>
  <c r="BH80"/>
  <c r="BZ79"/>
  <c r="CC79" s="1"/>
  <c r="BY79"/>
  <c r="CB79" s="1"/>
  <c r="CA79"/>
  <c r="CD79" s="1"/>
  <c r="CI80" l="1"/>
  <c r="BT80"/>
  <c r="BZ80" s="1"/>
  <c r="CC80" s="1"/>
  <c r="CJ80"/>
  <c r="BU80"/>
  <c r="CA80" s="1"/>
  <c r="CD80" s="1"/>
  <c r="BS80"/>
  <c r="BY80" s="1"/>
  <c r="CB80" s="1"/>
  <c r="J191" i="12"/>
  <c r="BX79" i="13"/>
  <c r="CG79" s="1"/>
  <c r="AT80" s="1"/>
  <c r="J291" i="7"/>
  <c r="H291"/>
  <c r="K291"/>
  <c r="I291"/>
  <c r="G291"/>
  <c r="BV79" i="13"/>
  <c r="CE79" s="1"/>
  <c r="AR80" s="1"/>
  <c r="BW79"/>
  <c r="CF79" s="1"/>
  <c r="AS80" s="1"/>
  <c r="BV80" l="1"/>
  <c r="CE80" s="1"/>
  <c r="L291" i="7"/>
  <c r="G191" i="12" s="1"/>
  <c r="H191" s="1"/>
  <c r="I191" s="1"/>
  <c r="BM80" i="13"/>
  <c r="I80"/>
  <c r="AV80"/>
  <c r="AJ81" s="1"/>
  <c r="BP80"/>
  <c r="J80"/>
  <c r="BN80"/>
  <c r="BQ80"/>
  <c r="AW80"/>
  <c r="AK81" s="1"/>
  <c r="AT81" s="1"/>
  <c r="BX80"/>
  <c r="CG80" s="1"/>
  <c r="AU80"/>
  <c r="AI81" s="1"/>
  <c r="H80"/>
  <c r="BO80"/>
  <c r="BL80"/>
  <c r="BW80"/>
  <c r="CF80" s="1"/>
  <c r="AS81" l="1"/>
  <c r="AR81"/>
  <c r="AY80"/>
  <c r="BB80" s="1"/>
  <c r="AX80"/>
  <c r="BA80" s="1"/>
  <c r="K80"/>
  <c r="N80" s="1"/>
  <c r="Q80"/>
  <c r="Z81" s="1"/>
  <c r="CI81"/>
  <c r="CJ81"/>
  <c r="BS81"/>
  <c r="BU81"/>
  <c r="CH81"/>
  <c r="BT81"/>
  <c r="J192" i="12"/>
  <c r="M80" i="13"/>
  <c r="P80" s="1"/>
  <c r="S80"/>
  <c r="AB81" s="1"/>
  <c r="R80"/>
  <c r="AA81" s="1"/>
  <c r="L80"/>
  <c r="O80" s="1"/>
  <c r="AZ80"/>
  <c r="BC80" s="1"/>
  <c r="F291" i="7" l="1"/>
  <c r="BD80" i="13"/>
  <c r="H81"/>
  <c r="BO81"/>
  <c r="BL81"/>
  <c r="AU81"/>
  <c r="AI82" s="1"/>
  <c r="J81"/>
  <c r="AW81"/>
  <c r="AK82" s="1"/>
  <c r="BQ81"/>
  <c r="BN81"/>
  <c r="CA81"/>
  <c r="CD81" s="1"/>
  <c r="BZ81"/>
  <c r="CC81" s="1"/>
  <c r="BH81"/>
  <c r="BY81"/>
  <c r="CB81" s="1"/>
  <c r="I81"/>
  <c r="AV81"/>
  <c r="AJ82" s="1"/>
  <c r="BM81"/>
  <c r="BP81"/>
  <c r="AZ81" l="1"/>
  <c r="BC81" s="1"/>
  <c r="AY81"/>
  <c r="BB81" s="1"/>
  <c r="BV81"/>
  <c r="CE81" s="1"/>
  <c r="AR82" s="1"/>
  <c r="BW81"/>
  <c r="CF81" s="1"/>
  <c r="AS82" s="1"/>
  <c r="M81"/>
  <c r="P81" s="1"/>
  <c r="S81"/>
  <c r="AB82" s="1"/>
  <c r="R81"/>
  <c r="AA82" s="1"/>
  <c r="L81"/>
  <c r="O81" s="1"/>
  <c r="Q81"/>
  <c r="Z82" s="1"/>
  <c r="K81"/>
  <c r="N81" s="1"/>
  <c r="AX81"/>
  <c r="BA81" s="1"/>
  <c r="K292" i="7"/>
  <c r="H292"/>
  <c r="J292"/>
  <c r="I292"/>
  <c r="G292"/>
  <c r="BX81" i="13"/>
  <c r="CG81" s="1"/>
  <c r="AT82" s="1"/>
  <c r="F292" i="7" l="1"/>
  <c r="H293" s="1"/>
  <c r="BD81" i="13"/>
  <c r="BN82"/>
  <c r="BQ82"/>
  <c r="AW82"/>
  <c r="AK83" s="1"/>
  <c r="J82"/>
  <c r="BL82"/>
  <c r="H82"/>
  <c r="BO82"/>
  <c r="AU82"/>
  <c r="AI83" s="1"/>
  <c r="BM82"/>
  <c r="AV82"/>
  <c r="AJ83" s="1"/>
  <c r="I82"/>
  <c r="BP82"/>
  <c r="BH82"/>
  <c r="L292" i="7"/>
  <c r="G192" i="12" s="1"/>
  <c r="H192" s="1"/>
  <c r="I192" s="1"/>
  <c r="K293" i="7" l="1"/>
  <c r="G293"/>
  <c r="J293"/>
  <c r="I293"/>
  <c r="AX82" i="13"/>
  <c r="BA82" s="1"/>
  <c r="AY82"/>
  <c r="BB82" s="1"/>
  <c r="CJ82"/>
  <c r="BS82"/>
  <c r="BU82"/>
  <c r="CI82"/>
  <c r="BT82"/>
  <c r="CH82"/>
  <c r="J193" i="12"/>
  <c r="K82" i="13"/>
  <c r="N82" s="1"/>
  <c r="Q82"/>
  <c r="Z83" s="1"/>
  <c r="R82"/>
  <c r="AA83" s="1"/>
  <c r="L82"/>
  <c r="O82" s="1"/>
  <c r="AZ82"/>
  <c r="BC82" s="1"/>
  <c r="M82"/>
  <c r="P82" s="1"/>
  <c r="S82"/>
  <c r="AB83" s="1"/>
  <c r="F293" i="7" l="1"/>
  <c r="L293"/>
  <c r="G193" i="12" s="1"/>
  <c r="H193" s="1"/>
  <c r="I193" s="1"/>
  <c r="J194" s="1"/>
  <c r="BD82" i="13"/>
  <c r="BZ82"/>
  <c r="CC82" s="1"/>
  <c r="BH83"/>
  <c r="BY82"/>
  <c r="CB82" s="1"/>
  <c r="CA82"/>
  <c r="CD82" s="1"/>
  <c r="BS83" l="1"/>
  <c r="BY83" s="1"/>
  <c r="CB83" s="1"/>
  <c r="CI83"/>
  <c r="CH83"/>
  <c r="CJ83"/>
  <c r="BU83"/>
  <c r="CA83" s="1"/>
  <c r="CD83" s="1"/>
  <c r="BT83"/>
  <c r="BZ83" s="1"/>
  <c r="CC83" s="1"/>
  <c r="BW82"/>
  <c r="CF82" s="1"/>
  <c r="AS83" s="1"/>
  <c r="BX82"/>
  <c r="CG82" s="1"/>
  <c r="AT83" s="1"/>
  <c r="BV82"/>
  <c r="CE82" s="1"/>
  <c r="AR83" s="1"/>
  <c r="J294" i="7"/>
  <c r="G294"/>
  <c r="I294"/>
  <c r="K294"/>
  <c r="H294"/>
  <c r="BV83" i="13" l="1"/>
  <c r="CE83" s="1"/>
  <c r="BX83"/>
  <c r="CG83" s="1"/>
  <c r="BO83"/>
  <c r="BL83"/>
  <c r="AU83"/>
  <c r="AI84" s="1"/>
  <c r="AR84" s="1"/>
  <c r="H83"/>
  <c r="AV83"/>
  <c r="AJ84" s="1"/>
  <c r="BP83"/>
  <c r="BM83"/>
  <c r="I83"/>
  <c r="L294" i="7"/>
  <c r="G194" i="12" s="1"/>
  <c r="H194" s="1"/>
  <c r="I194" s="1"/>
  <c r="BQ83" i="13"/>
  <c r="AW83"/>
  <c r="AK84" s="1"/>
  <c r="J83"/>
  <c r="BN83"/>
  <c r="BW83"/>
  <c r="CF83" s="1"/>
  <c r="AS84" l="1"/>
  <c r="AV84" s="1"/>
  <c r="AT84"/>
  <c r="AY83"/>
  <c r="BB83" s="1"/>
  <c r="BU84"/>
  <c r="CJ84"/>
  <c r="BT84"/>
  <c r="CH84"/>
  <c r="BS84"/>
  <c r="CI84"/>
  <c r="J195" i="12"/>
  <c r="L83" i="13"/>
  <c r="O83" s="1"/>
  <c r="R83"/>
  <c r="AA84" s="1"/>
  <c r="AZ83"/>
  <c r="BC83" s="1"/>
  <c r="AX83"/>
  <c r="BA83" s="1"/>
  <c r="S83"/>
  <c r="AB84" s="1"/>
  <c r="M83"/>
  <c r="P83" s="1"/>
  <c r="K83"/>
  <c r="N83" s="1"/>
  <c r="Q83"/>
  <c r="Z84" s="1"/>
  <c r="F294" i="7" l="1"/>
  <c r="BP84" i="13"/>
  <c r="BM84"/>
  <c r="I84"/>
  <c r="L84" s="1"/>
  <c r="O84" s="1"/>
  <c r="AY84"/>
  <c r="BB84" s="1"/>
  <c r="AJ85"/>
  <c r="BZ84"/>
  <c r="CC84" s="1"/>
  <c r="BL84"/>
  <c r="AU84"/>
  <c r="AI85" s="1"/>
  <c r="BO84"/>
  <c r="H84"/>
  <c r="BH84"/>
  <c r="BD83"/>
  <c r="J84"/>
  <c r="BQ84"/>
  <c r="BN84"/>
  <c r="AW84"/>
  <c r="AK85" s="1"/>
  <c r="BY84"/>
  <c r="CB84" s="1"/>
  <c r="CA84"/>
  <c r="CD84" s="1"/>
  <c r="R84" l="1"/>
  <c r="AA85" s="1"/>
  <c r="BW84"/>
  <c r="CF84" s="1"/>
  <c r="AS85" s="1"/>
  <c r="S84"/>
  <c r="AB85" s="1"/>
  <c r="M84"/>
  <c r="P84" s="1"/>
  <c r="BX84"/>
  <c r="CG84" s="1"/>
  <c r="AT85" s="1"/>
  <c r="AZ84"/>
  <c r="BC84" s="1"/>
  <c r="BV84"/>
  <c r="CE84" s="1"/>
  <c r="AR85" s="1"/>
  <c r="AX84"/>
  <c r="BA84" s="1"/>
  <c r="J295" i="7"/>
  <c r="G295"/>
  <c r="K295"/>
  <c r="I295"/>
  <c r="H295"/>
  <c r="K84" i="13"/>
  <c r="N84" s="1"/>
  <c r="Q84"/>
  <c r="Z85" s="1"/>
  <c r="I85" l="1"/>
  <c r="R85" s="1"/>
  <c r="AA86" s="1"/>
  <c r="F295" i="7"/>
  <c r="K296" s="1"/>
  <c r="BP85" i="13"/>
  <c r="BM85"/>
  <c r="AV85"/>
  <c r="AJ86" s="1"/>
  <c r="BH85"/>
  <c r="AU85"/>
  <c r="AI86" s="1"/>
  <c r="BO85"/>
  <c r="H85"/>
  <c r="BL85"/>
  <c r="BN85"/>
  <c r="BQ85"/>
  <c r="AW85"/>
  <c r="AK86" s="1"/>
  <c r="J85"/>
  <c r="L295" i="7"/>
  <c r="G195" i="12" s="1"/>
  <c r="H195" s="1"/>
  <c r="I195" s="1"/>
  <c r="BD84" i="13"/>
  <c r="L85"/>
  <c r="O85" s="1"/>
  <c r="AY85" l="1"/>
  <c r="BB85" s="1"/>
  <c r="AZ85"/>
  <c r="BC85" s="1"/>
  <c r="AX85"/>
  <c r="BA85" s="1"/>
  <c r="I296" i="7"/>
  <c r="H296"/>
  <c r="J296"/>
  <c r="G296"/>
  <c r="BT85" i="13"/>
  <c r="BS85"/>
  <c r="CH85"/>
  <c r="BU85"/>
  <c r="CI85"/>
  <c r="CJ85"/>
  <c r="J196" i="12"/>
  <c r="Q85" i="13"/>
  <c r="Z86" s="1"/>
  <c r="K85"/>
  <c r="N85" s="1"/>
  <c r="M85"/>
  <c r="P85" s="1"/>
  <c r="S85"/>
  <c r="AB86" s="1"/>
  <c r="F296" i="7" l="1"/>
  <c r="G297" s="1"/>
  <c r="BD85" i="13"/>
  <c r="L296" i="7"/>
  <c r="G196" i="12" s="1"/>
  <c r="H196" s="1"/>
  <c r="I196" s="1"/>
  <c r="BT86" i="13" s="1"/>
  <c r="BZ85"/>
  <c r="CC85" s="1"/>
  <c r="CA85"/>
  <c r="CD85" s="1"/>
  <c r="BH86"/>
  <c r="BY85"/>
  <c r="CB85" s="1"/>
  <c r="J297" i="7" l="1"/>
  <c r="K297"/>
  <c r="H297"/>
  <c r="I297"/>
  <c r="J197" i="12"/>
  <c r="BX85" i="13"/>
  <c r="CG85" s="1"/>
  <c r="BS86"/>
  <c r="BY86" s="1"/>
  <c r="CB86" s="1"/>
  <c r="BW85"/>
  <c r="CF85" s="1"/>
  <c r="CJ86"/>
  <c r="BU86"/>
  <c r="CA86" s="1"/>
  <c r="CD86" s="1"/>
  <c r="CH86"/>
  <c r="CI86"/>
  <c r="BZ86"/>
  <c r="CC86" s="1"/>
  <c r="BV85"/>
  <c r="CE85" s="1"/>
  <c r="AR86" s="1"/>
  <c r="L297" i="7" l="1"/>
  <c r="G197" i="12" s="1"/>
  <c r="H197" s="1"/>
  <c r="I197" s="1"/>
  <c r="CI87" i="13" s="1"/>
  <c r="AT86"/>
  <c r="BN86" s="1"/>
  <c r="AS86"/>
  <c r="BP86" s="1"/>
  <c r="BX86"/>
  <c r="CG86" s="1"/>
  <c r="H86"/>
  <c r="AU86"/>
  <c r="AI87" s="1"/>
  <c r="BL86"/>
  <c r="BO86"/>
  <c r="BW86"/>
  <c r="CF86" s="1"/>
  <c r="BV86"/>
  <c r="CE86" s="1"/>
  <c r="BQ86" l="1"/>
  <c r="J198" i="12"/>
  <c r="CJ87" i="13"/>
  <c r="BT87"/>
  <c r="BZ87" s="1"/>
  <c r="CC87" s="1"/>
  <c r="BS87"/>
  <c r="BY87" s="1"/>
  <c r="CB87" s="1"/>
  <c r="BU87"/>
  <c r="CA87" s="1"/>
  <c r="CD87" s="1"/>
  <c r="CH87"/>
  <c r="I86"/>
  <c r="R86" s="1"/>
  <c r="AA87" s="1"/>
  <c r="AR87"/>
  <c r="BM86"/>
  <c r="AV86"/>
  <c r="AJ87" s="1"/>
  <c r="AS87" s="1"/>
  <c r="BM87" s="1"/>
  <c r="J86"/>
  <c r="S86" s="1"/>
  <c r="AB87" s="1"/>
  <c r="AW86"/>
  <c r="AK87" s="1"/>
  <c r="AT87" s="1"/>
  <c r="BN87" s="1"/>
  <c r="K86"/>
  <c r="N86" s="1"/>
  <c r="Q86"/>
  <c r="Z87" s="1"/>
  <c r="AX86"/>
  <c r="BA86" s="1"/>
  <c r="AY86" l="1"/>
  <c r="BB86" s="1"/>
  <c r="F297" i="7"/>
  <c r="L86" i="13"/>
  <c r="O86" s="1"/>
  <c r="M86"/>
  <c r="P86" s="1"/>
  <c r="AZ86"/>
  <c r="BC86" s="1"/>
  <c r="I87"/>
  <c r="R87" s="1"/>
  <c r="AA88" s="1"/>
  <c r="AV87"/>
  <c r="AJ88" s="1"/>
  <c r="BP87"/>
  <c r="J87"/>
  <c r="S87" s="1"/>
  <c r="AB88" s="1"/>
  <c r="AW87"/>
  <c r="AK88" s="1"/>
  <c r="BQ87"/>
  <c r="BL87"/>
  <c r="H87"/>
  <c r="AU87"/>
  <c r="AI88" s="1"/>
  <c r="BO87"/>
  <c r="BW87"/>
  <c r="CF87" s="1"/>
  <c r="BX87"/>
  <c r="CG87" s="1"/>
  <c r="BV87"/>
  <c r="CE87" s="1"/>
  <c r="BH87"/>
  <c r="BD86" l="1"/>
  <c r="AT88"/>
  <c r="BQ88" s="1"/>
  <c r="M87"/>
  <c r="P87" s="1"/>
  <c r="AS88"/>
  <c r="I88" s="1"/>
  <c r="AR88"/>
  <c r="L87"/>
  <c r="O87" s="1"/>
  <c r="AY87"/>
  <c r="BB87" s="1"/>
  <c r="AZ87"/>
  <c r="BC87" s="1"/>
  <c r="AX87"/>
  <c r="BA87" s="1"/>
  <c r="K298" i="7"/>
  <c r="I298"/>
  <c r="J298"/>
  <c r="G298"/>
  <c r="H298"/>
  <c r="K87" i="13"/>
  <c r="N87" s="1"/>
  <c r="Q87"/>
  <c r="Z88" s="1"/>
  <c r="BH88" l="1"/>
  <c r="F298" i="7"/>
  <c r="I299" s="1"/>
  <c r="BM88" i="13"/>
  <c r="AV88"/>
  <c r="AY88" s="1"/>
  <c r="BB88" s="1"/>
  <c r="BP88"/>
  <c r="J88"/>
  <c r="S88" s="1"/>
  <c r="AB89" s="1"/>
  <c r="BN88"/>
  <c r="AW88"/>
  <c r="AK89" s="1"/>
  <c r="BD87"/>
  <c r="L298" i="7"/>
  <c r="G198" i="12" s="1"/>
  <c r="H198" s="1"/>
  <c r="I198" s="1"/>
  <c r="BO88" i="13"/>
  <c r="AU88"/>
  <c r="BL88"/>
  <c r="H88"/>
  <c r="L88"/>
  <c r="O88" s="1"/>
  <c r="R88"/>
  <c r="AA89" s="1"/>
  <c r="AJ89" l="1"/>
  <c r="M88"/>
  <c r="P88" s="1"/>
  <c r="AZ88"/>
  <c r="BC88" s="1"/>
  <c r="K299" i="7"/>
  <c r="BT88" i="13"/>
  <c r="CH88"/>
  <c r="BS88"/>
  <c r="CI88"/>
  <c r="BU88"/>
  <c r="J199" i="12"/>
  <c r="CJ88" i="13"/>
  <c r="J299" i="7"/>
  <c r="H299"/>
  <c r="K88" i="13"/>
  <c r="N88" s="1"/>
  <c r="Q88"/>
  <c r="Z89" s="1"/>
  <c r="F299" i="7" s="1"/>
  <c r="AX88" i="13"/>
  <c r="BA88" s="1"/>
  <c r="AI89"/>
  <c r="G299" i="7"/>
  <c r="BD88" i="13" l="1"/>
  <c r="L299" i="7"/>
  <c r="G199" i="12" s="1"/>
  <c r="H199" s="1"/>
  <c r="I199" s="1"/>
  <c r="J200" s="1"/>
  <c r="BY88" i="13"/>
  <c r="CB88" s="1"/>
  <c r="BH89"/>
  <c r="CA88"/>
  <c r="CD88" s="1"/>
  <c r="BZ88"/>
  <c r="CC88" s="1"/>
  <c r="BS89" l="1"/>
  <c r="BY89" s="1"/>
  <c r="CB89" s="1"/>
  <c r="CJ89"/>
  <c r="BU89"/>
  <c r="BT89"/>
  <c r="BZ89" s="1"/>
  <c r="CC89" s="1"/>
  <c r="CI89"/>
  <c r="CH89"/>
  <c r="G300" i="7"/>
  <c r="I300"/>
  <c r="K300"/>
  <c r="H300"/>
  <c r="CA89" i="13"/>
  <c r="CD89" s="1"/>
  <c r="BV88"/>
  <c r="CE88" s="1"/>
  <c r="AR89" s="1"/>
  <c r="BX88"/>
  <c r="CG88" s="1"/>
  <c r="AT89" s="1"/>
  <c r="J300" i="7"/>
  <c r="BW88" i="13"/>
  <c r="CF88" s="1"/>
  <c r="AS89" s="1"/>
  <c r="BW89" l="1"/>
  <c r="CF89" s="1"/>
  <c r="I89"/>
  <c r="BP89"/>
  <c r="AV89"/>
  <c r="AJ90" s="1"/>
  <c r="BM89"/>
  <c r="BO89"/>
  <c r="H89"/>
  <c r="BL89"/>
  <c r="AU89"/>
  <c r="AI90" s="1"/>
  <c r="BV89"/>
  <c r="CE89" s="1"/>
  <c r="J89"/>
  <c r="BN89"/>
  <c r="BQ89"/>
  <c r="AW89"/>
  <c r="AK90" s="1"/>
  <c r="L300" i="7"/>
  <c r="G200" i="12" s="1"/>
  <c r="H200" s="1"/>
  <c r="I200" s="1"/>
  <c r="BX89" i="13"/>
  <c r="CG89" s="1"/>
  <c r="AT90" l="1"/>
  <c r="AW90" s="1"/>
  <c r="AK91" s="1"/>
  <c r="AS90"/>
  <c r="AR90"/>
  <c r="AX89"/>
  <c r="BA89" s="1"/>
  <c r="R89"/>
  <c r="AA90" s="1"/>
  <c r="L89"/>
  <c r="O89" s="1"/>
  <c r="AY89"/>
  <c r="BB89" s="1"/>
  <c r="BU90"/>
  <c r="J201" i="12"/>
  <c r="BT90" i="13"/>
  <c r="CI90"/>
  <c r="CJ90"/>
  <c r="BS90"/>
  <c r="CH90"/>
  <c r="Q89"/>
  <c r="Z90" s="1"/>
  <c r="K89"/>
  <c r="N89" s="1"/>
  <c r="S89"/>
  <c r="AB90" s="1"/>
  <c r="M89"/>
  <c r="P89" s="1"/>
  <c r="AZ89"/>
  <c r="BC89" s="1"/>
  <c r="F300" i="7" l="1"/>
  <c r="BD89" i="13"/>
  <c r="J90"/>
  <c r="S90" s="1"/>
  <c r="AB91" s="1"/>
  <c r="BN90"/>
  <c r="BQ90"/>
  <c r="BM90"/>
  <c r="AV90"/>
  <c r="AJ91" s="1"/>
  <c r="I90"/>
  <c r="BP90"/>
  <c r="CA90"/>
  <c r="CD90" s="1"/>
  <c r="BY90"/>
  <c r="CB90" s="1"/>
  <c r="BZ90"/>
  <c r="CC90" s="1"/>
  <c r="H90"/>
  <c r="BO90"/>
  <c r="AU90"/>
  <c r="BL90"/>
  <c r="BH90"/>
  <c r="AZ90"/>
  <c r="BC90" s="1"/>
  <c r="M90" l="1"/>
  <c r="P90" s="1"/>
  <c r="Q90"/>
  <c r="Z91" s="1"/>
  <c r="K90"/>
  <c r="N90" s="1"/>
  <c r="L90"/>
  <c r="O90" s="1"/>
  <c r="R90"/>
  <c r="AA91" s="1"/>
  <c r="AI91"/>
  <c r="AX90"/>
  <c r="BA90" s="1"/>
  <c r="BV90"/>
  <c r="CE90" s="1"/>
  <c r="BW90"/>
  <c r="CF90" s="1"/>
  <c r="AS91" s="1"/>
  <c r="BX90"/>
  <c r="CG90" s="1"/>
  <c r="AT91" s="1"/>
  <c r="AY90"/>
  <c r="BB90" s="1"/>
  <c r="J301" i="7"/>
  <c r="H301"/>
  <c r="I301"/>
  <c r="K301"/>
  <c r="G301"/>
  <c r="AR91" i="13" l="1"/>
  <c r="F301" i="7"/>
  <c r="H302" s="1"/>
  <c r="L301"/>
  <c r="G201" i="12" s="1"/>
  <c r="H201" s="1"/>
  <c r="I201" s="1"/>
  <c r="CJ91" i="13" s="1"/>
  <c r="I91"/>
  <c r="AV91"/>
  <c r="AJ92" s="1"/>
  <c r="BP91"/>
  <c r="BM91"/>
  <c r="J91"/>
  <c r="AW91"/>
  <c r="BN91"/>
  <c r="BQ91"/>
  <c r="BH91"/>
  <c r="BD90"/>
  <c r="AY91" l="1"/>
  <c r="BB91" s="1"/>
  <c r="CI91"/>
  <c r="BS91"/>
  <c r="BY91" s="1"/>
  <c r="CB91" s="1"/>
  <c r="J202" i="12"/>
  <c r="BU91" i="13"/>
  <c r="BT91"/>
  <c r="BZ91" s="1"/>
  <c r="CC91" s="1"/>
  <c r="CH91"/>
  <c r="K302" i="7"/>
  <c r="I302"/>
  <c r="G302"/>
  <c r="M91" i="13"/>
  <c r="P91" s="1"/>
  <c r="S91"/>
  <c r="AB92" s="1"/>
  <c r="L91"/>
  <c r="O91" s="1"/>
  <c r="R91"/>
  <c r="AA92" s="1"/>
  <c r="AK92"/>
  <c r="AZ91"/>
  <c r="BC91" s="1"/>
  <c r="H91"/>
  <c r="BL91"/>
  <c r="AU91"/>
  <c r="BO91"/>
  <c r="CA91"/>
  <c r="CD91" s="1"/>
  <c r="J302" i="7"/>
  <c r="BX91" i="13" l="1"/>
  <c r="CG91" s="1"/>
  <c r="AT92" s="1"/>
  <c r="BW91"/>
  <c r="CF91" s="1"/>
  <c r="AS92" s="1"/>
  <c r="AI92"/>
  <c r="AX91"/>
  <c r="BA91" s="1"/>
  <c r="BD91" s="1"/>
  <c r="K91"/>
  <c r="N91" s="1"/>
  <c r="Q91"/>
  <c r="Z92" s="1"/>
  <c r="F302" i="7" s="1"/>
  <c r="BV91" i="13"/>
  <c r="CE91" s="1"/>
  <c r="L302" i="7"/>
  <c r="G202" i="12" s="1"/>
  <c r="H202" s="1"/>
  <c r="I202" s="1"/>
  <c r="AR92" i="13" l="1"/>
  <c r="BM92"/>
  <c r="BP92"/>
  <c r="I92"/>
  <c r="R92" s="1"/>
  <c r="AA93" s="1"/>
  <c r="AV92"/>
  <c r="BQ92"/>
  <c r="J92"/>
  <c r="AW92"/>
  <c r="AK93" s="1"/>
  <c r="BN92"/>
  <c r="BH92"/>
  <c r="BS92"/>
  <c r="CI92"/>
  <c r="CJ92"/>
  <c r="BT92"/>
  <c r="J203" i="12"/>
  <c r="BU92" i="13"/>
  <c r="CH92"/>
  <c r="L92" l="1"/>
  <c r="O92" s="1"/>
  <c r="AY92"/>
  <c r="BB92" s="1"/>
  <c r="AJ93"/>
  <c r="BY92"/>
  <c r="CB92" s="1"/>
  <c r="S92"/>
  <c r="AB93" s="1"/>
  <c r="M92"/>
  <c r="P92" s="1"/>
  <c r="CA92"/>
  <c r="CD92" s="1"/>
  <c r="BZ92"/>
  <c r="CC92" s="1"/>
  <c r="H92"/>
  <c r="BO92"/>
  <c r="BL92"/>
  <c r="AU92"/>
  <c r="J303" i="7"/>
  <c r="I303"/>
  <c r="G303"/>
  <c r="K303"/>
  <c r="H303"/>
  <c r="AZ92" i="13"/>
  <c r="BC92" s="1"/>
  <c r="AI93" l="1"/>
  <c r="AX92"/>
  <c r="BA92" s="1"/>
  <c r="BD92" s="1"/>
  <c r="BX92"/>
  <c r="CG92" s="1"/>
  <c r="AT93" s="1"/>
  <c r="BV92"/>
  <c r="CE92" s="1"/>
  <c r="BW92"/>
  <c r="CF92" s="1"/>
  <c r="AS93" s="1"/>
  <c r="Q92"/>
  <c r="Z93" s="1"/>
  <c r="F303" i="7" s="1"/>
  <c r="K92" i="13"/>
  <c r="N92" s="1"/>
  <c r="L303" i="7"/>
  <c r="G203" i="12" s="1"/>
  <c r="H203" s="1"/>
  <c r="I203" s="1"/>
  <c r="AR93" i="13" l="1"/>
  <c r="BH93"/>
  <c r="BU93"/>
  <c r="BT93"/>
  <c r="CI93"/>
  <c r="CJ93"/>
  <c r="BS93"/>
  <c r="J204" i="12"/>
  <c r="CH93" i="13"/>
  <c r="BP93"/>
  <c r="I93"/>
  <c r="AV93"/>
  <c r="BM93"/>
  <c r="J93"/>
  <c r="BQ93"/>
  <c r="AW93"/>
  <c r="BN93"/>
  <c r="BO93" l="1"/>
  <c r="AU93"/>
  <c r="AI94" s="1"/>
  <c r="H93"/>
  <c r="BL93"/>
  <c r="R93"/>
  <c r="AA94" s="1"/>
  <c r="L93"/>
  <c r="O93" s="1"/>
  <c r="CA93"/>
  <c r="CD93" s="1"/>
  <c r="AK94"/>
  <c r="AZ93"/>
  <c r="BC93" s="1"/>
  <c r="H304" i="7"/>
  <c r="K304"/>
  <c r="G304"/>
  <c r="I304"/>
  <c r="J304"/>
  <c r="M93" i="13"/>
  <c r="P93" s="1"/>
  <c r="S93"/>
  <c r="AB94" s="1"/>
  <c r="BY93"/>
  <c r="CB93" s="1"/>
  <c r="AY93"/>
  <c r="BB93" s="1"/>
  <c r="AJ94"/>
  <c r="BZ93"/>
  <c r="CC93" s="1"/>
  <c r="K93" l="1"/>
  <c r="N93" s="1"/>
  <c r="Q93"/>
  <c r="Z94" s="1"/>
  <c r="F304" i="7" s="1"/>
  <c r="BW93" i="13"/>
  <c r="CF93" s="1"/>
  <c r="AS94" s="1"/>
  <c r="BV93"/>
  <c r="CE93" s="1"/>
  <c r="AR94" s="1"/>
  <c r="L304" i="7"/>
  <c r="G204" i="12" s="1"/>
  <c r="H204" s="1"/>
  <c r="I204" s="1"/>
  <c r="AX93" i="13"/>
  <c r="BA93" s="1"/>
  <c r="BD93" s="1"/>
  <c r="BX93"/>
  <c r="CG93" s="1"/>
  <c r="AT94" s="1"/>
  <c r="BO94" l="1"/>
  <c r="H94"/>
  <c r="Q94" s="1"/>
  <c r="Z95" s="1"/>
  <c r="BL94"/>
  <c r="AU94"/>
  <c r="AI95" s="1"/>
  <c r="BN94"/>
  <c r="J94"/>
  <c r="BQ94"/>
  <c r="AW94"/>
  <c r="AK95" s="1"/>
  <c r="BP94"/>
  <c r="BM94"/>
  <c r="I94"/>
  <c r="AV94"/>
  <c r="BT94"/>
  <c r="CI94"/>
  <c r="CJ94"/>
  <c r="BU94"/>
  <c r="BS94"/>
  <c r="CH94"/>
  <c r="J205" i="12"/>
  <c r="BH94" i="13"/>
  <c r="AX94" l="1"/>
  <c r="BA94" s="1"/>
  <c r="BY94"/>
  <c r="CB94" s="1"/>
  <c r="M94"/>
  <c r="P94" s="1"/>
  <c r="S94"/>
  <c r="AB95" s="1"/>
  <c r="CA94"/>
  <c r="CD94" s="1"/>
  <c r="AY94"/>
  <c r="BB94" s="1"/>
  <c r="AJ95"/>
  <c r="K94"/>
  <c r="N94" s="1"/>
  <c r="AZ94"/>
  <c r="BC94" s="1"/>
  <c r="G305" i="7"/>
  <c r="K305"/>
  <c r="I305"/>
  <c r="J305"/>
  <c r="H305"/>
  <c r="BZ94" i="13"/>
  <c r="CC94" s="1"/>
  <c r="R94"/>
  <c r="AA95" s="1"/>
  <c r="F305" i="7" s="1"/>
  <c r="L94" i="13"/>
  <c r="O94" s="1"/>
  <c r="BH95" l="1"/>
  <c r="BD94"/>
  <c r="BV94"/>
  <c r="CE94" s="1"/>
  <c r="BW94"/>
  <c r="CF94" s="1"/>
  <c r="AS95" s="1"/>
  <c r="BX94"/>
  <c r="CG94" s="1"/>
  <c r="AT95" s="1"/>
  <c r="L305" i="7"/>
  <c r="G205" i="12" s="1"/>
  <c r="H205" s="1"/>
  <c r="I205" s="1"/>
  <c r="K306" i="7"/>
  <c r="I306"/>
  <c r="H306"/>
  <c r="J306"/>
  <c r="G306"/>
  <c r="AR95" i="13" l="1"/>
  <c r="H95" s="1"/>
  <c r="Q95" s="1"/>
  <c r="Z96" s="1"/>
  <c r="AV95"/>
  <c r="AJ96" s="1"/>
  <c r="BP95"/>
  <c r="BM95"/>
  <c r="I95"/>
  <c r="AW95"/>
  <c r="AK96" s="1"/>
  <c r="J95"/>
  <c r="BQ95"/>
  <c r="BN95"/>
  <c r="CJ95"/>
  <c r="J206" i="12"/>
  <c r="BS95" i="13"/>
  <c r="BU95"/>
  <c r="BT95"/>
  <c r="CH95"/>
  <c r="CI95"/>
  <c r="L306" i="7"/>
  <c r="G206" i="12" s="1"/>
  <c r="H206" s="1"/>
  <c r="I206" s="1"/>
  <c r="AU95" i="13" l="1"/>
  <c r="AI96" s="1"/>
  <c r="BO95"/>
  <c r="BL95"/>
  <c r="AY95"/>
  <c r="BB95" s="1"/>
  <c r="AZ95"/>
  <c r="BC95" s="1"/>
  <c r="K95"/>
  <c r="N95" s="1"/>
  <c r="CA95"/>
  <c r="CD95" s="1"/>
  <c r="BZ95"/>
  <c r="CC95" s="1"/>
  <c r="S95"/>
  <c r="AB96" s="1"/>
  <c r="M95"/>
  <c r="P95" s="1"/>
  <c r="BY95"/>
  <c r="CB95" s="1"/>
  <c r="L95"/>
  <c r="O95" s="1"/>
  <c r="R95"/>
  <c r="AA96" s="1"/>
  <c r="F306" i="7" s="1"/>
  <c r="BU96" i="13"/>
  <c r="CA96" s="1"/>
  <c r="BT96"/>
  <c r="BZ96" s="1"/>
  <c r="BS96"/>
  <c r="BY96" s="1"/>
  <c r="CJ96"/>
  <c r="CI96"/>
  <c r="CH96"/>
  <c r="J207" i="12"/>
  <c r="AX95" i="13" l="1"/>
  <c r="BA95" s="1"/>
  <c r="BD95" s="1"/>
  <c r="BH96"/>
  <c r="BX95"/>
  <c r="CG95" s="1"/>
  <c r="BV95"/>
  <c r="CE95" s="1"/>
  <c r="BW95"/>
  <c r="CF95" s="1"/>
  <c r="AS96" s="1"/>
  <c r="H307" i="7"/>
  <c r="K307"/>
  <c r="G307"/>
  <c r="J307"/>
  <c r="I307"/>
  <c r="BW96" i="13"/>
  <c r="CC96"/>
  <c r="BX96"/>
  <c r="CD96"/>
  <c r="BV96"/>
  <c r="CB96"/>
  <c r="AR96" l="1"/>
  <c r="BO96" s="1"/>
  <c r="AT96"/>
  <c r="AW96" s="1"/>
  <c r="AK97" s="1"/>
  <c r="I96"/>
  <c r="AV96"/>
  <c r="AJ97" s="1"/>
  <c r="BM96"/>
  <c r="BP96"/>
  <c r="CG96"/>
  <c r="CF96"/>
  <c r="L307" i="7"/>
  <c r="G207" i="12" s="1"/>
  <c r="H207" s="1"/>
  <c r="I207" s="1"/>
  <c r="CE96" i="13"/>
  <c r="H96" l="1"/>
  <c r="K96" s="1"/>
  <c r="N96" s="1"/>
  <c r="BQ96"/>
  <c r="AS97"/>
  <c r="BM97" s="1"/>
  <c r="AT97"/>
  <c r="BN97" s="1"/>
  <c r="AU96"/>
  <c r="AX96" s="1"/>
  <c r="BA96" s="1"/>
  <c r="BL96"/>
  <c r="J96"/>
  <c r="M96" s="1"/>
  <c r="P96" s="1"/>
  <c r="AZ96"/>
  <c r="BC96" s="1"/>
  <c r="BN96"/>
  <c r="L96"/>
  <c r="O96" s="1"/>
  <c r="R96"/>
  <c r="AA97" s="1"/>
  <c r="AY96"/>
  <c r="BB96" s="1"/>
  <c r="BT97"/>
  <c r="BZ97" s="1"/>
  <c r="BS97"/>
  <c r="BY97" s="1"/>
  <c r="BU97"/>
  <c r="CA97" s="1"/>
  <c r="CJ97"/>
  <c r="CI97"/>
  <c r="CH97"/>
  <c r="J208" i="12"/>
  <c r="J97" i="13"/>
  <c r="AW97" l="1"/>
  <c r="AK98" s="1"/>
  <c r="Q96"/>
  <c r="Z97" s="1"/>
  <c r="S96"/>
  <c r="AB97" s="1"/>
  <c r="BQ97" s="1"/>
  <c r="BD96"/>
  <c r="AI97"/>
  <c r="AR97" s="1"/>
  <c r="AU97" s="1"/>
  <c r="AV97"/>
  <c r="AJ98" s="1"/>
  <c r="I97"/>
  <c r="L97" s="1"/>
  <c r="O97" s="1"/>
  <c r="BP97"/>
  <c r="BW97"/>
  <c r="CC97"/>
  <c r="BV97"/>
  <c r="CB97"/>
  <c r="M97"/>
  <c r="P97" s="1"/>
  <c r="S97"/>
  <c r="AB98" s="1"/>
  <c r="BX97"/>
  <c r="CD97"/>
  <c r="F307" i="7" l="1"/>
  <c r="G308" s="1"/>
  <c r="AZ97" i="13"/>
  <c r="BC97" s="1"/>
  <c r="BH97"/>
  <c r="BO97"/>
  <c r="H97"/>
  <c r="K97" s="1"/>
  <c r="N97" s="1"/>
  <c r="BL97"/>
  <c r="R97"/>
  <c r="AA98" s="1"/>
  <c r="AY97"/>
  <c r="BB97" s="1"/>
  <c r="CG97"/>
  <c r="AT98" s="1"/>
  <c r="CE97"/>
  <c r="CF97"/>
  <c r="AS98" s="1"/>
  <c r="AX97"/>
  <c r="BA97" s="1"/>
  <c r="AI98"/>
  <c r="K308" i="7" l="1"/>
  <c r="J308"/>
  <c r="H308"/>
  <c r="Q97" i="13"/>
  <c r="Z98" s="1"/>
  <c r="BH98" s="1"/>
  <c r="I308" i="7"/>
  <c r="AR98" i="13"/>
  <c r="BD97"/>
  <c r="I98"/>
  <c r="AV98"/>
  <c r="BP98"/>
  <c r="BM98"/>
  <c r="BQ98"/>
  <c r="J98"/>
  <c r="AW98"/>
  <c r="BN98"/>
  <c r="F308" i="7" l="1"/>
  <c r="I309" s="1"/>
  <c r="L308"/>
  <c r="G208" i="12" s="1"/>
  <c r="H208" s="1"/>
  <c r="I208" s="1"/>
  <c r="CJ98" i="13" s="1"/>
  <c r="AZ98"/>
  <c r="BC98" s="1"/>
  <c r="AK99"/>
  <c r="R98"/>
  <c r="AA99" s="1"/>
  <c r="L98"/>
  <c r="O98" s="1"/>
  <c r="AY98"/>
  <c r="BB98" s="1"/>
  <c r="AJ99"/>
  <c r="BL98"/>
  <c r="AU98"/>
  <c r="H98"/>
  <c r="BO98"/>
  <c r="S98"/>
  <c r="AB99" s="1"/>
  <c r="M98"/>
  <c r="P98" s="1"/>
  <c r="H309" i="7" l="1"/>
  <c r="G309"/>
  <c r="K309"/>
  <c r="J309"/>
  <c r="CH98" i="13"/>
  <c r="CI98"/>
  <c r="BT98"/>
  <c r="BZ98" s="1"/>
  <c r="CC98" s="1"/>
  <c r="BU98"/>
  <c r="CA98" s="1"/>
  <c r="CD98" s="1"/>
  <c r="BS98"/>
  <c r="BY98" s="1"/>
  <c r="CB98" s="1"/>
  <c r="J209" i="12"/>
  <c r="AX98" i="13"/>
  <c r="BA98" s="1"/>
  <c r="BD98" s="1"/>
  <c r="AI99"/>
  <c r="K98"/>
  <c r="N98" s="1"/>
  <c r="Q98"/>
  <c r="Z99" s="1"/>
  <c r="F309" i="7" s="1"/>
  <c r="BW98" i="13" l="1"/>
  <c r="CF98" s="1"/>
  <c r="AS99" s="1"/>
  <c r="I99" s="1"/>
  <c r="BX98"/>
  <c r="CG98" s="1"/>
  <c r="AT99" s="1"/>
  <c r="J99" s="1"/>
  <c r="L309" i="7"/>
  <c r="G209" i="12" s="1"/>
  <c r="H209" s="1"/>
  <c r="I209" s="1"/>
  <c r="CJ99" i="13" s="1"/>
  <c r="BV98"/>
  <c r="CE98" s="1"/>
  <c r="AR99" s="1"/>
  <c r="BH99"/>
  <c r="CI99" l="1"/>
  <c r="AW99"/>
  <c r="AK100" s="1"/>
  <c r="BN99"/>
  <c r="J210" i="12"/>
  <c r="BT99" i="13"/>
  <c r="BZ99" s="1"/>
  <c r="CC99" s="1"/>
  <c r="BQ99"/>
  <c r="CH99"/>
  <c r="BU99"/>
  <c r="CA99" s="1"/>
  <c r="CD99" s="1"/>
  <c r="BS99"/>
  <c r="BY99" s="1"/>
  <c r="CB99" s="1"/>
  <c r="BM99"/>
  <c r="AV99"/>
  <c r="AJ100" s="1"/>
  <c r="BP99"/>
  <c r="R99"/>
  <c r="AA100" s="1"/>
  <c r="L99"/>
  <c r="O99" s="1"/>
  <c r="I310" i="7"/>
  <c r="H310"/>
  <c r="J310"/>
  <c r="K310"/>
  <c r="G310"/>
  <c r="BL99" i="13"/>
  <c r="AU99"/>
  <c r="H99"/>
  <c r="BO99"/>
  <c r="S99"/>
  <c r="AB100" s="1"/>
  <c r="M99"/>
  <c r="P99" s="1"/>
  <c r="BV99" l="1"/>
  <c r="CE99" s="1"/>
  <c r="BW99"/>
  <c r="CF99" s="1"/>
  <c r="AS100" s="1"/>
  <c r="AZ99"/>
  <c r="BC99" s="1"/>
  <c r="BX99"/>
  <c r="CG99" s="1"/>
  <c r="AT100" s="1"/>
  <c r="AY99"/>
  <c r="BB99" s="1"/>
  <c r="L310" i="7"/>
  <c r="G210" i="12" s="1"/>
  <c r="H210" s="1"/>
  <c r="I210" s="1"/>
  <c r="Q99" i="13"/>
  <c r="Z100" s="1"/>
  <c r="F310" i="7" s="1"/>
  <c r="K99" i="13"/>
  <c r="N99" s="1"/>
  <c r="AX99"/>
  <c r="BA99" s="1"/>
  <c r="AI100"/>
  <c r="BD99" l="1"/>
  <c r="AR100"/>
  <c r="J100"/>
  <c r="BN100"/>
  <c r="BQ100"/>
  <c r="AW100"/>
  <c r="I100"/>
  <c r="BM100"/>
  <c r="AV100"/>
  <c r="BP100"/>
  <c r="BS100"/>
  <c r="BY100" s="1"/>
  <c r="BU100"/>
  <c r="CA100" s="1"/>
  <c r="BT100"/>
  <c r="BZ100" s="1"/>
  <c r="CJ100"/>
  <c r="CI100"/>
  <c r="CH100"/>
  <c r="J211" i="12"/>
  <c r="BH100" i="13"/>
  <c r="BO100" l="1"/>
  <c r="BL100"/>
  <c r="H100"/>
  <c r="AU100"/>
  <c r="AY100"/>
  <c r="BB100" s="1"/>
  <c r="AJ101"/>
  <c r="K311" i="7"/>
  <c r="I311"/>
  <c r="G311"/>
  <c r="J311"/>
  <c r="H311"/>
  <c r="BV100" i="13"/>
  <c r="CB100"/>
  <c r="L100"/>
  <c r="O100" s="1"/>
  <c r="R100"/>
  <c r="AA101" s="1"/>
  <c r="S100"/>
  <c r="AB101" s="1"/>
  <c r="M100"/>
  <c r="P100" s="1"/>
  <c r="BX100"/>
  <c r="CD100"/>
  <c r="BW100"/>
  <c r="CC100"/>
  <c r="AZ100"/>
  <c r="BC100" s="1"/>
  <c r="AK101"/>
  <c r="CE100" l="1"/>
  <c r="L311" i="7"/>
  <c r="G211" i="12" s="1"/>
  <c r="H211" s="1"/>
  <c r="I211" s="1"/>
  <c r="Q100" i="13"/>
  <c r="Z101" s="1"/>
  <c r="F311" i="7" s="1"/>
  <c r="K100" i="13"/>
  <c r="N100" s="1"/>
  <c r="CF100"/>
  <c r="AS101" s="1"/>
  <c r="CG100"/>
  <c r="AT101" s="1"/>
  <c r="AX100"/>
  <c r="BA100" s="1"/>
  <c r="BD100" s="1"/>
  <c r="AI101"/>
  <c r="AR101" l="1"/>
  <c r="AW101"/>
  <c r="BN101"/>
  <c r="J101"/>
  <c r="BQ101"/>
  <c r="BS101"/>
  <c r="BY101" s="1"/>
  <c r="BU101"/>
  <c r="CA101" s="1"/>
  <c r="BT101"/>
  <c r="BZ101" s="1"/>
  <c r="CJ101"/>
  <c r="CI101"/>
  <c r="CH101"/>
  <c r="J212" i="12"/>
  <c r="BP101" i="13"/>
  <c r="BM101"/>
  <c r="I101"/>
  <c r="AV101"/>
  <c r="BH101"/>
  <c r="L101" l="1"/>
  <c r="O101" s="1"/>
  <c r="R101"/>
  <c r="AA102" s="1"/>
  <c r="BW101"/>
  <c r="CC101"/>
  <c r="AY101"/>
  <c r="BB101" s="1"/>
  <c r="AJ102"/>
  <c r="AZ101"/>
  <c r="BC101" s="1"/>
  <c r="AK102"/>
  <c r="H312" i="7"/>
  <c r="I312"/>
  <c r="K312"/>
  <c r="J312"/>
  <c r="G312"/>
  <c r="BX101" i="13"/>
  <c r="CD101"/>
  <c r="BV101"/>
  <c r="CB101"/>
  <c r="S101"/>
  <c r="AB102" s="1"/>
  <c r="M101"/>
  <c r="P101" s="1"/>
  <c r="BO101"/>
  <c r="BL101"/>
  <c r="H101"/>
  <c r="AU101"/>
  <c r="CE101" l="1"/>
  <c r="L312" i="7"/>
  <c r="G212" i="12" s="1"/>
  <c r="H212" s="1"/>
  <c r="I212" s="1"/>
  <c r="K101" i="13"/>
  <c r="N101" s="1"/>
  <c r="Q101"/>
  <c r="Z102" s="1"/>
  <c r="F312" i="7" s="1"/>
  <c r="AX101" i="13"/>
  <c r="BA101" s="1"/>
  <c r="BD101" s="1"/>
  <c r="AI102"/>
  <c r="CG101"/>
  <c r="AT102" s="1"/>
  <c r="CF101"/>
  <c r="AS102" s="1"/>
  <c r="AR102" l="1"/>
  <c r="BN102"/>
  <c r="J102"/>
  <c r="BQ102"/>
  <c r="AW102"/>
  <c r="I102"/>
  <c r="AV102"/>
  <c r="BM102"/>
  <c r="BP102"/>
  <c r="BH102"/>
  <c r="BS102"/>
  <c r="BY102" s="1"/>
  <c r="BU102"/>
  <c r="CA102" s="1"/>
  <c r="BT102"/>
  <c r="BZ102" s="1"/>
  <c r="CJ102"/>
  <c r="CI102"/>
  <c r="CH102"/>
  <c r="J213" i="12"/>
  <c r="BX102" i="13" l="1"/>
  <c r="CD102"/>
  <c r="AY102"/>
  <c r="BB102" s="1"/>
  <c r="AJ103"/>
  <c r="M102"/>
  <c r="P102" s="1"/>
  <c r="S102"/>
  <c r="AB103" s="1"/>
  <c r="BW102"/>
  <c r="CC102"/>
  <c r="L102"/>
  <c r="O102" s="1"/>
  <c r="R102"/>
  <c r="AA103" s="1"/>
  <c r="K313" i="7"/>
  <c r="G313"/>
  <c r="H313"/>
  <c r="I313"/>
  <c r="J313"/>
  <c r="BV102" i="13"/>
  <c r="CB102"/>
  <c r="BL102"/>
  <c r="H102"/>
  <c r="AU102"/>
  <c r="BO102"/>
  <c r="AZ102"/>
  <c r="BC102" s="1"/>
  <c r="AK103"/>
  <c r="CG102" l="1"/>
  <c r="AT103" s="1"/>
  <c r="CE102"/>
  <c r="AX102"/>
  <c r="BA102" s="1"/>
  <c r="BD102" s="1"/>
  <c r="AI103"/>
  <c r="L313" i="7"/>
  <c r="G213" i="12" s="1"/>
  <c r="H213" s="1"/>
  <c r="I213" s="1"/>
  <c r="Q102" i="13"/>
  <c r="Z103" s="1"/>
  <c r="F313" i="7" s="1"/>
  <c r="K102" i="13"/>
  <c r="N102" s="1"/>
  <c r="CF102"/>
  <c r="AS103" s="1"/>
  <c r="AR103" l="1"/>
  <c r="BP103"/>
  <c r="I103"/>
  <c r="BM103"/>
  <c r="AV103"/>
  <c r="BH103"/>
  <c r="BU103"/>
  <c r="CA103" s="1"/>
  <c r="BS103"/>
  <c r="BY103" s="1"/>
  <c r="BT103"/>
  <c r="BZ103" s="1"/>
  <c r="CJ103"/>
  <c r="CI103"/>
  <c r="CH103"/>
  <c r="J214" i="12"/>
  <c r="BN103" i="13"/>
  <c r="BQ103"/>
  <c r="J103"/>
  <c r="AW103"/>
  <c r="J314" i="7" l="1"/>
  <c r="K314"/>
  <c r="G314"/>
  <c r="I314"/>
  <c r="H314"/>
  <c r="BX103" i="13"/>
  <c r="CD103"/>
  <c r="BL103"/>
  <c r="H103"/>
  <c r="BO103"/>
  <c r="AU103"/>
  <c r="M103"/>
  <c r="P103" s="1"/>
  <c r="S103"/>
  <c r="AB104" s="1"/>
  <c r="L103"/>
  <c r="O103" s="1"/>
  <c r="R103"/>
  <c r="AA104" s="1"/>
  <c r="AZ103"/>
  <c r="BC103" s="1"/>
  <c r="AK104"/>
  <c r="BW103"/>
  <c r="CC103"/>
  <c r="BV103"/>
  <c r="CB103"/>
  <c r="AY103"/>
  <c r="BB103" s="1"/>
  <c r="AJ104"/>
  <c r="CE103" l="1"/>
  <c r="CG103"/>
  <c r="AT104" s="1"/>
  <c r="Q103"/>
  <c r="Z104" s="1"/>
  <c r="F314" i="7" s="1"/>
  <c r="K103" i="13"/>
  <c r="N103" s="1"/>
  <c r="AX103"/>
  <c r="BA103" s="1"/>
  <c r="BD103" s="1"/>
  <c r="AI104"/>
  <c r="L314" i="7"/>
  <c r="G214" i="12" s="1"/>
  <c r="H214" s="1"/>
  <c r="I214" s="1"/>
  <c r="CF103" i="13"/>
  <c r="AS104" s="1"/>
  <c r="AR104" l="1"/>
  <c r="BP104"/>
  <c r="AV104"/>
  <c r="I104"/>
  <c r="BM104"/>
  <c r="BQ104"/>
  <c r="J104"/>
  <c r="AW104"/>
  <c r="BN104"/>
  <c r="BH104"/>
  <c r="BS104"/>
  <c r="BY104" s="1"/>
  <c r="BT104"/>
  <c r="BZ104" s="1"/>
  <c r="BU104"/>
  <c r="CA104" s="1"/>
  <c r="CJ104"/>
  <c r="CI104"/>
  <c r="CH104"/>
  <c r="J215" i="12"/>
  <c r="M104" i="13" l="1"/>
  <c r="P104" s="1"/>
  <c r="S104"/>
  <c r="AB105" s="1"/>
  <c r="BX104"/>
  <c r="CD104"/>
  <c r="BW104"/>
  <c r="CC104"/>
  <c r="BV104"/>
  <c r="CB104"/>
  <c r="AZ104"/>
  <c r="BC104" s="1"/>
  <c r="AK105"/>
  <c r="L104"/>
  <c r="O104" s="1"/>
  <c r="R104"/>
  <c r="AA105" s="1"/>
  <c r="H315" i="7"/>
  <c r="G315"/>
  <c r="I315"/>
  <c r="K315"/>
  <c r="J315"/>
  <c r="AY104" i="13"/>
  <c r="BB104" s="1"/>
  <c r="AJ105"/>
  <c r="BL104"/>
  <c r="BO104"/>
  <c r="H104"/>
  <c r="AU104"/>
  <c r="CF104" l="1"/>
  <c r="AS105" s="1"/>
  <c r="CE104"/>
  <c r="CG104"/>
  <c r="AT105" s="1"/>
  <c r="AX104"/>
  <c r="BA104" s="1"/>
  <c r="BD104" s="1"/>
  <c r="AI105"/>
  <c r="K104"/>
  <c r="N104" s="1"/>
  <c r="Q104"/>
  <c r="Z105" s="1"/>
  <c r="F315" i="7" s="1"/>
  <c r="L315"/>
  <c r="G215" i="12" s="1"/>
  <c r="H215" s="1"/>
  <c r="I215" s="1"/>
  <c r="AR105" i="13" l="1"/>
  <c r="AW105"/>
  <c r="BN105"/>
  <c r="J105"/>
  <c r="BQ105"/>
  <c r="AV105"/>
  <c r="BM105"/>
  <c r="I105"/>
  <c r="BP105"/>
  <c r="BH105"/>
  <c r="BT105"/>
  <c r="BZ105" s="1"/>
  <c r="BS105"/>
  <c r="BY105" s="1"/>
  <c r="BU105"/>
  <c r="CA105" s="1"/>
  <c r="CJ105"/>
  <c r="CI105"/>
  <c r="CH105"/>
  <c r="J216" i="12"/>
  <c r="AY105" i="13" l="1"/>
  <c r="BB105" s="1"/>
  <c r="AJ106"/>
  <c r="AZ105"/>
  <c r="BC105" s="1"/>
  <c r="AK106"/>
  <c r="BV105"/>
  <c r="CB105"/>
  <c r="H316" i="7"/>
  <c r="G316"/>
  <c r="J316"/>
  <c r="K316"/>
  <c r="I316"/>
  <c r="BX105" i="13"/>
  <c r="CD105"/>
  <c r="BW105"/>
  <c r="CC105"/>
  <c r="R105"/>
  <c r="AA106" s="1"/>
  <c r="L105"/>
  <c r="O105" s="1"/>
  <c r="S105"/>
  <c r="AB106" s="1"/>
  <c r="M105"/>
  <c r="P105" s="1"/>
  <c r="AU105"/>
  <c r="H105"/>
  <c r="BL105"/>
  <c r="BO105"/>
  <c r="CG105" l="1"/>
  <c r="AT106" s="1"/>
  <c r="AX105"/>
  <c r="BA105" s="1"/>
  <c r="BD105" s="1"/>
  <c r="AI106"/>
  <c r="L316" i="7"/>
  <c r="G216" i="12" s="1"/>
  <c r="H216" s="1"/>
  <c r="I216" s="1"/>
  <c r="CE105" i="13"/>
  <c r="K105"/>
  <c r="N105" s="1"/>
  <c r="Q105"/>
  <c r="Z106" s="1"/>
  <c r="F316" i="7" s="1"/>
  <c r="CF105" i="13"/>
  <c r="AS106" s="1"/>
  <c r="AR106" l="1"/>
  <c r="I106"/>
  <c r="BM106"/>
  <c r="AV106"/>
  <c r="BP106"/>
  <c r="BU106"/>
  <c r="CA106" s="1"/>
  <c r="BS106"/>
  <c r="BY106" s="1"/>
  <c r="BT106"/>
  <c r="BZ106" s="1"/>
  <c r="CJ106"/>
  <c r="CI106"/>
  <c r="CH106"/>
  <c r="J217" i="12"/>
  <c r="BH106" i="13"/>
  <c r="AW106"/>
  <c r="J106"/>
  <c r="BQ106"/>
  <c r="BN106"/>
  <c r="I317" i="7" l="1"/>
  <c r="J317"/>
  <c r="H317"/>
  <c r="G317"/>
  <c r="K317"/>
  <c r="H106" i="13"/>
  <c r="BO106"/>
  <c r="AU106"/>
  <c r="BL106"/>
  <c r="L106"/>
  <c r="O106" s="1"/>
  <c r="R106"/>
  <c r="AA107" s="1"/>
  <c r="AZ106"/>
  <c r="BC106" s="1"/>
  <c r="AK107"/>
  <c r="M106"/>
  <c r="P106" s="1"/>
  <c r="S106"/>
  <c r="AB107" s="1"/>
  <c r="BW106"/>
  <c r="CC106"/>
  <c r="BX106"/>
  <c r="CD106"/>
  <c r="AY106"/>
  <c r="BB106" s="1"/>
  <c r="AJ107"/>
  <c r="BV106"/>
  <c r="CB106"/>
  <c r="CF106" l="1"/>
  <c r="AS107" s="1"/>
  <c r="AX106"/>
  <c r="BA106" s="1"/>
  <c r="BD106" s="1"/>
  <c r="AI107"/>
  <c r="L317" i="7"/>
  <c r="G217" i="12" s="1"/>
  <c r="H217" s="1"/>
  <c r="I217" s="1"/>
  <c r="K106" i="13"/>
  <c r="N106" s="1"/>
  <c r="Q106"/>
  <c r="Z107" s="1"/>
  <c r="F317" i="7" s="1"/>
  <c r="CG106" i="13"/>
  <c r="AT107" s="1"/>
  <c r="CE106"/>
  <c r="AR107" l="1"/>
  <c r="BH107"/>
  <c r="BU107"/>
  <c r="CA107" s="1"/>
  <c r="BT107"/>
  <c r="BZ107" s="1"/>
  <c r="BS107"/>
  <c r="BY107" s="1"/>
  <c r="CJ107"/>
  <c r="CI107"/>
  <c r="CH107"/>
  <c r="J218" i="12"/>
  <c r="J107" i="13"/>
  <c r="AW107"/>
  <c r="BQ107"/>
  <c r="BN107"/>
  <c r="I107"/>
  <c r="BM107"/>
  <c r="AV107"/>
  <c r="BP107"/>
  <c r="AZ107" l="1"/>
  <c r="BC107" s="1"/>
  <c r="AK108"/>
  <c r="BW107"/>
  <c r="CC107"/>
  <c r="BV107"/>
  <c r="CB107"/>
  <c r="G318" i="7"/>
  <c r="K318"/>
  <c r="I318"/>
  <c r="H318"/>
  <c r="J318"/>
  <c r="BX107" i="13"/>
  <c r="CD107"/>
  <c r="L107"/>
  <c r="O107" s="1"/>
  <c r="R107"/>
  <c r="AA108" s="1"/>
  <c r="AY107"/>
  <c r="BB107" s="1"/>
  <c r="AJ108"/>
  <c r="H107"/>
  <c r="BL107"/>
  <c r="BO107"/>
  <c r="AU107"/>
  <c r="M107"/>
  <c r="P107" s="1"/>
  <c r="S107"/>
  <c r="AB108" s="1"/>
  <c r="CF107" l="1"/>
  <c r="AS108" s="1"/>
  <c r="AX107"/>
  <c r="BA107" s="1"/>
  <c r="BD107" s="1"/>
  <c r="AI108"/>
  <c r="CE107"/>
  <c r="Q107"/>
  <c r="Z108" s="1"/>
  <c r="F318" i="7" s="1"/>
  <c r="K107" i="13"/>
  <c r="N107" s="1"/>
  <c r="L318" i="7"/>
  <c r="G218" i="12" s="1"/>
  <c r="H218" s="1"/>
  <c r="I218" s="1"/>
  <c r="CG107" i="13"/>
  <c r="AT108" s="1"/>
  <c r="AR108" l="1"/>
  <c r="BM108"/>
  <c r="BP108"/>
  <c r="I108"/>
  <c r="AV108"/>
  <c r="BS108"/>
  <c r="BY108" s="1"/>
  <c r="BU108"/>
  <c r="CA108" s="1"/>
  <c r="BT108"/>
  <c r="BZ108" s="1"/>
  <c r="CJ108"/>
  <c r="CI108"/>
  <c r="CH108"/>
  <c r="J219" i="12"/>
  <c r="BH108" i="13"/>
  <c r="AW108"/>
  <c r="BN108"/>
  <c r="BQ108"/>
  <c r="J108"/>
  <c r="BX108" l="1"/>
  <c r="CD108"/>
  <c r="S108"/>
  <c r="AB109" s="1"/>
  <c r="M108"/>
  <c r="P108" s="1"/>
  <c r="I319" i="7"/>
  <c r="H319"/>
  <c r="K319"/>
  <c r="G319"/>
  <c r="J319"/>
  <c r="BW108" i="13"/>
  <c r="CC108"/>
  <c r="L108"/>
  <c r="O108" s="1"/>
  <c r="R108"/>
  <c r="AA109" s="1"/>
  <c r="BV108"/>
  <c r="CB108"/>
  <c r="BO108"/>
  <c r="BL108"/>
  <c r="H108"/>
  <c r="AU108"/>
  <c r="AZ108"/>
  <c r="BC108" s="1"/>
  <c r="AK109"/>
  <c r="AY108"/>
  <c r="BB108" s="1"/>
  <c r="AJ109"/>
  <c r="CF108" l="1"/>
  <c r="AS109" s="1"/>
  <c r="Q108"/>
  <c r="Z109" s="1"/>
  <c r="F319" i="7" s="1"/>
  <c r="K108" i="13"/>
  <c r="N108" s="1"/>
  <c r="CG108"/>
  <c r="AT109" s="1"/>
  <c r="CE108"/>
  <c r="L319" i="7"/>
  <c r="G219" i="12" s="1"/>
  <c r="H219" s="1"/>
  <c r="I219" s="1"/>
  <c r="AX108" i="13"/>
  <c r="BA108" s="1"/>
  <c r="BD108" s="1"/>
  <c r="AI109"/>
  <c r="AR109" l="1"/>
  <c r="J109"/>
  <c r="AW109"/>
  <c r="BQ109"/>
  <c r="BN109"/>
  <c r="BT109"/>
  <c r="BZ109" s="1"/>
  <c r="BS109"/>
  <c r="BY109" s="1"/>
  <c r="BU109"/>
  <c r="CA109" s="1"/>
  <c r="CJ109"/>
  <c r="CI109"/>
  <c r="CH109"/>
  <c r="J220" i="12"/>
  <c r="BM109" i="13"/>
  <c r="I109"/>
  <c r="BP109"/>
  <c r="AV109"/>
  <c r="BH109"/>
  <c r="J320" i="7" l="1"/>
  <c r="H320"/>
  <c r="K320"/>
  <c r="G320"/>
  <c r="I320"/>
  <c r="H109" i="13"/>
  <c r="BL109"/>
  <c r="BO109"/>
  <c r="AU109"/>
  <c r="BX109"/>
  <c r="CD109"/>
  <c r="AY109"/>
  <c r="BB109" s="1"/>
  <c r="AJ110"/>
  <c r="BV109"/>
  <c r="CB109"/>
  <c r="BW109"/>
  <c r="CC109"/>
  <c r="M109"/>
  <c r="P109" s="1"/>
  <c r="S109"/>
  <c r="AB110" s="1"/>
  <c r="AZ109"/>
  <c r="BC109" s="1"/>
  <c r="AK110"/>
  <c r="L109"/>
  <c r="O109" s="1"/>
  <c r="R109"/>
  <c r="AA110" s="1"/>
  <c r="CE109" l="1"/>
  <c r="CG109"/>
  <c r="AT110" s="1"/>
  <c r="L320" i="7"/>
  <c r="G220" i="12" s="1"/>
  <c r="H220" s="1"/>
  <c r="I220" s="1"/>
  <c r="AX109" i="13"/>
  <c r="BA109" s="1"/>
  <c r="BD109" s="1"/>
  <c r="AI110"/>
  <c r="AR110" s="1"/>
  <c r="K109"/>
  <c r="N109" s="1"/>
  <c r="Q109"/>
  <c r="Z110" s="1"/>
  <c r="F320" i="7" s="1"/>
  <c r="CF109" i="13"/>
  <c r="AS110" s="1"/>
  <c r="BP110" l="1"/>
  <c r="AV110"/>
  <c r="I110"/>
  <c r="BM110"/>
  <c r="BU110"/>
  <c r="CA110" s="1"/>
  <c r="BS110"/>
  <c r="BY110" s="1"/>
  <c r="BT110"/>
  <c r="BZ110" s="1"/>
  <c r="CJ110"/>
  <c r="CI110"/>
  <c r="CH110"/>
  <c r="J221" i="12"/>
  <c r="J110" i="13"/>
  <c r="BQ110"/>
  <c r="BN110"/>
  <c r="AW110"/>
  <c r="BH110"/>
  <c r="AY110" l="1"/>
  <c r="BB110" s="1"/>
  <c r="AJ111"/>
  <c r="BX110"/>
  <c r="CD110"/>
  <c r="L110"/>
  <c r="O110" s="1"/>
  <c r="R110"/>
  <c r="AA111" s="1"/>
  <c r="I321" i="7"/>
  <c r="K321"/>
  <c r="G321"/>
  <c r="H321"/>
  <c r="J321"/>
  <c r="AZ110" i="13"/>
  <c r="BC110" s="1"/>
  <c r="AK111"/>
  <c r="BW110"/>
  <c r="CC110"/>
  <c r="BV110"/>
  <c r="CB110"/>
  <c r="BO110"/>
  <c r="AU110"/>
  <c r="BL110"/>
  <c r="H110"/>
  <c r="M110"/>
  <c r="P110" s="1"/>
  <c r="S110"/>
  <c r="AB111" s="1"/>
  <c r="CG110" l="1"/>
  <c r="AT111" s="1"/>
  <c r="CE110"/>
  <c r="L321" i="7"/>
  <c r="G221" i="12" s="1"/>
  <c r="H221" s="1"/>
  <c r="I221" s="1"/>
  <c r="Q110" i="13"/>
  <c r="Z111" s="1"/>
  <c r="F321" i="7" s="1"/>
  <c r="K110" i="13"/>
  <c r="N110" s="1"/>
  <c r="AX110"/>
  <c r="BA110" s="1"/>
  <c r="BD110" s="1"/>
  <c r="AI111"/>
  <c r="CF110"/>
  <c r="AS111" s="1"/>
  <c r="AR111" l="1"/>
  <c r="I111"/>
  <c r="AV111"/>
  <c r="BP111"/>
  <c r="BM111"/>
  <c r="BH111"/>
  <c r="BU111"/>
  <c r="CA111" s="1"/>
  <c r="BT111"/>
  <c r="BZ111" s="1"/>
  <c r="BS111"/>
  <c r="BY111" s="1"/>
  <c r="CJ111"/>
  <c r="CI111"/>
  <c r="CH111"/>
  <c r="J222" i="12"/>
  <c r="BQ111" i="13"/>
  <c r="AW111"/>
  <c r="J111"/>
  <c r="BN111"/>
  <c r="AZ111" l="1"/>
  <c r="BC111" s="1"/>
  <c r="AK112"/>
  <c r="S111"/>
  <c r="AB112" s="1"/>
  <c r="M111"/>
  <c r="P111" s="1"/>
  <c r="BW111"/>
  <c r="CC111"/>
  <c r="BX111"/>
  <c r="CD111"/>
  <c r="H111"/>
  <c r="BO111"/>
  <c r="AU111"/>
  <c r="BL111"/>
  <c r="L111"/>
  <c r="O111" s="1"/>
  <c r="R111"/>
  <c r="AA112" s="1"/>
  <c r="AY111"/>
  <c r="BB111" s="1"/>
  <c r="AJ112"/>
  <c r="BV111"/>
  <c r="CB111"/>
  <c r="I322" i="7"/>
  <c r="H322"/>
  <c r="K322"/>
  <c r="J322"/>
  <c r="G322"/>
  <c r="CF111" i="13" l="1"/>
  <c r="AS112" s="1"/>
  <c r="L322" i="7"/>
  <c r="G222" i="12" s="1"/>
  <c r="H222" s="1"/>
  <c r="I222" s="1"/>
  <c r="K111" i="13"/>
  <c r="N111" s="1"/>
  <c r="Q111"/>
  <c r="Z112" s="1"/>
  <c r="F322" i="7" s="1"/>
  <c r="AX111" i="13"/>
  <c r="BA111" s="1"/>
  <c r="BD111" s="1"/>
  <c r="AI112"/>
  <c r="CE111"/>
  <c r="CG111"/>
  <c r="AT112" s="1"/>
  <c r="AR112" l="1"/>
  <c r="BH112"/>
  <c r="BQ112"/>
  <c r="J112"/>
  <c r="AW112"/>
  <c r="BN112"/>
  <c r="BT112"/>
  <c r="BZ112" s="1"/>
  <c r="BU112"/>
  <c r="CA112" s="1"/>
  <c r="BS112"/>
  <c r="BY112" s="1"/>
  <c r="CJ112"/>
  <c r="CI112"/>
  <c r="CH112"/>
  <c r="J223" i="12"/>
  <c r="I112" i="13"/>
  <c r="BP112"/>
  <c r="AV112"/>
  <c r="BM112"/>
  <c r="AZ112" l="1"/>
  <c r="BC112" s="1"/>
  <c r="AK113"/>
  <c r="BV112"/>
  <c r="CB112"/>
  <c r="BO112"/>
  <c r="H112"/>
  <c r="AU112"/>
  <c r="BL112"/>
  <c r="R112"/>
  <c r="AA113" s="1"/>
  <c r="L112"/>
  <c r="O112" s="1"/>
  <c r="S112"/>
  <c r="AB113" s="1"/>
  <c r="M112"/>
  <c r="P112" s="1"/>
  <c r="AY112"/>
  <c r="BB112" s="1"/>
  <c r="AJ113"/>
  <c r="BX112"/>
  <c r="CD112"/>
  <c r="BW112"/>
  <c r="CC112"/>
  <c r="K323" i="7"/>
  <c r="H323"/>
  <c r="G323"/>
  <c r="I323"/>
  <c r="J323"/>
  <c r="CF112" i="13" l="1"/>
  <c r="AS113" s="1"/>
  <c r="CE112"/>
  <c r="L323" i="7"/>
  <c r="G223" i="12" s="1"/>
  <c r="H223" s="1"/>
  <c r="I223" s="1"/>
  <c r="K112" i="13"/>
  <c r="N112" s="1"/>
  <c r="Q112"/>
  <c r="Z113" s="1"/>
  <c r="F323" i="7" s="1"/>
  <c r="AX112" i="13"/>
  <c r="BA112" s="1"/>
  <c r="BD112" s="1"/>
  <c r="AI113"/>
  <c r="CG112"/>
  <c r="AT113" s="1"/>
  <c r="AR113" l="1"/>
  <c r="BQ113"/>
  <c r="J113"/>
  <c r="AW113"/>
  <c r="BN113"/>
  <c r="BT113"/>
  <c r="BZ113" s="1"/>
  <c r="BU113"/>
  <c r="CA113" s="1"/>
  <c r="BS113"/>
  <c r="BY113" s="1"/>
  <c r="CJ113"/>
  <c r="CI113"/>
  <c r="CH113"/>
  <c r="J224" i="12"/>
  <c r="BP113" i="13"/>
  <c r="AV113"/>
  <c r="BM113"/>
  <c r="I113"/>
  <c r="BH113"/>
  <c r="L113" l="1"/>
  <c r="O113" s="1"/>
  <c r="R113"/>
  <c r="AA114" s="1"/>
  <c r="G324" i="7"/>
  <c r="K324"/>
  <c r="H324"/>
  <c r="I324"/>
  <c r="J324"/>
  <c r="AY113" i="13"/>
  <c r="BB113" s="1"/>
  <c r="AJ114"/>
  <c r="BV113"/>
  <c r="CB113"/>
  <c r="BX113"/>
  <c r="CD113"/>
  <c r="BW113"/>
  <c r="CC113"/>
  <c r="BO113"/>
  <c r="BL113"/>
  <c r="H113"/>
  <c r="AU113"/>
  <c r="S113"/>
  <c r="AB114" s="1"/>
  <c r="M113"/>
  <c r="P113" s="1"/>
  <c r="AZ113"/>
  <c r="BC113" s="1"/>
  <c r="AK114"/>
  <c r="CF113" l="1"/>
  <c r="AS114" s="1"/>
  <c r="CE113"/>
  <c r="CG113"/>
  <c r="AT114" s="1"/>
  <c r="AX113"/>
  <c r="BA113" s="1"/>
  <c r="BD113" s="1"/>
  <c r="AI114"/>
  <c r="K113"/>
  <c r="N113" s="1"/>
  <c r="Q113"/>
  <c r="Z114" s="1"/>
  <c r="F324" i="7" s="1"/>
  <c r="L324"/>
  <c r="G224" i="12" s="1"/>
  <c r="H224" s="1"/>
  <c r="I224" s="1"/>
  <c r="AR114" i="13" l="1"/>
  <c r="BH114"/>
  <c r="BQ114"/>
  <c r="BN114"/>
  <c r="AW114"/>
  <c r="J114"/>
  <c r="BP114"/>
  <c r="BM114"/>
  <c r="I114"/>
  <c r="AV114"/>
  <c r="BU114"/>
  <c r="CA114" s="1"/>
  <c r="BT114"/>
  <c r="BZ114" s="1"/>
  <c r="BS114"/>
  <c r="BY114" s="1"/>
  <c r="CJ114"/>
  <c r="CI114"/>
  <c r="CH114"/>
  <c r="J225" i="12"/>
  <c r="BX114" i="13" l="1"/>
  <c r="CD114"/>
  <c r="J325" i="7"/>
  <c r="K325"/>
  <c r="H325"/>
  <c r="G325"/>
  <c r="I325"/>
  <c r="H114" i="13"/>
  <c r="AU114"/>
  <c r="BL114"/>
  <c r="BO114"/>
  <c r="L114"/>
  <c r="O114" s="1"/>
  <c r="R114"/>
  <c r="AA115" s="1"/>
  <c r="AZ114"/>
  <c r="BC114" s="1"/>
  <c r="AK115"/>
  <c r="BV114"/>
  <c r="CB114"/>
  <c r="AY114"/>
  <c r="BB114" s="1"/>
  <c r="AJ115"/>
  <c r="S114"/>
  <c r="AB115" s="1"/>
  <c r="M114"/>
  <c r="P114" s="1"/>
  <c r="BW114"/>
  <c r="CC114"/>
  <c r="CE114" l="1"/>
  <c r="CG114"/>
  <c r="AT115" s="1"/>
  <c r="L325" i="7"/>
  <c r="G225" i="12" s="1"/>
  <c r="H225" s="1"/>
  <c r="I225" s="1"/>
  <c r="K114" i="13"/>
  <c r="N114" s="1"/>
  <c r="Q114"/>
  <c r="Z115" s="1"/>
  <c r="F325" i="7" s="1"/>
  <c r="CF114" i="13"/>
  <c r="AS115" s="1"/>
  <c r="AX114"/>
  <c r="BA114" s="1"/>
  <c r="BD114" s="1"/>
  <c r="AI115"/>
  <c r="AR115" l="1"/>
  <c r="BH115"/>
  <c r="I115"/>
  <c r="AV115"/>
  <c r="BM115"/>
  <c r="BP115"/>
  <c r="BS115"/>
  <c r="BY115" s="1"/>
  <c r="BU115"/>
  <c r="CA115" s="1"/>
  <c r="BT115"/>
  <c r="BZ115" s="1"/>
  <c r="CJ115"/>
  <c r="CI115"/>
  <c r="CH115"/>
  <c r="J226" i="12"/>
  <c r="AW115" i="13"/>
  <c r="J115"/>
  <c r="BQ115"/>
  <c r="BN115"/>
  <c r="BW115" l="1"/>
  <c r="CC115"/>
  <c r="BV115"/>
  <c r="CB115"/>
  <c r="R115"/>
  <c r="AA116" s="1"/>
  <c r="L115"/>
  <c r="O115" s="1"/>
  <c r="AZ115"/>
  <c r="BC115" s="1"/>
  <c r="AK116"/>
  <c r="M115"/>
  <c r="P115" s="1"/>
  <c r="S115"/>
  <c r="AB116" s="1"/>
  <c r="H326" i="7"/>
  <c r="J326"/>
  <c r="I326"/>
  <c r="G326"/>
  <c r="K326"/>
  <c r="BO115" i="13"/>
  <c r="BL115"/>
  <c r="H115"/>
  <c r="AU115"/>
  <c r="BX115"/>
  <c r="CD115"/>
  <c r="AY115"/>
  <c r="BB115" s="1"/>
  <c r="AJ116"/>
  <c r="CF115" l="1"/>
  <c r="AS116" s="1"/>
  <c r="Q115"/>
  <c r="Z116" s="1"/>
  <c r="F326" i="7" s="1"/>
  <c r="K115" i="13"/>
  <c r="N115" s="1"/>
  <c r="L326" i="7"/>
  <c r="G226" i="12" s="1"/>
  <c r="H226" s="1"/>
  <c r="I226" s="1"/>
  <c r="AX115" i="13"/>
  <c r="BA115" s="1"/>
  <c r="BD115" s="1"/>
  <c r="AI116"/>
  <c r="CG115"/>
  <c r="AT116" s="1"/>
  <c r="CE115"/>
  <c r="AR116" l="1"/>
  <c r="AW116"/>
  <c r="BQ116"/>
  <c r="BN116"/>
  <c r="J116"/>
  <c r="BH116"/>
  <c r="I116"/>
  <c r="AV116"/>
  <c r="BM116"/>
  <c r="BP116"/>
  <c r="BS116"/>
  <c r="BY116" s="1"/>
  <c r="BU116"/>
  <c r="CA116" s="1"/>
  <c r="BT116"/>
  <c r="BZ116" s="1"/>
  <c r="CJ116"/>
  <c r="CI116"/>
  <c r="CH116"/>
  <c r="J227" i="12"/>
  <c r="AY116" i="13" l="1"/>
  <c r="BB116" s="1"/>
  <c r="AJ117"/>
  <c r="BW116"/>
  <c r="CC116"/>
  <c r="BV116"/>
  <c r="CB116"/>
  <c r="R116"/>
  <c r="AA117" s="1"/>
  <c r="L116"/>
  <c r="O116" s="1"/>
  <c r="BL116"/>
  <c r="H116"/>
  <c r="BO116"/>
  <c r="AU116"/>
  <c r="AZ116"/>
  <c r="BC116" s="1"/>
  <c r="AK117"/>
  <c r="BX116"/>
  <c r="CD116"/>
  <c r="J327" i="7"/>
  <c r="G327"/>
  <c r="H327"/>
  <c r="K327"/>
  <c r="I327"/>
  <c r="S116" i="13"/>
  <c r="AB117" s="1"/>
  <c r="M116"/>
  <c r="P116" s="1"/>
  <c r="CE116" l="1"/>
  <c r="Q116"/>
  <c r="Z117" s="1"/>
  <c r="F327" i="7" s="1"/>
  <c r="K116" i="13"/>
  <c r="N116" s="1"/>
  <c r="CG116"/>
  <c r="AT117" s="1"/>
  <c r="L327" i="7"/>
  <c r="G227" i="12" s="1"/>
  <c r="H227" s="1"/>
  <c r="I227" s="1"/>
  <c r="AX116" i="13"/>
  <c r="BA116" s="1"/>
  <c r="BD116" s="1"/>
  <c r="AI117"/>
  <c r="CF116"/>
  <c r="AS117" s="1"/>
  <c r="AR117" l="1"/>
  <c r="BN117"/>
  <c r="J117"/>
  <c r="BQ117"/>
  <c r="AW117"/>
  <c r="I117"/>
  <c r="BM117"/>
  <c r="BP117"/>
  <c r="AV117"/>
  <c r="BH117"/>
  <c r="BU117"/>
  <c r="CA117" s="1"/>
  <c r="BT117"/>
  <c r="BZ117" s="1"/>
  <c r="BS117"/>
  <c r="BY117" s="1"/>
  <c r="CJ117"/>
  <c r="CI117"/>
  <c r="CH117"/>
  <c r="J228" i="12"/>
  <c r="H117" i="13" l="1"/>
  <c r="AU117"/>
  <c r="BL117"/>
  <c r="BO117"/>
  <c r="BW117"/>
  <c r="CC117"/>
  <c r="M117"/>
  <c r="P117" s="1"/>
  <c r="S117"/>
  <c r="AB118" s="1"/>
  <c r="BX117"/>
  <c r="CD117"/>
  <c r="L117"/>
  <c r="O117" s="1"/>
  <c r="R117"/>
  <c r="AA118" s="1"/>
  <c r="BV117"/>
  <c r="CB117"/>
  <c r="K328" i="7"/>
  <c r="H328"/>
  <c r="J328"/>
  <c r="G328"/>
  <c r="I328"/>
  <c r="AY117" i="13"/>
  <c r="BB117" s="1"/>
  <c r="AJ118"/>
  <c r="AZ117"/>
  <c r="BC117" s="1"/>
  <c r="AK118"/>
  <c r="AX117" l="1"/>
  <c r="BA117" s="1"/>
  <c r="BD117" s="1"/>
  <c r="AI118"/>
  <c r="CF117"/>
  <c r="AS118" s="1"/>
  <c r="CE117"/>
  <c r="CG117"/>
  <c r="AT118" s="1"/>
  <c r="K117"/>
  <c r="N117" s="1"/>
  <c r="Q117"/>
  <c r="Z118" s="1"/>
  <c r="F328" i="7" s="1"/>
  <c r="L328"/>
  <c r="G228" i="12" s="1"/>
  <c r="H228" s="1"/>
  <c r="I228" s="1"/>
  <c r="AR118" i="13" l="1"/>
  <c r="BP118"/>
  <c r="AV118"/>
  <c r="BM118"/>
  <c r="I118"/>
  <c r="J118"/>
  <c r="BN118"/>
  <c r="AW118"/>
  <c r="BQ118"/>
  <c r="BH118"/>
  <c r="BT118"/>
  <c r="BZ118" s="1"/>
  <c r="BU118"/>
  <c r="CA118" s="1"/>
  <c r="BS118"/>
  <c r="BY118" s="1"/>
  <c r="CJ118"/>
  <c r="CI118"/>
  <c r="CH118"/>
  <c r="J229" i="12"/>
  <c r="BV118" i="13" l="1"/>
  <c r="CB118"/>
  <c r="AY118"/>
  <c r="BB118" s="1"/>
  <c r="AJ119"/>
  <c r="AZ118"/>
  <c r="BC118" s="1"/>
  <c r="AK119"/>
  <c r="BW118"/>
  <c r="CC118"/>
  <c r="S118"/>
  <c r="AB119" s="1"/>
  <c r="M118"/>
  <c r="P118" s="1"/>
  <c r="H329" i="7"/>
  <c r="K329"/>
  <c r="J329"/>
  <c r="I329"/>
  <c r="G329"/>
  <c r="BX118" i="13"/>
  <c r="CD118"/>
  <c r="H118"/>
  <c r="AU118"/>
  <c r="BL118"/>
  <c r="BO118"/>
  <c r="R118"/>
  <c r="AA119" s="1"/>
  <c r="L118"/>
  <c r="O118" s="1"/>
  <c r="CG118" l="1"/>
  <c r="AT119" s="1"/>
  <c r="CF118"/>
  <c r="AS119" s="1"/>
  <c r="CE118"/>
  <c r="Q118"/>
  <c r="Z119" s="1"/>
  <c r="F329" i="7" s="1"/>
  <c r="K118" i="13"/>
  <c r="N118" s="1"/>
  <c r="AX118"/>
  <c r="BA118" s="1"/>
  <c r="BD118" s="1"/>
  <c r="AI119"/>
  <c r="AR119" s="1"/>
  <c r="L329" i="7"/>
  <c r="G229" i="12" s="1"/>
  <c r="H229" s="1"/>
  <c r="I229" s="1"/>
  <c r="AW119" i="13" l="1"/>
  <c r="BN119"/>
  <c r="J119"/>
  <c r="BQ119"/>
  <c r="BU119"/>
  <c r="CA119" s="1"/>
  <c r="BS119"/>
  <c r="BY119" s="1"/>
  <c r="BT119"/>
  <c r="BZ119" s="1"/>
  <c r="CJ119"/>
  <c r="CI119"/>
  <c r="CH119"/>
  <c r="J230" i="12"/>
  <c r="BH119" i="13"/>
  <c r="BP119"/>
  <c r="AV119"/>
  <c r="BM119"/>
  <c r="I119"/>
  <c r="R119" l="1"/>
  <c r="AA120" s="1"/>
  <c r="L119"/>
  <c r="O119" s="1"/>
  <c r="K330" i="7"/>
  <c r="J330"/>
  <c r="G330"/>
  <c r="H330"/>
  <c r="I330"/>
  <c r="BW119" i="13"/>
  <c r="CC119"/>
  <c r="BV119"/>
  <c r="CB119"/>
  <c r="M119"/>
  <c r="P119" s="1"/>
  <c r="S119"/>
  <c r="AB120" s="1"/>
  <c r="H119"/>
  <c r="BO119"/>
  <c r="AU119"/>
  <c r="BL119"/>
  <c r="AY119"/>
  <c r="BB119" s="1"/>
  <c r="AJ120"/>
  <c r="BX119"/>
  <c r="CD119"/>
  <c r="AZ119"/>
  <c r="BC119" s="1"/>
  <c r="AK120"/>
  <c r="CG119" l="1"/>
  <c r="AT120" s="1"/>
  <c r="L330" i="7"/>
  <c r="G230" i="12" s="1"/>
  <c r="H230" s="1"/>
  <c r="I230" s="1"/>
  <c r="K119" i="13"/>
  <c r="N119" s="1"/>
  <c r="Q119"/>
  <c r="Z120" s="1"/>
  <c r="F330" i="7" s="1"/>
  <c r="AX119" i="13"/>
  <c r="BA119" s="1"/>
  <c r="BD119" s="1"/>
  <c r="AI120"/>
  <c r="CF119"/>
  <c r="AS120" s="1"/>
  <c r="CE119"/>
  <c r="AR120" l="1"/>
  <c r="BS120"/>
  <c r="BY120" s="1"/>
  <c r="BU120"/>
  <c r="CA120" s="1"/>
  <c r="BT120"/>
  <c r="BZ120" s="1"/>
  <c r="CJ120"/>
  <c r="CI120"/>
  <c r="CH120"/>
  <c r="J231" i="12"/>
  <c r="J120" i="13"/>
  <c r="AW120"/>
  <c r="BN120"/>
  <c r="BQ120"/>
  <c r="BP120"/>
  <c r="BM120"/>
  <c r="AV120"/>
  <c r="I120"/>
  <c r="BH120"/>
  <c r="H331" i="7" l="1"/>
  <c r="I331"/>
  <c r="G331"/>
  <c r="J331"/>
  <c r="K331"/>
  <c r="BL120" i="13"/>
  <c r="AU120"/>
  <c r="H120"/>
  <c r="BO120"/>
  <c r="M120"/>
  <c r="P120" s="1"/>
  <c r="S120"/>
  <c r="AB121" s="1"/>
  <c r="BX120"/>
  <c r="CD120"/>
  <c r="R120"/>
  <c r="AA121" s="1"/>
  <c r="L120"/>
  <c r="O120" s="1"/>
  <c r="AZ120"/>
  <c r="BC120" s="1"/>
  <c r="AK121"/>
  <c r="BV120"/>
  <c r="CB120"/>
  <c r="AY120"/>
  <c r="BB120" s="1"/>
  <c r="AJ121"/>
  <c r="BW120"/>
  <c r="CC120"/>
  <c r="CG120" l="1"/>
  <c r="AT121" s="1"/>
  <c r="CE120"/>
  <c r="CF120"/>
  <c r="AS121" s="1"/>
  <c r="K120"/>
  <c r="N120" s="1"/>
  <c r="Q120"/>
  <c r="Z121" s="1"/>
  <c r="F331" i="7" s="1"/>
  <c r="AX120" i="13"/>
  <c r="BA120" s="1"/>
  <c r="BD120" s="1"/>
  <c r="AI121"/>
  <c r="L331" i="7"/>
  <c r="G231" i="12" s="1"/>
  <c r="H231" s="1"/>
  <c r="I231" s="1"/>
  <c r="AR121" i="13" l="1"/>
  <c r="BH121"/>
  <c r="AW121"/>
  <c r="J121"/>
  <c r="BN121"/>
  <c r="BQ121"/>
  <c r="BT121"/>
  <c r="BZ121" s="1"/>
  <c r="BS121"/>
  <c r="BY121" s="1"/>
  <c r="BU121"/>
  <c r="CA121" s="1"/>
  <c r="CJ121"/>
  <c r="CI121"/>
  <c r="CH121"/>
  <c r="J232" i="12"/>
  <c r="I121" i="13"/>
  <c r="AV121"/>
  <c r="BM121"/>
  <c r="BP121"/>
  <c r="BW121" l="1"/>
  <c r="CC121"/>
  <c r="AZ121"/>
  <c r="BC121" s="1"/>
  <c r="AK122"/>
  <c r="S121"/>
  <c r="AB122" s="1"/>
  <c r="M121"/>
  <c r="P121" s="1"/>
  <c r="AY121"/>
  <c r="BB121" s="1"/>
  <c r="AJ122"/>
  <c r="BX121"/>
  <c r="CD121"/>
  <c r="BO121"/>
  <c r="H121"/>
  <c r="BL121"/>
  <c r="AU121"/>
  <c r="R121"/>
  <c r="AA122" s="1"/>
  <c r="L121"/>
  <c r="O121" s="1"/>
  <c r="BV121"/>
  <c r="CB121"/>
  <c r="K332" i="7"/>
  <c r="G332"/>
  <c r="J332"/>
  <c r="I332"/>
  <c r="H332"/>
  <c r="CF121" i="13" l="1"/>
  <c r="AS122" s="1"/>
  <c r="K121"/>
  <c r="N121" s="1"/>
  <c r="Q121"/>
  <c r="Z122" s="1"/>
  <c r="F332" i="7" s="1"/>
  <c r="L332"/>
  <c r="G232" i="12" s="1"/>
  <c r="H232" s="1"/>
  <c r="I232" s="1"/>
  <c r="AX121" i="13"/>
  <c r="BA121" s="1"/>
  <c r="BD121" s="1"/>
  <c r="AI122"/>
  <c r="CE121"/>
  <c r="CG121"/>
  <c r="AT122" s="1"/>
  <c r="AR122" l="1"/>
  <c r="J122"/>
  <c r="BQ122"/>
  <c r="AW122"/>
  <c r="BN122"/>
  <c r="BH122"/>
  <c r="BM122"/>
  <c r="AV122"/>
  <c r="I122"/>
  <c r="BP122"/>
  <c r="BS122"/>
  <c r="BY122" s="1"/>
  <c r="BU122"/>
  <c r="CA122" s="1"/>
  <c r="BT122"/>
  <c r="BZ122" s="1"/>
  <c r="CJ122"/>
  <c r="CI122"/>
  <c r="CH122"/>
  <c r="J233" i="12"/>
  <c r="AU122" i="13" l="1"/>
  <c r="BL122"/>
  <c r="BO122"/>
  <c r="H122"/>
  <c r="AY122"/>
  <c r="BB122" s="1"/>
  <c r="AJ123"/>
  <c r="BV122"/>
  <c r="CB122"/>
  <c r="R122"/>
  <c r="AA123" s="1"/>
  <c r="L122"/>
  <c r="O122" s="1"/>
  <c r="AZ122"/>
  <c r="BC122" s="1"/>
  <c r="AK123"/>
  <c r="S122"/>
  <c r="AB123" s="1"/>
  <c r="M122"/>
  <c r="P122" s="1"/>
  <c r="BW122"/>
  <c r="CC122"/>
  <c r="BX122"/>
  <c r="CD122"/>
  <c r="K333" i="7"/>
  <c r="H333"/>
  <c r="J333"/>
  <c r="G333"/>
  <c r="I333"/>
  <c r="CF122" i="13" l="1"/>
  <c r="AS123" s="1"/>
  <c r="CE122"/>
  <c r="L333" i="7"/>
  <c r="G233" i="12" s="1"/>
  <c r="H233" s="1"/>
  <c r="I233" s="1"/>
  <c r="CG122" i="13"/>
  <c r="AT123" s="1"/>
  <c r="AX122"/>
  <c r="BA122" s="1"/>
  <c r="BD122" s="1"/>
  <c r="AI123"/>
  <c r="AR123" s="1"/>
  <c r="Q122"/>
  <c r="Z123" s="1"/>
  <c r="F333" i="7" s="1"/>
  <c r="K122" i="13"/>
  <c r="N122" s="1"/>
  <c r="I123" l="1"/>
  <c r="AV123"/>
  <c r="BM123"/>
  <c r="BP123"/>
  <c r="BT123"/>
  <c r="BZ123" s="1"/>
  <c r="BS123"/>
  <c r="BY123" s="1"/>
  <c r="BU123"/>
  <c r="CA123" s="1"/>
  <c r="CJ123"/>
  <c r="CI123"/>
  <c r="CH123"/>
  <c r="J234" i="12"/>
  <c r="BQ123" i="13"/>
  <c r="BN123"/>
  <c r="J123"/>
  <c r="AW123"/>
  <c r="BH123"/>
  <c r="AY123" l="1"/>
  <c r="BB123" s="1"/>
  <c r="AJ124"/>
  <c r="BL123"/>
  <c r="AU123"/>
  <c r="BO123"/>
  <c r="H123"/>
  <c r="BX123"/>
  <c r="CD123"/>
  <c r="AZ123"/>
  <c r="BC123" s="1"/>
  <c r="AK124"/>
  <c r="BW123"/>
  <c r="CC123"/>
  <c r="L123"/>
  <c r="O123" s="1"/>
  <c r="R123"/>
  <c r="AA124" s="1"/>
  <c r="G334" i="7"/>
  <c r="K334"/>
  <c r="H334"/>
  <c r="J334"/>
  <c r="I334"/>
  <c r="BV123" i="13"/>
  <c r="CB123"/>
  <c r="M123"/>
  <c r="P123" s="1"/>
  <c r="S123"/>
  <c r="AB124" s="1"/>
  <c r="CE123" l="1"/>
  <c r="CG123"/>
  <c r="AT124" s="1"/>
  <c r="L334" i="7"/>
  <c r="G234" i="12" s="1"/>
  <c r="H234" s="1"/>
  <c r="I234" s="1"/>
  <c r="Q123" i="13"/>
  <c r="Z124" s="1"/>
  <c r="F334" i="7" s="1"/>
  <c r="K123" i="13"/>
  <c r="N123" s="1"/>
  <c r="AX123"/>
  <c r="BA123" s="1"/>
  <c r="BD123" s="1"/>
  <c r="AI124"/>
  <c r="CF123"/>
  <c r="AS124" s="1"/>
  <c r="AR124" l="1"/>
  <c r="BM124"/>
  <c r="AV124"/>
  <c r="I124"/>
  <c r="BP124"/>
  <c r="BS124"/>
  <c r="BY124" s="1"/>
  <c r="BU124"/>
  <c r="CA124" s="1"/>
  <c r="BT124"/>
  <c r="BZ124" s="1"/>
  <c r="CJ124"/>
  <c r="CI124"/>
  <c r="CH124"/>
  <c r="J235" i="12"/>
  <c r="BH124" i="13"/>
  <c r="BN124"/>
  <c r="AW124"/>
  <c r="BQ124"/>
  <c r="J124"/>
  <c r="BO124" l="1"/>
  <c r="H124"/>
  <c r="AU124"/>
  <c r="BL124"/>
  <c r="AY124"/>
  <c r="BB124" s="1"/>
  <c r="AJ125"/>
  <c r="BW124"/>
  <c r="CC124"/>
  <c r="L124"/>
  <c r="O124" s="1"/>
  <c r="R124"/>
  <c r="AA125" s="1"/>
  <c r="M124"/>
  <c r="P124" s="1"/>
  <c r="S124"/>
  <c r="AB125" s="1"/>
  <c r="G335" i="7"/>
  <c r="J335"/>
  <c r="I335"/>
  <c r="H335"/>
  <c r="K335"/>
  <c r="BX124" i="13"/>
  <c r="CD124"/>
  <c r="BV124"/>
  <c r="CB124"/>
  <c r="AZ124"/>
  <c r="BC124" s="1"/>
  <c r="AK125"/>
  <c r="CG124" l="1"/>
  <c r="AT125" s="1"/>
  <c r="CE124"/>
  <c r="L335" i="7"/>
  <c r="G235" i="12" s="1"/>
  <c r="H235" s="1"/>
  <c r="I235" s="1"/>
  <c r="Q124" i="13"/>
  <c r="Z125" s="1"/>
  <c r="F335" i="7" s="1"/>
  <c r="K124" i="13"/>
  <c r="N124" s="1"/>
  <c r="AX124"/>
  <c r="BA124" s="1"/>
  <c r="BD124" s="1"/>
  <c r="AI125"/>
  <c r="CF124"/>
  <c r="AS125" s="1"/>
  <c r="AR125" l="1"/>
  <c r="BQ125"/>
  <c r="AW125"/>
  <c r="BN125"/>
  <c r="J125"/>
  <c r="BH125"/>
  <c r="BS125"/>
  <c r="BY125" s="1"/>
  <c r="BU125"/>
  <c r="CA125" s="1"/>
  <c r="BT125"/>
  <c r="BZ125" s="1"/>
  <c r="CJ125"/>
  <c r="CI125"/>
  <c r="CH125"/>
  <c r="J236" i="12"/>
  <c r="AV125" i="13"/>
  <c r="BM125"/>
  <c r="BP125"/>
  <c r="I125"/>
  <c r="L125" l="1"/>
  <c r="O125" s="1"/>
  <c r="R125"/>
  <c r="AA126" s="1"/>
  <c r="BL125"/>
  <c r="AU125"/>
  <c r="H125"/>
  <c r="BO125"/>
  <c r="BW125"/>
  <c r="CC125"/>
  <c r="AZ125"/>
  <c r="BC125" s="1"/>
  <c r="AK126"/>
  <c r="BV125"/>
  <c r="CB125"/>
  <c r="BX125"/>
  <c r="CD125"/>
  <c r="AY125"/>
  <c r="BB125" s="1"/>
  <c r="AJ126"/>
  <c r="G336" i="7"/>
  <c r="H336"/>
  <c r="I336"/>
  <c r="J336"/>
  <c r="K336"/>
  <c r="M125" i="13"/>
  <c r="P125" s="1"/>
  <c r="S125"/>
  <c r="AB126" s="1"/>
  <c r="CE125" l="1"/>
  <c r="CF125"/>
  <c r="AS126" s="1"/>
  <c r="CG125"/>
  <c r="AT126" s="1"/>
  <c r="K125"/>
  <c r="N125" s="1"/>
  <c r="Q125"/>
  <c r="Z126" s="1"/>
  <c r="F336" i="7" s="1"/>
  <c r="L336"/>
  <c r="G236" i="12" s="1"/>
  <c r="H236" s="1"/>
  <c r="I236" s="1"/>
  <c r="AX125" i="13"/>
  <c r="BA125" s="1"/>
  <c r="BD125" s="1"/>
  <c r="AI126"/>
  <c r="AR126" l="1"/>
  <c r="I126"/>
  <c r="BM126"/>
  <c r="AV126"/>
  <c r="BP126"/>
  <c r="BS126"/>
  <c r="BY126" s="1"/>
  <c r="BU126"/>
  <c r="CA126" s="1"/>
  <c r="BT126"/>
  <c r="BZ126" s="1"/>
  <c r="CJ126"/>
  <c r="CI126"/>
  <c r="CH126"/>
  <c r="J237" i="12"/>
  <c r="J126" i="13"/>
  <c r="BN126"/>
  <c r="AW126"/>
  <c r="BQ126"/>
  <c r="BH126"/>
  <c r="BW126" l="1"/>
  <c r="CC126"/>
  <c r="L126"/>
  <c r="O126" s="1"/>
  <c r="R126"/>
  <c r="AA127" s="1"/>
  <c r="S126"/>
  <c r="AB127" s="1"/>
  <c r="M126"/>
  <c r="P126" s="1"/>
  <c r="BX126"/>
  <c r="CD126"/>
  <c r="G337" i="7"/>
  <c r="I337"/>
  <c r="K337"/>
  <c r="J337"/>
  <c r="H337"/>
  <c r="AY126" i="13"/>
  <c r="BB126" s="1"/>
  <c r="AJ127"/>
  <c r="BO126"/>
  <c r="BL126"/>
  <c r="AU126"/>
  <c r="H126"/>
  <c r="AZ126"/>
  <c r="BC126" s="1"/>
  <c r="AK127"/>
  <c r="BV126"/>
  <c r="CB126"/>
  <c r="CE126" l="1"/>
  <c r="AX126"/>
  <c r="BA126" s="1"/>
  <c r="BD126" s="1"/>
  <c r="AI127"/>
  <c r="CF126"/>
  <c r="AS127" s="1"/>
  <c r="CG126"/>
  <c r="AT127" s="1"/>
  <c r="L337" i="7"/>
  <c r="G237" i="12" s="1"/>
  <c r="H237" s="1"/>
  <c r="I237" s="1"/>
  <c r="Q126" i="13"/>
  <c r="Z127" s="1"/>
  <c r="F337" i="7" s="1"/>
  <c r="K126" i="13"/>
  <c r="N126" s="1"/>
  <c r="AR127" l="1"/>
  <c r="BT127"/>
  <c r="BZ127" s="1"/>
  <c r="BS127"/>
  <c r="BY127" s="1"/>
  <c r="BU127"/>
  <c r="CA127" s="1"/>
  <c r="CJ127"/>
  <c r="CI127"/>
  <c r="CH127"/>
  <c r="J238" i="12"/>
  <c r="BP127" i="13"/>
  <c r="AV127"/>
  <c r="BM127"/>
  <c r="I127"/>
  <c r="BH127"/>
  <c r="BN127"/>
  <c r="AW127"/>
  <c r="J127"/>
  <c r="BQ127"/>
  <c r="S127" l="1"/>
  <c r="AB128" s="1"/>
  <c r="M127"/>
  <c r="P127" s="1"/>
  <c r="J338" i="7"/>
  <c r="K338"/>
  <c r="I338"/>
  <c r="G338"/>
  <c r="H338"/>
  <c r="BO127" i="13"/>
  <c r="AU127"/>
  <c r="H127"/>
  <c r="BL127"/>
  <c r="AZ127"/>
  <c r="BC127" s="1"/>
  <c r="AK128"/>
  <c r="R127"/>
  <c r="AA128" s="1"/>
  <c r="L127"/>
  <c r="O127" s="1"/>
  <c r="BV127"/>
  <c r="CB127"/>
  <c r="BX127"/>
  <c r="CD127"/>
  <c r="AY127"/>
  <c r="BB127" s="1"/>
  <c r="AJ128"/>
  <c r="BW127"/>
  <c r="CC127"/>
  <c r="CE127" l="1"/>
  <c r="CG127"/>
  <c r="AT128" s="1"/>
  <c r="AX127"/>
  <c r="BA127" s="1"/>
  <c r="BD127" s="1"/>
  <c r="AI128"/>
  <c r="K127"/>
  <c r="N127" s="1"/>
  <c r="Q127"/>
  <c r="Z128" s="1"/>
  <c r="F338" i="7" s="1"/>
  <c r="L338"/>
  <c r="G238" i="12" s="1"/>
  <c r="H238" s="1"/>
  <c r="I238" s="1"/>
  <c r="CF127" i="13"/>
  <c r="AS128" s="1"/>
  <c r="AR128" l="1"/>
  <c r="BH128"/>
  <c r="J128"/>
  <c r="BQ128"/>
  <c r="AW128"/>
  <c r="BN128"/>
  <c r="BT128"/>
  <c r="BZ128" s="1"/>
  <c r="BU128"/>
  <c r="CA128" s="1"/>
  <c r="BS128"/>
  <c r="BY128" s="1"/>
  <c r="CJ128"/>
  <c r="CI128"/>
  <c r="CH128"/>
  <c r="J239" i="12"/>
  <c r="I128" i="13"/>
  <c r="BM128"/>
  <c r="BP128"/>
  <c r="AV128"/>
  <c r="AY128" l="1"/>
  <c r="BB128" s="1"/>
  <c r="AJ129"/>
  <c r="BW128"/>
  <c r="CC128"/>
  <c r="AZ128"/>
  <c r="BC128" s="1"/>
  <c r="AK129"/>
  <c r="L128"/>
  <c r="O128" s="1"/>
  <c r="R128"/>
  <c r="AA129" s="1"/>
  <c r="BV128"/>
  <c r="CB128"/>
  <c r="G339" i="7"/>
  <c r="J339"/>
  <c r="I339"/>
  <c r="H339"/>
  <c r="K339"/>
  <c r="S128" i="13"/>
  <c r="AB129" s="1"/>
  <c r="M128"/>
  <c r="P128" s="1"/>
  <c r="BX128"/>
  <c r="CD128"/>
  <c r="H128"/>
  <c r="BL128"/>
  <c r="BO128"/>
  <c r="AU128"/>
  <c r="CG128" l="1"/>
  <c r="AT129" s="1"/>
  <c r="K128"/>
  <c r="N128" s="1"/>
  <c r="Q128"/>
  <c r="Z129" s="1"/>
  <c r="F339" i="7" s="1"/>
  <c r="CF128" i="13"/>
  <c r="AS129" s="1"/>
  <c r="AX128"/>
  <c r="BA128" s="1"/>
  <c r="BD128" s="1"/>
  <c r="AI129"/>
  <c r="L339" i="7"/>
  <c r="G239" i="12" s="1"/>
  <c r="H239" s="1"/>
  <c r="I239" s="1"/>
  <c r="CE128" i="13"/>
  <c r="AR129" l="1"/>
  <c r="BT129"/>
  <c r="BZ129" s="1"/>
  <c r="BU129"/>
  <c r="CA129" s="1"/>
  <c r="BS129"/>
  <c r="BY129" s="1"/>
  <c r="CJ129"/>
  <c r="CI129"/>
  <c r="CH129"/>
  <c r="J240" i="12"/>
  <c r="BP129" i="13"/>
  <c r="BM129"/>
  <c r="I129"/>
  <c r="AV129"/>
  <c r="BH129"/>
  <c r="BQ129"/>
  <c r="BN129"/>
  <c r="AW129"/>
  <c r="J129"/>
  <c r="J340" i="7" l="1"/>
  <c r="H340"/>
  <c r="I340"/>
  <c r="K340"/>
  <c r="G340"/>
  <c r="BX129" i="13"/>
  <c r="CD129"/>
  <c r="AZ129"/>
  <c r="BC129" s="1"/>
  <c r="AK130"/>
  <c r="M129"/>
  <c r="P129" s="1"/>
  <c r="S129"/>
  <c r="AB130" s="1"/>
  <c r="AY129"/>
  <c r="BB129" s="1"/>
  <c r="AJ130"/>
  <c r="BW129"/>
  <c r="CC129"/>
  <c r="BV129"/>
  <c r="CB129"/>
  <c r="BO129"/>
  <c r="H129"/>
  <c r="AU129"/>
  <c r="BL129"/>
  <c r="R129"/>
  <c r="AA130" s="1"/>
  <c r="L129"/>
  <c r="O129" s="1"/>
  <c r="CF129" l="1"/>
  <c r="AS130" s="1"/>
  <c r="CG129"/>
  <c r="AT130" s="1"/>
  <c r="CE129"/>
  <c r="L340" i="7"/>
  <c r="G240" i="12" s="1"/>
  <c r="H240" s="1"/>
  <c r="I240" s="1"/>
  <c r="Q129" i="13"/>
  <c r="Z130" s="1"/>
  <c r="F340" i="7" s="1"/>
  <c r="K129" i="13"/>
  <c r="N129" s="1"/>
  <c r="AX129"/>
  <c r="BA129" s="1"/>
  <c r="BD129" s="1"/>
  <c r="AI130"/>
  <c r="AR130" l="1"/>
  <c r="BH130"/>
  <c r="BN130"/>
  <c r="J130"/>
  <c r="BQ130"/>
  <c r="AW130"/>
  <c r="BM130"/>
  <c r="BP130"/>
  <c r="AV130"/>
  <c r="I130"/>
  <c r="BU130"/>
  <c r="CA130" s="1"/>
  <c r="BS130"/>
  <c r="BY130" s="1"/>
  <c r="BT130"/>
  <c r="BZ130" s="1"/>
  <c r="CJ130"/>
  <c r="CI130"/>
  <c r="CH130"/>
  <c r="J241" i="12"/>
  <c r="AZ130" i="13" l="1"/>
  <c r="BC130" s="1"/>
  <c r="AK131"/>
  <c r="BO130"/>
  <c r="BL130"/>
  <c r="H130"/>
  <c r="AU130"/>
  <c r="BV130"/>
  <c r="CB130"/>
  <c r="G341" i="7"/>
  <c r="K341"/>
  <c r="J341"/>
  <c r="I341"/>
  <c r="H341"/>
  <c r="AY130" i="13"/>
  <c r="BB130" s="1"/>
  <c r="AJ131"/>
  <c r="BW130"/>
  <c r="CC130"/>
  <c r="BX130"/>
  <c r="CD130"/>
  <c r="L130"/>
  <c r="O130" s="1"/>
  <c r="R130"/>
  <c r="AA131" s="1"/>
  <c r="M130"/>
  <c r="P130" s="1"/>
  <c r="S130"/>
  <c r="AB131" s="1"/>
  <c r="AX130" l="1"/>
  <c r="BA130" s="1"/>
  <c r="BD130" s="1"/>
  <c r="AI131"/>
  <c r="K130"/>
  <c r="N130" s="1"/>
  <c r="Q130"/>
  <c r="Z131" s="1"/>
  <c r="F341" i="7" s="1"/>
  <c r="CG130" i="13"/>
  <c r="AT131" s="1"/>
  <c r="L341" i="7"/>
  <c r="G241" i="12" s="1"/>
  <c r="H241" s="1"/>
  <c r="I241" s="1"/>
  <c r="CF130" i="13"/>
  <c r="AS131" s="1"/>
  <c r="CE130"/>
  <c r="AR131" l="1"/>
  <c r="BN131"/>
  <c r="AW131"/>
  <c r="J131"/>
  <c r="BQ131"/>
  <c r="BH131"/>
  <c r="BP131"/>
  <c r="BM131"/>
  <c r="I131"/>
  <c r="AV131"/>
  <c r="BU131"/>
  <c r="CA131" s="1"/>
  <c r="BT131"/>
  <c r="BZ131" s="1"/>
  <c r="BS131"/>
  <c r="BY131" s="1"/>
  <c r="CJ131"/>
  <c r="CI131"/>
  <c r="CH131"/>
  <c r="J242" i="12"/>
  <c r="I342" i="7" l="1"/>
  <c r="J342"/>
  <c r="H342"/>
  <c r="K342"/>
  <c r="G342"/>
  <c r="BV131" i="13"/>
  <c r="CB131"/>
  <c r="M131"/>
  <c r="P131" s="1"/>
  <c r="S131"/>
  <c r="AB132" s="1"/>
  <c r="BX131"/>
  <c r="CD131"/>
  <c r="L131"/>
  <c r="O131" s="1"/>
  <c r="R131"/>
  <c r="AA132" s="1"/>
  <c r="BW131"/>
  <c r="CC131"/>
  <c r="AY131"/>
  <c r="BB131" s="1"/>
  <c r="AJ132"/>
  <c r="AZ131"/>
  <c r="BC131" s="1"/>
  <c r="AK132"/>
  <c r="H131"/>
  <c r="BL131"/>
  <c r="BO131"/>
  <c r="AU131"/>
  <c r="CF131" l="1"/>
  <c r="AS132" s="1"/>
  <c r="AX131"/>
  <c r="BA131" s="1"/>
  <c r="BD131" s="1"/>
  <c r="AI132"/>
  <c r="Q131"/>
  <c r="Z132" s="1"/>
  <c r="F342" i="7" s="1"/>
  <c r="K131" i="13"/>
  <c r="N131" s="1"/>
  <c r="L342" i="7"/>
  <c r="G242" i="12" s="1"/>
  <c r="H242" s="1"/>
  <c r="I242" s="1"/>
  <c r="CG131" i="13"/>
  <c r="AT132" s="1"/>
  <c r="CE131"/>
  <c r="AR132" l="1"/>
  <c r="BN132"/>
  <c r="J132"/>
  <c r="AW132"/>
  <c r="BQ132"/>
  <c r="BH132"/>
  <c r="BS132"/>
  <c r="BY132" s="1"/>
  <c r="BT132"/>
  <c r="BZ132" s="1"/>
  <c r="BU132"/>
  <c r="CA132" s="1"/>
  <c r="CJ132"/>
  <c r="CI132"/>
  <c r="CH132"/>
  <c r="J243" i="12"/>
  <c r="I132" i="13"/>
  <c r="AV132"/>
  <c r="BP132"/>
  <c r="BM132"/>
  <c r="BW132" l="1"/>
  <c r="CC132"/>
  <c r="H132"/>
  <c r="BO132"/>
  <c r="AU132"/>
  <c r="BL132"/>
  <c r="R132"/>
  <c r="AA133" s="1"/>
  <c r="L132"/>
  <c r="O132" s="1"/>
  <c r="BX132"/>
  <c r="CD132"/>
  <c r="I343" i="7"/>
  <c r="H343"/>
  <c r="G343"/>
  <c r="K343"/>
  <c r="J343"/>
  <c r="M132" i="13"/>
  <c r="P132" s="1"/>
  <c r="S132"/>
  <c r="AB133" s="1"/>
  <c r="AY132"/>
  <c r="BB132" s="1"/>
  <c r="AJ133"/>
  <c r="BV132"/>
  <c r="CB132"/>
  <c r="AZ132"/>
  <c r="BC132" s="1"/>
  <c r="AK133"/>
  <c r="CE132" l="1"/>
  <c r="AX132"/>
  <c r="BA132" s="1"/>
  <c r="BD132" s="1"/>
  <c r="AI133"/>
  <c r="L343" i="7"/>
  <c r="G243" i="12" s="1"/>
  <c r="H243" s="1"/>
  <c r="I243" s="1"/>
  <c r="K132" i="13"/>
  <c r="N132" s="1"/>
  <c r="Q132"/>
  <c r="Z133" s="1"/>
  <c r="F343" i="7" s="1"/>
  <c r="CF132" i="13"/>
  <c r="AS133" s="1"/>
  <c r="CG132"/>
  <c r="AT133" s="1"/>
  <c r="AR133" l="1"/>
  <c r="I133"/>
  <c r="AV133"/>
  <c r="BM133"/>
  <c r="BP133"/>
  <c r="BN133"/>
  <c r="AW133"/>
  <c r="BQ133"/>
  <c r="J133"/>
  <c r="BH133"/>
  <c r="BS133"/>
  <c r="BY133" s="1"/>
  <c r="BT133"/>
  <c r="BZ133" s="1"/>
  <c r="BU133"/>
  <c r="CA133" s="1"/>
  <c r="CJ133"/>
  <c r="CI133"/>
  <c r="CH133"/>
  <c r="J244" i="12"/>
  <c r="AU133" i="13" l="1"/>
  <c r="BO133"/>
  <c r="BL133"/>
  <c r="H133"/>
  <c r="M133"/>
  <c r="P133" s="1"/>
  <c r="S133"/>
  <c r="AB134" s="1"/>
  <c r="BX133"/>
  <c r="CD133"/>
  <c r="BV133"/>
  <c r="CB133"/>
  <c r="G344" i="7"/>
  <c r="H344"/>
  <c r="J344"/>
  <c r="K344"/>
  <c r="I344"/>
  <c r="AZ133" i="13"/>
  <c r="BC133" s="1"/>
  <c r="AK134"/>
  <c r="AY133"/>
  <c r="BB133" s="1"/>
  <c r="AJ134"/>
  <c r="BW133"/>
  <c r="CC133"/>
  <c r="R133"/>
  <c r="AA134" s="1"/>
  <c r="L133"/>
  <c r="O133" s="1"/>
  <c r="CF133" l="1"/>
  <c r="AS134" s="1"/>
  <c r="CE133"/>
  <c r="CG133"/>
  <c r="AT134" s="1"/>
  <c r="AX133"/>
  <c r="BA133" s="1"/>
  <c r="BD133" s="1"/>
  <c r="AI134"/>
  <c r="L344" i="7"/>
  <c r="G244" i="12" s="1"/>
  <c r="H244" s="1"/>
  <c r="I244" s="1"/>
  <c r="K133" i="13"/>
  <c r="N133" s="1"/>
  <c r="Q133"/>
  <c r="Z134" s="1"/>
  <c r="F344" i="7" s="1"/>
  <c r="AR134" i="13" l="1"/>
  <c r="I134"/>
  <c r="AV134"/>
  <c r="BM134"/>
  <c r="BP134"/>
  <c r="BH134"/>
  <c r="J134"/>
  <c r="BQ134"/>
  <c r="BN134"/>
  <c r="AW134"/>
  <c r="BU134"/>
  <c r="CA134" s="1"/>
  <c r="BS134"/>
  <c r="BY134" s="1"/>
  <c r="BT134"/>
  <c r="BZ134" s="1"/>
  <c r="CJ134"/>
  <c r="CI134"/>
  <c r="CH134"/>
  <c r="J245" i="12"/>
  <c r="M134" i="13" l="1"/>
  <c r="P134" s="1"/>
  <c r="S134"/>
  <c r="AB135" s="1"/>
  <c r="R134"/>
  <c r="AA135" s="1"/>
  <c r="L134"/>
  <c r="O134" s="1"/>
  <c r="BV134"/>
  <c r="CB134"/>
  <c r="AY134"/>
  <c r="BB134" s="1"/>
  <c r="AJ135"/>
  <c r="BX134"/>
  <c r="CD134"/>
  <c r="BW134"/>
  <c r="CC134"/>
  <c r="H134"/>
  <c r="BO134"/>
  <c r="AU134"/>
  <c r="BL134"/>
  <c r="AZ134"/>
  <c r="BC134" s="1"/>
  <c r="AK135"/>
  <c r="J345" i="7"/>
  <c r="K345"/>
  <c r="G345"/>
  <c r="H345"/>
  <c r="I345"/>
  <c r="CG134" i="13" l="1"/>
  <c r="AT135" s="1"/>
  <c r="CF134"/>
  <c r="AS135" s="1"/>
  <c r="Q134"/>
  <c r="Z135" s="1"/>
  <c r="F345" i="7" s="1"/>
  <c r="K134" i="13"/>
  <c r="N134" s="1"/>
  <c r="L345" i="7"/>
  <c r="G245" i="12" s="1"/>
  <c r="H245" s="1"/>
  <c r="I245" s="1"/>
  <c r="AX134" i="13"/>
  <c r="BA134" s="1"/>
  <c r="BD134" s="1"/>
  <c r="AI135"/>
  <c r="CE134"/>
  <c r="AR135" l="1"/>
  <c r="BH135"/>
  <c r="BP135"/>
  <c r="AV135"/>
  <c r="I135"/>
  <c r="BM135"/>
  <c r="BQ135"/>
  <c r="BN135"/>
  <c r="J135"/>
  <c r="AW135"/>
  <c r="BT135"/>
  <c r="BZ135" s="1"/>
  <c r="BS135"/>
  <c r="BY135" s="1"/>
  <c r="BU135"/>
  <c r="CA135" s="1"/>
  <c r="CJ135"/>
  <c r="CI135"/>
  <c r="CH135"/>
  <c r="J246" i="12"/>
  <c r="I346" i="7" l="1"/>
  <c r="H346"/>
  <c r="G346"/>
  <c r="J346"/>
  <c r="K346"/>
  <c r="S135" i="13"/>
  <c r="AB136" s="1"/>
  <c r="M135"/>
  <c r="P135" s="1"/>
  <c r="R135"/>
  <c r="AA136" s="1"/>
  <c r="L135"/>
  <c r="O135" s="1"/>
  <c r="BL135"/>
  <c r="AU135"/>
  <c r="H135"/>
  <c r="BO135"/>
  <c r="BV135"/>
  <c r="CB135"/>
  <c r="AY135"/>
  <c r="BB135" s="1"/>
  <c r="AJ136"/>
  <c r="BX135"/>
  <c r="CD135"/>
  <c r="BW135"/>
  <c r="CC135"/>
  <c r="AZ135"/>
  <c r="BC135" s="1"/>
  <c r="AK136"/>
  <c r="CG135" l="1"/>
  <c r="AT136" s="1"/>
  <c r="CF135"/>
  <c r="AS136" s="1"/>
  <c r="K135"/>
  <c r="N135" s="1"/>
  <c r="Q135"/>
  <c r="Z136" s="1"/>
  <c r="F346" i="7" s="1"/>
  <c r="CE135" i="13"/>
  <c r="AX135"/>
  <c r="BA135" s="1"/>
  <c r="BD135" s="1"/>
  <c r="AI136"/>
  <c r="L346" i="7"/>
  <c r="G246" i="12" s="1"/>
  <c r="H246" s="1"/>
  <c r="I246" s="1"/>
  <c r="AR136" i="13" l="1"/>
  <c r="J136"/>
  <c r="AW136"/>
  <c r="BN136"/>
  <c r="BQ136"/>
  <c r="BH136"/>
  <c r="BS136"/>
  <c r="BY136" s="1"/>
  <c r="BU136"/>
  <c r="CA136" s="1"/>
  <c r="BT136"/>
  <c r="BZ136" s="1"/>
  <c r="CJ136"/>
  <c r="CI136"/>
  <c r="CH136"/>
  <c r="J247" i="12"/>
  <c r="AV136" i="13"/>
  <c r="BM136"/>
  <c r="I136"/>
  <c r="BP136"/>
  <c r="BV136" l="1"/>
  <c r="CB136"/>
  <c r="J347" i="7"/>
  <c r="I347"/>
  <c r="H347"/>
  <c r="G347"/>
  <c r="K347"/>
  <c r="AZ136" i="13"/>
  <c r="BC136" s="1"/>
  <c r="AK137"/>
  <c r="H136"/>
  <c r="BL136"/>
  <c r="BO136"/>
  <c r="AU136"/>
  <c r="BW136"/>
  <c r="CC136"/>
  <c r="M136"/>
  <c r="P136" s="1"/>
  <c r="S136"/>
  <c r="AB137" s="1"/>
  <c r="AY136"/>
  <c r="BB136" s="1"/>
  <c r="AJ137"/>
  <c r="L136"/>
  <c r="O136" s="1"/>
  <c r="R136"/>
  <c r="AA137" s="1"/>
  <c r="BX136"/>
  <c r="CD136"/>
  <c r="CG136" l="1"/>
  <c r="AT137" s="1"/>
  <c r="CF136"/>
  <c r="AS137" s="1"/>
  <c r="AX136"/>
  <c r="BA136" s="1"/>
  <c r="BD136" s="1"/>
  <c r="AI137"/>
  <c r="K136"/>
  <c r="N136" s="1"/>
  <c r="Q136"/>
  <c r="Z137" s="1"/>
  <c r="F347" i="7" s="1"/>
  <c r="L347"/>
  <c r="G247" i="12" s="1"/>
  <c r="H247" s="1"/>
  <c r="I247" s="1"/>
  <c r="CE136" i="13"/>
  <c r="AR137" l="1"/>
  <c r="BT137"/>
  <c r="BZ137" s="1"/>
  <c r="BU137"/>
  <c r="CA137" s="1"/>
  <c r="BS137"/>
  <c r="BY137" s="1"/>
  <c r="CJ137"/>
  <c r="CI137"/>
  <c r="CH137"/>
  <c r="J248" i="12"/>
  <c r="BQ137" i="13"/>
  <c r="J137"/>
  <c r="AW137"/>
  <c r="BN137"/>
  <c r="I137"/>
  <c r="AV137"/>
  <c r="BP137"/>
  <c r="BM137"/>
  <c r="BH137"/>
  <c r="AY137" l="1"/>
  <c r="BB137" s="1"/>
  <c r="AJ138"/>
  <c r="H137"/>
  <c r="AU137"/>
  <c r="BL137"/>
  <c r="BO137"/>
  <c r="H348" i="7"/>
  <c r="J348"/>
  <c r="I348"/>
  <c r="G348"/>
  <c r="K348"/>
  <c r="M137" i="13"/>
  <c r="P137" s="1"/>
  <c r="S137"/>
  <c r="AB138" s="1"/>
  <c r="BW137"/>
  <c r="CC137"/>
  <c r="AZ137"/>
  <c r="BC137" s="1"/>
  <c r="AK138"/>
  <c r="L137"/>
  <c r="O137" s="1"/>
  <c r="R137"/>
  <c r="AA138" s="1"/>
  <c r="BV137"/>
  <c r="CB137"/>
  <c r="BX137"/>
  <c r="CD137"/>
  <c r="CF137" l="1"/>
  <c r="AS138" s="1"/>
  <c r="K137"/>
  <c r="N137" s="1"/>
  <c r="Q137"/>
  <c r="Z138" s="1"/>
  <c r="F348" i="7" s="1"/>
  <c r="CE137" i="13"/>
  <c r="L348" i="7"/>
  <c r="G248" i="12" s="1"/>
  <c r="H248" s="1"/>
  <c r="I248" s="1"/>
  <c r="AX137" i="13"/>
  <c r="BA137" s="1"/>
  <c r="BD137" s="1"/>
  <c r="AI138"/>
  <c r="CG137"/>
  <c r="AT138" s="1"/>
  <c r="AR138" l="1"/>
  <c r="BQ138"/>
  <c r="J138"/>
  <c r="AW138"/>
  <c r="BN138"/>
  <c r="BM138"/>
  <c r="BP138"/>
  <c r="I138"/>
  <c r="AV138"/>
  <c r="BH138"/>
  <c r="BS138"/>
  <c r="BY138" s="1"/>
  <c r="BU138"/>
  <c r="CA138" s="1"/>
  <c r="BT138"/>
  <c r="BZ138" s="1"/>
  <c r="CJ138"/>
  <c r="CI138"/>
  <c r="CH138"/>
  <c r="J249" i="12"/>
  <c r="BV138" i="13" l="1"/>
  <c r="CB138"/>
  <c r="BO138"/>
  <c r="AU138"/>
  <c r="BL138"/>
  <c r="H138"/>
  <c r="BX138"/>
  <c r="CD138"/>
  <c r="AY138"/>
  <c r="BB138" s="1"/>
  <c r="AJ139"/>
  <c r="M138"/>
  <c r="P138" s="1"/>
  <c r="S138"/>
  <c r="AB139" s="1"/>
  <c r="K349" i="7"/>
  <c r="H349"/>
  <c r="J349"/>
  <c r="I349"/>
  <c r="G349"/>
  <c r="BW138" i="13"/>
  <c r="CC138"/>
  <c r="R138"/>
  <c r="AA139" s="1"/>
  <c r="L138"/>
  <c r="O138" s="1"/>
  <c r="AZ138"/>
  <c r="BC138" s="1"/>
  <c r="AK139"/>
  <c r="CF138" l="1"/>
  <c r="AS139" s="1"/>
  <c r="CG138"/>
  <c r="AT139" s="1"/>
  <c r="Q138"/>
  <c r="Z139" s="1"/>
  <c r="F349" i="7" s="1"/>
  <c r="K138" i="13"/>
  <c r="N138" s="1"/>
  <c r="L349" i="7"/>
  <c r="G249" i="12" s="1"/>
  <c r="H249" s="1"/>
  <c r="I249" s="1"/>
  <c r="CE138" i="13"/>
  <c r="AX138"/>
  <c r="BA138" s="1"/>
  <c r="BD138" s="1"/>
  <c r="AI139"/>
  <c r="AR139" l="1"/>
  <c r="BU139"/>
  <c r="CA139" s="1"/>
  <c r="BT139"/>
  <c r="BZ139" s="1"/>
  <c r="BS139"/>
  <c r="BY139" s="1"/>
  <c r="CJ139"/>
  <c r="CI139"/>
  <c r="CH139"/>
  <c r="J250" i="12"/>
  <c r="BH139" i="13"/>
  <c r="BP139"/>
  <c r="BM139"/>
  <c r="AV139"/>
  <c r="I139"/>
  <c r="BQ139"/>
  <c r="BN139"/>
  <c r="AW139"/>
  <c r="J139"/>
  <c r="R139" l="1"/>
  <c r="AA140" s="1"/>
  <c r="L139"/>
  <c r="O139" s="1"/>
  <c r="BW139"/>
  <c r="CC139"/>
  <c r="H350" i="7"/>
  <c r="K350"/>
  <c r="G350"/>
  <c r="I350"/>
  <c r="J350"/>
  <c r="M139" i="13"/>
  <c r="P139" s="1"/>
  <c r="S139"/>
  <c r="AB140" s="1"/>
  <c r="AZ139"/>
  <c r="BC139" s="1"/>
  <c r="AK140"/>
  <c r="AY139"/>
  <c r="BB139" s="1"/>
  <c r="AJ140"/>
  <c r="H139"/>
  <c r="AU139"/>
  <c r="BL139"/>
  <c r="BO139"/>
  <c r="BV139"/>
  <c r="CB139"/>
  <c r="BX139"/>
  <c r="CD139"/>
  <c r="CE139" l="1"/>
  <c r="CF139"/>
  <c r="AS140" s="1"/>
  <c r="AX139"/>
  <c r="BA139" s="1"/>
  <c r="BD139" s="1"/>
  <c r="AI140"/>
  <c r="Q139"/>
  <c r="Z140" s="1"/>
  <c r="F350" i="7" s="1"/>
  <c r="K139" i="13"/>
  <c r="N139" s="1"/>
  <c r="L350" i="7"/>
  <c r="G250" i="12" s="1"/>
  <c r="H250" s="1"/>
  <c r="I250" s="1"/>
  <c r="CG139" i="13"/>
  <c r="AT140" s="1"/>
  <c r="AR140" l="1"/>
  <c r="BN140"/>
  <c r="AW140"/>
  <c r="BQ140"/>
  <c r="J140"/>
  <c r="BH140"/>
  <c r="AV140"/>
  <c r="BM140"/>
  <c r="I140"/>
  <c r="BP140"/>
  <c r="BS140"/>
  <c r="BY140" s="1"/>
  <c r="BU140"/>
  <c r="CA140" s="1"/>
  <c r="BT140"/>
  <c r="BZ140" s="1"/>
  <c r="CJ140"/>
  <c r="CI140"/>
  <c r="CH140"/>
  <c r="J251" i="12"/>
  <c r="AY140" i="13" l="1"/>
  <c r="BB140" s="1"/>
  <c r="AJ141"/>
  <c r="I351" i="7"/>
  <c r="H351"/>
  <c r="J351"/>
  <c r="K351"/>
  <c r="G351"/>
  <c r="BV140" i="13"/>
  <c r="CB140"/>
  <c r="R140"/>
  <c r="AA141" s="1"/>
  <c r="L140"/>
  <c r="O140" s="1"/>
  <c r="BL140"/>
  <c r="BO140"/>
  <c r="AU140"/>
  <c r="H140"/>
  <c r="BW140"/>
  <c r="CC140"/>
  <c r="AZ140"/>
  <c r="BC140" s="1"/>
  <c r="AK141"/>
  <c r="BX140"/>
  <c r="CD140"/>
  <c r="M140"/>
  <c r="P140" s="1"/>
  <c r="S140"/>
  <c r="AB141" s="1"/>
  <c r="CG140" l="1"/>
  <c r="AT141" s="1"/>
  <c r="CE140"/>
  <c r="AX140"/>
  <c r="BA140" s="1"/>
  <c r="BD140" s="1"/>
  <c r="AI141"/>
  <c r="K140"/>
  <c r="N140" s="1"/>
  <c r="Q140"/>
  <c r="Z141" s="1"/>
  <c r="F351" i="7" s="1"/>
  <c r="CF140" i="13"/>
  <c r="AS141" s="1"/>
  <c r="L351" i="7"/>
  <c r="G251" i="12" s="1"/>
  <c r="H251" s="1"/>
  <c r="I251" s="1"/>
  <c r="AR141" i="13" l="1"/>
  <c r="BH141"/>
  <c r="BS141"/>
  <c r="BY141" s="1"/>
  <c r="BU141"/>
  <c r="CA141" s="1"/>
  <c r="BT141"/>
  <c r="BZ141" s="1"/>
  <c r="CJ141"/>
  <c r="CI141"/>
  <c r="CH141"/>
  <c r="J252" i="12"/>
  <c r="AW141" i="13"/>
  <c r="BN141"/>
  <c r="J141"/>
  <c r="BQ141"/>
  <c r="BM141"/>
  <c r="AV141"/>
  <c r="I141"/>
  <c r="BP141"/>
  <c r="AY141" l="1"/>
  <c r="BB141" s="1"/>
  <c r="AJ142"/>
  <c r="BV141"/>
  <c r="CB141"/>
  <c r="R141"/>
  <c r="AA142" s="1"/>
  <c r="L141"/>
  <c r="O141" s="1"/>
  <c r="S141"/>
  <c r="AB142" s="1"/>
  <c r="M141"/>
  <c r="P141" s="1"/>
  <c r="BW141"/>
  <c r="CC141"/>
  <c r="BX141"/>
  <c r="CD141"/>
  <c r="I352" i="7"/>
  <c r="K352"/>
  <c r="J352"/>
  <c r="H352"/>
  <c r="G352"/>
  <c r="BL141" i="13"/>
  <c r="AU141"/>
  <c r="BO141"/>
  <c r="H141"/>
  <c r="AZ141"/>
  <c r="BC141" s="1"/>
  <c r="AK142"/>
  <c r="CF141" l="1"/>
  <c r="AS142" s="1"/>
  <c r="CG141"/>
  <c r="AT142" s="1"/>
  <c r="CE141"/>
  <c r="K141"/>
  <c r="N141" s="1"/>
  <c r="Q141"/>
  <c r="Z142" s="1"/>
  <c r="F352" i="7" s="1"/>
  <c r="L352"/>
  <c r="G252" i="12" s="1"/>
  <c r="H252" s="1"/>
  <c r="I252" s="1"/>
  <c r="AX141" i="13"/>
  <c r="BA141" s="1"/>
  <c r="BD141" s="1"/>
  <c r="AI142"/>
  <c r="AR142" l="1"/>
  <c r="BT142"/>
  <c r="BZ142" s="1"/>
  <c r="BS142"/>
  <c r="BY142" s="1"/>
  <c r="BU142"/>
  <c r="CA142" s="1"/>
  <c r="CJ142"/>
  <c r="CI142"/>
  <c r="CH142"/>
  <c r="J253" i="12"/>
  <c r="AV142" i="13"/>
  <c r="BM142"/>
  <c r="BP142"/>
  <c r="I142"/>
  <c r="AW142"/>
  <c r="BN142"/>
  <c r="J142"/>
  <c r="BQ142"/>
  <c r="BH142"/>
  <c r="J353" i="7" l="1"/>
  <c r="H353"/>
  <c r="I353"/>
  <c r="G353"/>
  <c r="K353"/>
  <c r="S142" i="13"/>
  <c r="AB143" s="1"/>
  <c r="M142"/>
  <c r="P142" s="1"/>
  <c r="BW142"/>
  <c r="CC142"/>
  <c r="BV142"/>
  <c r="CB142"/>
  <c r="AU142"/>
  <c r="BL142"/>
  <c r="H142"/>
  <c r="BO142"/>
  <c r="R142"/>
  <c r="AA143" s="1"/>
  <c r="L142"/>
  <c r="O142" s="1"/>
  <c r="AZ142"/>
  <c r="BC142" s="1"/>
  <c r="AK143"/>
  <c r="AY142"/>
  <c r="BB142" s="1"/>
  <c r="AJ143"/>
  <c r="BX142"/>
  <c r="CD142"/>
  <c r="CG142" l="1"/>
  <c r="AT143" s="1"/>
  <c r="CE142"/>
  <c r="AX142"/>
  <c r="BA142" s="1"/>
  <c r="BD142" s="1"/>
  <c r="AI143"/>
  <c r="L353" i="7"/>
  <c r="G253" i="12" s="1"/>
  <c r="H253" s="1"/>
  <c r="I253" s="1"/>
  <c r="CF142" i="13"/>
  <c r="AS143" s="1"/>
  <c r="Q142"/>
  <c r="Z143" s="1"/>
  <c r="F353" i="7" s="1"/>
  <c r="K142" i="13"/>
  <c r="N142" s="1"/>
  <c r="AR143" l="1"/>
  <c r="BT143"/>
  <c r="BZ143" s="1"/>
  <c r="BS143"/>
  <c r="BY143" s="1"/>
  <c r="BU143"/>
  <c r="CA143" s="1"/>
  <c r="CJ143"/>
  <c r="CI143"/>
  <c r="CH143"/>
  <c r="J254" i="12"/>
  <c r="BN143" i="13"/>
  <c r="J143"/>
  <c r="AW143"/>
  <c r="BQ143"/>
  <c r="AV143"/>
  <c r="BM143"/>
  <c r="I143"/>
  <c r="BP143"/>
  <c r="BH143"/>
  <c r="G354" i="7" l="1"/>
  <c r="H354"/>
  <c r="J354"/>
  <c r="K354"/>
  <c r="I354"/>
  <c r="H143" i="13"/>
  <c r="AU143"/>
  <c r="BL143"/>
  <c r="BO143"/>
  <c r="M143"/>
  <c r="P143" s="1"/>
  <c r="S143"/>
  <c r="AB144" s="1"/>
  <c r="BV143"/>
  <c r="CB143"/>
  <c r="BW143"/>
  <c r="CC143"/>
  <c r="AY143"/>
  <c r="BB143" s="1"/>
  <c r="AJ144"/>
  <c r="L143"/>
  <c r="O143" s="1"/>
  <c r="R143"/>
  <c r="AA144" s="1"/>
  <c r="AZ143"/>
  <c r="BC143" s="1"/>
  <c r="AK144"/>
  <c r="BX143"/>
  <c r="CD143"/>
  <c r="CE143" l="1"/>
  <c r="CG143"/>
  <c r="AT144" s="1"/>
  <c r="CF143"/>
  <c r="AS144" s="1"/>
  <c r="AX143"/>
  <c r="BA143" s="1"/>
  <c r="BD143" s="1"/>
  <c r="AI144"/>
  <c r="AR144" s="1"/>
  <c r="L354" i="7"/>
  <c r="G254" i="12" s="1"/>
  <c r="H254" s="1"/>
  <c r="I254" s="1"/>
  <c r="Q143" i="13"/>
  <c r="Z144" s="1"/>
  <c r="F354" i="7" s="1"/>
  <c r="K143" i="13"/>
  <c r="N143" s="1"/>
  <c r="AV144" l="1"/>
  <c r="BM144"/>
  <c r="I144"/>
  <c r="BP144"/>
  <c r="BU144"/>
  <c r="CA144" s="1"/>
  <c r="BT144"/>
  <c r="BZ144" s="1"/>
  <c r="BS144"/>
  <c r="BY144" s="1"/>
  <c r="CJ144"/>
  <c r="CI144"/>
  <c r="CH144"/>
  <c r="J255" i="12"/>
  <c r="AW144" i="13"/>
  <c r="BQ144"/>
  <c r="BN144"/>
  <c r="J144"/>
  <c r="BH144"/>
  <c r="K355" i="7" l="1"/>
  <c r="G355"/>
  <c r="I355"/>
  <c r="J355"/>
  <c r="H355"/>
  <c r="M144" i="13"/>
  <c r="P144" s="1"/>
  <c r="S144"/>
  <c r="AB145" s="1"/>
  <c r="BW144"/>
  <c r="CC144"/>
  <c r="AY144"/>
  <c r="BB144" s="1"/>
  <c r="AJ145"/>
  <c r="BL144"/>
  <c r="AU144"/>
  <c r="H144"/>
  <c r="BO144"/>
  <c r="AZ144"/>
  <c r="BC144" s="1"/>
  <c r="AK145"/>
  <c r="BV144"/>
  <c r="CB144"/>
  <c r="BX144"/>
  <c r="CD144"/>
  <c r="L144"/>
  <c r="O144" s="1"/>
  <c r="R144"/>
  <c r="AA145" s="1"/>
  <c r="CE144" l="1"/>
  <c r="AX144"/>
  <c r="BA144" s="1"/>
  <c r="BD144" s="1"/>
  <c r="AI145"/>
  <c r="Q144"/>
  <c r="Z145" s="1"/>
  <c r="F355" i="7" s="1"/>
  <c r="K144" i="13"/>
  <c r="N144" s="1"/>
  <c r="L355" i="7"/>
  <c r="G255" i="12" s="1"/>
  <c r="H255" s="1"/>
  <c r="I255" s="1"/>
  <c r="CG144" i="13"/>
  <c r="AT145" s="1"/>
  <c r="CF144"/>
  <c r="AS145" s="1"/>
  <c r="AR145" l="1"/>
  <c r="AW145"/>
  <c r="BN145"/>
  <c r="BQ145"/>
  <c r="J145"/>
  <c r="BT145"/>
  <c r="BZ145" s="1"/>
  <c r="BS145"/>
  <c r="BY145" s="1"/>
  <c r="BU145"/>
  <c r="CA145" s="1"/>
  <c r="CJ145"/>
  <c r="CI145"/>
  <c r="CH145"/>
  <c r="J256" i="12"/>
  <c r="BH145" i="13"/>
  <c r="I145"/>
  <c r="AV145"/>
  <c r="BP145"/>
  <c r="BM145"/>
  <c r="BX145" l="1"/>
  <c r="CD145"/>
  <c r="BW145"/>
  <c r="CC145"/>
  <c r="AZ145"/>
  <c r="BC145" s="1"/>
  <c r="AK146"/>
  <c r="AU145"/>
  <c r="BL145"/>
  <c r="H145"/>
  <c r="BO145"/>
  <c r="L145"/>
  <c r="O145" s="1"/>
  <c r="R145"/>
  <c r="AA146" s="1"/>
  <c r="M145"/>
  <c r="P145" s="1"/>
  <c r="S145"/>
  <c r="AB146" s="1"/>
  <c r="AY145"/>
  <c r="BB145" s="1"/>
  <c r="AJ146"/>
  <c r="J356" i="7"/>
  <c r="H356"/>
  <c r="K356"/>
  <c r="G356"/>
  <c r="I356"/>
  <c r="BV145" i="13"/>
  <c r="CB145"/>
  <c r="CE145" l="1"/>
  <c r="CF145"/>
  <c r="AS146" s="1"/>
  <c r="L356" i="7"/>
  <c r="G256" i="12" s="1"/>
  <c r="H256" s="1"/>
  <c r="I256" s="1"/>
  <c r="Q145" i="13"/>
  <c r="Z146" s="1"/>
  <c r="F356" i="7" s="1"/>
  <c r="K145" i="13"/>
  <c r="N145" s="1"/>
  <c r="AX145"/>
  <c r="BA145" s="1"/>
  <c r="BD145" s="1"/>
  <c r="AI146"/>
  <c r="CG145"/>
  <c r="AT146" s="1"/>
  <c r="AR146" l="1"/>
  <c r="BQ146"/>
  <c r="AW146"/>
  <c r="BN146"/>
  <c r="J146"/>
  <c r="BT146"/>
  <c r="BZ146" s="1"/>
  <c r="BS146"/>
  <c r="BY146" s="1"/>
  <c r="BU146"/>
  <c r="CA146" s="1"/>
  <c r="CJ146"/>
  <c r="CI146"/>
  <c r="CH146"/>
  <c r="J257" i="12"/>
  <c r="BH146" i="13"/>
  <c r="AV146"/>
  <c r="BM146"/>
  <c r="BP146"/>
  <c r="I146"/>
  <c r="G357" i="7" l="1"/>
  <c r="H357"/>
  <c r="K357"/>
  <c r="I357"/>
  <c r="J357"/>
  <c r="AZ146" i="13"/>
  <c r="BC146" s="1"/>
  <c r="AK147"/>
  <c r="AY146"/>
  <c r="BB146" s="1"/>
  <c r="AJ147"/>
  <c r="BX146"/>
  <c r="CD146"/>
  <c r="BW146"/>
  <c r="CC146"/>
  <c r="R146"/>
  <c r="AA147" s="1"/>
  <c r="L146"/>
  <c r="O146" s="1"/>
  <c r="AU146"/>
  <c r="BO146"/>
  <c r="BL146"/>
  <c r="H146"/>
  <c r="BV146"/>
  <c r="CB146"/>
  <c r="M146"/>
  <c r="P146" s="1"/>
  <c r="S146"/>
  <c r="AB147" s="1"/>
  <c r="CF146" l="1"/>
  <c r="AS147" s="1"/>
  <c r="AX146"/>
  <c r="BA146" s="1"/>
  <c r="BD146" s="1"/>
  <c r="AI147"/>
  <c r="L357" i="7"/>
  <c r="G257" i="12" s="1"/>
  <c r="H257" s="1"/>
  <c r="I257" s="1"/>
  <c r="Q146" i="13"/>
  <c r="Z147" s="1"/>
  <c r="F357" i="7" s="1"/>
  <c r="K146" i="13"/>
  <c r="N146" s="1"/>
  <c r="CE146"/>
  <c r="CG146"/>
  <c r="AT147" s="1"/>
  <c r="AR147" l="1"/>
  <c r="BN147"/>
  <c r="J147"/>
  <c r="AW147"/>
  <c r="BQ147"/>
  <c r="AV147"/>
  <c r="BM147"/>
  <c r="I147"/>
  <c r="BP147"/>
  <c r="BT147"/>
  <c r="BZ147" s="1"/>
  <c r="BS147"/>
  <c r="BY147" s="1"/>
  <c r="BU147"/>
  <c r="CA147" s="1"/>
  <c r="CJ147"/>
  <c r="CI147"/>
  <c r="CH147"/>
  <c r="J258" i="12"/>
  <c r="BH147" i="13"/>
  <c r="AY147" l="1"/>
  <c r="BB147" s="1"/>
  <c r="AJ148"/>
  <c r="G358" i="7"/>
  <c r="H358"/>
  <c r="K358"/>
  <c r="I358"/>
  <c r="J358"/>
  <c r="BV147" i="13"/>
  <c r="CB147"/>
  <c r="R147"/>
  <c r="AA148" s="1"/>
  <c r="L147"/>
  <c r="O147" s="1"/>
  <c r="AZ147"/>
  <c r="BC147" s="1"/>
  <c r="AK148"/>
  <c r="BW147"/>
  <c r="CC147"/>
  <c r="M147"/>
  <c r="P147" s="1"/>
  <c r="S147"/>
  <c r="AB148" s="1"/>
  <c r="H147"/>
  <c r="AU147"/>
  <c r="BO147"/>
  <c r="BL147"/>
  <c r="BX147"/>
  <c r="CD147"/>
  <c r="CF147" l="1"/>
  <c r="AS148" s="1"/>
  <c r="CE147"/>
  <c r="K147"/>
  <c r="N147" s="1"/>
  <c r="Q147"/>
  <c r="Z148" s="1"/>
  <c r="F358" i="7" s="1"/>
  <c r="AX147" i="13"/>
  <c r="BA147" s="1"/>
  <c r="BD147" s="1"/>
  <c r="AI148"/>
  <c r="AR148" s="1"/>
  <c r="L358" i="7"/>
  <c r="G258" i="12" s="1"/>
  <c r="H258" s="1"/>
  <c r="I258" s="1"/>
  <c r="CG147" i="13"/>
  <c r="AT148" s="1"/>
  <c r="AV148" l="1"/>
  <c r="BM148"/>
  <c r="I148"/>
  <c r="BP148"/>
  <c r="BH148"/>
  <c r="AW148"/>
  <c r="BN148"/>
  <c r="J148"/>
  <c r="BQ148"/>
  <c r="BU148"/>
  <c r="CA148" s="1"/>
  <c r="BT148"/>
  <c r="BZ148" s="1"/>
  <c r="BS148"/>
  <c r="BY148" s="1"/>
  <c r="CJ148"/>
  <c r="CI148"/>
  <c r="CH148"/>
  <c r="J259" i="12"/>
  <c r="BW148" i="13" l="1"/>
  <c r="CC148"/>
  <c r="AZ148"/>
  <c r="BC148" s="1"/>
  <c r="AK149"/>
  <c r="AY148"/>
  <c r="BB148" s="1"/>
  <c r="AJ149"/>
  <c r="BV148"/>
  <c r="CB148"/>
  <c r="BX148"/>
  <c r="CD148"/>
  <c r="M148"/>
  <c r="P148" s="1"/>
  <c r="S148"/>
  <c r="AB149" s="1"/>
  <c r="R148"/>
  <c r="AA149" s="1"/>
  <c r="L148"/>
  <c r="O148" s="1"/>
  <c r="AU148"/>
  <c r="BL148"/>
  <c r="H148"/>
  <c r="BO148"/>
  <c r="I359" i="7"/>
  <c r="J359"/>
  <c r="H359"/>
  <c r="G359"/>
  <c r="K359"/>
  <c r="AS149" i="13" l="1"/>
  <c r="CG148"/>
  <c r="AT149" s="1"/>
  <c r="CF148"/>
  <c r="K148"/>
  <c r="N148" s="1"/>
  <c r="Q148"/>
  <c r="Z149" s="1"/>
  <c r="F359" i="7" s="1"/>
  <c r="L359"/>
  <c r="G259" i="12" s="1"/>
  <c r="H259" s="1"/>
  <c r="I259" s="1"/>
  <c r="AX148" i="13"/>
  <c r="BA148" s="1"/>
  <c r="BD148" s="1"/>
  <c r="AI149"/>
  <c r="CE148"/>
  <c r="AR149" l="1"/>
  <c r="AV149"/>
  <c r="BM149"/>
  <c r="I149"/>
  <c r="BP149"/>
  <c r="BH149"/>
  <c r="AW149"/>
  <c r="BQ149"/>
  <c r="J149"/>
  <c r="BN149"/>
  <c r="BS149"/>
  <c r="BY149" s="1"/>
  <c r="BU149"/>
  <c r="CA149" s="1"/>
  <c r="BT149"/>
  <c r="BZ149" s="1"/>
  <c r="CJ149"/>
  <c r="CI149"/>
  <c r="CH149"/>
  <c r="J260" i="12"/>
  <c r="BX149" i="13" l="1"/>
  <c r="CD149"/>
  <c r="AU149"/>
  <c r="H149"/>
  <c r="BO149"/>
  <c r="BL149"/>
  <c r="BW149"/>
  <c r="CC149"/>
  <c r="BV149"/>
  <c r="CB149"/>
  <c r="S149"/>
  <c r="AB150" s="1"/>
  <c r="M149"/>
  <c r="P149" s="1"/>
  <c r="AY149"/>
  <c r="BB149" s="1"/>
  <c r="AJ150"/>
  <c r="AZ149"/>
  <c r="BC149" s="1"/>
  <c r="AK150"/>
  <c r="R149"/>
  <c r="AA150" s="1"/>
  <c r="L149"/>
  <c r="O149" s="1"/>
  <c r="H360" i="7"/>
  <c r="I360"/>
  <c r="G360"/>
  <c r="K360"/>
  <c r="J360"/>
  <c r="CE149" i="13" l="1"/>
  <c r="CG149"/>
  <c r="AT150" s="1"/>
  <c r="AX149"/>
  <c r="BA149" s="1"/>
  <c r="BD149" s="1"/>
  <c r="AI150"/>
  <c r="CF149"/>
  <c r="AS150" s="1"/>
  <c r="L360" i="7"/>
  <c r="G260" i="12" s="1"/>
  <c r="H260" s="1"/>
  <c r="I260" s="1"/>
  <c r="K149" i="13"/>
  <c r="N149" s="1"/>
  <c r="Q149"/>
  <c r="Z150" s="1"/>
  <c r="F360" i="7" s="1"/>
  <c r="AR150" i="13" l="1"/>
  <c r="BP150"/>
  <c r="AV150"/>
  <c r="I150"/>
  <c r="BM150"/>
  <c r="BH150"/>
  <c r="AW150"/>
  <c r="BN150"/>
  <c r="J150"/>
  <c r="BQ150"/>
  <c r="BU150"/>
  <c r="CA150" s="1"/>
  <c r="BT150"/>
  <c r="BZ150" s="1"/>
  <c r="BS150"/>
  <c r="BY150" s="1"/>
  <c r="CJ150"/>
  <c r="CI150"/>
  <c r="CH150"/>
  <c r="J261" i="12"/>
  <c r="S150" i="13" l="1"/>
  <c r="AB151" s="1"/>
  <c r="M150"/>
  <c r="P150" s="1"/>
  <c r="G361" i="7"/>
  <c r="H361"/>
  <c r="I361"/>
  <c r="J361"/>
  <c r="K361"/>
  <c r="AY150" i="13"/>
  <c r="BB150" s="1"/>
  <c r="AJ151"/>
  <c r="H150"/>
  <c r="AU150"/>
  <c r="BO150"/>
  <c r="BL150"/>
  <c r="BW150"/>
  <c r="CC150"/>
  <c r="BV150"/>
  <c r="CB150"/>
  <c r="BX150"/>
  <c r="CD150"/>
  <c r="AZ150"/>
  <c r="BC150" s="1"/>
  <c r="AK151"/>
  <c r="L150"/>
  <c r="O150" s="1"/>
  <c r="R150"/>
  <c r="AA151" s="1"/>
  <c r="CF150" l="1"/>
  <c r="AS151" s="1"/>
  <c r="CE150"/>
  <c r="Q150"/>
  <c r="Z151" s="1"/>
  <c r="F361" i="7" s="1"/>
  <c r="K150" i="13"/>
  <c r="N150" s="1"/>
  <c r="AX150"/>
  <c r="BA150" s="1"/>
  <c r="BD150" s="1"/>
  <c r="AI151"/>
  <c r="AR151" s="1"/>
  <c r="L361" i="7"/>
  <c r="G261" i="12" s="1"/>
  <c r="H261" s="1"/>
  <c r="I261" s="1"/>
  <c r="CG150" i="13"/>
  <c r="AT151" s="1"/>
  <c r="AW151" l="1"/>
  <c r="J151"/>
  <c r="BN151"/>
  <c r="BQ151"/>
  <c r="BH151"/>
  <c r="I151"/>
  <c r="BM151"/>
  <c r="AV151"/>
  <c r="BP151"/>
  <c r="BU151"/>
  <c r="CA151" s="1"/>
  <c r="BT151"/>
  <c r="BZ151" s="1"/>
  <c r="BS151"/>
  <c r="BY151" s="1"/>
  <c r="CJ151"/>
  <c r="CI151"/>
  <c r="CH151"/>
  <c r="J262" i="12"/>
  <c r="BV151" i="13" l="1"/>
  <c r="CB151"/>
  <c r="BX151"/>
  <c r="CD151"/>
  <c r="L151"/>
  <c r="O151" s="1"/>
  <c r="R151"/>
  <c r="AA152" s="1"/>
  <c r="AZ151"/>
  <c r="BC151" s="1"/>
  <c r="AK152"/>
  <c r="S151"/>
  <c r="AB152" s="1"/>
  <c r="M151"/>
  <c r="P151" s="1"/>
  <c r="BW151"/>
  <c r="CC151"/>
  <c r="AY151"/>
  <c r="BB151" s="1"/>
  <c r="AJ152"/>
  <c r="H151"/>
  <c r="AU151"/>
  <c r="BO151"/>
  <c r="BL151"/>
  <c r="H362" i="7"/>
  <c r="I362"/>
  <c r="G362"/>
  <c r="K362"/>
  <c r="J362"/>
  <c r="CF151" i="13" l="1"/>
  <c r="AS152" s="1"/>
  <c r="Q151"/>
  <c r="Z152" s="1"/>
  <c r="F362" i="7" s="1"/>
  <c r="K151" i="13"/>
  <c r="N151" s="1"/>
  <c r="CE151"/>
  <c r="CG151"/>
  <c r="AT152" s="1"/>
  <c r="L362" i="7"/>
  <c r="G262" i="12" s="1"/>
  <c r="H262" s="1"/>
  <c r="I262" s="1"/>
  <c r="AX151" i="13"/>
  <c r="BA151" s="1"/>
  <c r="BD151" s="1"/>
  <c r="AI152"/>
  <c r="AR152" s="1"/>
  <c r="BQ152" l="1"/>
  <c r="AW152"/>
  <c r="BN152"/>
  <c r="J152"/>
  <c r="BS152"/>
  <c r="BY152" s="1"/>
  <c r="BU152"/>
  <c r="CA152" s="1"/>
  <c r="BT152"/>
  <c r="BZ152" s="1"/>
  <c r="CJ152"/>
  <c r="CI152"/>
  <c r="CH152"/>
  <c r="J263" i="12"/>
  <c r="BH152" i="13"/>
  <c r="AV152"/>
  <c r="BM152"/>
  <c r="I152"/>
  <c r="BP152"/>
  <c r="AZ152" l="1"/>
  <c r="BC152" s="1"/>
  <c r="AK153"/>
  <c r="BV152"/>
  <c r="CB152"/>
  <c r="L152"/>
  <c r="O152" s="1"/>
  <c r="R152"/>
  <c r="AA153" s="1"/>
  <c r="K363" i="7"/>
  <c r="J363"/>
  <c r="H363"/>
  <c r="G363"/>
  <c r="I363"/>
  <c r="BX152" i="13"/>
  <c r="CD152"/>
  <c r="BL152"/>
  <c r="AU152"/>
  <c r="H152"/>
  <c r="BO152"/>
  <c r="AY152"/>
  <c r="BB152" s="1"/>
  <c r="AJ153"/>
  <c r="BW152"/>
  <c r="CC152"/>
  <c r="M152"/>
  <c r="P152" s="1"/>
  <c r="S152"/>
  <c r="AB153" s="1"/>
  <c r="K152" l="1"/>
  <c r="N152" s="1"/>
  <c r="Q152"/>
  <c r="Z153" s="1"/>
  <c r="F363" i="7" s="1"/>
  <c r="CF152" i="13"/>
  <c r="AS153" s="1"/>
  <c r="CG152"/>
  <c r="AT153" s="1"/>
  <c r="L363" i="7"/>
  <c r="G263" i="12" s="1"/>
  <c r="H263" s="1"/>
  <c r="I263" s="1"/>
  <c r="AX152" i="13"/>
  <c r="BA152" s="1"/>
  <c r="BD152" s="1"/>
  <c r="AI153"/>
  <c r="CE152"/>
  <c r="AR153" l="1"/>
  <c r="AW153"/>
  <c r="BN153"/>
  <c r="BQ153"/>
  <c r="J153"/>
  <c r="BM153"/>
  <c r="I153"/>
  <c r="AV153"/>
  <c r="BP153"/>
  <c r="BH153"/>
  <c r="BS153"/>
  <c r="BY153" s="1"/>
  <c r="BU153"/>
  <c r="CA153" s="1"/>
  <c r="BT153"/>
  <c r="BZ153" s="1"/>
  <c r="CJ153"/>
  <c r="CI153"/>
  <c r="CH153"/>
  <c r="J264" i="12"/>
  <c r="BW153" i="13" l="1"/>
  <c r="CC153"/>
  <c r="BX153"/>
  <c r="CD153"/>
  <c r="H153"/>
  <c r="AU153"/>
  <c r="BO153"/>
  <c r="BL153"/>
  <c r="AZ153"/>
  <c r="BC153" s="1"/>
  <c r="AK154"/>
  <c r="R153"/>
  <c r="AA154" s="1"/>
  <c r="L153"/>
  <c r="O153" s="1"/>
  <c r="BV153"/>
  <c r="CB153"/>
  <c r="AY153"/>
  <c r="BB153" s="1"/>
  <c r="AJ154"/>
  <c r="I364" i="7"/>
  <c r="J364"/>
  <c r="K364"/>
  <c r="G364"/>
  <c r="H364"/>
  <c r="M153" i="13"/>
  <c r="P153" s="1"/>
  <c r="S153"/>
  <c r="AB154" s="1"/>
  <c r="CG153" l="1"/>
  <c r="AT154" s="1"/>
  <c r="Q153"/>
  <c r="Z154" s="1"/>
  <c r="F364" i="7" s="1"/>
  <c r="K153" i="13"/>
  <c r="N153" s="1"/>
  <c r="L364" i="7"/>
  <c r="G264" i="12" s="1"/>
  <c r="H264" s="1"/>
  <c r="I264" s="1"/>
  <c r="AX153" i="13"/>
  <c r="BA153" s="1"/>
  <c r="BD153" s="1"/>
  <c r="AI154"/>
  <c r="CE153"/>
  <c r="CF153"/>
  <c r="AS154" s="1"/>
  <c r="AR154" l="1"/>
  <c r="BP154"/>
  <c r="I154"/>
  <c r="BM154"/>
  <c r="AV154"/>
  <c r="BH154"/>
  <c r="J154"/>
  <c r="BQ154"/>
  <c r="AW154"/>
  <c r="BN154"/>
  <c r="BU154"/>
  <c r="CA154" s="1"/>
  <c r="BT154"/>
  <c r="BZ154" s="1"/>
  <c r="BS154"/>
  <c r="BY154" s="1"/>
  <c r="CJ154"/>
  <c r="CI154"/>
  <c r="CH154"/>
  <c r="J265" i="12"/>
  <c r="K365" i="7" l="1"/>
  <c r="G365"/>
  <c r="J365"/>
  <c r="I365"/>
  <c r="H365"/>
  <c r="BX154" i="13"/>
  <c r="CD154"/>
  <c r="AZ154"/>
  <c r="BC154" s="1"/>
  <c r="AK155"/>
  <c r="M154"/>
  <c r="P154" s="1"/>
  <c r="S154"/>
  <c r="AB155" s="1"/>
  <c r="L154"/>
  <c r="O154" s="1"/>
  <c r="R154"/>
  <c r="AA155" s="1"/>
  <c r="BW154"/>
  <c r="CC154"/>
  <c r="BL154"/>
  <c r="H154"/>
  <c r="AU154"/>
  <c r="BO154"/>
  <c r="BV154"/>
  <c r="CB154"/>
  <c r="AY154"/>
  <c r="BB154" s="1"/>
  <c r="AJ155"/>
  <c r="Q154" l="1"/>
  <c r="Z155" s="1"/>
  <c r="F365" i="7" s="1"/>
  <c r="K154" i="13"/>
  <c r="N154" s="1"/>
  <c r="L365" i="7"/>
  <c r="G265" i="12" s="1"/>
  <c r="H265" s="1"/>
  <c r="I265" s="1"/>
  <c r="AX154" i="13"/>
  <c r="BA154" s="1"/>
  <c r="BD154" s="1"/>
  <c r="AI155"/>
  <c r="CE154"/>
  <c r="CF154"/>
  <c r="AS155" s="1"/>
  <c r="CG154"/>
  <c r="AT155" s="1"/>
  <c r="AR155" l="1"/>
  <c r="AW155"/>
  <c r="BQ155"/>
  <c r="BN155"/>
  <c r="J155"/>
  <c r="BU155"/>
  <c r="CA155" s="1"/>
  <c r="BT155"/>
  <c r="BZ155" s="1"/>
  <c r="BS155"/>
  <c r="BY155" s="1"/>
  <c r="CJ155"/>
  <c r="CI155"/>
  <c r="CH155"/>
  <c r="J266" i="12"/>
  <c r="AV155" i="13"/>
  <c r="BM155"/>
  <c r="I155"/>
  <c r="BP155"/>
  <c r="BH155"/>
  <c r="BX155" l="1"/>
  <c r="CD155"/>
  <c r="AY155"/>
  <c r="BB155" s="1"/>
  <c r="AJ156"/>
  <c r="H366" i="7"/>
  <c r="I366"/>
  <c r="G366"/>
  <c r="K366"/>
  <c r="J366"/>
  <c r="BW155" i="13"/>
  <c r="CC155"/>
  <c r="BV155"/>
  <c r="CB155"/>
  <c r="AZ155"/>
  <c r="BC155" s="1"/>
  <c r="AK156"/>
  <c r="BL155"/>
  <c r="AU155"/>
  <c r="H155"/>
  <c r="BO155"/>
  <c r="R155"/>
  <c r="AA156" s="1"/>
  <c r="L155"/>
  <c r="O155" s="1"/>
  <c r="S155"/>
  <c r="AB156" s="1"/>
  <c r="M155"/>
  <c r="P155" s="1"/>
  <c r="CF155" l="1"/>
  <c r="AS156" s="1"/>
  <c r="Q155"/>
  <c r="Z156" s="1"/>
  <c r="F366" i="7" s="1"/>
  <c r="K155" i="13"/>
  <c r="N155" s="1"/>
  <c r="CE155"/>
  <c r="AX155"/>
  <c r="BA155" s="1"/>
  <c r="BD155" s="1"/>
  <c r="AI156"/>
  <c r="L366" i="7"/>
  <c r="G266" i="12" s="1"/>
  <c r="H266" s="1"/>
  <c r="I266" s="1"/>
  <c r="CG155" i="13"/>
  <c r="AT156" s="1"/>
  <c r="AR156" l="1"/>
  <c r="AW156"/>
  <c r="BQ156"/>
  <c r="BN156"/>
  <c r="J156"/>
  <c r="BM156"/>
  <c r="AV156"/>
  <c r="I156"/>
  <c r="BP156"/>
  <c r="BH156"/>
  <c r="BS156"/>
  <c r="BY156" s="1"/>
  <c r="BU156"/>
  <c r="CA156" s="1"/>
  <c r="BT156"/>
  <c r="BZ156" s="1"/>
  <c r="CJ156"/>
  <c r="CI156"/>
  <c r="CH156"/>
  <c r="J267" i="12"/>
  <c r="AY156" i="13" l="1"/>
  <c r="BB156" s="1"/>
  <c r="AJ157"/>
  <c r="BW156"/>
  <c r="CC156"/>
  <c r="L156"/>
  <c r="O156" s="1"/>
  <c r="R156"/>
  <c r="AA157" s="1"/>
  <c r="H156"/>
  <c r="BL156"/>
  <c r="BO156"/>
  <c r="AU156"/>
  <c r="M156"/>
  <c r="P156" s="1"/>
  <c r="S156"/>
  <c r="AB157" s="1"/>
  <c r="BX156"/>
  <c r="CD156"/>
  <c r="AZ156"/>
  <c r="BC156" s="1"/>
  <c r="AK157"/>
  <c r="G367" i="7"/>
  <c r="J367"/>
  <c r="K367"/>
  <c r="I367"/>
  <c r="H367"/>
  <c r="BV156" i="13"/>
  <c r="CB156"/>
  <c r="CE156" l="1"/>
  <c r="L367" i="7"/>
  <c r="G267" i="12" s="1"/>
  <c r="H267" s="1"/>
  <c r="I267" s="1"/>
  <c r="AX156" i="13"/>
  <c r="BA156" s="1"/>
  <c r="BD156" s="1"/>
  <c r="AI157"/>
  <c r="K156"/>
  <c r="N156" s="1"/>
  <c r="Q156"/>
  <c r="Z157" s="1"/>
  <c r="F367" i="7" s="1"/>
  <c r="CF156" i="13"/>
  <c r="AS157" s="1"/>
  <c r="CG156"/>
  <c r="AT157" s="1"/>
  <c r="AR157" l="1"/>
  <c r="AW157"/>
  <c r="BN157"/>
  <c r="J157"/>
  <c r="BQ157"/>
  <c r="BH157"/>
  <c r="AV157"/>
  <c r="BM157"/>
  <c r="I157"/>
  <c r="BP157"/>
  <c r="BU157"/>
  <c r="CA157" s="1"/>
  <c r="BS157"/>
  <c r="BY157" s="1"/>
  <c r="BT157"/>
  <c r="BZ157" s="1"/>
  <c r="CJ157"/>
  <c r="CI157"/>
  <c r="CH157"/>
  <c r="J268" i="12"/>
  <c r="BW157" i="13" l="1"/>
  <c r="CC157"/>
  <c r="BV157"/>
  <c r="CB157"/>
  <c r="AY157"/>
  <c r="BB157" s="1"/>
  <c r="AJ158"/>
  <c r="AZ157"/>
  <c r="BC157" s="1"/>
  <c r="AK158"/>
  <c r="G368" i="7"/>
  <c r="K368"/>
  <c r="J368"/>
  <c r="H368"/>
  <c r="I368"/>
  <c r="BX157" i="13"/>
  <c r="CD157"/>
  <c r="L157"/>
  <c r="O157" s="1"/>
  <c r="R157"/>
  <c r="AA158" s="1"/>
  <c r="AU157"/>
  <c r="BL157"/>
  <c r="H157"/>
  <c r="BO157"/>
  <c r="M157"/>
  <c r="P157" s="1"/>
  <c r="S157"/>
  <c r="AB158" s="1"/>
  <c r="CF157" l="1"/>
  <c r="AS158" s="1"/>
  <c r="CE157"/>
  <c r="Q157"/>
  <c r="Z158" s="1"/>
  <c r="F368" i="7" s="1"/>
  <c r="K157" i="13"/>
  <c r="N157" s="1"/>
  <c r="L368" i="7"/>
  <c r="G268" i="12" s="1"/>
  <c r="H268" s="1"/>
  <c r="I268" s="1"/>
  <c r="AX157" i="13"/>
  <c r="BA157" s="1"/>
  <c r="BD157" s="1"/>
  <c r="AI158"/>
  <c r="CG157"/>
  <c r="AT158" s="1"/>
  <c r="AR158" l="1"/>
  <c r="I158"/>
  <c r="BM158"/>
  <c r="AV158"/>
  <c r="BP158"/>
  <c r="BH158"/>
  <c r="AW158"/>
  <c r="J158"/>
  <c r="BQ158"/>
  <c r="BN158"/>
  <c r="BT158"/>
  <c r="BZ158" s="1"/>
  <c r="BS158"/>
  <c r="BY158" s="1"/>
  <c r="BU158"/>
  <c r="CA158" s="1"/>
  <c r="CJ158"/>
  <c r="CI158"/>
  <c r="CH158"/>
  <c r="J269" i="12"/>
  <c r="G369" i="7" l="1"/>
  <c r="I369"/>
  <c r="H369"/>
  <c r="J369"/>
  <c r="K369"/>
  <c r="BV158" i="13"/>
  <c r="CB158"/>
  <c r="AZ158"/>
  <c r="BC158" s="1"/>
  <c r="AK159"/>
  <c r="AY158"/>
  <c r="BB158" s="1"/>
  <c r="AJ159"/>
  <c r="M158"/>
  <c r="P158" s="1"/>
  <c r="S158"/>
  <c r="AB159" s="1"/>
  <c r="BW158"/>
  <c r="CC158"/>
  <c r="L158"/>
  <c r="O158" s="1"/>
  <c r="R158"/>
  <c r="AA159" s="1"/>
  <c r="BX158"/>
  <c r="CD158"/>
  <c r="AU158"/>
  <c r="BL158"/>
  <c r="H158"/>
  <c r="BO158"/>
  <c r="CE158" l="1"/>
  <c r="L369" i="7"/>
  <c r="G269" i="12" s="1"/>
  <c r="H269" s="1"/>
  <c r="I269" s="1"/>
  <c r="CG158" i="13"/>
  <c r="AT159" s="1"/>
  <c r="AX158"/>
  <c r="BA158" s="1"/>
  <c r="BD158" s="1"/>
  <c r="AI159"/>
  <c r="AR159" s="1"/>
  <c r="Q158"/>
  <c r="Z159" s="1"/>
  <c r="F369" i="7" s="1"/>
  <c r="K158" i="13"/>
  <c r="N158" s="1"/>
  <c r="CF158"/>
  <c r="AS159" s="1"/>
  <c r="BP159" l="1"/>
  <c r="BM159"/>
  <c r="I159"/>
  <c r="AV159"/>
  <c r="BH159"/>
  <c r="AW159"/>
  <c r="BN159"/>
  <c r="J159"/>
  <c r="BQ159"/>
  <c r="BU159"/>
  <c r="CA159" s="1"/>
  <c r="BT159"/>
  <c r="BZ159" s="1"/>
  <c r="BS159"/>
  <c r="BY159" s="1"/>
  <c r="CJ159"/>
  <c r="CI159"/>
  <c r="CH159"/>
  <c r="J270" i="12"/>
  <c r="I370" i="7" l="1"/>
  <c r="H370"/>
  <c r="K370"/>
  <c r="G370"/>
  <c r="J370"/>
  <c r="BX159" i="13"/>
  <c r="CD159"/>
  <c r="AZ159"/>
  <c r="BC159" s="1"/>
  <c r="AK160"/>
  <c r="L159"/>
  <c r="O159" s="1"/>
  <c r="R159"/>
  <c r="AA160" s="1"/>
  <c r="BW159"/>
  <c r="CC159"/>
  <c r="M159"/>
  <c r="P159" s="1"/>
  <c r="S159"/>
  <c r="AB160" s="1"/>
  <c r="BV159"/>
  <c r="CB159"/>
  <c r="BO159"/>
  <c r="AU159"/>
  <c r="BL159"/>
  <c r="H159"/>
  <c r="AY159"/>
  <c r="BB159" s="1"/>
  <c r="AJ160"/>
  <c r="CE159" l="1"/>
  <c r="Q159"/>
  <c r="Z160" s="1"/>
  <c r="F370" i="7" s="1"/>
  <c r="K159" i="13"/>
  <c r="N159" s="1"/>
  <c r="AX159"/>
  <c r="BA159" s="1"/>
  <c r="BD159" s="1"/>
  <c r="AI160"/>
  <c r="AR160" s="1"/>
  <c r="L370" i="7"/>
  <c r="G270" i="12" s="1"/>
  <c r="H270" s="1"/>
  <c r="I270" s="1"/>
  <c r="CF159" i="13"/>
  <c r="AS160" s="1"/>
  <c r="CG159"/>
  <c r="AT160" s="1"/>
  <c r="AW160" l="1"/>
  <c r="BN160"/>
  <c r="J160"/>
  <c r="BQ160"/>
  <c r="BU160"/>
  <c r="CA160" s="1"/>
  <c r="BT160"/>
  <c r="BZ160" s="1"/>
  <c r="BS160"/>
  <c r="BY160" s="1"/>
  <c r="CJ160"/>
  <c r="CI160"/>
  <c r="CH160"/>
  <c r="J271" i="12"/>
  <c r="BH160" i="13"/>
  <c r="BM160"/>
  <c r="BP160"/>
  <c r="AV160"/>
  <c r="I160"/>
  <c r="BV160" l="1"/>
  <c r="CB160"/>
  <c r="M160"/>
  <c r="P160" s="1"/>
  <c r="S160"/>
  <c r="AB161" s="1"/>
  <c r="H160"/>
  <c r="AU160"/>
  <c r="BL160"/>
  <c r="BO160"/>
  <c r="L160"/>
  <c r="O160" s="1"/>
  <c r="R160"/>
  <c r="AA161" s="1"/>
  <c r="BW160"/>
  <c r="CC160"/>
  <c r="AZ160"/>
  <c r="BC160" s="1"/>
  <c r="AK161"/>
  <c r="H371" i="7"/>
  <c r="I371"/>
  <c r="G371"/>
  <c r="K371"/>
  <c r="J371"/>
  <c r="BX160" i="13"/>
  <c r="CD160"/>
  <c r="AY160"/>
  <c r="BB160" s="1"/>
  <c r="AJ161"/>
  <c r="CE160" l="1"/>
  <c r="CF160"/>
  <c r="AS161" s="1"/>
  <c r="L371" i="7"/>
  <c r="G271" i="12" s="1"/>
  <c r="H271" s="1"/>
  <c r="I271" s="1"/>
  <c r="K160" i="13"/>
  <c r="N160" s="1"/>
  <c r="Q160"/>
  <c r="Z161" s="1"/>
  <c r="F371" i="7" s="1"/>
  <c r="AX160" i="13"/>
  <c r="BA160" s="1"/>
  <c r="BD160" s="1"/>
  <c r="AI161"/>
  <c r="CG160"/>
  <c r="AT161" s="1"/>
  <c r="AR161" l="1"/>
  <c r="J161"/>
  <c r="AW161"/>
  <c r="BN161"/>
  <c r="BQ161"/>
  <c r="BH161"/>
  <c r="BP161"/>
  <c r="I161"/>
  <c r="AV161"/>
  <c r="BM161"/>
  <c r="BU161"/>
  <c r="CA161" s="1"/>
  <c r="BT161"/>
  <c r="BZ161" s="1"/>
  <c r="BS161"/>
  <c r="BY161" s="1"/>
  <c r="CJ161"/>
  <c r="CI161"/>
  <c r="CH161"/>
  <c r="J272" i="12"/>
  <c r="BW161" i="13" l="1"/>
  <c r="CC161"/>
  <c r="BV161"/>
  <c r="CB161"/>
  <c r="BO161"/>
  <c r="AU161"/>
  <c r="H161"/>
  <c r="BL161"/>
  <c r="M161"/>
  <c r="P161" s="1"/>
  <c r="S161"/>
  <c r="AB162" s="1"/>
  <c r="R161"/>
  <c r="AA162" s="1"/>
  <c r="L161"/>
  <c r="O161" s="1"/>
  <c r="AZ161"/>
  <c r="BC161" s="1"/>
  <c r="AK162"/>
  <c r="AY161"/>
  <c r="BB161" s="1"/>
  <c r="AJ162"/>
  <c r="BX161"/>
  <c r="CD161"/>
  <c r="G372" i="7"/>
  <c r="H372"/>
  <c r="J372"/>
  <c r="I372"/>
  <c r="K372"/>
  <c r="CE161" i="13" l="1"/>
  <c r="CF161"/>
  <c r="AS162" s="1"/>
  <c r="Q161"/>
  <c r="Z162" s="1"/>
  <c r="F372" i="7" s="1"/>
  <c r="K161" i="13"/>
  <c r="N161" s="1"/>
  <c r="L372" i="7"/>
  <c r="G272" i="12" s="1"/>
  <c r="H272" s="1"/>
  <c r="I272" s="1"/>
  <c r="AX161" i="13"/>
  <c r="BA161" s="1"/>
  <c r="BD161" s="1"/>
  <c r="AI162"/>
  <c r="CG161"/>
  <c r="AT162" s="1"/>
  <c r="AR162" l="1"/>
  <c r="AW162"/>
  <c r="BN162"/>
  <c r="J162"/>
  <c r="BQ162"/>
  <c r="BU162"/>
  <c r="CA162" s="1"/>
  <c r="BT162"/>
  <c r="BZ162" s="1"/>
  <c r="BS162"/>
  <c r="BY162" s="1"/>
  <c r="CJ162"/>
  <c r="CI162"/>
  <c r="CH162"/>
  <c r="J273" i="12"/>
  <c r="BH162" i="13"/>
  <c r="BP162"/>
  <c r="AV162"/>
  <c r="BM162"/>
  <c r="I162"/>
  <c r="L162" l="1"/>
  <c r="O162" s="1"/>
  <c r="R162"/>
  <c r="AA163" s="1"/>
  <c r="I373" i="7"/>
  <c r="G373"/>
  <c r="K373"/>
  <c r="J373"/>
  <c r="H373"/>
  <c r="BW162" i="13"/>
  <c r="CC162"/>
  <c r="BO162"/>
  <c r="H162"/>
  <c r="AU162"/>
  <c r="BL162"/>
  <c r="AZ162"/>
  <c r="BC162" s="1"/>
  <c r="AK163"/>
  <c r="AY162"/>
  <c r="BB162" s="1"/>
  <c r="AJ163"/>
  <c r="BV162"/>
  <c r="CB162"/>
  <c r="BX162"/>
  <c r="CD162"/>
  <c r="S162"/>
  <c r="AB163" s="1"/>
  <c r="M162"/>
  <c r="P162" s="1"/>
  <c r="CF162" l="1"/>
  <c r="AS163" s="1"/>
  <c r="CE162"/>
  <c r="CG162"/>
  <c r="AT163" s="1"/>
  <c r="AX162"/>
  <c r="BA162" s="1"/>
  <c r="BD162" s="1"/>
  <c r="AI163"/>
  <c r="L373" i="7"/>
  <c r="G273" i="12" s="1"/>
  <c r="H273" s="1"/>
  <c r="I273" s="1"/>
  <c r="Q162" i="13"/>
  <c r="Z163" s="1"/>
  <c r="F373" i="7" s="1"/>
  <c r="K162" i="13"/>
  <c r="N162" s="1"/>
  <c r="AR163" l="1"/>
  <c r="I163"/>
  <c r="AV163"/>
  <c r="BP163"/>
  <c r="BM163"/>
  <c r="BU163"/>
  <c r="CA163" s="1"/>
  <c r="BS163"/>
  <c r="BY163" s="1"/>
  <c r="BT163"/>
  <c r="BZ163" s="1"/>
  <c r="CJ163"/>
  <c r="CI163"/>
  <c r="CH163"/>
  <c r="J274" i="12"/>
  <c r="BH163" i="13"/>
  <c r="BN163"/>
  <c r="J163"/>
  <c r="BQ163"/>
  <c r="AW163"/>
  <c r="BV163" l="1"/>
  <c r="CB163"/>
  <c r="AY163"/>
  <c r="BB163" s="1"/>
  <c r="AJ164"/>
  <c r="M163"/>
  <c r="P163" s="1"/>
  <c r="S163"/>
  <c r="AB164" s="1"/>
  <c r="BX163"/>
  <c r="CD163"/>
  <c r="AZ163"/>
  <c r="BC163" s="1"/>
  <c r="AK164"/>
  <c r="BW163"/>
  <c r="CC163"/>
  <c r="R163"/>
  <c r="AA164" s="1"/>
  <c r="L163"/>
  <c r="O163" s="1"/>
  <c r="G374" i="7"/>
  <c r="H374"/>
  <c r="J374"/>
  <c r="K374"/>
  <c r="I374"/>
  <c r="BL163" i="13"/>
  <c r="BO163"/>
  <c r="AU163"/>
  <c r="H163"/>
  <c r="AT164" l="1"/>
  <c r="CF163"/>
  <c r="AS164" s="1"/>
  <c r="CG163"/>
  <c r="CE163"/>
  <c r="Q163"/>
  <c r="Z164" s="1"/>
  <c r="F374" i="7" s="1"/>
  <c r="K163" i="13"/>
  <c r="N163" s="1"/>
  <c r="L374" i="7"/>
  <c r="G274" i="12" s="1"/>
  <c r="H274" s="1"/>
  <c r="I274" s="1"/>
  <c r="AX163" i="13"/>
  <c r="BA163" s="1"/>
  <c r="BD163" s="1"/>
  <c r="AI164"/>
  <c r="AR164" l="1"/>
  <c r="BH164"/>
  <c r="BM164"/>
  <c r="BP164"/>
  <c r="AV164"/>
  <c r="I164"/>
  <c r="BQ164"/>
  <c r="J164"/>
  <c r="AW164"/>
  <c r="BN164"/>
  <c r="BT164"/>
  <c r="BZ164" s="1"/>
  <c r="BS164"/>
  <c r="BY164" s="1"/>
  <c r="BU164"/>
  <c r="CA164" s="1"/>
  <c r="CJ164"/>
  <c r="CI164"/>
  <c r="CH164"/>
  <c r="J275" i="12"/>
  <c r="AZ164" i="13" l="1"/>
  <c r="BC164" s="1"/>
  <c r="AK165"/>
  <c r="AY164"/>
  <c r="BB164" s="1"/>
  <c r="AJ165"/>
  <c r="BX164"/>
  <c r="CD164"/>
  <c r="BW164"/>
  <c r="CC164"/>
  <c r="H164"/>
  <c r="AU164"/>
  <c r="BO164"/>
  <c r="BL164"/>
  <c r="BV164"/>
  <c r="CB164"/>
  <c r="S164"/>
  <c r="AB165" s="1"/>
  <c r="M164"/>
  <c r="P164" s="1"/>
  <c r="R164"/>
  <c r="AA165" s="1"/>
  <c r="L164"/>
  <c r="O164" s="1"/>
  <c r="H375" i="7"/>
  <c r="I375"/>
  <c r="J375"/>
  <c r="K375"/>
  <c r="G375"/>
  <c r="CF164" i="13" l="1"/>
  <c r="AS165" s="1"/>
  <c r="K164"/>
  <c r="N164" s="1"/>
  <c r="Q164"/>
  <c r="Z165" s="1"/>
  <c r="F375" i="7" s="1"/>
  <c r="AX164" i="13"/>
  <c r="BA164" s="1"/>
  <c r="BD164" s="1"/>
  <c r="AI165"/>
  <c r="CG164"/>
  <c r="AT165" s="1"/>
  <c r="CE164"/>
  <c r="L375" i="7"/>
  <c r="G275" i="12" s="1"/>
  <c r="H275" s="1"/>
  <c r="I275" s="1"/>
  <c r="AR165" i="13" l="1"/>
  <c r="BT165"/>
  <c r="BZ165" s="1"/>
  <c r="BU165"/>
  <c r="CA165" s="1"/>
  <c r="BS165"/>
  <c r="BY165" s="1"/>
  <c r="CJ165"/>
  <c r="CI165"/>
  <c r="CH165"/>
  <c r="J276" i="12"/>
  <c r="BN165" i="13"/>
  <c r="J165"/>
  <c r="BQ165"/>
  <c r="AW165"/>
  <c r="AV165"/>
  <c r="BP165"/>
  <c r="BM165"/>
  <c r="I165"/>
  <c r="BH165"/>
  <c r="AZ165" l="1"/>
  <c r="BC165" s="1"/>
  <c r="AK166"/>
  <c r="BV165"/>
  <c r="CB165"/>
  <c r="BL165"/>
  <c r="BO165"/>
  <c r="AU165"/>
  <c r="H165"/>
  <c r="S165"/>
  <c r="AB166" s="1"/>
  <c r="M165"/>
  <c r="P165" s="1"/>
  <c r="G376" i="7"/>
  <c r="J376"/>
  <c r="K376"/>
  <c r="I376"/>
  <c r="H376"/>
  <c r="BX165" i="13"/>
  <c r="CD165"/>
  <c r="L165"/>
  <c r="O165" s="1"/>
  <c r="R165"/>
  <c r="AA166" s="1"/>
  <c r="AY165"/>
  <c r="BB165" s="1"/>
  <c r="AJ166"/>
  <c r="BW165"/>
  <c r="CC165"/>
  <c r="CF165" l="1"/>
  <c r="AS166" s="1"/>
  <c r="AX165"/>
  <c r="BA165" s="1"/>
  <c r="BD165" s="1"/>
  <c r="AI166"/>
  <c r="CE165"/>
  <c r="L376" i="7"/>
  <c r="G276" i="12" s="1"/>
  <c r="H276" s="1"/>
  <c r="I276" s="1"/>
  <c r="K165" i="13"/>
  <c r="N165" s="1"/>
  <c r="Q165"/>
  <c r="Z166" s="1"/>
  <c r="F376" i="7" s="1"/>
  <c r="CG165" i="13"/>
  <c r="AT166" s="1"/>
  <c r="AR166" l="1"/>
  <c r="J166"/>
  <c r="AW166"/>
  <c r="BQ166"/>
  <c r="BN166"/>
  <c r="I166"/>
  <c r="AV166"/>
  <c r="BM166"/>
  <c r="BP166"/>
  <c r="BU166"/>
  <c r="CA166" s="1"/>
  <c r="BT166"/>
  <c r="BZ166" s="1"/>
  <c r="BS166"/>
  <c r="BY166" s="1"/>
  <c r="CJ166"/>
  <c r="CI166"/>
  <c r="CH166"/>
  <c r="J277" i="12"/>
  <c r="BH166" i="13"/>
  <c r="K377" i="7" l="1"/>
  <c r="G377"/>
  <c r="I377"/>
  <c r="H377"/>
  <c r="J377"/>
  <c r="BW166" i="13"/>
  <c r="CC166"/>
  <c r="L166"/>
  <c r="O166" s="1"/>
  <c r="R166"/>
  <c r="AA167" s="1"/>
  <c r="S166"/>
  <c r="AB167" s="1"/>
  <c r="M166"/>
  <c r="P166" s="1"/>
  <c r="AU166"/>
  <c r="BO166"/>
  <c r="H166"/>
  <c r="BL166"/>
  <c r="AY166"/>
  <c r="BB166" s="1"/>
  <c r="AJ167"/>
  <c r="AZ166"/>
  <c r="BC166" s="1"/>
  <c r="AK167"/>
  <c r="BV166"/>
  <c r="CB166"/>
  <c r="BX166"/>
  <c r="CD166"/>
  <c r="CG166" l="1"/>
  <c r="AT167" s="1"/>
  <c r="CF166"/>
  <c r="AS167" s="1"/>
  <c r="AX166"/>
  <c r="BA166" s="1"/>
  <c r="BD166" s="1"/>
  <c r="AI167"/>
  <c r="L377" i="7"/>
  <c r="G277" i="12" s="1"/>
  <c r="H277" s="1"/>
  <c r="I277" s="1"/>
  <c r="CE166" i="13"/>
  <c r="Q166"/>
  <c r="Z167" s="1"/>
  <c r="F377" i="7" s="1"/>
  <c r="K166" i="13"/>
  <c r="N166" s="1"/>
  <c r="AR167" l="1"/>
  <c r="AV167"/>
  <c r="BM167"/>
  <c r="BP167"/>
  <c r="I167"/>
  <c r="BN167"/>
  <c r="BQ167"/>
  <c r="AW167"/>
  <c r="J167"/>
  <c r="BH167"/>
  <c r="BU167"/>
  <c r="CA167" s="1"/>
  <c r="BT167"/>
  <c r="BZ167" s="1"/>
  <c r="BS167"/>
  <c r="BY167" s="1"/>
  <c r="CJ167"/>
  <c r="CI167"/>
  <c r="CH167"/>
  <c r="J278" i="12"/>
  <c r="G378" i="7" l="1"/>
  <c r="I378"/>
  <c r="K378"/>
  <c r="J378"/>
  <c r="H378"/>
  <c r="BV167" i="13"/>
  <c r="CB167"/>
  <c r="BX167"/>
  <c r="CD167"/>
  <c r="AZ167"/>
  <c r="BC167" s="1"/>
  <c r="AK168"/>
  <c r="BW167"/>
  <c r="CC167"/>
  <c r="AY167"/>
  <c r="BB167" s="1"/>
  <c r="AJ168"/>
  <c r="BO167"/>
  <c r="BL167"/>
  <c r="AU167"/>
  <c r="H167"/>
  <c r="S167"/>
  <c r="AB168" s="1"/>
  <c r="M167"/>
  <c r="P167" s="1"/>
  <c r="R167"/>
  <c r="AA168" s="1"/>
  <c r="L167"/>
  <c r="O167" s="1"/>
  <c r="CG167" l="1"/>
  <c r="AT168" s="1"/>
  <c r="CE167"/>
  <c r="Q167"/>
  <c r="Z168" s="1"/>
  <c r="F378" i="7" s="1"/>
  <c r="K167" i="13"/>
  <c r="N167" s="1"/>
  <c r="L378" i="7"/>
  <c r="G278" i="12" s="1"/>
  <c r="H278" s="1"/>
  <c r="I278" s="1"/>
  <c r="AX167" i="13"/>
  <c r="BA167" s="1"/>
  <c r="BD167" s="1"/>
  <c r="AI168"/>
  <c r="CF167"/>
  <c r="AS168" s="1"/>
  <c r="AR168" l="1"/>
  <c r="AV168"/>
  <c r="BM168"/>
  <c r="I168"/>
  <c r="BP168"/>
  <c r="BH168"/>
  <c r="BQ168"/>
  <c r="AW168"/>
  <c r="J168"/>
  <c r="BN168"/>
  <c r="BS168"/>
  <c r="BY168" s="1"/>
  <c r="BT168"/>
  <c r="BZ168" s="1"/>
  <c r="BU168"/>
  <c r="CA168" s="1"/>
  <c r="CJ168"/>
  <c r="CI168"/>
  <c r="CH168"/>
  <c r="J279" i="12"/>
  <c r="G379" i="7" l="1"/>
  <c r="K379"/>
  <c r="I379"/>
  <c r="J379"/>
  <c r="H379"/>
  <c r="BV168" i="13"/>
  <c r="CB168"/>
  <c r="L168"/>
  <c r="O168" s="1"/>
  <c r="R168"/>
  <c r="AA169" s="1"/>
  <c r="S168"/>
  <c r="AB169" s="1"/>
  <c r="M168"/>
  <c r="P168" s="1"/>
  <c r="AY168"/>
  <c r="BB168" s="1"/>
  <c r="AJ169"/>
  <c r="BX168"/>
  <c r="CD168"/>
  <c r="BL168"/>
  <c r="AU168"/>
  <c r="H168"/>
  <c r="BO168"/>
  <c r="BW168"/>
  <c r="CC168"/>
  <c r="AZ168"/>
  <c r="BC168" s="1"/>
  <c r="AK169"/>
  <c r="CE168" l="1"/>
  <c r="CF168"/>
  <c r="AS169" s="1"/>
  <c r="L379" i="7"/>
  <c r="G279" i="12" s="1"/>
  <c r="H279" s="1"/>
  <c r="I279" s="1"/>
  <c r="AX168" i="13"/>
  <c r="BA168" s="1"/>
  <c r="BD168" s="1"/>
  <c r="AI169"/>
  <c r="AR169" s="1"/>
  <c r="K168"/>
  <c r="N168" s="1"/>
  <c r="Q168"/>
  <c r="Z169" s="1"/>
  <c r="F379" i="7" s="1"/>
  <c r="CG168" i="13"/>
  <c r="AT169" s="1"/>
  <c r="BN169" l="1"/>
  <c r="AW169"/>
  <c r="BQ169"/>
  <c r="J169"/>
  <c r="BH169"/>
  <c r="AV169"/>
  <c r="BM169"/>
  <c r="I169"/>
  <c r="BP169"/>
  <c r="BT169"/>
  <c r="BZ169" s="1"/>
  <c r="BS169"/>
  <c r="BY169" s="1"/>
  <c r="BU169"/>
  <c r="CA169" s="1"/>
  <c r="CJ169"/>
  <c r="CI169"/>
  <c r="CH169"/>
  <c r="J280" i="12"/>
  <c r="BW169" i="13" l="1"/>
  <c r="CC169"/>
  <c r="AY169"/>
  <c r="BB169" s="1"/>
  <c r="AJ170"/>
  <c r="BO169"/>
  <c r="H169"/>
  <c r="AU169"/>
  <c r="BL169"/>
  <c r="AZ169"/>
  <c r="BC169" s="1"/>
  <c r="AK170"/>
  <c r="L169"/>
  <c r="O169" s="1"/>
  <c r="R169"/>
  <c r="AA170" s="1"/>
  <c r="BX169"/>
  <c r="CD169"/>
  <c r="BV169"/>
  <c r="CB169"/>
  <c r="I380" i="7"/>
  <c r="J380"/>
  <c r="K380"/>
  <c r="G380"/>
  <c r="H380"/>
  <c r="M169" i="13"/>
  <c r="P169" s="1"/>
  <c r="S169"/>
  <c r="AB170" s="1"/>
  <c r="CF169" l="1"/>
  <c r="AS170" s="1"/>
  <c r="CG169"/>
  <c r="AT170" s="1"/>
  <c r="L380" i="7"/>
  <c r="G280" i="12" s="1"/>
  <c r="H280" s="1"/>
  <c r="I280" s="1"/>
  <c r="K169" i="13"/>
  <c r="N169" s="1"/>
  <c r="Q169"/>
  <c r="Z170" s="1"/>
  <c r="F380" i="7" s="1"/>
  <c r="AX169" i="13"/>
  <c r="BA169" s="1"/>
  <c r="BD169" s="1"/>
  <c r="AI170"/>
  <c r="CE169"/>
  <c r="AR170" l="1"/>
  <c r="BU170"/>
  <c r="CA170" s="1"/>
  <c r="BT170"/>
  <c r="BZ170" s="1"/>
  <c r="BS170"/>
  <c r="BY170" s="1"/>
  <c r="CJ170"/>
  <c r="CI170"/>
  <c r="CH170"/>
  <c r="J281" i="12"/>
  <c r="I170" i="13"/>
  <c r="AV170"/>
  <c r="BP170"/>
  <c r="BM170"/>
  <c r="BH170"/>
  <c r="BN170"/>
  <c r="AW170"/>
  <c r="J170"/>
  <c r="BQ170"/>
  <c r="I381" i="7" l="1"/>
  <c r="K381"/>
  <c r="G381"/>
  <c r="J381"/>
  <c r="H381"/>
  <c r="BO170" i="13"/>
  <c r="BL170"/>
  <c r="H170"/>
  <c r="AU170"/>
  <c r="BW170"/>
  <c r="CC170"/>
  <c r="AZ170"/>
  <c r="BC170" s="1"/>
  <c r="AK171"/>
  <c r="BX170"/>
  <c r="CD170"/>
  <c r="AY170"/>
  <c r="BB170" s="1"/>
  <c r="AJ171"/>
  <c r="S170"/>
  <c r="AB171" s="1"/>
  <c r="M170"/>
  <c r="P170" s="1"/>
  <c r="R170"/>
  <c r="AA171" s="1"/>
  <c r="L170"/>
  <c r="O170" s="1"/>
  <c r="BV170"/>
  <c r="CB170"/>
  <c r="CG170" l="1"/>
  <c r="AT171" s="1"/>
  <c r="K170"/>
  <c r="N170" s="1"/>
  <c r="Q170"/>
  <c r="Z171" s="1"/>
  <c r="F381" i="7" s="1"/>
  <c r="AX170" i="13"/>
  <c r="BA170" s="1"/>
  <c r="BD170" s="1"/>
  <c r="AI171"/>
  <c r="L381" i="7"/>
  <c r="G281" i="12" s="1"/>
  <c r="H281" s="1"/>
  <c r="I281" s="1"/>
  <c r="CE170" i="13"/>
  <c r="CF170"/>
  <c r="AS171" s="1"/>
  <c r="AR171" l="1"/>
  <c r="I171"/>
  <c r="BP171"/>
  <c r="AV171"/>
  <c r="BM171"/>
  <c r="BQ171"/>
  <c r="AW171"/>
  <c r="J171"/>
  <c r="BN171"/>
  <c r="BU171"/>
  <c r="CA171" s="1"/>
  <c r="BT171"/>
  <c r="BZ171" s="1"/>
  <c r="BS171"/>
  <c r="BY171" s="1"/>
  <c r="CJ171"/>
  <c r="CI171"/>
  <c r="CH171"/>
  <c r="J282" i="12"/>
  <c r="BH171" i="13"/>
  <c r="BW171" l="1"/>
  <c r="CC171"/>
  <c r="AZ171"/>
  <c r="BC171" s="1"/>
  <c r="AK172"/>
  <c r="J382" i="7"/>
  <c r="G382"/>
  <c r="H382"/>
  <c r="K382"/>
  <c r="I382"/>
  <c r="BV171" i="13"/>
  <c r="CB171"/>
  <c r="BX171"/>
  <c r="CD171"/>
  <c r="S171"/>
  <c r="AB172" s="1"/>
  <c r="M171"/>
  <c r="P171" s="1"/>
  <c r="AY171"/>
  <c r="BB171" s="1"/>
  <c r="AJ172"/>
  <c r="L171"/>
  <c r="O171" s="1"/>
  <c r="R171"/>
  <c r="AA172" s="1"/>
  <c r="BL171"/>
  <c r="BO171"/>
  <c r="H171"/>
  <c r="AU171"/>
  <c r="CF171" l="1"/>
  <c r="AS172" s="1"/>
  <c r="AX171"/>
  <c r="BA171" s="1"/>
  <c r="BD171" s="1"/>
  <c r="AI172"/>
  <c r="CG171"/>
  <c r="AT172" s="1"/>
  <c r="L382" i="7"/>
  <c r="G282" i="12" s="1"/>
  <c r="H282" s="1"/>
  <c r="I282" s="1"/>
  <c r="Q171" i="13"/>
  <c r="Z172" s="1"/>
  <c r="F382" i="7" s="1"/>
  <c r="K171" i="13"/>
  <c r="N171" s="1"/>
  <c r="CE171"/>
  <c r="AR172" l="1"/>
  <c r="BH172"/>
  <c r="BU172"/>
  <c r="CA172" s="1"/>
  <c r="BT172"/>
  <c r="BZ172" s="1"/>
  <c r="BS172"/>
  <c r="BY172" s="1"/>
  <c r="CJ172"/>
  <c r="CI172"/>
  <c r="CH172"/>
  <c r="J283" i="12"/>
  <c r="BP172" i="13"/>
  <c r="BM172"/>
  <c r="AV172"/>
  <c r="I172"/>
  <c r="J172"/>
  <c r="BN172"/>
  <c r="BQ172"/>
  <c r="AW172"/>
  <c r="BW172" l="1"/>
  <c r="CC172"/>
  <c r="M172"/>
  <c r="P172" s="1"/>
  <c r="S172"/>
  <c r="AB173" s="1"/>
  <c r="K383" i="7"/>
  <c r="G383"/>
  <c r="H383"/>
  <c r="J383"/>
  <c r="I383"/>
  <c r="BO172" i="13"/>
  <c r="BL172"/>
  <c r="H172"/>
  <c r="AU172"/>
  <c r="AZ172"/>
  <c r="BC172" s="1"/>
  <c r="AK173"/>
  <c r="R172"/>
  <c r="AA173" s="1"/>
  <c r="L172"/>
  <c r="O172" s="1"/>
  <c r="AY172"/>
  <c r="BB172" s="1"/>
  <c r="AJ173"/>
  <c r="BV172"/>
  <c r="CB172"/>
  <c r="BX172"/>
  <c r="CD172"/>
  <c r="CG172" l="1"/>
  <c r="AT173" s="1"/>
  <c r="Q172"/>
  <c r="Z173" s="1"/>
  <c r="F383" i="7" s="1"/>
  <c r="K172" i="13"/>
  <c r="N172" s="1"/>
  <c r="CF172"/>
  <c r="AS173" s="1"/>
  <c r="AX172"/>
  <c r="BA172" s="1"/>
  <c r="BD172" s="1"/>
  <c r="AI173"/>
  <c r="L383" i="7"/>
  <c r="G283" i="12" s="1"/>
  <c r="H283" s="1"/>
  <c r="I283" s="1"/>
  <c r="CE172" i="13"/>
  <c r="AR173" l="1"/>
  <c r="I173"/>
  <c r="BP173"/>
  <c r="BM173"/>
  <c r="AV173"/>
  <c r="J173"/>
  <c r="BQ173"/>
  <c r="BN173"/>
  <c r="AW173"/>
  <c r="BH173"/>
  <c r="BT173"/>
  <c r="BZ173" s="1"/>
  <c r="BU173"/>
  <c r="CA173" s="1"/>
  <c r="BS173"/>
  <c r="BY173" s="1"/>
  <c r="CJ173"/>
  <c r="CI173"/>
  <c r="CH173"/>
  <c r="J284" i="12"/>
  <c r="BV173" i="13" l="1"/>
  <c r="CB173"/>
  <c r="BW173"/>
  <c r="CC173"/>
  <c r="BO173"/>
  <c r="AU173"/>
  <c r="BL173"/>
  <c r="H173"/>
  <c r="L173"/>
  <c r="O173" s="1"/>
  <c r="R173"/>
  <c r="AA174" s="1"/>
  <c r="AZ173"/>
  <c r="BC173" s="1"/>
  <c r="AK174"/>
  <c r="S173"/>
  <c r="AB174" s="1"/>
  <c r="M173"/>
  <c r="P173" s="1"/>
  <c r="BX173"/>
  <c r="CD173"/>
  <c r="J384" i="7"/>
  <c r="H384"/>
  <c r="K384"/>
  <c r="I384"/>
  <c r="G384"/>
  <c r="AY173" i="13"/>
  <c r="BB173" s="1"/>
  <c r="AJ174"/>
  <c r="CE173" l="1"/>
  <c r="L384" i="7"/>
  <c r="G284" i="12" s="1"/>
  <c r="H284" s="1"/>
  <c r="I284" s="1"/>
  <c r="AX173" i="13"/>
  <c r="BA173" s="1"/>
  <c r="BD173" s="1"/>
  <c r="AI174"/>
  <c r="Q173"/>
  <c r="Z174" s="1"/>
  <c r="F384" i="7" s="1"/>
  <c r="K173" i="13"/>
  <c r="N173" s="1"/>
  <c r="CG173"/>
  <c r="AT174" s="1"/>
  <c r="CF173"/>
  <c r="AS174" s="1"/>
  <c r="AR174" l="1"/>
  <c r="J174"/>
  <c r="BQ174"/>
  <c r="BN174"/>
  <c r="AW174"/>
  <c r="BM174"/>
  <c r="I174"/>
  <c r="BP174"/>
  <c r="AV174"/>
  <c r="BH174"/>
  <c r="BU174"/>
  <c r="CA174" s="1"/>
  <c r="BS174"/>
  <c r="BY174" s="1"/>
  <c r="BT174"/>
  <c r="BZ174" s="1"/>
  <c r="CJ174"/>
  <c r="CI174"/>
  <c r="CH174"/>
  <c r="J285" i="12"/>
  <c r="G385" i="7" l="1"/>
  <c r="K385"/>
  <c r="H385"/>
  <c r="I385"/>
  <c r="J385"/>
  <c r="M174" i="13"/>
  <c r="P174" s="1"/>
  <c r="S174"/>
  <c r="AB175" s="1"/>
  <c r="R174"/>
  <c r="AA175" s="1"/>
  <c r="L174"/>
  <c r="O174" s="1"/>
  <c r="BW174"/>
  <c r="CC174"/>
  <c r="BV174"/>
  <c r="CB174"/>
  <c r="BX174"/>
  <c r="CD174"/>
  <c r="BO174"/>
  <c r="BL174"/>
  <c r="H174"/>
  <c r="AU174"/>
  <c r="AY174"/>
  <c r="BB174" s="1"/>
  <c r="AJ175"/>
  <c r="AZ174"/>
  <c r="BC174" s="1"/>
  <c r="AK175"/>
  <c r="CG174" l="1"/>
  <c r="AT175" s="1"/>
  <c r="L385" i="7"/>
  <c r="G285" i="12" s="1"/>
  <c r="H285" s="1"/>
  <c r="I285" s="1"/>
  <c r="Q174" i="13"/>
  <c r="Z175" s="1"/>
  <c r="F385" i="7" s="1"/>
  <c r="K174" i="13"/>
  <c r="N174" s="1"/>
  <c r="CE174"/>
  <c r="CF174"/>
  <c r="AS175" s="1"/>
  <c r="AX174"/>
  <c r="BA174" s="1"/>
  <c r="BD174" s="1"/>
  <c r="AI175"/>
  <c r="AR175" l="1"/>
  <c r="I175"/>
  <c r="BM175"/>
  <c r="BP175"/>
  <c r="AV175"/>
  <c r="BT175"/>
  <c r="BZ175" s="1"/>
  <c r="BS175"/>
  <c r="BY175" s="1"/>
  <c r="BU175"/>
  <c r="CA175" s="1"/>
  <c r="CJ175"/>
  <c r="CI175"/>
  <c r="CH175"/>
  <c r="J286" i="12"/>
  <c r="BN175" i="13"/>
  <c r="J175"/>
  <c r="AW175"/>
  <c r="BQ175"/>
  <c r="BH175"/>
  <c r="L175" l="1"/>
  <c r="O175" s="1"/>
  <c r="R175"/>
  <c r="AA176" s="1"/>
  <c r="G386" i="7"/>
  <c r="I386"/>
  <c r="K386"/>
  <c r="J386"/>
  <c r="H386"/>
  <c r="M175" i="13"/>
  <c r="P175" s="1"/>
  <c r="S175"/>
  <c r="AB176" s="1"/>
  <c r="BX175"/>
  <c r="CD175"/>
  <c r="BW175"/>
  <c r="CC175"/>
  <c r="BL175"/>
  <c r="H175"/>
  <c r="BO175"/>
  <c r="AU175"/>
  <c r="AZ175"/>
  <c r="BC175" s="1"/>
  <c r="AK176"/>
  <c r="BV175"/>
  <c r="CB175"/>
  <c r="AY175"/>
  <c r="BB175" s="1"/>
  <c r="AJ176"/>
  <c r="CE175" l="1"/>
  <c r="AX175"/>
  <c r="BA175" s="1"/>
  <c r="BD175" s="1"/>
  <c r="AI176"/>
  <c r="CF175"/>
  <c r="AS176" s="1"/>
  <c r="Q175"/>
  <c r="Z176" s="1"/>
  <c r="F386" i="7" s="1"/>
  <c r="K175" i="13"/>
  <c r="N175" s="1"/>
  <c r="L386" i="7"/>
  <c r="G286" i="12" s="1"/>
  <c r="H286" s="1"/>
  <c r="I286" s="1"/>
  <c r="CG175" i="13"/>
  <c r="AT176" s="1"/>
  <c r="AR176" l="1"/>
  <c r="AW176"/>
  <c r="J176"/>
  <c r="BN176"/>
  <c r="BQ176"/>
  <c r="BH176"/>
  <c r="BM176"/>
  <c r="BP176"/>
  <c r="I176"/>
  <c r="AV176"/>
  <c r="BU176"/>
  <c r="CA176" s="1"/>
  <c r="BT176"/>
  <c r="BZ176" s="1"/>
  <c r="BS176"/>
  <c r="BY176" s="1"/>
  <c r="CJ176"/>
  <c r="CI176"/>
  <c r="CH176"/>
  <c r="J287" i="12"/>
  <c r="BV176" i="13" l="1"/>
  <c r="CB176"/>
  <c r="AZ176"/>
  <c r="BC176" s="1"/>
  <c r="AK177"/>
  <c r="I387" i="7"/>
  <c r="H387"/>
  <c r="J387"/>
  <c r="K387"/>
  <c r="G387"/>
  <c r="M176" i="13"/>
  <c r="P176" s="1"/>
  <c r="S176"/>
  <c r="AB177" s="1"/>
  <c r="R176"/>
  <c r="AA177" s="1"/>
  <c r="L176"/>
  <c r="O176" s="1"/>
  <c r="H176"/>
  <c r="BO176"/>
  <c r="AU176"/>
  <c r="BL176"/>
  <c r="BW176"/>
  <c r="CC176"/>
  <c r="BX176"/>
  <c r="CD176"/>
  <c r="AY176"/>
  <c r="BB176" s="1"/>
  <c r="AJ177"/>
  <c r="CF176" l="1"/>
  <c r="AS177" s="1"/>
  <c r="AX176"/>
  <c r="BA176" s="1"/>
  <c r="BD176" s="1"/>
  <c r="AI177"/>
  <c r="CG176"/>
  <c r="AT177" s="1"/>
  <c r="CE176"/>
  <c r="L387" i="7"/>
  <c r="G287" i="12" s="1"/>
  <c r="H287" s="1"/>
  <c r="I287" s="1"/>
  <c r="K176" i="13"/>
  <c r="N176" s="1"/>
  <c r="Q176"/>
  <c r="Z177" s="1"/>
  <c r="F387" i="7" s="1"/>
  <c r="AR177" i="13" l="1"/>
  <c r="BH177"/>
  <c r="BT177"/>
  <c r="BZ177" s="1"/>
  <c r="BS177"/>
  <c r="BY177" s="1"/>
  <c r="BU177"/>
  <c r="CA177" s="1"/>
  <c r="CJ177"/>
  <c r="CI177"/>
  <c r="CH177"/>
  <c r="J288" i="12"/>
  <c r="BP177" i="13"/>
  <c r="I177"/>
  <c r="BM177"/>
  <c r="AV177"/>
  <c r="BN177"/>
  <c r="AW177"/>
  <c r="BQ177"/>
  <c r="J177"/>
  <c r="M177" l="1"/>
  <c r="P177" s="1"/>
  <c r="S177"/>
  <c r="AB178" s="1"/>
  <c r="BW177"/>
  <c r="CC177"/>
  <c r="BV177"/>
  <c r="CB177"/>
  <c r="K388" i="7"/>
  <c r="H388"/>
  <c r="G388"/>
  <c r="I388"/>
  <c r="J388"/>
  <c r="AZ177" i="13"/>
  <c r="BC177" s="1"/>
  <c r="AK178"/>
  <c r="L177"/>
  <c r="O177" s="1"/>
  <c r="R177"/>
  <c r="AA178" s="1"/>
  <c r="BX177"/>
  <c r="CD177"/>
  <c r="AY177"/>
  <c r="BB177" s="1"/>
  <c r="AJ178"/>
  <c r="H177"/>
  <c r="BL177"/>
  <c r="AU177"/>
  <c r="BO177"/>
  <c r="CG177" l="1"/>
  <c r="AT178" s="1"/>
  <c r="Q177"/>
  <c r="Z178" s="1"/>
  <c r="F388" i="7" s="1"/>
  <c r="K177" i="13"/>
  <c r="N177" s="1"/>
  <c r="L388" i="7"/>
  <c r="G288" i="12" s="1"/>
  <c r="H288" s="1"/>
  <c r="I288" s="1"/>
  <c r="CE177" i="13"/>
  <c r="CF177"/>
  <c r="AS178" s="1"/>
  <c r="AX177"/>
  <c r="BA177" s="1"/>
  <c r="BD177" s="1"/>
  <c r="AI178"/>
  <c r="AR178" l="1"/>
  <c r="BT178"/>
  <c r="BZ178" s="1"/>
  <c r="BS178"/>
  <c r="BY178" s="1"/>
  <c r="BU178"/>
  <c r="CA178" s="1"/>
  <c r="CJ178"/>
  <c r="CI178"/>
  <c r="CH178"/>
  <c r="J289" i="12"/>
  <c r="BH178" i="13"/>
  <c r="BM178"/>
  <c r="I178"/>
  <c r="BP178"/>
  <c r="AV178"/>
  <c r="BQ178"/>
  <c r="AW178"/>
  <c r="BN178"/>
  <c r="J178"/>
  <c r="S178" l="1"/>
  <c r="AB179" s="1"/>
  <c r="M178"/>
  <c r="P178" s="1"/>
  <c r="AY178"/>
  <c r="BB178" s="1"/>
  <c r="AJ179"/>
  <c r="BV178"/>
  <c r="CB178"/>
  <c r="BL178"/>
  <c r="AU178"/>
  <c r="H178"/>
  <c r="BO178"/>
  <c r="AZ178"/>
  <c r="BC178" s="1"/>
  <c r="AK179"/>
  <c r="R178"/>
  <c r="AA179" s="1"/>
  <c r="L178"/>
  <c r="O178" s="1"/>
  <c r="BW178"/>
  <c r="CC178"/>
  <c r="H389" i="7"/>
  <c r="J389"/>
  <c r="I389"/>
  <c r="K389"/>
  <c r="G389"/>
  <c r="BX178" i="13"/>
  <c r="CD178"/>
  <c r="CF178" l="1"/>
  <c r="AS179" s="1"/>
  <c r="CE178"/>
  <c r="CG178"/>
  <c r="AT179" s="1"/>
  <c r="K178"/>
  <c r="N178" s="1"/>
  <c r="Q178"/>
  <c r="Z179" s="1"/>
  <c r="F389" i="7" s="1"/>
  <c r="L389"/>
  <c r="G289" i="12" s="1"/>
  <c r="H289" s="1"/>
  <c r="I289" s="1"/>
  <c r="AX178" i="13"/>
  <c r="BA178" s="1"/>
  <c r="BD178" s="1"/>
  <c r="AI179"/>
  <c r="AR179" l="1"/>
  <c r="AV179"/>
  <c r="BP179"/>
  <c r="BM179"/>
  <c r="I179"/>
  <c r="BQ179"/>
  <c r="AW179"/>
  <c r="BN179"/>
  <c r="J179"/>
  <c r="BH179"/>
  <c r="BU179"/>
  <c r="CA179" s="1"/>
  <c r="BT179"/>
  <c r="BZ179" s="1"/>
  <c r="BS179"/>
  <c r="BY179" s="1"/>
  <c r="CJ179"/>
  <c r="CI179"/>
  <c r="CH179"/>
  <c r="J290" i="12"/>
  <c r="BV179" i="13" l="1"/>
  <c r="CB179"/>
  <c r="BX179"/>
  <c r="CD179"/>
  <c r="M179"/>
  <c r="P179" s="1"/>
  <c r="S179"/>
  <c r="AB180" s="1"/>
  <c r="J390" i="7"/>
  <c r="K390"/>
  <c r="H390"/>
  <c r="G390"/>
  <c r="I390"/>
  <c r="H179" i="13"/>
  <c r="BO179"/>
  <c r="AU179"/>
  <c r="BL179"/>
  <c r="AY179"/>
  <c r="BB179" s="1"/>
  <c r="AJ180"/>
  <c r="BW179"/>
  <c r="CC179"/>
  <c r="AZ179"/>
  <c r="BC179" s="1"/>
  <c r="AK180"/>
  <c r="R179"/>
  <c r="AA180" s="1"/>
  <c r="L179"/>
  <c r="O179" s="1"/>
  <c r="CE179" l="1"/>
  <c r="CF179"/>
  <c r="AS180" s="1"/>
  <c r="Q179"/>
  <c r="Z180" s="1"/>
  <c r="F390" i="7" s="1"/>
  <c r="K179" i="13"/>
  <c r="N179" s="1"/>
  <c r="L390" i="7"/>
  <c r="G290" i="12" s="1"/>
  <c r="H290" s="1"/>
  <c r="I290" s="1"/>
  <c r="AX179" i="13"/>
  <c r="BA179" s="1"/>
  <c r="BD179" s="1"/>
  <c r="AI180"/>
  <c r="CG179"/>
  <c r="AT180" s="1"/>
  <c r="AR180" l="1"/>
  <c r="BQ180"/>
  <c r="BN180"/>
  <c r="AW180"/>
  <c r="J180"/>
  <c r="BU180"/>
  <c r="CA180" s="1"/>
  <c r="BT180"/>
  <c r="BZ180" s="1"/>
  <c r="BS180"/>
  <c r="BY180" s="1"/>
  <c r="CJ180"/>
  <c r="CI180"/>
  <c r="CH180"/>
  <c r="J291" i="12"/>
  <c r="BH180" i="13"/>
  <c r="I180"/>
  <c r="BP180"/>
  <c r="AV180"/>
  <c r="BM180"/>
  <c r="BV180" l="1"/>
  <c r="CB180"/>
  <c r="L180"/>
  <c r="O180" s="1"/>
  <c r="R180"/>
  <c r="AA181" s="1"/>
  <c r="G391" i="7"/>
  <c r="J391"/>
  <c r="K391"/>
  <c r="I391"/>
  <c r="H391"/>
  <c r="BX180" i="13"/>
  <c r="CD180"/>
  <c r="AZ180"/>
  <c r="BC180" s="1"/>
  <c r="AK181"/>
  <c r="AY180"/>
  <c r="BB180" s="1"/>
  <c r="AJ181"/>
  <c r="BO180"/>
  <c r="AU180"/>
  <c r="BL180"/>
  <c r="H180"/>
  <c r="BW180"/>
  <c r="CC180"/>
  <c r="M180"/>
  <c r="P180" s="1"/>
  <c r="S180"/>
  <c r="AB181" s="1"/>
  <c r="CG180" l="1"/>
  <c r="AT181" s="1"/>
  <c r="Q180"/>
  <c r="Z181" s="1"/>
  <c r="F391" i="7" s="1"/>
  <c r="K180" i="13"/>
  <c r="N180" s="1"/>
  <c r="AX180"/>
  <c r="BA180" s="1"/>
  <c r="BD180" s="1"/>
  <c r="AI181"/>
  <c r="L391" i="7"/>
  <c r="G291" i="12" s="1"/>
  <c r="H291" s="1"/>
  <c r="I291" s="1"/>
  <c r="CE180" i="13"/>
  <c r="CF180"/>
  <c r="AS181" s="1"/>
  <c r="AR181" l="1"/>
  <c r="BP181"/>
  <c r="I181"/>
  <c r="AV181"/>
  <c r="BM181"/>
  <c r="BH181"/>
  <c r="BN181"/>
  <c r="AW181"/>
  <c r="J181"/>
  <c r="BQ181"/>
  <c r="BS181"/>
  <c r="BY181" s="1"/>
  <c r="BU181"/>
  <c r="CA181" s="1"/>
  <c r="BT181"/>
  <c r="BZ181" s="1"/>
  <c r="CJ181"/>
  <c r="CI181"/>
  <c r="CH181"/>
  <c r="J292" i="12"/>
  <c r="BW181" i="13" l="1"/>
  <c r="CC181"/>
  <c r="BO181"/>
  <c r="AU181"/>
  <c r="BL181"/>
  <c r="H181"/>
  <c r="BV181"/>
  <c r="CB181"/>
  <c r="AZ181"/>
  <c r="BC181" s="1"/>
  <c r="AK182"/>
  <c r="R181"/>
  <c r="AA182" s="1"/>
  <c r="L181"/>
  <c r="O181" s="1"/>
  <c r="S181"/>
  <c r="AB182" s="1"/>
  <c r="M181"/>
  <c r="P181" s="1"/>
  <c r="AY181"/>
  <c r="BB181" s="1"/>
  <c r="AJ182"/>
  <c r="BX181"/>
  <c r="CD181"/>
  <c r="K392" i="7"/>
  <c r="J392"/>
  <c r="I392"/>
  <c r="G392"/>
  <c r="H392"/>
  <c r="CG181" i="13" l="1"/>
  <c r="AT182" s="1"/>
  <c r="CE181"/>
  <c r="CF181"/>
  <c r="AS182" s="1"/>
  <c r="K181"/>
  <c r="N181" s="1"/>
  <c r="Q181"/>
  <c r="Z182" s="1"/>
  <c r="F392" i="7" s="1"/>
  <c r="L392"/>
  <c r="G292" i="12" s="1"/>
  <c r="H292" s="1"/>
  <c r="I292" s="1"/>
  <c r="AX181" i="13"/>
  <c r="BA181" s="1"/>
  <c r="BD181" s="1"/>
  <c r="AI182"/>
  <c r="AR182" l="1"/>
  <c r="BP182"/>
  <c r="I182"/>
  <c r="BM182"/>
  <c r="AV182"/>
  <c r="J182"/>
  <c r="AW182"/>
  <c r="BN182"/>
  <c r="BQ182"/>
  <c r="BH182"/>
  <c r="BU182"/>
  <c r="CA182" s="1"/>
  <c r="BT182"/>
  <c r="BZ182" s="1"/>
  <c r="BS182"/>
  <c r="BY182" s="1"/>
  <c r="CJ182"/>
  <c r="CI182"/>
  <c r="CH182"/>
  <c r="J293" i="12"/>
  <c r="BO182" i="13" l="1"/>
  <c r="AU182"/>
  <c r="BL182"/>
  <c r="H182"/>
  <c r="AY182"/>
  <c r="BB182" s="1"/>
  <c r="AJ183"/>
  <c r="BX182"/>
  <c r="CD182"/>
  <c r="M182"/>
  <c r="P182" s="1"/>
  <c r="S182"/>
  <c r="AB183" s="1"/>
  <c r="BV182"/>
  <c r="CB182"/>
  <c r="BW182"/>
  <c r="CC182"/>
  <c r="I393" i="7"/>
  <c r="G393"/>
  <c r="K393"/>
  <c r="H393"/>
  <c r="J393"/>
  <c r="AZ182" i="13"/>
  <c r="BC182" s="1"/>
  <c r="AK183"/>
  <c r="L182"/>
  <c r="O182" s="1"/>
  <c r="R182"/>
  <c r="AA183" s="1"/>
  <c r="CE182" l="1"/>
  <c r="L393" i="7"/>
  <c r="G293" i="12" s="1"/>
  <c r="H293" s="1"/>
  <c r="I293" s="1"/>
  <c r="AX182" i="13"/>
  <c r="BA182" s="1"/>
  <c r="BD182" s="1"/>
  <c r="AI183"/>
  <c r="Q182"/>
  <c r="Z183" s="1"/>
  <c r="F393" i="7" s="1"/>
  <c r="K182" i="13"/>
  <c r="N182" s="1"/>
  <c r="CF182"/>
  <c r="AS183" s="1"/>
  <c r="CG182"/>
  <c r="AT183" s="1"/>
  <c r="AR183" l="1"/>
  <c r="BP183"/>
  <c r="BM183"/>
  <c r="AV183"/>
  <c r="I183"/>
  <c r="BN183"/>
  <c r="BQ183"/>
  <c r="J183"/>
  <c r="AW183"/>
  <c r="BH183"/>
  <c r="BS183"/>
  <c r="BY183" s="1"/>
  <c r="BU183"/>
  <c r="CA183" s="1"/>
  <c r="BT183"/>
  <c r="BZ183" s="1"/>
  <c r="CJ183"/>
  <c r="CI183"/>
  <c r="CH183"/>
  <c r="J294" i="12"/>
  <c r="BX183" i="13" l="1"/>
  <c r="CD183"/>
  <c r="G394" i="7"/>
  <c r="H394"/>
  <c r="I394"/>
  <c r="K394"/>
  <c r="J394"/>
  <c r="BW183" i="13"/>
  <c r="CC183"/>
  <c r="BV183"/>
  <c r="CB183"/>
  <c r="S183"/>
  <c r="AB184" s="1"/>
  <c r="M183"/>
  <c r="P183" s="1"/>
  <c r="AY183"/>
  <c r="BB183" s="1"/>
  <c r="AJ184"/>
  <c r="BL183"/>
  <c r="AU183"/>
  <c r="BO183"/>
  <c r="H183"/>
  <c r="AZ183"/>
  <c r="BC183" s="1"/>
  <c r="AK184"/>
  <c r="L183"/>
  <c r="O183" s="1"/>
  <c r="R183"/>
  <c r="AA184" s="1"/>
  <c r="CE183" l="1"/>
  <c r="CG183"/>
  <c r="AT184" s="1"/>
  <c r="AX183"/>
  <c r="BA183" s="1"/>
  <c r="BD183" s="1"/>
  <c r="AI184"/>
  <c r="K183"/>
  <c r="N183" s="1"/>
  <c r="Q183"/>
  <c r="Z184" s="1"/>
  <c r="F394" i="7" s="1"/>
  <c r="L394"/>
  <c r="G294" i="12" s="1"/>
  <c r="H294" s="1"/>
  <c r="I294" s="1"/>
  <c r="CF183" i="13"/>
  <c r="AS184" s="1"/>
  <c r="AR184" l="1"/>
  <c r="AW184"/>
  <c r="J184"/>
  <c r="BQ184"/>
  <c r="BN184"/>
  <c r="BP184"/>
  <c r="AV184"/>
  <c r="I184"/>
  <c r="BM184"/>
  <c r="BS184"/>
  <c r="BY184" s="1"/>
  <c r="BT184"/>
  <c r="BZ184" s="1"/>
  <c r="BU184"/>
  <c r="CA184" s="1"/>
  <c r="CJ184"/>
  <c r="CI184"/>
  <c r="CH184"/>
  <c r="J295" i="12"/>
  <c r="BH184" i="13"/>
  <c r="M184" l="1"/>
  <c r="P184" s="1"/>
  <c r="S184"/>
  <c r="AB185" s="1"/>
  <c r="BX184"/>
  <c r="CD184"/>
  <c r="BW184"/>
  <c r="CC184"/>
  <c r="BV184"/>
  <c r="CB184"/>
  <c r="AZ184"/>
  <c r="BC184" s="1"/>
  <c r="AK185"/>
  <c r="AY184"/>
  <c r="BB184" s="1"/>
  <c r="AJ185"/>
  <c r="I395" i="7"/>
  <c r="H395"/>
  <c r="G395"/>
  <c r="K395"/>
  <c r="J395"/>
  <c r="R184" i="13"/>
  <c r="AA185" s="1"/>
  <c r="L184"/>
  <c r="O184" s="1"/>
  <c r="H184"/>
  <c r="BL184"/>
  <c r="AU184"/>
  <c r="BO184"/>
  <c r="CE184" l="1"/>
  <c r="L395" i="7"/>
  <c r="G295" i="12" s="1"/>
  <c r="H295" s="1"/>
  <c r="I295" s="1"/>
  <c r="Q184" i="13"/>
  <c r="Z185" s="1"/>
  <c r="F395" i="7" s="1"/>
  <c r="K184" i="13"/>
  <c r="N184" s="1"/>
  <c r="CF184"/>
  <c r="AS185" s="1"/>
  <c r="CG184"/>
  <c r="AT185" s="1"/>
  <c r="AX184"/>
  <c r="BA184" s="1"/>
  <c r="BD184" s="1"/>
  <c r="AI185"/>
  <c r="AR185" l="1"/>
  <c r="BQ185"/>
  <c r="AW185"/>
  <c r="J185"/>
  <c r="BN185"/>
  <c r="I185"/>
  <c r="BM185"/>
  <c r="BP185"/>
  <c r="AV185"/>
  <c r="BH185"/>
  <c r="BT185"/>
  <c r="BZ185" s="1"/>
  <c r="BS185"/>
  <c r="BY185" s="1"/>
  <c r="BU185"/>
  <c r="CA185" s="1"/>
  <c r="CJ185"/>
  <c r="CI185"/>
  <c r="CH185"/>
  <c r="J296" i="12"/>
  <c r="BV185" i="13" l="1"/>
  <c r="CB185"/>
  <c r="BW185"/>
  <c r="CC185"/>
  <c r="R185"/>
  <c r="AA186" s="1"/>
  <c r="L185"/>
  <c r="O185" s="1"/>
  <c r="I396" i="7"/>
  <c r="K396"/>
  <c r="J396"/>
  <c r="G396"/>
  <c r="H396"/>
  <c r="AZ185" i="13"/>
  <c r="BC185" s="1"/>
  <c r="AK186"/>
  <c r="BX185"/>
  <c r="CD185"/>
  <c r="H185"/>
  <c r="BL185"/>
  <c r="BO185"/>
  <c r="AU185"/>
  <c r="M185"/>
  <c r="P185" s="1"/>
  <c r="S185"/>
  <c r="AB186" s="1"/>
  <c r="AY185"/>
  <c r="BB185" s="1"/>
  <c r="AJ186"/>
  <c r="CE185" l="1"/>
  <c r="CF185"/>
  <c r="AS186" s="1"/>
  <c r="K185"/>
  <c r="N185" s="1"/>
  <c r="Q185"/>
  <c r="Z186" s="1"/>
  <c r="F396" i="7" s="1"/>
  <c r="L396"/>
  <c r="G296" i="12" s="1"/>
  <c r="H296" s="1"/>
  <c r="I296" s="1"/>
  <c r="AX185" i="13"/>
  <c r="BA185" s="1"/>
  <c r="BD185" s="1"/>
  <c r="AI186"/>
  <c r="CG185"/>
  <c r="AT186" s="1"/>
  <c r="AR186" l="1"/>
  <c r="BT186"/>
  <c r="BZ186" s="1"/>
  <c r="BS186"/>
  <c r="BY186" s="1"/>
  <c r="BU186"/>
  <c r="CA186" s="1"/>
  <c r="CJ186"/>
  <c r="CI186"/>
  <c r="CH186"/>
  <c r="J297" i="12"/>
  <c r="AW186" i="13"/>
  <c r="J186"/>
  <c r="BQ186"/>
  <c r="BN186"/>
  <c r="BH186"/>
  <c r="BP186"/>
  <c r="BM186"/>
  <c r="I186"/>
  <c r="AV186"/>
  <c r="BV186" l="1"/>
  <c r="CB186"/>
  <c r="R186"/>
  <c r="AA187" s="1"/>
  <c r="L186"/>
  <c r="O186" s="1"/>
  <c r="AZ186"/>
  <c r="BC186" s="1"/>
  <c r="AK187"/>
  <c r="BX186"/>
  <c r="CD186"/>
  <c r="AY186"/>
  <c r="BB186" s="1"/>
  <c r="AJ187"/>
  <c r="K397" i="7"/>
  <c r="I397"/>
  <c r="J397"/>
  <c r="H397"/>
  <c r="G397"/>
  <c r="M186" i="13"/>
  <c r="P186" s="1"/>
  <c r="S186"/>
  <c r="AB187" s="1"/>
  <c r="BO186"/>
  <c r="H186"/>
  <c r="AU186"/>
  <c r="BL186"/>
  <c r="BW186"/>
  <c r="CC186"/>
  <c r="CF186" l="1"/>
  <c r="AS187" s="1"/>
  <c r="CE186"/>
  <c r="AX186"/>
  <c r="BA186" s="1"/>
  <c r="BD186" s="1"/>
  <c r="AI187"/>
  <c r="K186"/>
  <c r="N186" s="1"/>
  <c r="Q186"/>
  <c r="Z187" s="1"/>
  <c r="F397" i="7" s="1"/>
  <c r="L397"/>
  <c r="G297" i="12" s="1"/>
  <c r="H297" s="1"/>
  <c r="I297" s="1"/>
  <c r="CG186" i="13"/>
  <c r="AT187" s="1"/>
  <c r="AR187" l="1"/>
  <c r="BN187"/>
  <c r="BQ187"/>
  <c r="AW187"/>
  <c r="J187"/>
  <c r="BH187"/>
  <c r="BP187"/>
  <c r="AV187"/>
  <c r="I187"/>
  <c r="BM187"/>
  <c r="BU187"/>
  <c r="CA187" s="1"/>
  <c r="BS187"/>
  <c r="BY187" s="1"/>
  <c r="BT187"/>
  <c r="BZ187" s="1"/>
  <c r="CJ187"/>
  <c r="CI187"/>
  <c r="CH187"/>
  <c r="J298" i="12"/>
  <c r="BX187" i="13" l="1"/>
  <c r="CD187"/>
  <c r="BW187"/>
  <c r="CC187"/>
  <c r="BV187"/>
  <c r="CB187"/>
  <c r="J398" i="7"/>
  <c r="K398"/>
  <c r="I398"/>
  <c r="H398"/>
  <c r="G398"/>
  <c r="AZ187" i="13"/>
  <c r="BC187" s="1"/>
  <c r="AK188"/>
  <c r="R187"/>
  <c r="AA188" s="1"/>
  <c r="L187"/>
  <c r="O187" s="1"/>
  <c r="H187"/>
  <c r="BO187"/>
  <c r="BL187"/>
  <c r="AU187"/>
  <c r="AY187"/>
  <c r="BB187" s="1"/>
  <c r="AJ188"/>
  <c r="S187"/>
  <c r="AB188" s="1"/>
  <c r="M187"/>
  <c r="P187" s="1"/>
  <c r="CE187" l="1"/>
  <c r="CG187"/>
  <c r="AT188" s="1"/>
  <c r="AX187"/>
  <c r="BA187" s="1"/>
  <c r="BD187" s="1"/>
  <c r="AI188"/>
  <c r="K187"/>
  <c r="N187" s="1"/>
  <c r="Q187"/>
  <c r="Z188" s="1"/>
  <c r="F398" i="7" s="1"/>
  <c r="L398"/>
  <c r="G298" i="12" s="1"/>
  <c r="H298" s="1"/>
  <c r="I298" s="1"/>
  <c r="CF187" i="13"/>
  <c r="AS188" s="1"/>
  <c r="AR188" l="1"/>
  <c r="BH188"/>
  <c r="BU188"/>
  <c r="CA188" s="1"/>
  <c r="BT188"/>
  <c r="BZ188" s="1"/>
  <c r="BS188"/>
  <c r="BY188" s="1"/>
  <c r="CJ188"/>
  <c r="CI188"/>
  <c r="CH188"/>
  <c r="J299" i="12"/>
  <c r="AW188" i="13"/>
  <c r="BN188"/>
  <c r="J188"/>
  <c r="BQ188"/>
  <c r="BP188"/>
  <c r="AV188"/>
  <c r="I188"/>
  <c r="BM188"/>
  <c r="BW188" l="1"/>
  <c r="CC188"/>
  <c r="AZ188"/>
  <c r="BC188" s="1"/>
  <c r="AK189"/>
  <c r="G399" i="7"/>
  <c r="H399"/>
  <c r="K399"/>
  <c r="J399"/>
  <c r="I399"/>
  <c r="AY188" i="13"/>
  <c r="BB188" s="1"/>
  <c r="AJ189"/>
  <c r="BX188"/>
  <c r="CD188"/>
  <c r="BO188"/>
  <c r="H188"/>
  <c r="BL188"/>
  <c r="AU188"/>
  <c r="R188"/>
  <c r="AA189" s="1"/>
  <c r="L188"/>
  <c r="O188" s="1"/>
  <c r="M188"/>
  <c r="P188" s="1"/>
  <c r="S188"/>
  <c r="AB189" s="1"/>
  <c r="BV188"/>
  <c r="CB188"/>
  <c r="CF188" l="1"/>
  <c r="AS189" s="1"/>
  <c r="AX188"/>
  <c r="BA188" s="1"/>
  <c r="BD188" s="1"/>
  <c r="AI189"/>
  <c r="Q188"/>
  <c r="Z189" s="1"/>
  <c r="F399" i="7" s="1"/>
  <c r="K188" i="13"/>
  <c r="N188" s="1"/>
  <c r="L399" i="7"/>
  <c r="G299" i="12" s="1"/>
  <c r="H299" s="1"/>
  <c r="I299" s="1"/>
  <c r="CG188" i="13"/>
  <c r="AT189" s="1"/>
  <c r="CE188"/>
  <c r="AR189" l="1"/>
  <c r="BT189"/>
  <c r="BZ189" s="1"/>
  <c r="BU189"/>
  <c r="CA189" s="1"/>
  <c r="BS189"/>
  <c r="BY189" s="1"/>
  <c r="CJ189"/>
  <c r="CI189"/>
  <c r="CH189"/>
  <c r="J300" i="12"/>
  <c r="BP189" i="13"/>
  <c r="BM189"/>
  <c r="I189"/>
  <c r="AV189"/>
  <c r="J189"/>
  <c r="BQ189"/>
  <c r="BN189"/>
  <c r="AW189"/>
  <c r="BH189"/>
  <c r="AY189" l="1"/>
  <c r="BB189" s="1"/>
  <c r="AJ190"/>
  <c r="BW189"/>
  <c r="CC189"/>
  <c r="BO189"/>
  <c r="H189"/>
  <c r="AU189"/>
  <c r="BL189"/>
  <c r="AZ189"/>
  <c r="BC189" s="1"/>
  <c r="AK190"/>
  <c r="K400" i="7"/>
  <c r="H400"/>
  <c r="I400"/>
  <c r="J400"/>
  <c r="G400"/>
  <c r="S189" i="13"/>
  <c r="AB190" s="1"/>
  <c r="M189"/>
  <c r="P189" s="1"/>
  <c r="L189"/>
  <c r="O189" s="1"/>
  <c r="R189"/>
  <c r="AA190" s="1"/>
  <c r="BV189"/>
  <c r="CB189"/>
  <c r="BX189"/>
  <c r="CD189"/>
  <c r="CG189" l="1"/>
  <c r="AT190" s="1"/>
  <c r="CF189"/>
  <c r="AS190" s="1"/>
  <c r="Q189"/>
  <c r="Z190" s="1"/>
  <c r="F400" i="7" s="1"/>
  <c r="K189" i="13"/>
  <c r="N189" s="1"/>
  <c r="AX189"/>
  <c r="BA189" s="1"/>
  <c r="BD189" s="1"/>
  <c r="AI190"/>
  <c r="CE189"/>
  <c r="L400" i="7"/>
  <c r="G300" i="12" s="1"/>
  <c r="H300" s="1"/>
  <c r="I300" s="1"/>
  <c r="AR190" i="13" l="1"/>
  <c r="J190"/>
  <c r="BN190"/>
  <c r="AW190"/>
  <c r="BQ190"/>
  <c r="AV190"/>
  <c r="BM190"/>
  <c r="BP190"/>
  <c r="I190"/>
  <c r="BH190"/>
  <c r="BU190"/>
  <c r="CA190" s="1"/>
  <c r="BS190"/>
  <c r="BY190" s="1"/>
  <c r="BT190"/>
  <c r="BZ190" s="1"/>
  <c r="CJ190"/>
  <c r="CI190"/>
  <c r="CH190"/>
  <c r="J301" i="12"/>
  <c r="BW190" i="13" l="1"/>
  <c r="CC190"/>
  <c r="BX190"/>
  <c r="CD190"/>
  <c r="AZ190"/>
  <c r="BC190" s="1"/>
  <c r="AK191"/>
  <c r="R190"/>
  <c r="AA191" s="1"/>
  <c r="L190"/>
  <c r="O190" s="1"/>
  <c r="AY190"/>
  <c r="BB190" s="1"/>
  <c r="AJ191"/>
  <c r="S190"/>
  <c r="AB191" s="1"/>
  <c r="M190"/>
  <c r="P190" s="1"/>
  <c r="BV190"/>
  <c r="CB190"/>
  <c r="BL190"/>
  <c r="AU190"/>
  <c r="H190"/>
  <c r="BO190"/>
  <c r="J401" i="7"/>
  <c r="K401"/>
  <c r="G401"/>
  <c r="I401"/>
  <c r="H401"/>
  <c r="CF190" i="13" l="1"/>
  <c r="AS191" s="1"/>
  <c r="Q190"/>
  <c r="Z191" s="1"/>
  <c r="F401" i="7" s="1"/>
  <c r="K190" i="13"/>
  <c r="N190" s="1"/>
  <c r="L401" i="7"/>
  <c r="G301" i="12" s="1"/>
  <c r="H301" s="1"/>
  <c r="I301" s="1"/>
  <c r="CE190" i="13"/>
  <c r="CG190"/>
  <c r="AT191" s="1"/>
  <c r="AX190"/>
  <c r="BA190" s="1"/>
  <c r="BD190" s="1"/>
  <c r="AI191"/>
  <c r="AR191" l="1"/>
  <c r="J191"/>
  <c r="BQ191"/>
  <c r="AW191"/>
  <c r="BN191"/>
  <c r="BH191"/>
  <c r="BU191"/>
  <c r="CA191" s="1"/>
  <c r="BT191"/>
  <c r="BZ191" s="1"/>
  <c r="BS191"/>
  <c r="BY191" s="1"/>
  <c r="CJ191"/>
  <c r="CI191"/>
  <c r="CH191"/>
  <c r="J302" i="12"/>
  <c r="BP191" i="13"/>
  <c r="AV191"/>
  <c r="BM191"/>
  <c r="I191"/>
  <c r="BX191" l="1"/>
  <c r="CD191"/>
  <c r="H402" i="7"/>
  <c r="K402"/>
  <c r="J402"/>
  <c r="G402"/>
  <c r="I402"/>
  <c r="AY191" i="13"/>
  <c r="BB191" s="1"/>
  <c r="AJ192"/>
  <c r="BW191"/>
  <c r="CC191"/>
  <c r="H191"/>
  <c r="BL191"/>
  <c r="AU191"/>
  <c r="BO191"/>
  <c r="AZ191"/>
  <c r="BC191" s="1"/>
  <c r="AK192"/>
  <c r="R191"/>
  <c r="AA192" s="1"/>
  <c r="L191"/>
  <c r="O191" s="1"/>
  <c r="M191"/>
  <c r="P191" s="1"/>
  <c r="S191"/>
  <c r="AB192" s="1"/>
  <c r="BV191"/>
  <c r="CB191"/>
  <c r="CF191" l="1"/>
  <c r="AS192" s="1"/>
  <c r="K191"/>
  <c r="N191" s="1"/>
  <c r="Q191"/>
  <c r="Z192" s="1"/>
  <c r="F402" i="7" s="1"/>
  <c r="CG191" i="13"/>
  <c r="AT192" s="1"/>
  <c r="AX191"/>
  <c r="BA191" s="1"/>
  <c r="BD191" s="1"/>
  <c r="AI192"/>
  <c r="L402" i="7"/>
  <c r="G302" i="12" s="1"/>
  <c r="H302" s="1"/>
  <c r="I302" s="1"/>
  <c r="CE191" i="13"/>
  <c r="AR192" l="1"/>
  <c r="AW192"/>
  <c r="BN192"/>
  <c r="J192"/>
  <c r="BQ192"/>
  <c r="BH192"/>
  <c r="BU192"/>
  <c r="CA192" s="1"/>
  <c r="BT192"/>
  <c r="BZ192" s="1"/>
  <c r="BS192"/>
  <c r="BY192" s="1"/>
  <c r="CJ192"/>
  <c r="CI192"/>
  <c r="CH192"/>
  <c r="J303" i="12"/>
  <c r="I192" i="13"/>
  <c r="BM192"/>
  <c r="BP192"/>
  <c r="AV192"/>
  <c r="BW192" l="1"/>
  <c r="CC192"/>
  <c r="H192"/>
  <c r="BL192"/>
  <c r="BO192"/>
  <c r="AU192"/>
  <c r="AZ192"/>
  <c r="BC192" s="1"/>
  <c r="AK193"/>
  <c r="R192"/>
  <c r="AA193" s="1"/>
  <c r="L192"/>
  <c r="O192" s="1"/>
  <c r="BV192"/>
  <c r="CB192"/>
  <c r="M192"/>
  <c r="P192" s="1"/>
  <c r="S192"/>
  <c r="AB193" s="1"/>
  <c r="AY192"/>
  <c r="BB192" s="1"/>
  <c r="AJ193"/>
  <c r="BX192"/>
  <c r="CD192"/>
  <c r="K403" i="7"/>
  <c r="I403"/>
  <c r="J403"/>
  <c r="G403"/>
  <c r="H403"/>
  <c r="CF192" i="13" l="1"/>
  <c r="AS193" s="1"/>
  <c r="AX192"/>
  <c r="BA192" s="1"/>
  <c r="BD192" s="1"/>
  <c r="AI193"/>
  <c r="K192"/>
  <c r="N192" s="1"/>
  <c r="Q192"/>
  <c r="Z193" s="1"/>
  <c r="F403" i="7" s="1"/>
  <c r="L403"/>
  <c r="G303" i="12" s="1"/>
  <c r="H303" s="1"/>
  <c r="I303" s="1"/>
  <c r="CG192" i="13"/>
  <c r="AT193" s="1"/>
  <c r="CE192"/>
  <c r="AR193" l="1"/>
  <c r="BN193"/>
  <c r="BQ193"/>
  <c r="J193"/>
  <c r="AW193"/>
  <c r="BH193"/>
  <c r="BU193"/>
  <c r="CA193" s="1"/>
  <c r="BT193"/>
  <c r="BZ193" s="1"/>
  <c r="BS193"/>
  <c r="BY193" s="1"/>
  <c r="CJ193"/>
  <c r="CI193"/>
  <c r="CH193"/>
  <c r="J304" i="12"/>
  <c r="I193" i="13"/>
  <c r="AV193"/>
  <c r="BM193"/>
  <c r="BP193"/>
  <c r="R193" l="1"/>
  <c r="AA194" s="1"/>
  <c r="L193"/>
  <c r="O193" s="1"/>
  <c r="BW193"/>
  <c r="CC193"/>
  <c r="I404" i="7"/>
  <c r="G404"/>
  <c r="J404"/>
  <c r="K404"/>
  <c r="H404"/>
  <c r="AY193" i="13"/>
  <c r="BB193" s="1"/>
  <c r="AJ194"/>
  <c r="BV193"/>
  <c r="CB193"/>
  <c r="BX193"/>
  <c r="CD193"/>
  <c r="M193"/>
  <c r="P193" s="1"/>
  <c r="S193"/>
  <c r="AB194" s="1"/>
  <c r="H193"/>
  <c r="BO193"/>
  <c r="BL193"/>
  <c r="AU193"/>
  <c r="AZ193"/>
  <c r="BC193" s="1"/>
  <c r="AK194"/>
  <c r="K193" l="1"/>
  <c r="N193" s="1"/>
  <c r="Q193"/>
  <c r="Z194" s="1"/>
  <c r="F404" i="7" s="1"/>
  <c r="L404"/>
  <c r="G304" i="12" s="1"/>
  <c r="H304" s="1"/>
  <c r="I304" s="1"/>
  <c r="CE193" i="13"/>
  <c r="CG193"/>
  <c r="AT194" s="1"/>
  <c r="CF193"/>
  <c r="AS194" s="1"/>
  <c r="AX193"/>
  <c r="BA193" s="1"/>
  <c r="BD193" s="1"/>
  <c r="AI194"/>
  <c r="AR194" s="1"/>
  <c r="I194" l="1"/>
  <c r="BM194"/>
  <c r="AV194"/>
  <c r="BP194"/>
  <c r="J194"/>
  <c r="AW194"/>
  <c r="BQ194"/>
  <c r="BN194"/>
  <c r="BH194"/>
  <c r="BU194"/>
  <c r="CA194" s="1"/>
  <c r="BT194"/>
  <c r="BZ194" s="1"/>
  <c r="BS194"/>
  <c r="BY194" s="1"/>
  <c r="CJ194"/>
  <c r="CI194"/>
  <c r="CH194"/>
  <c r="J305" i="12"/>
  <c r="AZ194" i="13" l="1"/>
  <c r="BC194" s="1"/>
  <c r="AK195"/>
  <c r="BW194"/>
  <c r="CC194"/>
  <c r="S194"/>
  <c r="AB195" s="1"/>
  <c r="M194"/>
  <c r="P194" s="1"/>
  <c r="R194"/>
  <c r="AA195" s="1"/>
  <c r="L194"/>
  <c r="O194" s="1"/>
  <c r="I405" i="7"/>
  <c r="G405"/>
  <c r="K405"/>
  <c r="H405"/>
  <c r="J405"/>
  <c r="BV194" i="13"/>
  <c r="CB194"/>
  <c r="BX194"/>
  <c r="CD194"/>
  <c r="H194"/>
  <c r="BL194"/>
  <c r="BO194"/>
  <c r="AU194"/>
  <c r="AY194"/>
  <c r="BB194" s="1"/>
  <c r="AJ195"/>
  <c r="CE194" l="1"/>
  <c r="CF194"/>
  <c r="AS195" s="1"/>
  <c r="AX194"/>
  <c r="BA194" s="1"/>
  <c r="BD194" s="1"/>
  <c r="AI195"/>
  <c r="CG194"/>
  <c r="AT195" s="1"/>
  <c r="Q194"/>
  <c r="Z195" s="1"/>
  <c r="F405" i="7" s="1"/>
  <c r="K194" i="13"/>
  <c r="N194" s="1"/>
  <c r="L405" i="7"/>
  <c r="G305" i="12" s="1"/>
  <c r="H305" s="1"/>
  <c r="I305" s="1"/>
  <c r="AR195" i="13" l="1"/>
  <c r="AW195"/>
  <c r="BQ195"/>
  <c r="BN195"/>
  <c r="J195"/>
  <c r="I195"/>
  <c r="BM195"/>
  <c r="BP195"/>
  <c r="AV195"/>
  <c r="BU195"/>
  <c r="CA195" s="1"/>
  <c r="BT195"/>
  <c r="BZ195" s="1"/>
  <c r="BS195"/>
  <c r="BY195" s="1"/>
  <c r="CJ195"/>
  <c r="CI195"/>
  <c r="CH195"/>
  <c r="J306" i="12"/>
  <c r="BH195" i="13"/>
  <c r="BV195" l="1"/>
  <c r="CB195"/>
  <c r="R195"/>
  <c r="AA196" s="1"/>
  <c r="L195"/>
  <c r="O195" s="1"/>
  <c r="I406" i="7"/>
  <c r="K406"/>
  <c r="J406"/>
  <c r="G406"/>
  <c r="H406"/>
  <c r="BX195" i="13"/>
  <c r="CD195"/>
  <c r="AZ195"/>
  <c r="BC195" s="1"/>
  <c r="AK196"/>
  <c r="BL195"/>
  <c r="BO195"/>
  <c r="AU195"/>
  <c r="H195"/>
  <c r="BW195"/>
  <c r="CC195"/>
  <c r="AY195"/>
  <c r="BB195" s="1"/>
  <c r="AJ196"/>
  <c r="M195"/>
  <c r="P195" s="1"/>
  <c r="S195"/>
  <c r="AB196" s="1"/>
  <c r="CE195" l="1"/>
  <c r="CF195"/>
  <c r="AS196" s="1"/>
  <c r="AX195"/>
  <c r="BA195" s="1"/>
  <c r="BD195" s="1"/>
  <c r="AI196"/>
  <c r="L406" i="7"/>
  <c r="G306" i="12" s="1"/>
  <c r="H306" s="1"/>
  <c r="I306" s="1"/>
  <c r="K195" i="13"/>
  <c r="N195" s="1"/>
  <c r="Q195"/>
  <c r="Z196" s="1"/>
  <c r="F406" i="7" s="1"/>
  <c r="CG195" i="13"/>
  <c r="AT196" s="1"/>
  <c r="AR196" l="1"/>
  <c r="BH196"/>
  <c r="I196"/>
  <c r="AV196"/>
  <c r="BM196"/>
  <c r="BP196"/>
  <c r="J196"/>
  <c r="AW196"/>
  <c r="BN196"/>
  <c r="BQ196"/>
  <c r="BU196"/>
  <c r="CA196" s="1"/>
  <c r="BT196"/>
  <c r="BZ196" s="1"/>
  <c r="BS196"/>
  <c r="BY196" s="1"/>
  <c r="CJ196"/>
  <c r="CI196"/>
  <c r="CH196"/>
  <c r="J307" i="12"/>
  <c r="BW196" i="13" l="1"/>
  <c r="CC196"/>
  <c r="BV196"/>
  <c r="CB196"/>
  <c r="G407" i="7"/>
  <c r="H407"/>
  <c r="J407"/>
  <c r="I407"/>
  <c r="K407"/>
  <c r="H196" i="13"/>
  <c r="BO196"/>
  <c r="AU196"/>
  <c r="BL196"/>
  <c r="M196"/>
  <c r="P196" s="1"/>
  <c r="S196"/>
  <c r="AB197" s="1"/>
  <c r="R196"/>
  <c r="AA197" s="1"/>
  <c r="L196"/>
  <c r="O196" s="1"/>
  <c r="BX196"/>
  <c r="CD196"/>
  <c r="AZ196"/>
  <c r="BC196" s="1"/>
  <c r="AK197"/>
  <c r="AY196"/>
  <c r="BB196" s="1"/>
  <c r="AJ197"/>
  <c r="CF196" l="1"/>
  <c r="AS197" s="1"/>
  <c r="AX196"/>
  <c r="BA196" s="1"/>
  <c r="BD196" s="1"/>
  <c r="AI197"/>
  <c r="L407" i="7"/>
  <c r="G307" i="12" s="1"/>
  <c r="H307" s="1"/>
  <c r="I307" s="1"/>
  <c r="K196" i="13"/>
  <c r="N196" s="1"/>
  <c r="Q196"/>
  <c r="Z197" s="1"/>
  <c r="F407" i="7" s="1"/>
  <c r="CG196" i="13"/>
  <c r="AT197" s="1"/>
  <c r="CE196"/>
  <c r="AR197" l="1"/>
  <c r="BN197"/>
  <c r="J197"/>
  <c r="AW197"/>
  <c r="BQ197"/>
  <c r="BU197"/>
  <c r="CA197" s="1"/>
  <c r="BS197"/>
  <c r="BY197" s="1"/>
  <c r="BT197"/>
  <c r="BZ197" s="1"/>
  <c r="CJ197"/>
  <c r="CI197"/>
  <c r="CH197"/>
  <c r="J308" i="12"/>
  <c r="I197" i="13"/>
  <c r="BM197"/>
  <c r="BP197"/>
  <c r="AV197"/>
  <c r="BH197"/>
  <c r="AY197" l="1"/>
  <c r="BB197" s="1"/>
  <c r="AJ198"/>
  <c r="BW197"/>
  <c r="CC197"/>
  <c r="L197"/>
  <c r="O197" s="1"/>
  <c r="R197"/>
  <c r="AA198" s="1"/>
  <c r="S197"/>
  <c r="AB198" s="1"/>
  <c r="M197"/>
  <c r="P197" s="1"/>
  <c r="G408" i="7"/>
  <c r="H408"/>
  <c r="K408"/>
  <c r="J408"/>
  <c r="I408"/>
  <c r="AZ197" i="13"/>
  <c r="BC197" s="1"/>
  <c r="AK198"/>
  <c r="BO197"/>
  <c r="BL197"/>
  <c r="H197"/>
  <c r="AU197"/>
  <c r="BV197"/>
  <c r="CB197"/>
  <c r="BX197"/>
  <c r="CD197"/>
  <c r="CE197" l="1"/>
  <c r="L408" i="7"/>
  <c r="G308" i="12" s="1"/>
  <c r="H308" s="1"/>
  <c r="I308" s="1"/>
  <c r="Q197" i="13"/>
  <c r="Z198" s="1"/>
  <c r="F408" i="7" s="1"/>
  <c r="K197" i="13"/>
  <c r="N197" s="1"/>
  <c r="AX197"/>
  <c r="BA197" s="1"/>
  <c r="BD197" s="1"/>
  <c r="AI198"/>
  <c r="CG197"/>
  <c r="AT198" s="1"/>
  <c r="CF197"/>
  <c r="AS198" s="1"/>
  <c r="AR198" l="1"/>
  <c r="J198"/>
  <c r="AW198"/>
  <c r="BN198"/>
  <c r="BQ198"/>
  <c r="BH198"/>
  <c r="BT198"/>
  <c r="BZ198" s="1"/>
  <c r="BS198"/>
  <c r="BY198" s="1"/>
  <c r="BU198"/>
  <c r="CA198" s="1"/>
  <c r="CJ198"/>
  <c r="CI198"/>
  <c r="CH198"/>
  <c r="J309" i="12"/>
  <c r="AV198" i="13"/>
  <c r="I198"/>
  <c r="BP198"/>
  <c r="BM198"/>
  <c r="BO198" l="1"/>
  <c r="BL198"/>
  <c r="H198"/>
  <c r="AU198"/>
  <c r="S198"/>
  <c r="AB199" s="1"/>
  <c r="M198"/>
  <c r="P198" s="1"/>
  <c r="AY198"/>
  <c r="BB198" s="1"/>
  <c r="AJ199"/>
  <c r="AZ198"/>
  <c r="BC198" s="1"/>
  <c r="AK199"/>
  <c r="R198"/>
  <c r="AA199" s="1"/>
  <c r="L198"/>
  <c r="O198" s="1"/>
  <c r="BX198"/>
  <c r="CD198"/>
  <c r="BW198"/>
  <c r="CC198"/>
  <c r="BV198"/>
  <c r="CB198"/>
  <c r="G409" i="7"/>
  <c r="H409"/>
  <c r="J409"/>
  <c r="I409"/>
  <c r="K409"/>
  <c r="CG198" i="13" l="1"/>
  <c r="AT199" s="1"/>
  <c r="L409" i="7"/>
  <c r="G309" i="12" s="1"/>
  <c r="H309" s="1"/>
  <c r="I309" s="1"/>
  <c r="Q198" i="13"/>
  <c r="Z199" s="1"/>
  <c r="F409" i="7" s="1"/>
  <c r="K198" i="13"/>
  <c r="N198" s="1"/>
  <c r="CE198"/>
  <c r="AX198"/>
  <c r="BA198" s="1"/>
  <c r="BD198" s="1"/>
  <c r="AI199"/>
  <c r="CF198"/>
  <c r="AS199" s="1"/>
  <c r="AR199" l="1"/>
  <c r="BP199"/>
  <c r="I199"/>
  <c r="AV199"/>
  <c r="BM199"/>
  <c r="BS199"/>
  <c r="BY199" s="1"/>
  <c r="BU199"/>
  <c r="CA199" s="1"/>
  <c r="BT199"/>
  <c r="BZ199" s="1"/>
  <c r="CJ199"/>
  <c r="CI199"/>
  <c r="CH199"/>
  <c r="J310" i="12"/>
  <c r="J199" i="13"/>
  <c r="AW199"/>
  <c r="BN199"/>
  <c r="BQ199"/>
  <c r="BH199"/>
  <c r="I410" i="7" l="1"/>
  <c r="H410"/>
  <c r="J410"/>
  <c r="K410"/>
  <c r="G410"/>
  <c r="H199" i="13"/>
  <c r="AU199"/>
  <c r="BO199"/>
  <c r="BL199"/>
  <c r="M199"/>
  <c r="P199" s="1"/>
  <c r="S199"/>
  <c r="AB200" s="1"/>
  <c r="BX199"/>
  <c r="CD199"/>
  <c r="R199"/>
  <c r="AA200" s="1"/>
  <c r="L199"/>
  <c r="O199" s="1"/>
  <c r="AZ199"/>
  <c r="BC199" s="1"/>
  <c r="AK200"/>
  <c r="AY199"/>
  <c r="BB199" s="1"/>
  <c r="AJ200"/>
  <c r="BW199"/>
  <c r="CC199"/>
  <c r="BV199"/>
  <c r="CB199"/>
  <c r="CF199" l="1"/>
  <c r="AS200" s="1"/>
  <c r="CG199"/>
  <c r="AT200" s="1"/>
  <c r="AX199"/>
  <c r="BA199" s="1"/>
  <c r="BD199" s="1"/>
  <c r="AI200"/>
  <c r="L410" i="7"/>
  <c r="G310" i="12" s="1"/>
  <c r="H310" s="1"/>
  <c r="I310" s="1"/>
  <c r="Q199" i="13"/>
  <c r="Z200" s="1"/>
  <c r="F410" i="7" s="1"/>
  <c r="K199" i="13"/>
  <c r="N199" s="1"/>
  <c r="CE199"/>
  <c r="AR200" l="1"/>
  <c r="BH200"/>
  <c r="I200"/>
  <c r="BM200"/>
  <c r="BP200"/>
  <c r="AV200"/>
  <c r="BQ200"/>
  <c r="AW200"/>
  <c r="BN200"/>
  <c r="J200"/>
  <c r="BS200"/>
  <c r="BY200" s="1"/>
  <c r="BT200"/>
  <c r="BZ200" s="1"/>
  <c r="BU200"/>
  <c r="CA200" s="1"/>
  <c r="CJ200"/>
  <c r="CI200"/>
  <c r="CH200"/>
  <c r="J311" i="12"/>
  <c r="S200" i="13" l="1"/>
  <c r="AB201" s="1"/>
  <c r="M200"/>
  <c r="P200" s="1"/>
  <c r="AY200"/>
  <c r="BB200" s="1"/>
  <c r="AJ201"/>
  <c r="J411" i="7"/>
  <c r="H411"/>
  <c r="G411"/>
  <c r="I411"/>
  <c r="K411"/>
  <c r="BX200" i="13"/>
  <c r="CD200"/>
  <c r="BW200"/>
  <c r="CC200"/>
  <c r="BV200"/>
  <c r="CB200"/>
  <c r="R200"/>
  <c r="AA201" s="1"/>
  <c r="L200"/>
  <c r="O200" s="1"/>
  <c r="H200"/>
  <c r="BL200"/>
  <c r="BO200"/>
  <c r="AU200"/>
  <c r="AZ200"/>
  <c r="BC200" s="1"/>
  <c r="AK201"/>
  <c r="CF200" l="1"/>
  <c r="AS201" s="1"/>
  <c r="AX200"/>
  <c r="BA200" s="1"/>
  <c r="BD200" s="1"/>
  <c r="AI201"/>
  <c r="Q200"/>
  <c r="Z201" s="1"/>
  <c r="F411" i="7" s="1"/>
  <c r="K200" i="13"/>
  <c r="N200" s="1"/>
  <c r="L411" i="7"/>
  <c r="G311" i="12" s="1"/>
  <c r="H311" s="1"/>
  <c r="I311" s="1"/>
  <c r="CE200" i="13"/>
  <c r="CG200"/>
  <c r="AT201" s="1"/>
  <c r="AR201" l="1"/>
  <c r="J201"/>
  <c r="BQ201"/>
  <c r="AW201"/>
  <c r="BN201"/>
  <c r="BH201"/>
  <c r="BP201"/>
  <c r="BM201"/>
  <c r="I201"/>
  <c r="AV201"/>
  <c r="BT201"/>
  <c r="BZ201" s="1"/>
  <c r="BU201"/>
  <c r="CA201" s="1"/>
  <c r="BS201"/>
  <c r="BY201" s="1"/>
  <c r="CJ201"/>
  <c r="CI201"/>
  <c r="CH201"/>
  <c r="J312" i="12"/>
  <c r="AY201" i="13" l="1"/>
  <c r="BB201" s="1"/>
  <c r="AJ202"/>
  <c r="J412" i="7"/>
  <c r="I412"/>
  <c r="H412"/>
  <c r="G412"/>
  <c r="K412"/>
  <c r="BV201" i="13"/>
  <c r="CB201"/>
  <c r="BX201"/>
  <c r="CD201"/>
  <c r="BW201"/>
  <c r="CC201"/>
  <c r="AZ201"/>
  <c r="BC201" s="1"/>
  <c r="AK202"/>
  <c r="L201"/>
  <c r="O201" s="1"/>
  <c r="R201"/>
  <c r="AA202" s="1"/>
  <c r="M201"/>
  <c r="P201" s="1"/>
  <c r="S201"/>
  <c r="AB202" s="1"/>
  <c r="BL201"/>
  <c r="AU201"/>
  <c r="H201"/>
  <c r="BO201"/>
  <c r="CE201" l="1"/>
  <c r="CG201"/>
  <c r="AT202" s="1"/>
  <c r="CF201"/>
  <c r="AS202" s="1"/>
  <c r="AX201"/>
  <c r="BA201" s="1"/>
  <c r="BD201" s="1"/>
  <c r="AI202"/>
  <c r="AR202" s="1"/>
  <c r="L412" i="7"/>
  <c r="G312" i="12" s="1"/>
  <c r="H312" s="1"/>
  <c r="I312" s="1"/>
  <c r="K201" i="13"/>
  <c r="N201" s="1"/>
  <c r="Q201"/>
  <c r="Z202" s="1"/>
  <c r="F412" i="7" s="1"/>
  <c r="BM202" i="13" l="1"/>
  <c r="BP202"/>
  <c r="I202"/>
  <c r="AV202"/>
  <c r="BH202"/>
  <c r="BS202"/>
  <c r="BY202" s="1"/>
  <c r="BU202"/>
  <c r="CA202" s="1"/>
  <c r="BT202"/>
  <c r="BZ202" s="1"/>
  <c r="CJ202"/>
  <c r="CI202"/>
  <c r="CH202"/>
  <c r="J313" i="12"/>
  <c r="BN202" i="13"/>
  <c r="J202"/>
  <c r="BQ202"/>
  <c r="AW202"/>
  <c r="BV202" l="1"/>
  <c r="CB202"/>
  <c r="BL202"/>
  <c r="AU202"/>
  <c r="BO202"/>
  <c r="H202"/>
  <c r="BX202"/>
  <c r="CD202"/>
  <c r="M202"/>
  <c r="P202" s="1"/>
  <c r="S202"/>
  <c r="AB203" s="1"/>
  <c r="R202"/>
  <c r="AA203" s="1"/>
  <c r="L202"/>
  <c r="O202" s="1"/>
  <c r="AZ202"/>
  <c r="BC202" s="1"/>
  <c r="AK203"/>
  <c r="BW202"/>
  <c r="CC202"/>
  <c r="G413" i="7"/>
  <c r="J413"/>
  <c r="K413"/>
  <c r="I413"/>
  <c r="H413"/>
  <c r="AY202" i="13"/>
  <c r="BB202" s="1"/>
  <c r="AJ203"/>
  <c r="CF202" l="1"/>
  <c r="AS203" s="1"/>
  <c r="CE202"/>
  <c r="Q202"/>
  <c r="Z203" s="1"/>
  <c r="F413" i="7" s="1"/>
  <c r="K202" i="13"/>
  <c r="N202" s="1"/>
  <c r="L413" i="7"/>
  <c r="G313" i="12" s="1"/>
  <c r="H313" s="1"/>
  <c r="I313" s="1"/>
  <c r="AX202" i="13"/>
  <c r="BA202" s="1"/>
  <c r="BD202" s="1"/>
  <c r="AI203"/>
  <c r="CG202"/>
  <c r="AT203" s="1"/>
  <c r="AR203" l="1"/>
  <c r="BP203"/>
  <c r="AV203"/>
  <c r="BM203"/>
  <c r="I203"/>
  <c r="BS203"/>
  <c r="BY203" s="1"/>
  <c r="BU203"/>
  <c r="CA203" s="1"/>
  <c r="BT203"/>
  <c r="BZ203" s="1"/>
  <c r="CJ203"/>
  <c r="CI203"/>
  <c r="CH203"/>
  <c r="J314" i="12"/>
  <c r="BQ203" i="13"/>
  <c r="J203"/>
  <c r="AW203"/>
  <c r="BN203"/>
  <c r="BH203"/>
  <c r="BW203" l="1"/>
  <c r="CC203"/>
  <c r="AY203"/>
  <c r="BB203" s="1"/>
  <c r="AJ204"/>
  <c r="G414" i="7"/>
  <c r="H414"/>
  <c r="K414"/>
  <c r="J414"/>
  <c r="I414"/>
  <c r="M203" i="13"/>
  <c r="P203" s="1"/>
  <c r="S203"/>
  <c r="AB204" s="1"/>
  <c r="BV203"/>
  <c r="CB203"/>
  <c r="BO203"/>
  <c r="H203"/>
  <c r="AU203"/>
  <c r="BL203"/>
  <c r="AZ203"/>
  <c r="BC203" s="1"/>
  <c r="AK204"/>
  <c r="BX203"/>
  <c r="CD203"/>
  <c r="L203"/>
  <c r="O203" s="1"/>
  <c r="R203"/>
  <c r="AA204" s="1"/>
  <c r="CG203" l="1"/>
  <c r="AT204" s="1"/>
  <c r="AX203"/>
  <c r="BA203" s="1"/>
  <c r="BD203" s="1"/>
  <c r="AI204"/>
  <c r="CE203"/>
  <c r="CF203"/>
  <c r="AS204" s="1"/>
  <c r="L414" i="7"/>
  <c r="G314" i="12" s="1"/>
  <c r="H314" s="1"/>
  <c r="I314" s="1"/>
  <c r="K203" i="13"/>
  <c r="N203" s="1"/>
  <c r="Q203"/>
  <c r="Z204" s="1"/>
  <c r="F414" i="7" s="1"/>
  <c r="AR204" i="13" l="1"/>
  <c r="AW204"/>
  <c r="J204"/>
  <c r="BN204"/>
  <c r="BQ204"/>
  <c r="I204"/>
  <c r="BP204"/>
  <c r="BM204"/>
  <c r="AV204"/>
  <c r="BS204"/>
  <c r="BY204" s="1"/>
  <c r="BU204"/>
  <c r="CA204" s="1"/>
  <c r="BT204"/>
  <c r="BZ204" s="1"/>
  <c r="CJ204"/>
  <c r="CI204"/>
  <c r="CH204"/>
  <c r="J315" i="12"/>
  <c r="BH204" i="13"/>
  <c r="G415" i="7" l="1"/>
  <c r="H415"/>
  <c r="I415"/>
  <c r="J415"/>
  <c r="K415"/>
  <c r="H204" i="13"/>
  <c r="BL204"/>
  <c r="BO204"/>
  <c r="AU204"/>
  <c r="L204"/>
  <c r="O204" s="1"/>
  <c r="R204"/>
  <c r="AA205" s="1"/>
  <c r="AZ204"/>
  <c r="BC204" s="1"/>
  <c r="AK205"/>
  <c r="BX204"/>
  <c r="CD204"/>
  <c r="M204"/>
  <c r="P204" s="1"/>
  <c r="S204"/>
  <c r="AB205" s="1"/>
  <c r="BW204"/>
  <c r="CC204"/>
  <c r="BV204"/>
  <c r="CB204"/>
  <c r="AY204"/>
  <c r="BB204" s="1"/>
  <c r="AJ205"/>
  <c r="CG204" l="1"/>
  <c r="AT205" s="1"/>
  <c r="AX204"/>
  <c r="BA204" s="1"/>
  <c r="BD204" s="1"/>
  <c r="AI205"/>
  <c r="L415" i="7"/>
  <c r="G315" i="12" s="1"/>
  <c r="H315" s="1"/>
  <c r="I315" s="1"/>
  <c r="K204" i="13"/>
  <c r="N204" s="1"/>
  <c r="Q204"/>
  <c r="Z205" s="1"/>
  <c r="F415" i="7" s="1"/>
  <c r="CE204" i="13"/>
  <c r="CF204"/>
  <c r="AS205" s="1"/>
  <c r="AR205" l="1"/>
  <c r="BP205"/>
  <c r="BM205"/>
  <c r="I205"/>
  <c r="AV205"/>
  <c r="BT205"/>
  <c r="BZ205" s="1"/>
  <c r="BU205"/>
  <c r="CA205" s="1"/>
  <c r="BS205"/>
  <c r="BY205" s="1"/>
  <c r="CJ205"/>
  <c r="CI205"/>
  <c r="CH205"/>
  <c r="J316" i="12"/>
  <c r="BN205" i="13"/>
  <c r="J205"/>
  <c r="BQ205"/>
  <c r="AW205"/>
  <c r="BH205"/>
  <c r="AZ205" l="1"/>
  <c r="BC205" s="1"/>
  <c r="AK206"/>
  <c r="BV205"/>
  <c r="CB205"/>
  <c r="BW205"/>
  <c r="CC205"/>
  <c r="BX205"/>
  <c r="CD205"/>
  <c r="K416" i="7"/>
  <c r="H416"/>
  <c r="G416"/>
  <c r="J416"/>
  <c r="I416"/>
  <c r="M205" i="13"/>
  <c r="P205" s="1"/>
  <c r="S205"/>
  <c r="AB206" s="1"/>
  <c r="L205"/>
  <c r="O205" s="1"/>
  <c r="R205"/>
  <c r="AA206" s="1"/>
  <c r="BL205"/>
  <c r="H205"/>
  <c r="AU205"/>
  <c r="BO205"/>
  <c r="AY205"/>
  <c r="BB205" s="1"/>
  <c r="AJ206"/>
  <c r="CG205" l="1"/>
  <c r="AT206" s="1"/>
  <c r="CE205"/>
  <c r="AX205"/>
  <c r="BA205" s="1"/>
  <c r="BD205" s="1"/>
  <c r="AI206"/>
  <c r="CF205"/>
  <c r="AS206" s="1"/>
  <c r="Q205"/>
  <c r="Z206" s="1"/>
  <c r="F416" i="7" s="1"/>
  <c r="K205" i="13"/>
  <c r="N205" s="1"/>
  <c r="L416" i="7"/>
  <c r="G316" i="12" s="1"/>
  <c r="H316" s="1"/>
  <c r="I316" s="1"/>
  <c r="AR206" i="13" l="1"/>
  <c r="BP206"/>
  <c r="AV206"/>
  <c r="I206"/>
  <c r="BM206"/>
  <c r="BU206"/>
  <c r="CA206" s="1"/>
  <c r="BT206"/>
  <c r="BZ206" s="1"/>
  <c r="BS206"/>
  <c r="BY206" s="1"/>
  <c r="CJ206"/>
  <c r="CI206"/>
  <c r="CH206"/>
  <c r="J317" i="12"/>
  <c r="BH206" i="13"/>
  <c r="BN206"/>
  <c r="AW206"/>
  <c r="BQ206"/>
  <c r="J206"/>
  <c r="BV206" l="1"/>
  <c r="CB206"/>
  <c r="AY206"/>
  <c r="BB206" s="1"/>
  <c r="AJ207"/>
  <c r="AZ206"/>
  <c r="BC206" s="1"/>
  <c r="AK207"/>
  <c r="R206"/>
  <c r="AA207" s="1"/>
  <c r="L206"/>
  <c r="O206" s="1"/>
  <c r="S206"/>
  <c r="AB207" s="1"/>
  <c r="M206"/>
  <c r="P206" s="1"/>
  <c r="BX206"/>
  <c r="CD206"/>
  <c r="H417" i="7"/>
  <c r="G417"/>
  <c r="K417"/>
  <c r="J417"/>
  <c r="I417"/>
  <c r="H206" i="13"/>
  <c r="BO206"/>
  <c r="BL206"/>
  <c r="AU206"/>
  <c r="BW206"/>
  <c r="CC206"/>
  <c r="AT207" l="1"/>
  <c r="CF206"/>
  <c r="AS207" s="1"/>
  <c r="CG206"/>
  <c r="AX206"/>
  <c r="BA206" s="1"/>
  <c r="BD206" s="1"/>
  <c r="AI207"/>
  <c r="CE206"/>
  <c r="Q206"/>
  <c r="Z207" s="1"/>
  <c r="F417" i="7" s="1"/>
  <c r="K206" i="13"/>
  <c r="N206" s="1"/>
  <c r="L417" i="7"/>
  <c r="G317" i="12" s="1"/>
  <c r="H317" s="1"/>
  <c r="I317" s="1"/>
  <c r="AR207" i="13" l="1"/>
  <c r="BN207"/>
  <c r="BQ207"/>
  <c r="AW207"/>
  <c r="J207"/>
  <c r="BS207"/>
  <c r="BY207" s="1"/>
  <c r="BU207"/>
  <c r="CA207" s="1"/>
  <c r="BT207"/>
  <c r="BZ207" s="1"/>
  <c r="CJ207"/>
  <c r="CI207"/>
  <c r="CH207"/>
  <c r="J318" i="12"/>
  <c r="AV207" i="13"/>
  <c r="BM207"/>
  <c r="BP207"/>
  <c r="I207"/>
  <c r="BH207"/>
  <c r="I418" i="7" l="1"/>
  <c r="G418"/>
  <c r="J418"/>
  <c r="H418"/>
  <c r="K418"/>
  <c r="BO207" i="13"/>
  <c r="H207"/>
  <c r="BL207"/>
  <c r="AU207"/>
  <c r="BW207"/>
  <c r="CC207"/>
  <c r="BV207"/>
  <c r="CB207"/>
  <c r="R207"/>
  <c r="AA208" s="1"/>
  <c r="L207"/>
  <c r="O207" s="1"/>
  <c r="AZ207"/>
  <c r="BC207" s="1"/>
  <c r="AK208"/>
  <c r="BX207"/>
  <c r="CD207"/>
  <c r="AY207"/>
  <c r="BB207" s="1"/>
  <c r="AJ208"/>
  <c r="M207"/>
  <c r="P207" s="1"/>
  <c r="S207"/>
  <c r="AB208" s="1"/>
  <c r="CF207" l="1"/>
  <c r="AS208" s="1"/>
  <c r="CG207"/>
  <c r="AT208" s="1"/>
  <c r="AX207"/>
  <c r="BA207" s="1"/>
  <c r="BD207" s="1"/>
  <c r="AI208"/>
  <c r="L418" i="7"/>
  <c r="G318" i="12" s="1"/>
  <c r="H318" s="1"/>
  <c r="I318" s="1"/>
  <c r="CE207" i="13"/>
  <c r="Q207"/>
  <c r="Z208" s="1"/>
  <c r="F418" i="7" s="1"/>
  <c r="K207" i="13"/>
  <c r="N207" s="1"/>
  <c r="AR208" l="1"/>
  <c r="AW208"/>
  <c r="BN208"/>
  <c r="J208"/>
  <c r="BQ208"/>
  <c r="I208"/>
  <c r="BM208"/>
  <c r="BP208"/>
  <c r="AV208"/>
  <c r="BU208"/>
  <c r="CA208" s="1"/>
  <c r="BT208"/>
  <c r="BZ208" s="1"/>
  <c r="BS208"/>
  <c r="BY208" s="1"/>
  <c r="CJ208"/>
  <c r="CI208"/>
  <c r="CH208"/>
  <c r="J319" i="12"/>
  <c r="BH208" i="13"/>
  <c r="J419" i="7" l="1"/>
  <c r="G419"/>
  <c r="H419"/>
  <c r="I419"/>
  <c r="K419"/>
  <c r="S208" i="13"/>
  <c r="AB209" s="1"/>
  <c r="M208"/>
  <c r="P208" s="1"/>
  <c r="BX208"/>
  <c r="CD208"/>
  <c r="AY208"/>
  <c r="BB208" s="1"/>
  <c r="AJ209"/>
  <c r="BV208"/>
  <c r="CB208"/>
  <c r="BW208"/>
  <c r="CC208"/>
  <c r="L208"/>
  <c r="O208" s="1"/>
  <c r="R208"/>
  <c r="AA209" s="1"/>
  <c r="AZ208"/>
  <c r="BC208" s="1"/>
  <c r="AK209"/>
  <c r="BL208"/>
  <c r="BO208"/>
  <c r="AU208"/>
  <c r="H208"/>
  <c r="CF208" l="1"/>
  <c r="AS209" s="1"/>
  <c r="K208"/>
  <c r="N208" s="1"/>
  <c r="Q208"/>
  <c r="Z209" s="1"/>
  <c r="F419" i="7" s="1"/>
  <c r="L419"/>
  <c r="G319" i="12" s="1"/>
  <c r="H319" s="1"/>
  <c r="I319" s="1"/>
  <c r="CE208" i="13"/>
  <c r="AX208"/>
  <c r="BA208" s="1"/>
  <c r="BD208" s="1"/>
  <c r="AI209"/>
  <c r="CG208"/>
  <c r="AT209" s="1"/>
  <c r="AR209" l="1"/>
  <c r="BN209"/>
  <c r="AW209"/>
  <c r="BQ209"/>
  <c r="J209"/>
  <c r="BH209"/>
  <c r="BP209"/>
  <c r="I209"/>
  <c r="AV209"/>
  <c r="BM209"/>
  <c r="BT209"/>
  <c r="BZ209" s="1"/>
  <c r="BS209"/>
  <c r="BY209" s="1"/>
  <c r="BU209"/>
  <c r="CA209" s="1"/>
  <c r="CJ209"/>
  <c r="CI209"/>
  <c r="CH209"/>
  <c r="J320" i="12"/>
  <c r="BX209" i="13" l="1"/>
  <c r="CD209"/>
  <c r="H209"/>
  <c r="BO209"/>
  <c r="BL209"/>
  <c r="AU209"/>
  <c r="L209"/>
  <c r="O209" s="1"/>
  <c r="R209"/>
  <c r="AA210" s="1"/>
  <c r="AZ209"/>
  <c r="BC209" s="1"/>
  <c r="AK210"/>
  <c r="BW209"/>
  <c r="CC209"/>
  <c r="AY209"/>
  <c r="BB209" s="1"/>
  <c r="AJ210"/>
  <c r="BV209"/>
  <c r="CB209"/>
  <c r="J420" i="7"/>
  <c r="K420"/>
  <c r="I420"/>
  <c r="G420"/>
  <c r="H420"/>
  <c r="M209" i="13"/>
  <c r="P209" s="1"/>
  <c r="S209"/>
  <c r="AB210" s="1"/>
  <c r="CE209" l="1"/>
  <c r="CF209"/>
  <c r="AS210" s="1"/>
  <c r="AX209"/>
  <c r="BA209" s="1"/>
  <c r="BD209" s="1"/>
  <c r="AI210"/>
  <c r="Q209"/>
  <c r="Z210" s="1"/>
  <c r="F420" i="7" s="1"/>
  <c r="K209" i="13"/>
  <c r="N209" s="1"/>
  <c r="CG209"/>
  <c r="AT210" s="1"/>
  <c r="L420" i="7"/>
  <c r="G320" i="12" s="1"/>
  <c r="H320" s="1"/>
  <c r="I320" s="1"/>
  <c r="AR210" i="13" l="1"/>
  <c r="AW210"/>
  <c r="BN210"/>
  <c r="BQ210"/>
  <c r="J210"/>
  <c r="BU210"/>
  <c r="CA210" s="1"/>
  <c r="BT210"/>
  <c r="BZ210" s="1"/>
  <c r="BS210"/>
  <c r="BY210" s="1"/>
  <c r="CJ210"/>
  <c r="CI210"/>
  <c r="CH210"/>
  <c r="J321" i="12"/>
  <c r="BH210" i="13"/>
  <c r="BP210"/>
  <c r="BM210"/>
  <c r="AV210"/>
  <c r="I210"/>
  <c r="L210" l="1"/>
  <c r="O210" s="1"/>
  <c r="R210"/>
  <c r="AA211" s="1"/>
  <c r="BO210"/>
  <c r="BL210"/>
  <c r="H210"/>
  <c r="AU210"/>
  <c r="BV210"/>
  <c r="CB210"/>
  <c r="BX210"/>
  <c r="CD210"/>
  <c r="H421" i="7"/>
  <c r="K421"/>
  <c r="G421"/>
  <c r="I421"/>
  <c r="J421"/>
  <c r="BW210" i="13"/>
  <c r="CC210"/>
  <c r="AZ210"/>
  <c r="BC210" s="1"/>
  <c r="AK211"/>
  <c r="AY210"/>
  <c r="BB210" s="1"/>
  <c r="AJ211"/>
  <c r="M210"/>
  <c r="P210" s="1"/>
  <c r="S210"/>
  <c r="AB211" s="1"/>
  <c r="CE210" l="1"/>
  <c r="Q210"/>
  <c r="Z211" s="1"/>
  <c r="F421" i="7" s="1"/>
  <c r="K210" i="13"/>
  <c r="N210" s="1"/>
  <c r="AX210"/>
  <c r="BA210" s="1"/>
  <c r="BD210" s="1"/>
  <c r="AI211"/>
  <c r="AR211" s="1"/>
  <c r="L421" i="7"/>
  <c r="G321" i="12" s="1"/>
  <c r="H321" s="1"/>
  <c r="I321" s="1"/>
  <c r="CG210" i="13"/>
  <c r="AT211" s="1"/>
  <c r="CF210"/>
  <c r="AS211" s="1"/>
  <c r="AW211" l="1"/>
  <c r="BQ211"/>
  <c r="J211"/>
  <c r="BN211"/>
  <c r="BU211"/>
  <c r="CA211" s="1"/>
  <c r="BT211"/>
  <c r="BZ211" s="1"/>
  <c r="BS211"/>
  <c r="BY211" s="1"/>
  <c r="CJ211"/>
  <c r="CI211"/>
  <c r="CH211"/>
  <c r="J322" i="12"/>
  <c r="BH211" i="13"/>
  <c r="BM211"/>
  <c r="AV211"/>
  <c r="BP211"/>
  <c r="I211"/>
  <c r="R211" l="1"/>
  <c r="AA212" s="1"/>
  <c r="L211"/>
  <c r="O211" s="1"/>
  <c r="AZ211"/>
  <c r="BC211" s="1"/>
  <c r="AK212"/>
  <c r="BO211"/>
  <c r="AU211"/>
  <c r="H211"/>
  <c r="BL211"/>
  <c r="AY211"/>
  <c r="BB211" s="1"/>
  <c r="AJ212"/>
  <c r="BX211"/>
  <c r="CD211"/>
  <c r="M211"/>
  <c r="P211" s="1"/>
  <c r="S211"/>
  <c r="AB212" s="1"/>
  <c r="H422" i="7"/>
  <c r="J422"/>
  <c r="I422"/>
  <c r="G422"/>
  <c r="K422"/>
  <c r="BV211" i="13"/>
  <c r="CB211"/>
  <c r="BW211"/>
  <c r="CC211"/>
  <c r="CF211" l="1"/>
  <c r="AS212" s="1"/>
  <c r="CE211"/>
  <c r="AX211"/>
  <c r="BA211" s="1"/>
  <c r="BD211" s="1"/>
  <c r="AI212"/>
  <c r="K211"/>
  <c r="N211" s="1"/>
  <c r="Q211"/>
  <c r="Z212" s="1"/>
  <c r="F422" i="7" s="1"/>
  <c r="L422"/>
  <c r="G322" i="12" s="1"/>
  <c r="H322" s="1"/>
  <c r="I322" s="1"/>
  <c r="CG211" i="13"/>
  <c r="AT212" s="1"/>
  <c r="AR212" l="1"/>
  <c r="J212"/>
  <c r="AW212"/>
  <c r="BN212"/>
  <c r="BQ212"/>
  <c r="BT212"/>
  <c r="BZ212" s="1"/>
  <c r="BU212"/>
  <c r="CA212" s="1"/>
  <c r="BS212"/>
  <c r="BY212" s="1"/>
  <c r="CJ212"/>
  <c r="CI212"/>
  <c r="CH212"/>
  <c r="J323" i="12"/>
  <c r="BP212" i="13"/>
  <c r="I212"/>
  <c r="AV212"/>
  <c r="BM212"/>
  <c r="BH212"/>
  <c r="J423" i="7" l="1"/>
  <c r="K423"/>
  <c r="G423"/>
  <c r="I423"/>
  <c r="H423"/>
  <c r="R212" i="13"/>
  <c r="AA213" s="1"/>
  <c r="L212"/>
  <c r="O212" s="1"/>
  <c r="M212"/>
  <c r="P212" s="1"/>
  <c r="S212"/>
  <c r="AB213" s="1"/>
  <c r="AY212"/>
  <c r="BB212" s="1"/>
  <c r="AJ213"/>
  <c r="H212"/>
  <c r="AU212"/>
  <c r="BL212"/>
  <c r="BO212"/>
  <c r="AZ212"/>
  <c r="BC212" s="1"/>
  <c r="AK213"/>
  <c r="BX212"/>
  <c r="CD212"/>
  <c r="BV212"/>
  <c r="CB212"/>
  <c r="BW212"/>
  <c r="CC212"/>
  <c r="CF212" l="1"/>
  <c r="AS213" s="1"/>
  <c r="CG212"/>
  <c r="AT213" s="1"/>
  <c r="Q212"/>
  <c r="Z213" s="1"/>
  <c r="F423" i="7" s="1"/>
  <c r="K212" i="13"/>
  <c r="N212" s="1"/>
  <c r="CE212"/>
  <c r="AX212"/>
  <c r="BA212" s="1"/>
  <c r="BD212" s="1"/>
  <c r="AI213"/>
  <c r="L423" i="7"/>
  <c r="G323" i="12" s="1"/>
  <c r="H323" s="1"/>
  <c r="I323" s="1"/>
  <c r="AR213" i="13" l="1"/>
  <c r="BM213"/>
  <c r="I213"/>
  <c r="AV213"/>
  <c r="BP213"/>
  <c r="BQ213"/>
  <c r="BN213"/>
  <c r="AW213"/>
  <c r="J213"/>
  <c r="BH213"/>
  <c r="BU213"/>
  <c r="CA213" s="1"/>
  <c r="BS213"/>
  <c r="BY213" s="1"/>
  <c r="BT213"/>
  <c r="BZ213" s="1"/>
  <c r="CJ213"/>
  <c r="CI213"/>
  <c r="CH213"/>
  <c r="J324" i="12"/>
  <c r="AY213" i="13" l="1"/>
  <c r="BB213" s="1"/>
  <c r="AJ214"/>
  <c r="BO213"/>
  <c r="H213"/>
  <c r="BL213"/>
  <c r="AU213"/>
  <c r="BV213"/>
  <c r="CB213"/>
  <c r="S213"/>
  <c r="AB214" s="1"/>
  <c r="M213"/>
  <c r="P213" s="1"/>
  <c r="BX213"/>
  <c r="CD213"/>
  <c r="AZ213"/>
  <c r="BC213" s="1"/>
  <c r="AK214"/>
  <c r="BW213"/>
  <c r="CC213"/>
  <c r="K424" i="7"/>
  <c r="J424"/>
  <c r="H424"/>
  <c r="I424"/>
  <c r="G424"/>
  <c r="R213" i="13"/>
  <c r="AA214" s="1"/>
  <c r="L213"/>
  <c r="O213" s="1"/>
  <c r="CE213" l="1"/>
  <c r="AX213"/>
  <c r="BA213" s="1"/>
  <c r="BD213" s="1"/>
  <c r="AI214"/>
  <c r="L424" i="7"/>
  <c r="G324" i="12" s="1"/>
  <c r="H324" s="1"/>
  <c r="I324" s="1"/>
  <c r="CG213" i="13"/>
  <c r="AT214" s="1"/>
  <c r="Q213"/>
  <c r="Z214" s="1"/>
  <c r="F424" i="7" s="1"/>
  <c r="K213" i="13"/>
  <c r="N213" s="1"/>
  <c r="CF213"/>
  <c r="AS214" s="1"/>
  <c r="AR214" l="1"/>
  <c r="BP214"/>
  <c r="I214"/>
  <c r="AV214"/>
  <c r="BM214"/>
  <c r="BQ214"/>
  <c r="BN214"/>
  <c r="AW214"/>
  <c r="J214"/>
  <c r="BH214"/>
  <c r="BU214"/>
  <c r="CA214" s="1"/>
  <c r="BT214"/>
  <c r="BZ214" s="1"/>
  <c r="BS214"/>
  <c r="BY214" s="1"/>
  <c r="CJ214"/>
  <c r="CI214"/>
  <c r="CH214"/>
  <c r="J325" i="12"/>
  <c r="BW214" i="13" l="1"/>
  <c r="CC214"/>
  <c r="H214"/>
  <c r="BO214"/>
  <c r="AU214"/>
  <c r="BL214"/>
  <c r="R214"/>
  <c r="AA215" s="1"/>
  <c r="L214"/>
  <c r="O214" s="1"/>
  <c r="AZ214"/>
  <c r="BC214" s="1"/>
  <c r="AK215"/>
  <c r="AY214"/>
  <c r="BB214" s="1"/>
  <c r="AJ215"/>
  <c r="BV214"/>
  <c r="CB214"/>
  <c r="BX214"/>
  <c r="CD214"/>
  <c r="J425" i="7"/>
  <c r="H425"/>
  <c r="I425"/>
  <c r="G425"/>
  <c r="K425"/>
  <c r="S214" i="13"/>
  <c r="AB215" s="1"/>
  <c r="M214"/>
  <c r="P214" s="1"/>
  <c r="CE214" l="1"/>
  <c r="CF214"/>
  <c r="AS215" s="1"/>
  <c r="CG214"/>
  <c r="AT215" s="1"/>
  <c r="AX214"/>
  <c r="BA214" s="1"/>
  <c r="BD214" s="1"/>
  <c r="AI215"/>
  <c r="AR215" s="1"/>
  <c r="Q214"/>
  <c r="Z215" s="1"/>
  <c r="F425" i="7" s="1"/>
  <c r="K214" i="13"/>
  <c r="N214" s="1"/>
  <c r="L425" i="7"/>
  <c r="G325" i="12" s="1"/>
  <c r="H325" s="1"/>
  <c r="I325" s="1"/>
  <c r="BH215" i="13" l="1"/>
  <c r="BM215"/>
  <c r="I215"/>
  <c r="AV215"/>
  <c r="BP215"/>
  <c r="BQ215"/>
  <c r="BN215"/>
  <c r="AW215"/>
  <c r="J215"/>
  <c r="BS215"/>
  <c r="BY215" s="1"/>
  <c r="BU215"/>
  <c r="CA215" s="1"/>
  <c r="BT215"/>
  <c r="BZ215" s="1"/>
  <c r="CJ215"/>
  <c r="CI215"/>
  <c r="CH215"/>
  <c r="J326" i="12"/>
  <c r="BX215" i="13" l="1"/>
  <c r="CD215"/>
  <c r="AY215"/>
  <c r="BB215" s="1"/>
  <c r="AJ216"/>
  <c r="K426" i="7"/>
  <c r="H426"/>
  <c r="J426"/>
  <c r="G426"/>
  <c r="I426"/>
  <c r="BW215" i="13"/>
  <c r="CC215"/>
  <c r="BV215"/>
  <c r="CB215"/>
  <c r="AZ215"/>
  <c r="BC215" s="1"/>
  <c r="AK216"/>
  <c r="H215"/>
  <c r="BO215"/>
  <c r="AU215"/>
  <c r="BL215"/>
  <c r="M215"/>
  <c r="P215" s="1"/>
  <c r="S215"/>
  <c r="AB216" s="1"/>
  <c r="L215"/>
  <c r="O215" s="1"/>
  <c r="R215"/>
  <c r="AA216" s="1"/>
  <c r="CF215" l="1"/>
  <c r="AS216" s="1"/>
  <c r="K215"/>
  <c r="N215" s="1"/>
  <c r="Q215"/>
  <c r="Z216" s="1"/>
  <c r="F426" i="7" s="1"/>
  <c r="AX215" i="13"/>
  <c r="BA215" s="1"/>
  <c r="BD215" s="1"/>
  <c r="AI216"/>
  <c r="CE215"/>
  <c r="CG215"/>
  <c r="AT216" s="1"/>
  <c r="L426" i="7"/>
  <c r="G326" i="12" s="1"/>
  <c r="H326" s="1"/>
  <c r="I326" s="1"/>
  <c r="AR216" i="13" l="1"/>
  <c r="I216"/>
  <c r="BP216"/>
  <c r="AV216"/>
  <c r="BM216"/>
  <c r="BS216"/>
  <c r="BY216" s="1"/>
  <c r="BT216"/>
  <c r="BZ216" s="1"/>
  <c r="BU216"/>
  <c r="CA216" s="1"/>
  <c r="CJ216"/>
  <c r="CI216"/>
  <c r="CH216"/>
  <c r="J327" i="12"/>
  <c r="BH216" i="13"/>
  <c r="AW216"/>
  <c r="BN216"/>
  <c r="BQ216"/>
  <c r="J216"/>
  <c r="M216" l="1"/>
  <c r="P216" s="1"/>
  <c r="S216"/>
  <c r="AB217" s="1"/>
  <c r="BW216"/>
  <c r="CC216"/>
  <c r="AY216"/>
  <c r="BB216" s="1"/>
  <c r="AJ217"/>
  <c r="BO216"/>
  <c r="AU216"/>
  <c r="BL216"/>
  <c r="H216"/>
  <c r="AZ216"/>
  <c r="BC216" s="1"/>
  <c r="AK217"/>
  <c r="BV216"/>
  <c r="CB216"/>
  <c r="L216"/>
  <c r="O216" s="1"/>
  <c r="R216"/>
  <c r="AA217" s="1"/>
  <c r="I427" i="7"/>
  <c r="H427"/>
  <c r="J427"/>
  <c r="K427"/>
  <c r="G427"/>
  <c r="BX216" i="13"/>
  <c r="CD216"/>
  <c r="CG216" l="1"/>
  <c r="AT217" s="1"/>
  <c r="CE216"/>
  <c r="K216"/>
  <c r="N216" s="1"/>
  <c r="Q216"/>
  <c r="Z217" s="1"/>
  <c r="F427" i="7" s="1"/>
  <c r="L427"/>
  <c r="G327" i="12" s="1"/>
  <c r="H327" s="1"/>
  <c r="I327" s="1"/>
  <c r="CF216" i="13"/>
  <c r="AS217" s="1"/>
  <c r="AX216"/>
  <c r="BA216" s="1"/>
  <c r="BD216" s="1"/>
  <c r="AI217"/>
  <c r="AR217" l="1"/>
  <c r="I217"/>
  <c r="BP217"/>
  <c r="AV217"/>
  <c r="BM217"/>
  <c r="BT217"/>
  <c r="BZ217" s="1"/>
  <c r="BU217"/>
  <c r="CA217" s="1"/>
  <c r="BS217"/>
  <c r="BY217" s="1"/>
  <c r="CJ217"/>
  <c r="CI217"/>
  <c r="CH217"/>
  <c r="J328" i="12"/>
  <c r="BH217" i="13"/>
  <c r="BQ217"/>
  <c r="BN217"/>
  <c r="J217"/>
  <c r="AW217"/>
  <c r="AZ217" l="1"/>
  <c r="BC217" s="1"/>
  <c r="AK218"/>
  <c r="BW217"/>
  <c r="CC217"/>
  <c r="L217"/>
  <c r="O217" s="1"/>
  <c r="R217"/>
  <c r="AA218" s="1"/>
  <c r="S217"/>
  <c r="AB218" s="1"/>
  <c r="M217"/>
  <c r="P217" s="1"/>
  <c r="K428" i="7"/>
  <c r="H428"/>
  <c r="G428"/>
  <c r="J428"/>
  <c r="I428"/>
  <c r="BV217" i="13"/>
  <c r="CB217"/>
  <c r="BX217"/>
  <c r="CD217"/>
  <c r="AY217"/>
  <c r="BB217" s="1"/>
  <c r="AJ218"/>
  <c r="H217"/>
  <c r="BL217"/>
  <c r="AU217"/>
  <c r="BO217"/>
  <c r="CE217" l="1"/>
  <c r="CF217"/>
  <c r="AS218" s="1"/>
  <c r="Q217"/>
  <c r="Z218" s="1"/>
  <c r="F428" i="7" s="1"/>
  <c r="K217" i="13"/>
  <c r="N217" s="1"/>
  <c r="CG217"/>
  <c r="AT218" s="1"/>
  <c r="L428" i="7"/>
  <c r="G328" i="12" s="1"/>
  <c r="H328" s="1"/>
  <c r="I328" s="1"/>
  <c r="AX217" i="13"/>
  <c r="BA217" s="1"/>
  <c r="BD217" s="1"/>
  <c r="AI218"/>
  <c r="AR218" l="1"/>
  <c r="I218"/>
  <c r="AV218"/>
  <c r="BM218"/>
  <c r="BP218"/>
  <c r="BH218"/>
  <c r="BU218"/>
  <c r="CA218" s="1"/>
  <c r="BT218"/>
  <c r="BZ218" s="1"/>
  <c r="BS218"/>
  <c r="BY218" s="1"/>
  <c r="CJ218"/>
  <c r="CI218"/>
  <c r="CH218"/>
  <c r="J329" i="12"/>
  <c r="J218" i="13"/>
  <c r="AW218"/>
  <c r="BQ218"/>
  <c r="BN218"/>
  <c r="M218" l="1"/>
  <c r="P218" s="1"/>
  <c r="S218"/>
  <c r="AB219" s="1"/>
  <c r="I429" i="7"/>
  <c r="H429"/>
  <c r="J429"/>
  <c r="K429"/>
  <c r="G429"/>
  <c r="AY218" i="13"/>
  <c r="BB218" s="1"/>
  <c r="AJ219"/>
  <c r="AZ218"/>
  <c r="BC218" s="1"/>
  <c r="AK219"/>
  <c r="BW218"/>
  <c r="CC218"/>
  <c r="BX218"/>
  <c r="CD218"/>
  <c r="BO218"/>
  <c r="H218"/>
  <c r="AU218"/>
  <c r="BL218"/>
  <c r="R218"/>
  <c r="AA219" s="1"/>
  <c r="L218"/>
  <c r="O218" s="1"/>
  <c r="BV218"/>
  <c r="CB218"/>
  <c r="CF218" l="1"/>
  <c r="AS219" s="1"/>
  <c r="K218"/>
  <c r="N218" s="1"/>
  <c r="Q218"/>
  <c r="Z219" s="1"/>
  <c r="F429" i="7" s="1"/>
  <c r="AX218" i="13"/>
  <c r="BA218" s="1"/>
  <c r="BD218" s="1"/>
  <c r="AI219"/>
  <c r="L429" i="7"/>
  <c r="G329" i="12" s="1"/>
  <c r="H329" s="1"/>
  <c r="I329" s="1"/>
  <c r="CE218" i="13"/>
  <c r="CG218"/>
  <c r="AT219" s="1"/>
  <c r="AR219" l="1"/>
  <c r="AW219"/>
  <c r="BN219"/>
  <c r="J219"/>
  <c r="BQ219"/>
  <c r="BH219"/>
  <c r="BU219"/>
  <c r="CA219" s="1"/>
  <c r="BT219"/>
  <c r="BZ219" s="1"/>
  <c r="BS219"/>
  <c r="BY219" s="1"/>
  <c r="CJ219"/>
  <c r="CI219"/>
  <c r="CH219"/>
  <c r="J330" i="12"/>
  <c r="BP219" i="13"/>
  <c r="BM219"/>
  <c r="I219"/>
  <c r="AV219"/>
  <c r="BV219" l="1"/>
  <c r="CB219"/>
  <c r="BX219"/>
  <c r="CD219"/>
  <c r="AZ219"/>
  <c r="BC219" s="1"/>
  <c r="AK220"/>
  <c r="R219"/>
  <c r="AA220" s="1"/>
  <c r="L219"/>
  <c r="O219" s="1"/>
  <c r="G430" i="7"/>
  <c r="J430"/>
  <c r="H430"/>
  <c r="K430"/>
  <c r="I430"/>
  <c r="AY219" i="13"/>
  <c r="BB219" s="1"/>
  <c r="AJ220"/>
  <c r="BW219"/>
  <c r="CC219"/>
  <c r="M219"/>
  <c r="P219" s="1"/>
  <c r="S219"/>
  <c r="AB220" s="1"/>
  <c r="H219"/>
  <c r="BL219"/>
  <c r="BO219"/>
  <c r="AU219"/>
  <c r="CF219" l="1"/>
  <c r="AS220" s="1"/>
  <c r="K219"/>
  <c r="N219" s="1"/>
  <c r="Q219"/>
  <c r="Z220" s="1"/>
  <c r="F430" i="7" s="1"/>
  <c r="CE219" i="13"/>
  <c r="CG219"/>
  <c r="AT220" s="1"/>
  <c r="AX219"/>
  <c r="BA219" s="1"/>
  <c r="BD219" s="1"/>
  <c r="AI220"/>
  <c r="L430" i="7"/>
  <c r="G330" i="12" s="1"/>
  <c r="H330" s="1"/>
  <c r="I330" s="1"/>
  <c r="AR220" i="13" l="1"/>
  <c r="BN220"/>
  <c r="BQ220"/>
  <c r="J220"/>
  <c r="AW220"/>
  <c r="BT220"/>
  <c r="BZ220" s="1"/>
  <c r="BS220"/>
  <c r="BY220" s="1"/>
  <c r="BU220"/>
  <c r="CA220" s="1"/>
  <c r="CJ220"/>
  <c r="CI220"/>
  <c r="CH220"/>
  <c r="J331" i="12"/>
  <c r="BH220" i="13"/>
  <c r="BM220"/>
  <c r="I220"/>
  <c r="BP220"/>
  <c r="AV220"/>
  <c r="R220" l="1"/>
  <c r="AA221" s="1"/>
  <c r="L220"/>
  <c r="O220" s="1"/>
  <c r="BX220"/>
  <c r="CD220"/>
  <c r="AY220"/>
  <c r="BB220" s="1"/>
  <c r="AJ221"/>
  <c r="I431" i="7"/>
  <c r="K431"/>
  <c r="G431"/>
  <c r="J431"/>
  <c r="H431"/>
  <c r="M220" i="13"/>
  <c r="P220" s="1"/>
  <c r="S220"/>
  <c r="AB221" s="1"/>
  <c r="BW220"/>
  <c r="CC220"/>
  <c r="H220"/>
  <c r="BO220"/>
  <c r="BL220"/>
  <c r="AU220"/>
  <c r="BV220"/>
  <c r="CB220"/>
  <c r="AZ220"/>
  <c r="BC220" s="1"/>
  <c r="AK221"/>
  <c r="CE220" l="1"/>
  <c r="CG220"/>
  <c r="AT221" s="1"/>
  <c r="Q220"/>
  <c r="Z221" s="1"/>
  <c r="F431" i="7" s="1"/>
  <c r="K220" i="13"/>
  <c r="N220" s="1"/>
  <c r="L431" i="7"/>
  <c r="G331" i="12" s="1"/>
  <c r="H331" s="1"/>
  <c r="I331" s="1"/>
  <c r="AX220" i="13"/>
  <c r="BA220" s="1"/>
  <c r="BD220" s="1"/>
  <c r="AI221"/>
  <c r="CF220"/>
  <c r="AS221" s="1"/>
  <c r="AR221" l="1"/>
  <c r="BP221"/>
  <c r="I221"/>
  <c r="BM221"/>
  <c r="AV221"/>
  <c r="J221"/>
  <c r="BQ221"/>
  <c r="AW221"/>
  <c r="BN221"/>
  <c r="BH221"/>
  <c r="BT221"/>
  <c r="BZ221" s="1"/>
  <c r="BS221"/>
  <c r="BY221" s="1"/>
  <c r="BU221"/>
  <c r="CA221" s="1"/>
  <c r="CJ221"/>
  <c r="CI221"/>
  <c r="CH221"/>
  <c r="J332" i="12"/>
  <c r="S221" i="13" l="1"/>
  <c r="AB222" s="1"/>
  <c r="M221"/>
  <c r="P221" s="1"/>
  <c r="K432" i="7"/>
  <c r="I432"/>
  <c r="G432"/>
  <c r="H432"/>
  <c r="J432"/>
  <c r="L221" i="13"/>
  <c r="O221" s="1"/>
  <c r="R221"/>
  <c r="AA222" s="1"/>
  <c r="BV221"/>
  <c r="CB221"/>
  <c r="BW221"/>
  <c r="CC221"/>
  <c r="AZ221"/>
  <c r="BC221" s="1"/>
  <c r="AK222"/>
  <c r="BO221"/>
  <c r="AU221"/>
  <c r="H221"/>
  <c r="BL221"/>
  <c r="BX221"/>
  <c r="CD221"/>
  <c r="AY221"/>
  <c r="BB221" s="1"/>
  <c r="AJ222"/>
  <c r="CG221" l="1"/>
  <c r="AT222" s="1"/>
  <c r="CF221"/>
  <c r="AS222" s="1"/>
  <c r="L432" i="7"/>
  <c r="G332" i="12" s="1"/>
  <c r="H332" s="1"/>
  <c r="I332" s="1"/>
  <c r="AX221" i="13"/>
  <c r="BA221" s="1"/>
  <c r="BD221" s="1"/>
  <c r="AI222"/>
  <c r="K221"/>
  <c r="N221" s="1"/>
  <c r="Q221"/>
  <c r="Z222" s="1"/>
  <c r="F432" i="7" s="1"/>
  <c r="CE221" i="13"/>
  <c r="AR222" l="1"/>
  <c r="BU222"/>
  <c r="CA222" s="1"/>
  <c r="BT222"/>
  <c r="BZ222" s="1"/>
  <c r="BS222"/>
  <c r="BY222" s="1"/>
  <c r="CJ222"/>
  <c r="CI222"/>
  <c r="CH222"/>
  <c r="J333" i="12"/>
  <c r="BH222" i="13"/>
  <c r="AV222"/>
  <c r="BM222"/>
  <c r="I222"/>
  <c r="BP222"/>
  <c r="J222"/>
  <c r="AW222"/>
  <c r="BN222"/>
  <c r="BQ222"/>
  <c r="AZ222" l="1"/>
  <c r="BC222" s="1"/>
  <c r="AK223"/>
  <c r="BX222"/>
  <c r="CD222"/>
  <c r="R222"/>
  <c r="AA223" s="1"/>
  <c r="L222"/>
  <c r="O222" s="1"/>
  <c r="BW222"/>
  <c r="CC222"/>
  <c r="I433" i="7"/>
  <c r="J433"/>
  <c r="H433"/>
  <c r="G433"/>
  <c r="K433"/>
  <c r="H222" i="13"/>
  <c r="AU222"/>
  <c r="BL222"/>
  <c r="BO222"/>
  <c r="M222"/>
  <c r="P222" s="1"/>
  <c r="S222"/>
  <c r="AB223" s="1"/>
  <c r="AY222"/>
  <c r="BB222" s="1"/>
  <c r="AJ223"/>
  <c r="BV222"/>
  <c r="CB222"/>
  <c r="CG222" l="1"/>
  <c r="AT223" s="1"/>
  <c r="AX222"/>
  <c r="BA222" s="1"/>
  <c r="BD222" s="1"/>
  <c r="AI223"/>
  <c r="L433" i="7"/>
  <c r="G333" i="12" s="1"/>
  <c r="H333" s="1"/>
  <c r="I333" s="1"/>
  <c r="K222" i="13"/>
  <c r="N222" s="1"/>
  <c r="Q222"/>
  <c r="Z223" s="1"/>
  <c r="F433" i="7" s="1"/>
  <c r="CE222" i="13"/>
  <c r="CF222"/>
  <c r="AS223" s="1"/>
  <c r="AR223" l="1"/>
  <c r="AV223"/>
  <c r="I223"/>
  <c r="BM223"/>
  <c r="BP223"/>
  <c r="BN223"/>
  <c r="BQ223"/>
  <c r="J223"/>
  <c r="AW223"/>
  <c r="BS223"/>
  <c r="BY223" s="1"/>
  <c r="BU223"/>
  <c r="CA223" s="1"/>
  <c r="BT223"/>
  <c r="BZ223" s="1"/>
  <c r="CJ223"/>
  <c r="CI223"/>
  <c r="CH223"/>
  <c r="J334" i="12"/>
  <c r="BH223" i="13"/>
  <c r="G434" i="7" l="1"/>
  <c r="J434"/>
  <c r="I434"/>
  <c r="H434"/>
  <c r="K434"/>
  <c r="H223" i="13"/>
  <c r="BL223"/>
  <c r="AU223"/>
  <c r="BO223"/>
  <c r="AY223"/>
  <c r="BB223" s="1"/>
  <c r="AJ224"/>
  <c r="BX223"/>
  <c r="CD223"/>
  <c r="L223"/>
  <c r="O223" s="1"/>
  <c r="R223"/>
  <c r="AA224" s="1"/>
  <c r="BW223"/>
  <c r="CC223"/>
  <c r="BV223"/>
  <c r="CB223"/>
  <c r="M223"/>
  <c r="P223" s="1"/>
  <c r="S223"/>
  <c r="AB224" s="1"/>
  <c r="AZ223"/>
  <c r="BC223" s="1"/>
  <c r="AK224"/>
  <c r="L434" i="7" l="1"/>
  <c r="G334" i="12" s="1"/>
  <c r="H334" s="1"/>
  <c r="I334" s="1"/>
  <c r="K223" i="13"/>
  <c r="N223" s="1"/>
  <c r="Q223"/>
  <c r="Z224" s="1"/>
  <c r="F434" i="7" s="1"/>
  <c r="CG223" i="13"/>
  <c r="AT224" s="1"/>
  <c r="CE223"/>
  <c r="AX223"/>
  <c r="BA223" s="1"/>
  <c r="BD223" s="1"/>
  <c r="AI224"/>
  <c r="CF223"/>
  <c r="AS224" s="1"/>
  <c r="AR224" l="1"/>
  <c r="BM224"/>
  <c r="I224"/>
  <c r="BP224"/>
  <c r="AV224"/>
  <c r="BN224"/>
  <c r="BQ224"/>
  <c r="J224"/>
  <c r="AW224"/>
  <c r="BH224"/>
  <c r="BT224"/>
  <c r="BZ224" s="1"/>
  <c r="BS224"/>
  <c r="BY224" s="1"/>
  <c r="BU224"/>
  <c r="CA224" s="1"/>
  <c r="CJ224"/>
  <c r="CI224"/>
  <c r="CH224"/>
  <c r="J335" i="12"/>
  <c r="K435" i="7" l="1"/>
  <c r="G435"/>
  <c r="H435"/>
  <c r="J435"/>
  <c r="I435"/>
  <c r="R224" i="13"/>
  <c r="AA225" s="1"/>
  <c r="L224"/>
  <c r="O224" s="1"/>
  <c r="BX224"/>
  <c r="CD224"/>
  <c r="BW224"/>
  <c r="CC224"/>
  <c r="M224"/>
  <c r="P224" s="1"/>
  <c r="S224"/>
  <c r="AB225" s="1"/>
  <c r="BO224"/>
  <c r="AU224"/>
  <c r="BL224"/>
  <c r="H224"/>
  <c r="BV224"/>
  <c r="CB224"/>
  <c r="AZ224"/>
  <c r="BC224" s="1"/>
  <c r="AK225"/>
  <c r="AY224"/>
  <c r="BB224" s="1"/>
  <c r="AJ225"/>
  <c r="CG224" l="1"/>
  <c r="AT225" s="1"/>
  <c r="AX224"/>
  <c r="BA224" s="1"/>
  <c r="BD224" s="1"/>
  <c r="AI225"/>
  <c r="K224"/>
  <c r="N224" s="1"/>
  <c r="Q224"/>
  <c r="Z225" s="1"/>
  <c r="F435" i="7" s="1"/>
  <c r="L435"/>
  <c r="G335" i="12" s="1"/>
  <c r="H335" s="1"/>
  <c r="I335" s="1"/>
  <c r="CE224" i="13"/>
  <c r="CF224"/>
  <c r="AS225" s="1"/>
  <c r="AR225" l="1"/>
  <c r="BP225"/>
  <c r="I225"/>
  <c r="BM225"/>
  <c r="AV225"/>
  <c r="BQ225"/>
  <c r="J225"/>
  <c r="AW225"/>
  <c r="BN225"/>
  <c r="BU225"/>
  <c r="CA225" s="1"/>
  <c r="BT225"/>
  <c r="BZ225" s="1"/>
  <c r="BS225"/>
  <c r="BY225" s="1"/>
  <c r="CJ225"/>
  <c r="CI225"/>
  <c r="CH225"/>
  <c r="J336" i="12"/>
  <c r="BH225" i="13"/>
  <c r="BX225" l="1"/>
  <c r="CD225"/>
  <c r="M225"/>
  <c r="P225" s="1"/>
  <c r="S225"/>
  <c r="AB226" s="1"/>
  <c r="L225"/>
  <c r="O225" s="1"/>
  <c r="R225"/>
  <c r="AA226" s="1"/>
  <c r="G436" i="7"/>
  <c r="K436"/>
  <c r="J436"/>
  <c r="H436"/>
  <c r="I436"/>
  <c r="AZ225" i="13"/>
  <c r="BC225" s="1"/>
  <c r="AK226"/>
  <c r="BV225"/>
  <c r="CB225"/>
  <c r="H225"/>
  <c r="BL225"/>
  <c r="BO225"/>
  <c r="AU225"/>
  <c r="BW225"/>
  <c r="CC225"/>
  <c r="AY225"/>
  <c r="BB225" s="1"/>
  <c r="AJ226"/>
  <c r="CE225" l="1"/>
  <c r="K225"/>
  <c r="N225" s="1"/>
  <c r="Q225"/>
  <c r="Z226" s="1"/>
  <c r="F436" i="7" s="1"/>
  <c r="CG225" i="13"/>
  <c r="AT226" s="1"/>
  <c r="CF225"/>
  <c r="AS226" s="1"/>
  <c r="AX225"/>
  <c r="BA225" s="1"/>
  <c r="BD225" s="1"/>
  <c r="AI226"/>
  <c r="L436" i="7"/>
  <c r="G336" i="12" s="1"/>
  <c r="H336" s="1"/>
  <c r="I336" s="1"/>
  <c r="AR226" i="13" l="1"/>
  <c r="AW226"/>
  <c r="BN226"/>
  <c r="BQ226"/>
  <c r="J226"/>
  <c r="BH226"/>
  <c r="BU226"/>
  <c r="CA226" s="1"/>
  <c r="BT226"/>
  <c r="BZ226" s="1"/>
  <c r="BS226"/>
  <c r="BY226" s="1"/>
  <c r="CJ226"/>
  <c r="CI226"/>
  <c r="CH226"/>
  <c r="J337" i="12"/>
  <c r="I226" i="13"/>
  <c r="BM226"/>
  <c r="AV226"/>
  <c r="BP226"/>
  <c r="L226" l="1"/>
  <c r="O226" s="1"/>
  <c r="R226"/>
  <c r="AA227" s="1"/>
  <c r="K437" i="7"/>
  <c r="H437"/>
  <c r="G437"/>
  <c r="I437"/>
  <c r="J437"/>
  <c r="BV226" i="13"/>
  <c r="CB226"/>
  <c r="BX226"/>
  <c r="CD226"/>
  <c r="BO226"/>
  <c r="H226"/>
  <c r="BL226"/>
  <c r="AU226"/>
  <c r="BW226"/>
  <c r="CC226"/>
  <c r="AZ226"/>
  <c r="BC226" s="1"/>
  <c r="AK227"/>
  <c r="AY226"/>
  <c r="BB226" s="1"/>
  <c r="AJ227"/>
  <c r="S226"/>
  <c r="AB227" s="1"/>
  <c r="M226"/>
  <c r="P226" s="1"/>
  <c r="CE226" l="1"/>
  <c r="K226"/>
  <c r="N226" s="1"/>
  <c r="Q226"/>
  <c r="Z227" s="1"/>
  <c r="F437" i="7" s="1"/>
  <c r="L437"/>
  <c r="G337" i="12" s="1"/>
  <c r="H337" s="1"/>
  <c r="I337" s="1"/>
  <c r="CF226" i="13"/>
  <c r="AS227" s="1"/>
  <c r="CG226"/>
  <c r="AT227" s="1"/>
  <c r="AX226"/>
  <c r="BA226" s="1"/>
  <c r="BD226" s="1"/>
  <c r="AI227"/>
  <c r="AR227" l="1"/>
  <c r="BH227"/>
  <c r="BU227"/>
  <c r="CA227" s="1"/>
  <c r="BT227"/>
  <c r="BZ227" s="1"/>
  <c r="BS227"/>
  <c r="BY227" s="1"/>
  <c r="CJ227"/>
  <c r="CI227"/>
  <c r="CH227"/>
  <c r="J338" i="12"/>
  <c r="BQ227" i="13"/>
  <c r="J227"/>
  <c r="AW227"/>
  <c r="BN227"/>
  <c r="BP227"/>
  <c r="I227"/>
  <c r="AV227"/>
  <c r="BM227"/>
  <c r="BV227" l="1"/>
  <c r="CB227"/>
  <c r="BX227"/>
  <c r="CD227"/>
  <c r="J438" i="7"/>
  <c r="I438"/>
  <c r="G438"/>
  <c r="H438"/>
  <c r="K438"/>
  <c r="R227" i="13"/>
  <c r="AA228" s="1"/>
  <c r="L227"/>
  <c r="O227" s="1"/>
  <c r="M227"/>
  <c r="P227" s="1"/>
  <c r="S227"/>
  <c r="AB228" s="1"/>
  <c r="BW227"/>
  <c r="CC227"/>
  <c r="AY227"/>
  <c r="BB227" s="1"/>
  <c r="AJ228"/>
  <c r="AZ227"/>
  <c r="BC227" s="1"/>
  <c r="AK228"/>
  <c r="H227"/>
  <c r="BO227"/>
  <c r="AU227"/>
  <c r="BL227"/>
  <c r="AX227" l="1"/>
  <c r="BA227" s="1"/>
  <c r="BD227" s="1"/>
  <c r="AI228"/>
  <c r="CE227"/>
  <c r="CF227"/>
  <c r="AS228" s="1"/>
  <c r="CG227"/>
  <c r="AT228" s="1"/>
  <c r="Q227"/>
  <c r="Z228" s="1"/>
  <c r="F438" i="7" s="1"/>
  <c r="K227" i="13"/>
  <c r="N227" s="1"/>
  <c r="L438" i="7"/>
  <c r="G338" i="12" s="1"/>
  <c r="H338" s="1"/>
  <c r="I338" s="1"/>
  <c r="AR228" i="13" l="1"/>
  <c r="BM228"/>
  <c r="I228"/>
  <c r="BP228"/>
  <c r="AV228"/>
  <c r="J228"/>
  <c r="BN228"/>
  <c r="AW228"/>
  <c r="BQ228"/>
  <c r="BT228"/>
  <c r="BZ228" s="1"/>
  <c r="BU228"/>
  <c r="CA228" s="1"/>
  <c r="BS228"/>
  <c r="BY228" s="1"/>
  <c r="CJ228"/>
  <c r="CI228"/>
  <c r="CH228"/>
  <c r="J339" i="12"/>
  <c r="BH228" i="13"/>
  <c r="BV228" l="1"/>
  <c r="CB228"/>
  <c r="S228"/>
  <c r="AB229" s="1"/>
  <c r="M228"/>
  <c r="P228" s="1"/>
  <c r="L228"/>
  <c r="O228" s="1"/>
  <c r="R228"/>
  <c r="AA229" s="1"/>
  <c r="J439" i="7"/>
  <c r="H439"/>
  <c r="I439"/>
  <c r="G439"/>
  <c r="K439"/>
  <c r="BX228" i="13"/>
  <c r="CD228"/>
  <c r="BW228"/>
  <c r="CC228"/>
  <c r="AZ228"/>
  <c r="BC228" s="1"/>
  <c r="AK229"/>
  <c r="BL228"/>
  <c r="AU228"/>
  <c r="H228"/>
  <c r="BO228"/>
  <c r="AY228"/>
  <c r="BB228" s="1"/>
  <c r="AJ229"/>
  <c r="CG228" l="1"/>
  <c r="AT229" s="1"/>
  <c r="CE228"/>
  <c r="K228"/>
  <c r="N228" s="1"/>
  <c r="Q228"/>
  <c r="Z229" s="1"/>
  <c r="F439" i="7" s="1"/>
  <c r="L439"/>
  <c r="G339" i="12" s="1"/>
  <c r="H339" s="1"/>
  <c r="I339" s="1"/>
  <c r="AX228" i="13"/>
  <c r="BA228" s="1"/>
  <c r="BD228" s="1"/>
  <c r="AI229"/>
  <c r="CF228"/>
  <c r="AS229" s="1"/>
  <c r="AR229" l="1"/>
  <c r="BP229"/>
  <c r="AV229"/>
  <c r="I229"/>
  <c r="BM229"/>
  <c r="BH229"/>
  <c r="BU229"/>
  <c r="CA229" s="1"/>
  <c r="BT229"/>
  <c r="BZ229" s="1"/>
  <c r="BS229"/>
  <c r="BY229" s="1"/>
  <c r="CJ229"/>
  <c r="CI229"/>
  <c r="CH229"/>
  <c r="J340" i="12"/>
  <c r="BQ229" i="13"/>
  <c r="BN229"/>
  <c r="AW229"/>
  <c r="J229"/>
  <c r="AZ229" l="1"/>
  <c r="BC229" s="1"/>
  <c r="AK230"/>
  <c r="BV229"/>
  <c r="CB229"/>
  <c r="G440" i="7"/>
  <c r="J440"/>
  <c r="I440"/>
  <c r="K440"/>
  <c r="H440"/>
  <c r="AY229" i="13"/>
  <c r="BB229" s="1"/>
  <c r="AJ230"/>
  <c r="S229"/>
  <c r="AB230" s="1"/>
  <c r="M229"/>
  <c r="P229" s="1"/>
  <c r="BX229"/>
  <c r="CD229"/>
  <c r="L229"/>
  <c r="O229" s="1"/>
  <c r="R229"/>
  <c r="AA230" s="1"/>
  <c r="BO229"/>
  <c r="H229"/>
  <c r="AU229"/>
  <c r="BL229"/>
  <c r="BW229"/>
  <c r="CC229"/>
  <c r="CF229" l="1"/>
  <c r="AS230" s="1"/>
  <c r="Q229"/>
  <c r="Z230" s="1"/>
  <c r="F440" i="7" s="1"/>
  <c r="K229" i="13"/>
  <c r="N229" s="1"/>
  <c r="AX229"/>
  <c r="BA229" s="1"/>
  <c r="BD229" s="1"/>
  <c r="AI230"/>
  <c r="L440" i="7"/>
  <c r="G340" i="12" s="1"/>
  <c r="H340" s="1"/>
  <c r="I340" s="1"/>
  <c r="CG229" i="13"/>
  <c r="AT230" s="1"/>
  <c r="CE229"/>
  <c r="AR230" l="1"/>
  <c r="AW230"/>
  <c r="J230"/>
  <c r="BN230"/>
  <c r="BQ230"/>
  <c r="BH230"/>
  <c r="BU230"/>
  <c r="CA230" s="1"/>
  <c r="BT230"/>
  <c r="BZ230" s="1"/>
  <c r="BS230"/>
  <c r="BY230" s="1"/>
  <c r="CJ230"/>
  <c r="CI230"/>
  <c r="CH230"/>
  <c r="J341" i="12"/>
  <c r="BM230" i="13"/>
  <c r="AV230"/>
  <c r="I230"/>
  <c r="BP230"/>
  <c r="BW230" l="1"/>
  <c r="CC230"/>
  <c r="K441" i="7"/>
  <c r="G441"/>
  <c r="I441"/>
  <c r="J441"/>
  <c r="H441"/>
  <c r="BV230" i="13"/>
  <c r="CB230"/>
  <c r="BX230"/>
  <c r="CD230"/>
  <c r="H230"/>
  <c r="AU230"/>
  <c r="BL230"/>
  <c r="BO230"/>
  <c r="AZ230"/>
  <c r="BC230" s="1"/>
  <c r="AK231"/>
  <c r="M230"/>
  <c r="P230" s="1"/>
  <c r="S230"/>
  <c r="AB231" s="1"/>
  <c r="AY230"/>
  <c r="BB230" s="1"/>
  <c r="AJ231"/>
  <c r="R230"/>
  <c r="AA231" s="1"/>
  <c r="L230"/>
  <c r="O230" s="1"/>
  <c r="CG230" l="1"/>
  <c r="AT231" s="1"/>
  <c r="Q230"/>
  <c r="Z231" s="1"/>
  <c r="F441" i="7" s="1"/>
  <c r="K230" i="13"/>
  <c r="N230" s="1"/>
  <c r="AX230"/>
  <c r="BA230" s="1"/>
  <c r="BD230" s="1"/>
  <c r="AI231"/>
  <c r="CE230"/>
  <c r="CF230"/>
  <c r="AS231" s="1"/>
  <c r="L441" i="7"/>
  <c r="G341" i="12" s="1"/>
  <c r="H341" s="1"/>
  <c r="I341" s="1"/>
  <c r="AR231" i="13" l="1"/>
  <c r="BT231"/>
  <c r="BZ231" s="1"/>
  <c r="BU231"/>
  <c r="CA231" s="1"/>
  <c r="BS231"/>
  <c r="BY231" s="1"/>
  <c r="CJ231"/>
  <c r="CI231"/>
  <c r="CH231"/>
  <c r="J342" i="12"/>
  <c r="BM231" i="13"/>
  <c r="BP231"/>
  <c r="I231"/>
  <c r="AV231"/>
  <c r="BH231"/>
  <c r="BN231"/>
  <c r="BQ231"/>
  <c r="AW231"/>
  <c r="J231"/>
  <c r="J442" i="7" l="1"/>
  <c r="H442"/>
  <c r="G442"/>
  <c r="K442"/>
  <c r="I442"/>
  <c r="BX231" i="13"/>
  <c r="CD231"/>
  <c r="BL231"/>
  <c r="H231"/>
  <c r="AU231"/>
  <c r="BO231"/>
  <c r="AY231"/>
  <c r="BB231" s="1"/>
  <c r="AJ232"/>
  <c r="BW231"/>
  <c r="CC231"/>
  <c r="S231"/>
  <c r="AB232" s="1"/>
  <c r="M231"/>
  <c r="P231" s="1"/>
  <c r="R231"/>
  <c r="AA232" s="1"/>
  <c r="L231"/>
  <c r="O231" s="1"/>
  <c r="AZ231"/>
  <c r="BC231" s="1"/>
  <c r="AK232"/>
  <c r="BV231"/>
  <c r="CB231"/>
  <c r="CE231" l="1"/>
  <c r="CF231"/>
  <c r="AS232" s="1"/>
  <c r="CG231"/>
  <c r="AT232" s="1"/>
  <c r="Q231"/>
  <c r="Z232" s="1"/>
  <c r="F442" i="7" s="1"/>
  <c r="K231" i="13"/>
  <c r="N231" s="1"/>
  <c r="AX231"/>
  <c r="BA231" s="1"/>
  <c r="BD231" s="1"/>
  <c r="AI232"/>
  <c r="L442" i="7"/>
  <c r="G342" i="12" s="1"/>
  <c r="H342" s="1"/>
  <c r="I342" s="1"/>
  <c r="AR232" i="13" l="1"/>
  <c r="AV232"/>
  <c r="BP232"/>
  <c r="BM232"/>
  <c r="I232"/>
  <c r="BQ232"/>
  <c r="BN232"/>
  <c r="AW232"/>
  <c r="J232"/>
  <c r="BH232"/>
  <c r="BS232"/>
  <c r="BY232" s="1"/>
  <c r="BT232"/>
  <c r="BZ232" s="1"/>
  <c r="BU232"/>
  <c r="CA232" s="1"/>
  <c r="CJ232"/>
  <c r="CI232"/>
  <c r="CH232"/>
  <c r="J343" i="12"/>
  <c r="BV232" i="13" l="1"/>
  <c r="CB232"/>
  <c r="AZ232"/>
  <c r="BC232" s="1"/>
  <c r="AK233"/>
  <c r="R232"/>
  <c r="AA233" s="1"/>
  <c r="L232"/>
  <c r="O232" s="1"/>
  <c r="AY232"/>
  <c r="BB232" s="1"/>
  <c r="AJ233"/>
  <c r="BO232"/>
  <c r="BL232"/>
  <c r="AU232"/>
  <c r="H232"/>
  <c r="M232"/>
  <c r="P232" s="1"/>
  <c r="S232"/>
  <c r="AB233" s="1"/>
  <c r="BX232"/>
  <c r="CD232"/>
  <c r="BW232"/>
  <c r="CC232"/>
  <c r="J443" i="7"/>
  <c r="K443"/>
  <c r="H443"/>
  <c r="I443"/>
  <c r="G443"/>
  <c r="CF232" i="13" l="1"/>
  <c r="AS233" s="1"/>
  <c r="L443" i="7"/>
  <c r="G343" i="12" s="1"/>
  <c r="H343" s="1"/>
  <c r="I343" s="1"/>
  <c r="Q232" i="13"/>
  <c r="Z233" s="1"/>
  <c r="F443" i="7" s="1"/>
  <c r="K232" i="13"/>
  <c r="N232" s="1"/>
  <c r="CE232"/>
  <c r="AX232"/>
  <c r="BA232" s="1"/>
  <c r="BD232" s="1"/>
  <c r="AI233"/>
  <c r="CG232"/>
  <c r="AT233" s="1"/>
  <c r="AR233" l="1"/>
  <c r="J233"/>
  <c r="BQ233"/>
  <c r="AW233"/>
  <c r="BN233"/>
  <c r="I233"/>
  <c r="AV233"/>
  <c r="BM233"/>
  <c r="BP233"/>
  <c r="BH233"/>
  <c r="BT233"/>
  <c r="BZ233" s="1"/>
  <c r="BS233"/>
  <c r="BY233" s="1"/>
  <c r="BU233"/>
  <c r="CA233" s="1"/>
  <c r="CJ233"/>
  <c r="CI233"/>
  <c r="CH233"/>
  <c r="J344" i="12"/>
  <c r="AY233" i="13" l="1"/>
  <c r="BB233" s="1"/>
  <c r="AJ234"/>
  <c r="BX233"/>
  <c r="CD233"/>
  <c r="BW233"/>
  <c r="CC233"/>
  <c r="L233"/>
  <c r="O233" s="1"/>
  <c r="R233"/>
  <c r="AA234" s="1"/>
  <c r="S233"/>
  <c r="AB234" s="1"/>
  <c r="M233"/>
  <c r="P233" s="1"/>
  <c r="I444" i="7"/>
  <c r="K444"/>
  <c r="H444"/>
  <c r="G444"/>
  <c r="J444"/>
  <c r="BV233" i="13"/>
  <c r="CB233"/>
  <c r="BL233"/>
  <c r="H233"/>
  <c r="AU233"/>
  <c r="BO233"/>
  <c r="AZ233"/>
  <c r="BC233" s="1"/>
  <c r="AK234"/>
  <c r="CF233" l="1"/>
  <c r="AS234" s="1"/>
  <c r="CE233"/>
  <c r="K233"/>
  <c r="N233" s="1"/>
  <c r="Q233"/>
  <c r="Z234" s="1"/>
  <c r="F444" i="7" s="1"/>
  <c r="AX233" i="13"/>
  <c r="BA233" s="1"/>
  <c r="BD233" s="1"/>
  <c r="AI234"/>
  <c r="AR234" s="1"/>
  <c r="L444" i="7"/>
  <c r="G344" i="12" s="1"/>
  <c r="H344" s="1"/>
  <c r="I344" s="1"/>
  <c r="CG233" i="13"/>
  <c r="AT234" s="1"/>
  <c r="BQ234" l="1"/>
  <c r="BN234"/>
  <c r="AW234"/>
  <c r="J234"/>
  <c r="BU234"/>
  <c r="CA234" s="1"/>
  <c r="BT234"/>
  <c r="BZ234" s="1"/>
  <c r="BS234"/>
  <c r="BY234" s="1"/>
  <c r="CJ234"/>
  <c r="CI234"/>
  <c r="CH234"/>
  <c r="J345" i="12"/>
  <c r="BH234" i="13"/>
  <c r="AV234"/>
  <c r="I234"/>
  <c r="BP234"/>
  <c r="BM234"/>
  <c r="I445" i="7" l="1"/>
  <c r="K445"/>
  <c r="J445"/>
  <c r="H445"/>
  <c r="G445"/>
  <c r="BW234" i="13"/>
  <c r="CC234"/>
  <c r="AZ234"/>
  <c r="BC234" s="1"/>
  <c r="AK235"/>
  <c r="L234"/>
  <c r="O234" s="1"/>
  <c r="R234"/>
  <c r="AA235" s="1"/>
  <c r="BO234"/>
  <c r="AU234"/>
  <c r="BL234"/>
  <c r="H234"/>
  <c r="AY234"/>
  <c r="BB234" s="1"/>
  <c r="AJ235"/>
  <c r="BV234"/>
  <c r="CB234"/>
  <c r="BX234"/>
  <c r="CD234"/>
  <c r="M234"/>
  <c r="P234" s="1"/>
  <c r="S234"/>
  <c r="AB235" s="1"/>
  <c r="CF234" l="1"/>
  <c r="AS235" s="1"/>
  <c r="CG234"/>
  <c r="AT235" s="1"/>
  <c r="K234"/>
  <c r="N234" s="1"/>
  <c r="Q234"/>
  <c r="Z235" s="1"/>
  <c r="F445" i="7" s="1"/>
  <c r="L445"/>
  <c r="G345" i="12" s="1"/>
  <c r="H345" s="1"/>
  <c r="I345" s="1"/>
  <c r="AX234" i="13"/>
  <c r="BA234" s="1"/>
  <c r="BD234" s="1"/>
  <c r="AI235"/>
  <c r="CE234"/>
  <c r="AR235" l="1"/>
  <c r="BM235"/>
  <c r="AV235"/>
  <c r="I235"/>
  <c r="BP235"/>
  <c r="BH235"/>
  <c r="AW235"/>
  <c r="BN235"/>
  <c r="BQ235"/>
  <c r="J235"/>
  <c r="BU235"/>
  <c r="CA235" s="1"/>
  <c r="BS235"/>
  <c r="BY235" s="1"/>
  <c r="BT235"/>
  <c r="BZ235" s="1"/>
  <c r="CJ235"/>
  <c r="CI235"/>
  <c r="CH235"/>
  <c r="J346" i="12"/>
  <c r="BV235" i="13" l="1"/>
  <c r="CB235"/>
  <c r="AZ235"/>
  <c r="BC235" s="1"/>
  <c r="AK236"/>
  <c r="I446" i="7"/>
  <c r="K446"/>
  <c r="H446"/>
  <c r="G446"/>
  <c r="J446"/>
  <c r="AY235" i="13"/>
  <c r="BB235" s="1"/>
  <c r="AJ236"/>
  <c r="BW235"/>
  <c r="CC235"/>
  <c r="BX235"/>
  <c r="CD235"/>
  <c r="BO235"/>
  <c r="H235"/>
  <c r="BL235"/>
  <c r="AU235"/>
  <c r="L235"/>
  <c r="O235" s="1"/>
  <c r="R235"/>
  <c r="AA236" s="1"/>
  <c r="M235"/>
  <c r="P235" s="1"/>
  <c r="S235"/>
  <c r="AB236" s="1"/>
  <c r="CE235" l="1"/>
  <c r="CG235"/>
  <c r="AT236" s="1"/>
  <c r="AX235"/>
  <c r="BA235" s="1"/>
  <c r="BD235" s="1"/>
  <c r="AI236"/>
  <c r="L446" i="7"/>
  <c r="G346" i="12" s="1"/>
  <c r="H346" s="1"/>
  <c r="I346" s="1"/>
  <c r="CF235" i="13"/>
  <c r="AS236" s="1"/>
  <c r="K235"/>
  <c r="N235" s="1"/>
  <c r="Q235"/>
  <c r="Z236" s="1"/>
  <c r="F446" i="7" s="1"/>
  <c r="AR236" i="13" l="1"/>
  <c r="BM236"/>
  <c r="I236"/>
  <c r="AV236"/>
  <c r="BP236"/>
  <c r="BU236"/>
  <c r="CA236" s="1"/>
  <c r="BT236"/>
  <c r="BZ236" s="1"/>
  <c r="BS236"/>
  <c r="BY236" s="1"/>
  <c r="CJ236"/>
  <c r="CI236"/>
  <c r="CH236"/>
  <c r="J347" i="12"/>
  <c r="BQ236" i="13"/>
  <c r="BN236"/>
  <c r="J236"/>
  <c r="AW236"/>
  <c r="BH236"/>
  <c r="G447" i="7" l="1"/>
  <c r="H447"/>
  <c r="J447"/>
  <c r="K447"/>
  <c r="I447"/>
  <c r="BX236" i="13"/>
  <c r="CD236"/>
  <c r="H236"/>
  <c r="BL236"/>
  <c r="AU236"/>
  <c r="BO236"/>
  <c r="S236"/>
  <c r="AB237" s="1"/>
  <c r="M236"/>
  <c r="P236" s="1"/>
  <c r="BW236"/>
  <c r="CC236"/>
  <c r="L236"/>
  <c r="O236" s="1"/>
  <c r="R236"/>
  <c r="AA237" s="1"/>
  <c r="AZ236"/>
  <c r="BC236" s="1"/>
  <c r="AK237"/>
  <c r="AY236"/>
  <c r="BB236" s="1"/>
  <c r="AJ237"/>
  <c r="BV236"/>
  <c r="CB236"/>
  <c r="AX236" l="1"/>
  <c r="BA236" s="1"/>
  <c r="BD236" s="1"/>
  <c r="AI237"/>
  <c r="K236"/>
  <c r="N236" s="1"/>
  <c r="Q236"/>
  <c r="Z237" s="1"/>
  <c r="F447" i="7" s="1"/>
  <c r="L447"/>
  <c r="G347" i="12" s="1"/>
  <c r="H347" s="1"/>
  <c r="I347" s="1"/>
  <c r="CE236" i="13"/>
  <c r="CF236"/>
  <c r="AS237" s="1"/>
  <c r="CG236"/>
  <c r="AT237" s="1"/>
  <c r="AR237" l="1"/>
  <c r="BN237"/>
  <c r="AW237"/>
  <c r="J237"/>
  <c r="BQ237"/>
  <c r="I237"/>
  <c r="BM237"/>
  <c r="BP237"/>
  <c r="AV237"/>
  <c r="BT237"/>
  <c r="BZ237" s="1"/>
  <c r="BS237"/>
  <c r="BY237" s="1"/>
  <c r="BU237"/>
  <c r="CA237" s="1"/>
  <c r="CJ237"/>
  <c r="CI237"/>
  <c r="CH237"/>
  <c r="J348" i="12"/>
  <c r="BH237" i="13"/>
  <c r="BV237" l="1"/>
  <c r="CB237"/>
  <c r="I448" i="7"/>
  <c r="G448"/>
  <c r="K448"/>
  <c r="H448"/>
  <c r="J448"/>
  <c r="BW237" i="13"/>
  <c r="CC237"/>
  <c r="R237"/>
  <c r="AA238" s="1"/>
  <c r="L237"/>
  <c r="O237" s="1"/>
  <c r="AZ237"/>
  <c r="BC237" s="1"/>
  <c r="AK238"/>
  <c r="M237"/>
  <c r="P237" s="1"/>
  <c r="S237"/>
  <c r="AB238" s="1"/>
  <c r="BL237"/>
  <c r="BO237"/>
  <c r="AU237"/>
  <c r="H237"/>
  <c r="BX237"/>
  <c r="CD237"/>
  <c r="AY237"/>
  <c r="BB237" s="1"/>
  <c r="AJ238"/>
  <c r="K237" l="1"/>
  <c r="N237" s="1"/>
  <c r="Q237"/>
  <c r="Z238" s="1"/>
  <c r="F448" i="7" s="1"/>
  <c r="L448"/>
  <c r="G348" i="12" s="1"/>
  <c r="H348" s="1"/>
  <c r="I348" s="1"/>
  <c r="CG237" i="13"/>
  <c r="AT238" s="1"/>
  <c r="AX237"/>
  <c r="BA237" s="1"/>
  <c r="BD237" s="1"/>
  <c r="AI238"/>
  <c r="CF237"/>
  <c r="AS238" s="1"/>
  <c r="CE237"/>
  <c r="AR238" l="1"/>
  <c r="BN238"/>
  <c r="AW238"/>
  <c r="J238"/>
  <c r="BQ238"/>
  <c r="BM238"/>
  <c r="BP238"/>
  <c r="AV238"/>
  <c r="I238"/>
  <c r="BU238"/>
  <c r="CA238" s="1"/>
  <c r="BT238"/>
  <c r="BZ238" s="1"/>
  <c r="BS238"/>
  <c r="BY238" s="1"/>
  <c r="CJ238"/>
  <c r="CI238"/>
  <c r="CH238"/>
  <c r="J349" i="12"/>
  <c r="BH238" i="13"/>
  <c r="AZ238" l="1"/>
  <c r="BC238" s="1"/>
  <c r="AK239"/>
  <c r="BX238"/>
  <c r="CD238"/>
  <c r="AY238"/>
  <c r="BB238" s="1"/>
  <c r="AJ239"/>
  <c r="M238"/>
  <c r="P238" s="1"/>
  <c r="S238"/>
  <c r="AB239" s="1"/>
  <c r="H449" i="7"/>
  <c r="G449"/>
  <c r="K449"/>
  <c r="I449"/>
  <c r="J449"/>
  <c r="BO238" i="13"/>
  <c r="AU238"/>
  <c r="BL238"/>
  <c r="H238"/>
  <c r="BV238"/>
  <c r="CB238"/>
  <c r="BW238"/>
  <c r="CC238"/>
  <c r="R238"/>
  <c r="AA239" s="1"/>
  <c r="L238"/>
  <c r="O238" s="1"/>
  <c r="CE238" l="1"/>
  <c r="L449" i="7"/>
  <c r="G349" i="12" s="1"/>
  <c r="H349" s="1"/>
  <c r="I349" s="1"/>
  <c r="CF238" i="13"/>
  <c r="AS239" s="1"/>
  <c r="K238"/>
  <c r="N238" s="1"/>
  <c r="Q238"/>
  <c r="Z239" s="1"/>
  <c r="F449" i="7" s="1"/>
  <c r="AX238" i="13"/>
  <c r="BA238" s="1"/>
  <c r="BD238" s="1"/>
  <c r="AI239"/>
  <c r="CG238"/>
  <c r="AT239" s="1"/>
  <c r="AR239" l="1"/>
  <c r="J239"/>
  <c r="AW239"/>
  <c r="BQ239"/>
  <c r="BN239"/>
  <c r="I239"/>
  <c r="BM239"/>
  <c r="AV239"/>
  <c r="BP239"/>
  <c r="BU239"/>
  <c r="CA239" s="1"/>
  <c r="BT239"/>
  <c r="BZ239" s="1"/>
  <c r="BS239"/>
  <c r="BY239" s="1"/>
  <c r="CJ239"/>
  <c r="CI239"/>
  <c r="CH239"/>
  <c r="J350" i="12"/>
  <c r="BH239" i="13"/>
  <c r="BO239" l="1"/>
  <c r="H239"/>
  <c r="AU239"/>
  <c r="BL239"/>
  <c r="BW239"/>
  <c r="CC239"/>
  <c r="K450" i="7"/>
  <c r="I450"/>
  <c r="J450"/>
  <c r="G450"/>
  <c r="H450"/>
  <c r="L239" i="13"/>
  <c r="O239" s="1"/>
  <c r="R239"/>
  <c r="AA240" s="1"/>
  <c r="S239"/>
  <c r="AB240" s="1"/>
  <c r="M239"/>
  <c r="P239" s="1"/>
  <c r="AZ239"/>
  <c r="BC239" s="1"/>
  <c r="AK240"/>
  <c r="AY239"/>
  <c r="BB239" s="1"/>
  <c r="AJ240"/>
  <c r="BV239"/>
  <c r="CB239"/>
  <c r="BX239"/>
  <c r="CD239"/>
  <c r="CG239" l="1"/>
  <c r="AT240" s="1"/>
  <c r="Q239"/>
  <c r="Z240" s="1"/>
  <c r="F450" i="7" s="1"/>
  <c r="K239" i="13"/>
  <c r="N239" s="1"/>
  <c r="L450" i="7"/>
  <c r="G350" i="12" s="1"/>
  <c r="H350" s="1"/>
  <c r="I350" s="1"/>
  <c r="AX239" i="13"/>
  <c r="BA239" s="1"/>
  <c r="BD239" s="1"/>
  <c r="AI240"/>
  <c r="CF239"/>
  <c r="AS240" s="1"/>
  <c r="CE239"/>
  <c r="AR240" l="1"/>
  <c r="J240"/>
  <c r="AW240"/>
  <c r="BN240"/>
  <c r="BQ240"/>
  <c r="I240"/>
  <c r="BP240"/>
  <c r="AV240"/>
  <c r="BM240"/>
  <c r="BT240"/>
  <c r="BZ240" s="1"/>
  <c r="BU240"/>
  <c r="CA240" s="1"/>
  <c r="BS240"/>
  <c r="BY240" s="1"/>
  <c r="CJ240"/>
  <c r="CI240"/>
  <c r="CH240"/>
  <c r="J351" i="12"/>
  <c r="BH240" i="13"/>
  <c r="BV240" l="1"/>
  <c r="CB240"/>
  <c r="BO240"/>
  <c r="BL240"/>
  <c r="AU240"/>
  <c r="H240"/>
  <c r="M240"/>
  <c r="P240" s="1"/>
  <c r="S240"/>
  <c r="AB241" s="1"/>
  <c r="R240"/>
  <c r="AA241" s="1"/>
  <c r="L240"/>
  <c r="O240" s="1"/>
  <c r="H451" i="7"/>
  <c r="J451"/>
  <c r="K451"/>
  <c r="G451"/>
  <c r="I451"/>
  <c r="BW240" i="13"/>
  <c r="CC240"/>
  <c r="AY240"/>
  <c r="BB240" s="1"/>
  <c r="AJ241"/>
  <c r="AZ240"/>
  <c r="BC240" s="1"/>
  <c r="AK241"/>
  <c r="BX240"/>
  <c r="CD240"/>
  <c r="CE240" l="1"/>
  <c r="CF240"/>
  <c r="AS241" s="1"/>
  <c r="AX240"/>
  <c r="BA240" s="1"/>
  <c r="BD240" s="1"/>
  <c r="AI241"/>
  <c r="Q240"/>
  <c r="Z241" s="1"/>
  <c r="F451" i="7" s="1"/>
  <c r="K240" i="13"/>
  <c r="N240" s="1"/>
  <c r="L451" i="7"/>
  <c r="G351" i="12" s="1"/>
  <c r="H351" s="1"/>
  <c r="I351" s="1"/>
  <c r="CG240" i="13"/>
  <c r="AT241" s="1"/>
  <c r="AR241" l="1"/>
  <c r="AW241"/>
  <c r="J241"/>
  <c r="BN241"/>
  <c r="BQ241"/>
  <c r="AV241"/>
  <c r="I241"/>
  <c r="BP241"/>
  <c r="BM241"/>
  <c r="BT241"/>
  <c r="BZ241" s="1"/>
  <c r="BS241"/>
  <c r="BY241" s="1"/>
  <c r="BU241"/>
  <c r="CA241" s="1"/>
  <c r="CJ241"/>
  <c r="CI241"/>
  <c r="CH241"/>
  <c r="J352" i="12"/>
  <c r="BH241" i="13"/>
  <c r="BW241" l="1"/>
  <c r="CC241"/>
  <c r="AZ241"/>
  <c r="BC241" s="1"/>
  <c r="AK242"/>
  <c r="L241"/>
  <c r="O241" s="1"/>
  <c r="R241"/>
  <c r="AA242" s="1"/>
  <c r="S241"/>
  <c r="AB242" s="1"/>
  <c r="M241"/>
  <c r="P241" s="1"/>
  <c r="BV241"/>
  <c r="CB241"/>
  <c r="BX241"/>
  <c r="CD241"/>
  <c r="AY241"/>
  <c r="BB241" s="1"/>
  <c r="AJ242"/>
  <c r="J452" i="7"/>
  <c r="K452"/>
  <c r="I452"/>
  <c r="H452"/>
  <c r="G452"/>
  <c r="BO241" i="13"/>
  <c r="AU241"/>
  <c r="BL241"/>
  <c r="H241"/>
  <c r="CE241" l="1"/>
  <c r="CG241"/>
  <c r="AT242" s="1"/>
  <c r="AX241"/>
  <c r="BA241" s="1"/>
  <c r="BD241" s="1"/>
  <c r="AI242"/>
  <c r="K241"/>
  <c r="N241" s="1"/>
  <c r="Q241"/>
  <c r="Z242" s="1"/>
  <c r="F452" i="7" s="1"/>
  <c r="L452"/>
  <c r="G352" i="12" s="1"/>
  <c r="H352" s="1"/>
  <c r="I352" s="1"/>
  <c r="CF241" i="13"/>
  <c r="AS242" s="1"/>
  <c r="AR242" l="1"/>
  <c r="AV242"/>
  <c r="BP242"/>
  <c r="I242"/>
  <c r="BM242"/>
  <c r="BH242"/>
  <c r="AW242"/>
  <c r="J242"/>
  <c r="BN242"/>
  <c r="BQ242"/>
  <c r="BU242"/>
  <c r="CA242" s="1"/>
  <c r="BT242"/>
  <c r="BZ242" s="1"/>
  <c r="BS242"/>
  <c r="BY242" s="1"/>
  <c r="CJ242"/>
  <c r="CI242"/>
  <c r="CH242"/>
  <c r="J353" i="12"/>
  <c r="BV242" i="13" l="1"/>
  <c r="CB242"/>
  <c r="BW242"/>
  <c r="CC242"/>
  <c r="BO242"/>
  <c r="AU242"/>
  <c r="H242"/>
  <c r="BL242"/>
  <c r="AZ242"/>
  <c r="BC242" s="1"/>
  <c r="AK243"/>
  <c r="L242"/>
  <c r="O242" s="1"/>
  <c r="R242"/>
  <c r="AA243" s="1"/>
  <c r="BX242"/>
  <c r="CD242"/>
  <c r="AY242"/>
  <c r="BB242" s="1"/>
  <c r="AJ243"/>
  <c r="K453" i="7"/>
  <c r="J453"/>
  <c r="H453"/>
  <c r="G453"/>
  <c r="I453"/>
  <c r="S242" i="13"/>
  <c r="AB243" s="1"/>
  <c r="M242"/>
  <c r="P242" s="1"/>
  <c r="CF242" l="1"/>
  <c r="AS243" s="1"/>
  <c r="CG242"/>
  <c r="AT243" s="1"/>
  <c r="L453" i="7"/>
  <c r="G353" i="12" s="1"/>
  <c r="H353" s="1"/>
  <c r="I353" s="1"/>
  <c r="AX242" i="13"/>
  <c r="BA242" s="1"/>
  <c r="BD242" s="1"/>
  <c r="AI243"/>
  <c r="CE242"/>
  <c r="K242"/>
  <c r="N242" s="1"/>
  <c r="Q242"/>
  <c r="Z243" s="1"/>
  <c r="F453" i="7" s="1"/>
  <c r="AR243" i="13" l="1"/>
  <c r="BM243"/>
  <c r="BP243"/>
  <c r="I243"/>
  <c r="AV243"/>
  <c r="AW243"/>
  <c r="J243"/>
  <c r="BQ243"/>
  <c r="BN243"/>
  <c r="BU243"/>
  <c r="CA243" s="1"/>
  <c r="BT243"/>
  <c r="BZ243" s="1"/>
  <c r="BS243"/>
  <c r="BY243" s="1"/>
  <c r="CJ243"/>
  <c r="CI243"/>
  <c r="CH243"/>
  <c r="J354" i="12"/>
  <c r="BH243" i="13"/>
  <c r="BV243" l="1"/>
  <c r="CB243"/>
  <c r="AZ243"/>
  <c r="BC243" s="1"/>
  <c r="AK244"/>
  <c r="M243"/>
  <c r="P243" s="1"/>
  <c r="S243"/>
  <c r="AB244" s="1"/>
  <c r="H454" i="7"/>
  <c r="J454"/>
  <c r="K454"/>
  <c r="G454"/>
  <c r="I454"/>
  <c r="BW243" i="13"/>
  <c r="CC243"/>
  <c r="R243"/>
  <c r="AA244" s="1"/>
  <c r="L243"/>
  <c r="O243" s="1"/>
  <c r="BX243"/>
  <c r="CD243"/>
  <c r="BL243"/>
  <c r="BO243"/>
  <c r="H243"/>
  <c r="AU243"/>
  <c r="AY243"/>
  <c r="BB243" s="1"/>
  <c r="AJ244"/>
  <c r="CG243" l="1"/>
  <c r="AT244" s="1"/>
  <c r="Q243"/>
  <c r="Z244" s="1"/>
  <c r="F454" i="7" s="1"/>
  <c r="K243" i="13"/>
  <c r="N243" s="1"/>
  <c r="AX243"/>
  <c r="BA243" s="1"/>
  <c r="BD243" s="1"/>
  <c r="AI244"/>
  <c r="L454" i="7"/>
  <c r="G354" i="12" s="1"/>
  <c r="H354" s="1"/>
  <c r="I354" s="1"/>
  <c r="CF243" i="13"/>
  <c r="AS244" s="1"/>
  <c r="CE243"/>
  <c r="AR244" l="1"/>
  <c r="AV244"/>
  <c r="I244"/>
  <c r="BM244"/>
  <c r="BP244"/>
  <c r="BH244"/>
  <c r="J244"/>
  <c r="BQ244"/>
  <c r="BN244"/>
  <c r="AW244"/>
  <c r="BT244"/>
  <c r="BZ244" s="1"/>
  <c r="BS244"/>
  <c r="BY244" s="1"/>
  <c r="BU244"/>
  <c r="CA244" s="1"/>
  <c r="CJ244"/>
  <c r="CI244"/>
  <c r="CH244"/>
  <c r="J355" i="12"/>
  <c r="BX244" i="13" l="1"/>
  <c r="CD244"/>
  <c r="BO244"/>
  <c r="H244"/>
  <c r="AU244"/>
  <c r="BL244"/>
  <c r="AY244"/>
  <c r="BB244" s="1"/>
  <c r="AJ245"/>
  <c r="BV244"/>
  <c r="CB244"/>
  <c r="BW244"/>
  <c r="CC244"/>
  <c r="M244"/>
  <c r="P244" s="1"/>
  <c r="S244"/>
  <c r="AB245" s="1"/>
  <c r="L244"/>
  <c r="O244" s="1"/>
  <c r="R244"/>
  <c r="AA245" s="1"/>
  <c r="AZ244"/>
  <c r="BC244" s="1"/>
  <c r="AK245"/>
  <c r="I455" i="7"/>
  <c r="G455"/>
  <c r="H455"/>
  <c r="K455"/>
  <c r="J455"/>
  <c r="L455" l="1"/>
  <c r="G355" i="12" s="1"/>
  <c r="H355" s="1"/>
  <c r="I355" s="1"/>
  <c r="AX244" i="13"/>
  <c r="BA244" s="1"/>
  <c r="BD244" s="1"/>
  <c r="AI245"/>
  <c r="CG244"/>
  <c r="AT245" s="1"/>
  <c r="K244"/>
  <c r="N244" s="1"/>
  <c r="Q244"/>
  <c r="Z245" s="1"/>
  <c r="F455" i="7" s="1"/>
  <c r="CE244" i="13"/>
  <c r="CF244"/>
  <c r="AS245" s="1"/>
  <c r="AR245" l="1"/>
  <c r="AV245"/>
  <c r="BM245"/>
  <c r="I245"/>
  <c r="BP245"/>
  <c r="J245"/>
  <c r="BN245"/>
  <c r="BQ245"/>
  <c r="AW245"/>
  <c r="BU245"/>
  <c r="CA245" s="1"/>
  <c r="BT245"/>
  <c r="BZ245" s="1"/>
  <c r="BS245"/>
  <c r="BY245" s="1"/>
  <c r="CJ245"/>
  <c r="CI245"/>
  <c r="CH245"/>
  <c r="J356" i="12"/>
  <c r="BH245" i="13"/>
  <c r="BW245" l="1"/>
  <c r="CC245"/>
  <c r="J456" i="7"/>
  <c r="K456"/>
  <c r="G456"/>
  <c r="H456"/>
  <c r="I456"/>
  <c r="BV245" i="13"/>
  <c r="CB245"/>
  <c r="BX245"/>
  <c r="CD245"/>
  <c r="M245"/>
  <c r="P245" s="1"/>
  <c r="S245"/>
  <c r="AB246" s="1"/>
  <c r="AY245"/>
  <c r="BB245" s="1"/>
  <c r="AJ246"/>
  <c r="L245"/>
  <c r="O245" s="1"/>
  <c r="R245"/>
  <c r="AA246" s="1"/>
  <c r="BL245"/>
  <c r="AU245"/>
  <c r="H245"/>
  <c r="BO245"/>
  <c r="AZ245"/>
  <c r="BC245" s="1"/>
  <c r="AK246"/>
  <c r="CE245" l="1"/>
  <c r="AX245"/>
  <c r="BA245" s="1"/>
  <c r="BD245" s="1"/>
  <c r="AI246"/>
  <c r="L456" i="7"/>
  <c r="G356" i="12" s="1"/>
  <c r="H356" s="1"/>
  <c r="I356" s="1"/>
  <c r="K245" i="13"/>
  <c r="N245" s="1"/>
  <c r="Q245"/>
  <c r="Z246" s="1"/>
  <c r="F456" i="7" s="1"/>
  <c r="CF245" i="13"/>
  <c r="AS246" s="1"/>
  <c r="CG245"/>
  <c r="AT246" s="1"/>
  <c r="AR246" l="1"/>
  <c r="BP246"/>
  <c r="I246"/>
  <c r="BM246"/>
  <c r="AV246"/>
  <c r="BN246"/>
  <c r="J246"/>
  <c r="BQ246"/>
  <c r="AW246"/>
  <c r="BS246"/>
  <c r="BY246" s="1"/>
  <c r="BU246"/>
  <c r="CA246" s="1"/>
  <c r="BT246"/>
  <c r="BZ246" s="1"/>
  <c r="CJ246"/>
  <c r="CI246"/>
  <c r="CH246"/>
  <c r="J357" i="12"/>
  <c r="BH246" i="13"/>
  <c r="G457" i="7" l="1"/>
  <c r="I457"/>
  <c r="K457"/>
  <c r="J457"/>
  <c r="H457"/>
  <c r="BX246" i="13"/>
  <c r="CD246"/>
  <c r="BV246"/>
  <c r="CB246"/>
  <c r="S246"/>
  <c r="AB247" s="1"/>
  <c r="M246"/>
  <c r="P246" s="1"/>
  <c r="BO246"/>
  <c r="BL246"/>
  <c r="AU246"/>
  <c r="H246"/>
  <c r="L246"/>
  <c r="O246" s="1"/>
  <c r="R246"/>
  <c r="AA247" s="1"/>
  <c r="BW246"/>
  <c r="CC246"/>
  <c r="AZ246"/>
  <c r="BC246" s="1"/>
  <c r="AK247"/>
  <c r="AY246"/>
  <c r="BB246" s="1"/>
  <c r="AJ247"/>
  <c r="CF246" l="1"/>
  <c r="AS247" s="1"/>
  <c r="Q246"/>
  <c r="Z247" s="1"/>
  <c r="F457" i="7" s="1"/>
  <c r="K246" i="13"/>
  <c r="N246" s="1"/>
  <c r="L457" i="7"/>
  <c r="G357" i="12" s="1"/>
  <c r="H357" s="1"/>
  <c r="I357" s="1"/>
  <c r="AX246" i="13"/>
  <c r="BA246" s="1"/>
  <c r="BD246" s="1"/>
  <c r="AI247"/>
  <c r="CE246"/>
  <c r="CG246"/>
  <c r="AT247" s="1"/>
  <c r="AR247" l="1"/>
  <c r="BM247"/>
  <c r="AV247"/>
  <c r="I247"/>
  <c r="BP247"/>
  <c r="AW247"/>
  <c r="BQ247"/>
  <c r="BN247"/>
  <c r="J247"/>
  <c r="BH247"/>
  <c r="BS247"/>
  <c r="BY247" s="1"/>
  <c r="BU247"/>
  <c r="CA247" s="1"/>
  <c r="BT247"/>
  <c r="BZ247" s="1"/>
  <c r="CJ247"/>
  <c r="CI247"/>
  <c r="CH247"/>
  <c r="J358" i="12"/>
  <c r="H458" i="7" l="1"/>
  <c r="G458"/>
  <c r="J458"/>
  <c r="I458"/>
  <c r="K458"/>
  <c r="AY247" i="13"/>
  <c r="BB247" s="1"/>
  <c r="AJ248"/>
  <c r="BW247"/>
  <c r="CC247"/>
  <c r="BV247"/>
  <c r="CB247"/>
  <c r="AZ247"/>
  <c r="BC247" s="1"/>
  <c r="AK248"/>
  <c r="BO247"/>
  <c r="BL247"/>
  <c r="AU247"/>
  <c r="H247"/>
  <c r="R247"/>
  <c r="AA248" s="1"/>
  <c r="L247"/>
  <c r="O247" s="1"/>
  <c r="BX247"/>
  <c r="CD247"/>
  <c r="M247"/>
  <c r="P247" s="1"/>
  <c r="S247"/>
  <c r="AB248" s="1"/>
  <c r="CF247" l="1"/>
  <c r="AS248" s="1"/>
  <c r="Q247"/>
  <c r="Z248" s="1"/>
  <c r="F458" i="7" s="1"/>
  <c r="K247" i="13"/>
  <c r="N247" s="1"/>
  <c r="L458" i="7"/>
  <c r="G358" i="12" s="1"/>
  <c r="H358" s="1"/>
  <c r="I358" s="1"/>
  <c r="CG247" i="13"/>
  <c r="AT248" s="1"/>
  <c r="AX247"/>
  <c r="BA247" s="1"/>
  <c r="BD247" s="1"/>
  <c r="AI248"/>
  <c r="CE247"/>
  <c r="AR248" l="1"/>
  <c r="AW248"/>
  <c r="BN248"/>
  <c r="J248"/>
  <c r="BQ248"/>
  <c r="BS248"/>
  <c r="BY248" s="1"/>
  <c r="BU248"/>
  <c r="CA248" s="1"/>
  <c r="BT248"/>
  <c r="BZ248" s="1"/>
  <c r="CJ248"/>
  <c r="CI248"/>
  <c r="CH248"/>
  <c r="J359" i="12"/>
  <c r="BH248" i="13"/>
  <c r="BM248"/>
  <c r="BP248"/>
  <c r="I248"/>
  <c r="AV248"/>
  <c r="BL248" l="1"/>
  <c r="BO248"/>
  <c r="H248"/>
  <c r="AU248"/>
  <c r="AY248"/>
  <c r="BB248" s="1"/>
  <c r="AJ249"/>
  <c r="K459" i="7"/>
  <c r="I459"/>
  <c r="G459"/>
  <c r="H459"/>
  <c r="J459"/>
  <c r="BX248" i="13"/>
  <c r="CD248"/>
  <c r="BV248"/>
  <c r="CB248"/>
  <c r="AZ248"/>
  <c r="BC248" s="1"/>
  <c r="AK249"/>
  <c r="BW248"/>
  <c r="CC248"/>
  <c r="M248"/>
  <c r="P248" s="1"/>
  <c r="S248"/>
  <c r="AB249" s="1"/>
  <c r="R248"/>
  <c r="AA249" s="1"/>
  <c r="L248"/>
  <c r="O248" s="1"/>
  <c r="CG248" l="1"/>
  <c r="AT249" s="1"/>
  <c r="CF248"/>
  <c r="AS249" s="1"/>
  <c r="L459" i="7"/>
  <c r="G359" i="12" s="1"/>
  <c r="H359" s="1"/>
  <c r="I359" s="1"/>
  <c r="Q248" i="13"/>
  <c r="Z249" s="1"/>
  <c r="F459" i="7" s="1"/>
  <c r="K248" i="13"/>
  <c r="N248" s="1"/>
  <c r="AX248"/>
  <c r="BA248" s="1"/>
  <c r="BD248" s="1"/>
  <c r="AI249"/>
  <c r="CE248"/>
  <c r="AR249" l="1"/>
  <c r="BN249"/>
  <c r="BQ249"/>
  <c r="J249"/>
  <c r="AW249"/>
  <c r="BH249"/>
  <c r="I249"/>
  <c r="BP249"/>
  <c r="BM249"/>
  <c r="AV249"/>
  <c r="BT249"/>
  <c r="BZ249" s="1"/>
  <c r="BU249"/>
  <c r="CA249" s="1"/>
  <c r="BS249"/>
  <c r="BY249" s="1"/>
  <c r="CJ249"/>
  <c r="CI249"/>
  <c r="CH249"/>
  <c r="J360" i="12"/>
  <c r="BV249" i="13" l="1"/>
  <c r="CB249"/>
  <c r="BW249"/>
  <c r="CC249"/>
  <c r="L249"/>
  <c r="O249" s="1"/>
  <c r="R249"/>
  <c r="AA250" s="1"/>
  <c r="M249"/>
  <c r="P249" s="1"/>
  <c r="S249"/>
  <c r="AB250" s="1"/>
  <c r="H249"/>
  <c r="AU249"/>
  <c r="BO249"/>
  <c r="BL249"/>
  <c r="AZ249"/>
  <c r="BC249" s="1"/>
  <c r="AK250"/>
  <c r="BX249"/>
  <c r="CD249"/>
  <c r="AY249"/>
  <c r="BB249" s="1"/>
  <c r="AJ250"/>
  <c r="G460" i="7"/>
  <c r="K460"/>
  <c r="J460"/>
  <c r="I460"/>
  <c r="H460"/>
  <c r="CF249" i="13" l="1"/>
  <c r="AS250" s="1"/>
  <c r="CE249"/>
  <c r="AX249"/>
  <c r="BA249" s="1"/>
  <c r="BD249" s="1"/>
  <c r="AI250"/>
  <c r="K249"/>
  <c r="N249" s="1"/>
  <c r="Q249"/>
  <c r="Z250" s="1"/>
  <c r="F460" i="7" s="1"/>
  <c r="L460"/>
  <c r="G360" i="12" s="1"/>
  <c r="H360" s="1"/>
  <c r="I360" s="1"/>
  <c r="CG249" i="13"/>
  <c r="AT250" s="1"/>
  <c r="AR250" l="1"/>
  <c r="BN250"/>
  <c r="AW250"/>
  <c r="J250"/>
  <c r="BQ250"/>
  <c r="BP250"/>
  <c r="I250"/>
  <c r="AV250"/>
  <c r="BM250"/>
  <c r="BT250"/>
  <c r="BZ250" s="1"/>
  <c r="BU250"/>
  <c r="CA250" s="1"/>
  <c r="BS250"/>
  <c r="BY250" s="1"/>
  <c r="CJ250"/>
  <c r="CI250"/>
  <c r="CH250"/>
  <c r="J361" i="12"/>
  <c r="BH250" i="13"/>
  <c r="G461" i="7" l="1"/>
  <c r="I461"/>
  <c r="J461"/>
  <c r="H461"/>
  <c r="K461"/>
  <c r="BW250" i="13"/>
  <c r="CC250"/>
  <c r="AY250"/>
  <c r="BB250" s="1"/>
  <c r="AJ251"/>
  <c r="M250"/>
  <c r="P250" s="1"/>
  <c r="S250"/>
  <c r="AB251" s="1"/>
  <c r="BV250"/>
  <c r="CB250"/>
  <c r="L250"/>
  <c r="O250" s="1"/>
  <c r="R250"/>
  <c r="AA251" s="1"/>
  <c r="AZ250"/>
  <c r="BC250" s="1"/>
  <c r="AK251"/>
  <c r="BL250"/>
  <c r="BO250"/>
  <c r="H250"/>
  <c r="AU250"/>
  <c r="BX250"/>
  <c r="CD250"/>
  <c r="CF250" l="1"/>
  <c r="AS251" s="1"/>
  <c r="CE250"/>
  <c r="Q250"/>
  <c r="Z251" s="1"/>
  <c r="F461" i="7" s="1"/>
  <c r="K250" i="13"/>
  <c r="N250" s="1"/>
  <c r="AX250"/>
  <c r="BA250" s="1"/>
  <c r="BD250" s="1"/>
  <c r="AI251"/>
  <c r="AR251" s="1"/>
  <c r="L461" i="7"/>
  <c r="G361" i="12" s="1"/>
  <c r="H361" s="1"/>
  <c r="I361" s="1"/>
  <c r="CG250" i="13"/>
  <c r="AT251" s="1"/>
  <c r="BU251" l="1"/>
  <c r="CA251" s="1"/>
  <c r="BT251"/>
  <c r="BZ251" s="1"/>
  <c r="BS251"/>
  <c r="BY251" s="1"/>
  <c r="CJ251"/>
  <c r="CI251"/>
  <c r="CH251"/>
  <c r="J362" i="12"/>
  <c r="J251" i="13"/>
  <c r="AW251"/>
  <c r="BN251"/>
  <c r="BQ251"/>
  <c r="AV251"/>
  <c r="BP251"/>
  <c r="I251"/>
  <c r="BM251"/>
  <c r="BH251"/>
  <c r="R251" l="1"/>
  <c r="AA252" s="1"/>
  <c r="L251"/>
  <c r="O251" s="1"/>
  <c r="BW251"/>
  <c r="CC251"/>
  <c r="J462" i="7"/>
  <c r="I462"/>
  <c r="H462"/>
  <c r="K462"/>
  <c r="G462"/>
  <c r="BV251" i="13"/>
  <c r="CB251"/>
  <c r="BO251"/>
  <c r="AU251"/>
  <c r="BL251"/>
  <c r="H251"/>
  <c r="AY251"/>
  <c r="BB251" s="1"/>
  <c r="AJ252"/>
  <c r="S251"/>
  <c r="AB252" s="1"/>
  <c r="M251"/>
  <c r="P251" s="1"/>
  <c r="AZ251"/>
  <c r="BC251" s="1"/>
  <c r="AK252"/>
  <c r="BX251"/>
  <c r="CD251"/>
  <c r="CG251" l="1"/>
  <c r="AT252" s="1"/>
  <c r="Q251"/>
  <c r="Z252" s="1"/>
  <c r="F462" i="7" s="1"/>
  <c r="K251" i="13"/>
  <c r="N251" s="1"/>
  <c r="L462" i="7"/>
  <c r="G362" i="12" s="1"/>
  <c r="H362" s="1"/>
  <c r="I362" s="1"/>
  <c r="AX251" i="13"/>
  <c r="BA251" s="1"/>
  <c r="BD251" s="1"/>
  <c r="AI252"/>
  <c r="CE251"/>
  <c r="CF251"/>
  <c r="AS252" s="1"/>
  <c r="AR252" l="1"/>
  <c r="BM252"/>
  <c r="BP252"/>
  <c r="I252"/>
  <c r="AV252"/>
  <c r="BQ252"/>
  <c r="BN252"/>
  <c r="AW252"/>
  <c r="J252"/>
  <c r="BT252"/>
  <c r="BZ252" s="1"/>
  <c r="BS252"/>
  <c r="BY252" s="1"/>
  <c r="BU252"/>
  <c r="CA252" s="1"/>
  <c r="CJ252"/>
  <c r="CI252"/>
  <c r="CH252"/>
  <c r="J363" i="12"/>
  <c r="BH252" i="13"/>
  <c r="H463" i="7" l="1"/>
  <c r="G463"/>
  <c r="K463"/>
  <c r="J463"/>
  <c r="I463"/>
  <c r="BO252" i="13"/>
  <c r="AU252"/>
  <c r="H252"/>
  <c r="BL252"/>
  <c r="BV252"/>
  <c r="CB252"/>
  <c r="S252"/>
  <c r="AB253" s="1"/>
  <c r="M252"/>
  <c r="P252" s="1"/>
  <c r="AY252"/>
  <c r="BB252" s="1"/>
  <c r="AJ253"/>
  <c r="AZ252"/>
  <c r="BC252" s="1"/>
  <c r="AK253"/>
  <c r="BX252"/>
  <c r="CD252"/>
  <c r="BW252"/>
  <c r="CC252"/>
  <c r="R252"/>
  <c r="AA253" s="1"/>
  <c r="L252"/>
  <c r="O252" s="1"/>
  <c r="CG252" l="1"/>
  <c r="AT253" s="1"/>
  <c r="K252"/>
  <c r="N252" s="1"/>
  <c r="Q252"/>
  <c r="Z253" s="1"/>
  <c r="F463" i="7" s="1"/>
  <c r="L463"/>
  <c r="G363" i="12" s="1"/>
  <c r="H363" s="1"/>
  <c r="I363" s="1"/>
  <c r="CE252" i="13"/>
  <c r="AX252"/>
  <c r="BA252" s="1"/>
  <c r="BD252" s="1"/>
  <c r="AI253"/>
  <c r="CF252"/>
  <c r="AS253" s="1"/>
  <c r="AR253" l="1"/>
  <c r="BM253"/>
  <c r="AV253"/>
  <c r="BP253"/>
  <c r="I253"/>
  <c r="BH253"/>
  <c r="BQ253"/>
  <c r="J253"/>
  <c r="AW253"/>
  <c r="BN253"/>
  <c r="BT253"/>
  <c r="BZ253" s="1"/>
  <c r="BU253"/>
  <c r="CA253" s="1"/>
  <c r="BS253"/>
  <c r="BY253" s="1"/>
  <c r="CJ253"/>
  <c r="CI253"/>
  <c r="CH253"/>
  <c r="J364" i="12"/>
  <c r="BW253" i="13" l="1"/>
  <c r="CC253"/>
  <c r="I464" i="7"/>
  <c r="J464"/>
  <c r="H464"/>
  <c r="G464"/>
  <c r="K464"/>
  <c r="AZ253" i="13"/>
  <c r="BC253" s="1"/>
  <c r="AK254"/>
  <c r="AU253"/>
  <c r="BL253"/>
  <c r="H253"/>
  <c r="BO253"/>
  <c r="M253"/>
  <c r="P253" s="1"/>
  <c r="S253"/>
  <c r="AB254" s="1"/>
  <c r="AY253"/>
  <c r="BB253" s="1"/>
  <c r="AJ254"/>
  <c r="BV253"/>
  <c r="CB253"/>
  <c r="BX253"/>
  <c r="CD253"/>
  <c r="L253"/>
  <c r="O253" s="1"/>
  <c r="R253"/>
  <c r="AA254" s="1"/>
  <c r="AX253" l="1"/>
  <c r="BA253" s="1"/>
  <c r="BD253" s="1"/>
  <c r="AI254"/>
  <c r="L464" i="7"/>
  <c r="G364" i="12" s="1"/>
  <c r="H364" s="1"/>
  <c r="I364" s="1"/>
  <c r="CF253" i="13"/>
  <c r="AS254" s="1"/>
  <c r="CG253"/>
  <c r="AT254" s="1"/>
  <c r="Q253"/>
  <c r="Z254" s="1"/>
  <c r="F464" i="7" s="1"/>
  <c r="K253" i="13"/>
  <c r="N253" s="1"/>
  <c r="CE253"/>
  <c r="AR254" l="1"/>
  <c r="I254"/>
  <c r="BM254"/>
  <c r="AV254"/>
  <c r="BP254"/>
  <c r="BU254"/>
  <c r="CA254" s="1"/>
  <c r="BT254"/>
  <c r="BZ254" s="1"/>
  <c r="BS254"/>
  <c r="BY254" s="1"/>
  <c r="CJ254"/>
  <c r="CI254"/>
  <c r="CH254"/>
  <c r="J365" i="12"/>
  <c r="AW254" i="13"/>
  <c r="BN254"/>
  <c r="BQ254"/>
  <c r="J254"/>
  <c r="BH254"/>
  <c r="AZ254" l="1"/>
  <c r="BC254" s="1"/>
  <c r="AK255"/>
  <c r="G465" i="7"/>
  <c r="H465"/>
  <c r="I465"/>
  <c r="J465"/>
  <c r="K465"/>
  <c r="H254" i="13"/>
  <c r="BL254"/>
  <c r="AU254"/>
  <c r="BO254"/>
  <c r="BW254"/>
  <c r="CC254"/>
  <c r="R254"/>
  <c r="AA255" s="1"/>
  <c r="L254"/>
  <c r="O254" s="1"/>
  <c r="S254"/>
  <c r="AB255" s="1"/>
  <c r="M254"/>
  <c r="P254" s="1"/>
  <c r="BV254"/>
  <c r="CB254"/>
  <c r="BX254"/>
  <c r="CD254"/>
  <c r="AY254"/>
  <c r="BB254" s="1"/>
  <c r="AJ255"/>
  <c r="CE254" l="1"/>
  <c r="CG254"/>
  <c r="AT255" s="1"/>
  <c r="Q254"/>
  <c r="Z255" s="1"/>
  <c r="F465" i="7" s="1"/>
  <c r="K254" i="13"/>
  <c r="N254" s="1"/>
  <c r="AX254"/>
  <c r="BA254" s="1"/>
  <c r="BD254" s="1"/>
  <c r="AI255"/>
  <c r="L465" i="7"/>
  <c r="G365" i="12" s="1"/>
  <c r="H365" s="1"/>
  <c r="I365" s="1"/>
  <c r="CF254" i="13"/>
  <c r="AS255" s="1"/>
  <c r="AR255" l="1"/>
  <c r="BM255"/>
  <c r="I255"/>
  <c r="BP255"/>
  <c r="AV255"/>
  <c r="AW255"/>
  <c r="BQ255"/>
  <c r="BN255"/>
  <c r="J255"/>
  <c r="BS255"/>
  <c r="BY255" s="1"/>
  <c r="BU255"/>
  <c r="CA255" s="1"/>
  <c r="BT255"/>
  <c r="BZ255" s="1"/>
  <c r="CJ255"/>
  <c r="CI255"/>
  <c r="CH255"/>
  <c r="J366" i="12"/>
  <c r="BH255" i="13"/>
  <c r="BL255" l="1"/>
  <c r="AU255"/>
  <c r="H255"/>
  <c r="BO255"/>
  <c r="BX255"/>
  <c r="CD255"/>
  <c r="R255"/>
  <c r="AA256" s="1"/>
  <c r="L255"/>
  <c r="O255" s="1"/>
  <c r="BW255"/>
  <c r="CC255"/>
  <c r="BV255"/>
  <c r="CB255"/>
  <c r="J466" i="7"/>
  <c r="K466"/>
  <c r="H466"/>
  <c r="G466"/>
  <c r="I466"/>
  <c r="AZ255" i="13"/>
  <c r="BC255" s="1"/>
  <c r="AK256"/>
  <c r="M255"/>
  <c r="P255" s="1"/>
  <c r="S255"/>
  <c r="AB256" s="1"/>
  <c r="AY255"/>
  <c r="BB255" s="1"/>
  <c r="AJ256"/>
  <c r="CE255" l="1"/>
  <c r="L466" i="7"/>
  <c r="G366" i="12" s="1"/>
  <c r="H366" s="1"/>
  <c r="I366" s="1"/>
  <c r="CF255" i="13"/>
  <c r="AS256" s="1"/>
  <c r="CG255"/>
  <c r="AT256" s="1"/>
  <c r="AX255"/>
  <c r="BA255" s="1"/>
  <c r="BD255" s="1"/>
  <c r="AI256"/>
  <c r="Q255"/>
  <c r="Z256" s="1"/>
  <c r="F466" i="7" s="1"/>
  <c r="K255" i="13"/>
  <c r="N255" s="1"/>
  <c r="AR256" l="1"/>
  <c r="BP256"/>
  <c r="I256"/>
  <c r="AV256"/>
  <c r="BM256"/>
  <c r="BH256"/>
  <c r="BQ256"/>
  <c r="BN256"/>
  <c r="J256"/>
  <c r="AW256"/>
  <c r="BT256"/>
  <c r="BZ256" s="1"/>
  <c r="BS256"/>
  <c r="BY256" s="1"/>
  <c r="BU256"/>
  <c r="CA256" s="1"/>
  <c r="CJ256"/>
  <c r="CI256"/>
  <c r="CH256"/>
  <c r="J367" i="12"/>
  <c r="M256" i="13" l="1"/>
  <c r="P256" s="1"/>
  <c r="S256"/>
  <c r="AB257" s="1"/>
  <c r="BW256"/>
  <c r="CC256"/>
  <c r="AZ256"/>
  <c r="BC256" s="1"/>
  <c r="AK257"/>
  <c r="L256"/>
  <c r="O256" s="1"/>
  <c r="R256"/>
  <c r="AA257" s="1"/>
  <c r="BX256"/>
  <c r="CD256"/>
  <c r="BV256"/>
  <c r="CB256"/>
  <c r="AY256"/>
  <c r="BB256" s="1"/>
  <c r="AJ257"/>
  <c r="H467" i="7"/>
  <c r="I467"/>
  <c r="J467"/>
  <c r="G467"/>
  <c r="K467"/>
  <c r="BL256" i="13"/>
  <c r="H256"/>
  <c r="BO256"/>
  <c r="AU256"/>
  <c r="CE256" l="1"/>
  <c r="K256"/>
  <c r="N256" s="1"/>
  <c r="Q256"/>
  <c r="Z257" s="1"/>
  <c r="F467" i="7" s="1"/>
  <c r="L467"/>
  <c r="G367" i="12" s="1"/>
  <c r="H367" s="1"/>
  <c r="I367" s="1"/>
  <c r="CG256" i="13"/>
  <c r="AT257" s="1"/>
  <c r="AX256"/>
  <c r="BA256" s="1"/>
  <c r="BD256" s="1"/>
  <c r="AI257"/>
  <c r="CF256"/>
  <c r="AS257" s="1"/>
  <c r="AR257" l="1"/>
  <c r="I257"/>
  <c r="BM257"/>
  <c r="BP257"/>
  <c r="AV257"/>
  <c r="BQ257"/>
  <c r="J257"/>
  <c r="AW257"/>
  <c r="BN257"/>
  <c r="BH257"/>
  <c r="BU257"/>
  <c r="CA257" s="1"/>
  <c r="BT257"/>
  <c r="BZ257" s="1"/>
  <c r="BS257"/>
  <c r="BY257" s="1"/>
  <c r="CJ257"/>
  <c r="CI257"/>
  <c r="CH257"/>
  <c r="J368" i="12"/>
  <c r="M257" i="13" l="1"/>
  <c r="P257" s="1"/>
  <c r="S257"/>
  <c r="AB258" s="1"/>
  <c r="BV257"/>
  <c r="CB257"/>
  <c r="BX257"/>
  <c r="CD257"/>
  <c r="L257"/>
  <c r="O257" s="1"/>
  <c r="R257"/>
  <c r="AA258" s="1"/>
  <c r="H468" i="7"/>
  <c r="K468"/>
  <c r="I468"/>
  <c r="J468"/>
  <c r="G468"/>
  <c r="BO257" i="13"/>
  <c r="H257"/>
  <c r="BL257"/>
  <c r="AU257"/>
  <c r="AZ257"/>
  <c r="BC257" s="1"/>
  <c r="AK258"/>
  <c r="BW257"/>
  <c r="CC257"/>
  <c r="AY257"/>
  <c r="BB257" s="1"/>
  <c r="AJ258"/>
  <c r="CG257" l="1"/>
  <c r="AT258" s="1"/>
  <c r="CF257"/>
  <c r="AS258" s="1"/>
  <c r="AX257"/>
  <c r="BA257" s="1"/>
  <c r="BD257" s="1"/>
  <c r="AI258"/>
  <c r="L468" i="7"/>
  <c r="G368" i="12" s="1"/>
  <c r="H368" s="1"/>
  <c r="I368" s="1"/>
  <c r="K257" i="13"/>
  <c r="N257" s="1"/>
  <c r="Q257"/>
  <c r="Z258" s="1"/>
  <c r="F468" i="7" s="1"/>
  <c r="CE257" i="13"/>
  <c r="AR258" l="1"/>
  <c r="BP258"/>
  <c r="BM258"/>
  <c r="I258"/>
  <c r="AV258"/>
  <c r="BH258"/>
  <c r="BU258"/>
  <c r="CA258" s="1"/>
  <c r="BT258"/>
  <c r="BZ258" s="1"/>
  <c r="BS258"/>
  <c r="BY258" s="1"/>
  <c r="CJ258"/>
  <c r="CI258"/>
  <c r="CH258"/>
  <c r="J369" i="12"/>
  <c r="AW258" i="13"/>
  <c r="BN258"/>
  <c r="BQ258"/>
  <c r="J258"/>
  <c r="J469" i="7" l="1"/>
  <c r="I469"/>
  <c r="K469"/>
  <c r="G469"/>
  <c r="H469"/>
  <c r="BV258" i="13"/>
  <c r="CB258"/>
  <c r="BX258"/>
  <c r="CD258"/>
  <c r="M258"/>
  <c r="P258" s="1"/>
  <c r="S258"/>
  <c r="AB259" s="1"/>
  <c r="BW258"/>
  <c r="CC258"/>
  <c r="L258"/>
  <c r="O258" s="1"/>
  <c r="R258"/>
  <c r="AA259" s="1"/>
  <c r="BL258"/>
  <c r="BO258"/>
  <c r="H258"/>
  <c r="AU258"/>
  <c r="AZ258"/>
  <c r="BC258" s="1"/>
  <c r="AK259"/>
  <c r="AY258"/>
  <c r="BB258" s="1"/>
  <c r="AJ259"/>
  <c r="CG258" l="1"/>
  <c r="AT259" s="1"/>
  <c r="CF258"/>
  <c r="AS259" s="1"/>
  <c r="AX258"/>
  <c r="BA258" s="1"/>
  <c r="BD258" s="1"/>
  <c r="AI259"/>
  <c r="L469" i="7"/>
  <c r="G369" i="12" s="1"/>
  <c r="H369" s="1"/>
  <c r="I369" s="1"/>
  <c r="Q258" i="13"/>
  <c r="Z259" s="1"/>
  <c r="F469" i="7" s="1"/>
  <c r="K258" i="13"/>
  <c r="N258" s="1"/>
  <c r="CE258"/>
  <c r="AR259" l="1"/>
  <c r="BP259"/>
  <c r="I259"/>
  <c r="BM259"/>
  <c r="AV259"/>
  <c r="BH259"/>
  <c r="BU259"/>
  <c r="CA259" s="1"/>
  <c r="BS259"/>
  <c r="BY259" s="1"/>
  <c r="BT259"/>
  <c r="BZ259" s="1"/>
  <c r="CJ259"/>
  <c r="CI259"/>
  <c r="CH259"/>
  <c r="J370" i="12"/>
  <c r="J259" i="13"/>
  <c r="AW259"/>
  <c r="BQ259"/>
  <c r="BN259"/>
  <c r="AZ259" l="1"/>
  <c r="BC259" s="1"/>
  <c r="AK260"/>
  <c r="BW259"/>
  <c r="CC259"/>
  <c r="BV259"/>
  <c r="CB259"/>
  <c r="BX259"/>
  <c r="CD259"/>
  <c r="J470" i="7"/>
  <c r="H470"/>
  <c r="I470"/>
  <c r="G470"/>
  <c r="K470"/>
  <c r="L259" i="13"/>
  <c r="O259" s="1"/>
  <c r="R259"/>
  <c r="AA260" s="1"/>
  <c r="BL259"/>
  <c r="H259"/>
  <c r="AU259"/>
  <c r="BO259"/>
  <c r="S259"/>
  <c r="AB260" s="1"/>
  <c r="M259"/>
  <c r="P259" s="1"/>
  <c r="AY259"/>
  <c r="BB259" s="1"/>
  <c r="AJ260"/>
  <c r="CG259" l="1"/>
  <c r="AT260" s="1"/>
  <c r="L470" i="7"/>
  <c r="G370" i="12" s="1"/>
  <c r="H370" s="1"/>
  <c r="I370" s="1"/>
  <c r="K259" i="13"/>
  <c r="N259" s="1"/>
  <c r="Q259"/>
  <c r="Z260" s="1"/>
  <c r="F470" i="7" s="1"/>
  <c r="CE259" i="13"/>
  <c r="AX259"/>
  <c r="BA259" s="1"/>
  <c r="BD259" s="1"/>
  <c r="AI260"/>
  <c r="CF259"/>
  <c r="AS260" s="1"/>
  <c r="AR260" l="1"/>
  <c r="BP260"/>
  <c r="BM260"/>
  <c r="I260"/>
  <c r="AV260"/>
  <c r="BT260"/>
  <c r="BZ260" s="1"/>
  <c r="BU260"/>
  <c r="CA260" s="1"/>
  <c r="BS260"/>
  <c r="BY260" s="1"/>
  <c r="CJ260"/>
  <c r="CI260"/>
  <c r="CH260"/>
  <c r="J371" i="12"/>
  <c r="BH260" i="13"/>
  <c r="J260"/>
  <c r="AW260"/>
  <c r="BQ260"/>
  <c r="BN260"/>
  <c r="S260" l="1"/>
  <c r="AB261" s="1"/>
  <c r="M260"/>
  <c r="P260" s="1"/>
  <c r="AZ260"/>
  <c r="BC260" s="1"/>
  <c r="AK261"/>
  <c r="K471" i="7"/>
  <c r="H471"/>
  <c r="J471"/>
  <c r="G471"/>
  <c r="I471"/>
  <c r="H260" i="13"/>
  <c r="BL260"/>
  <c r="AU260"/>
  <c r="BO260"/>
  <c r="BX260"/>
  <c r="CD260"/>
  <c r="R260"/>
  <c r="AA261" s="1"/>
  <c r="L260"/>
  <c r="O260" s="1"/>
  <c r="BV260"/>
  <c r="CB260"/>
  <c r="BW260"/>
  <c r="CC260"/>
  <c r="AY260"/>
  <c r="BB260" s="1"/>
  <c r="AJ261"/>
  <c r="CG260" l="1"/>
  <c r="AT261" s="1"/>
  <c r="CF260"/>
  <c r="AS261" s="1"/>
  <c r="L471" i="7"/>
  <c r="G371" i="12" s="1"/>
  <c r="H371" s="1"/>
  <c r="I371" s="1"/>
  <c r="AX260" i="13"/>
  <c r="BA260" s="1"/>
  <c r="BD260" s="1"/>
  <c r="AI261"/>
  <c r="K260"/>
  <c r="N260" s="1"/>
  <c r="Q260"/>
  <c r="Z261" s="1"/>
  <c r="F471" i="7" s="1"/>
  <c r="CE260" i="13"/>
  <c r="AR261" l="1"/>
  <c r="AV261"/>
  <c r="BM261"/>
  <c r="BP261"/>
  <c r="I261"/>
  <c r="BS261"/>
  <c r="BY261" s="1"/>
  <c r="BT261"/>
  <c r="BZ261" s="1"/>
  <c r="BU261"/>
  <c r="CA261" s="1"/>
  <c r="CJ261"/>
  <c r="CI261"/>
  <c r="CH261"/>
  <c r="J372" i="12"/>
  <c r="BH261" i="13"/>
  <c r="AW261"/>
  <c r="J261"/>
  <c r="BN261"/>
  <c r="BQ261"/>
  <c r="BV261" l="1"/>
  <c r="CB261"/>
  <c r="AY261"/>
  <c r="BB261" s="1"/>
  <c r="AJ262"/>
  <c r="BW261"/>
  <c r="CC261"/>
  <c r="BX261"/>
  <c r="CD261"/>
  <c r="M261"/>
  <c r="P261" s="1"/>
  <c r="S261"/>
  <c r="AB262" s="1"/>
  <c r="J472" i="7"/>
  <c r="H472"/>
  <c r="G472"/>
  <c r="K472"/>
  <c r="I472"/>
  <c r="H261" i="13"/>
  <c r="BL261"/>
  <c r="AU261"/>
  <c r="BO261"/>
  <c r="AZ261"/>
  <c r="BC261" s="1"/>
  <c r="AK262"/>
  <c r="L261"/>
  <c r="O261" s="1"/>
  <c r="R261"/>
  <c r="AA262" s="1"/>
  <c r="CF261" l="1"/>
  <c r="AS262" s="1"/>
  <c r="Q261"/>
  <c r="Z262" s="1"/>
  <c r="F472" i="7" s="1"/>
  <c r="K261" i="13"/>
  <c r="N261" s="1"/>
  <c r="L472" i="7"/>
  <c r="G372" i="12" s="1"/>
  <c r="H372" s="1"/>
  <c r="I372" s="1"/>
  <c r="CE261" i="13"/>
  <c r="AX261"/>
  <c r="BA261" s="1"/>
  <c r="BD261" s="1"/>
  <c r="AI262"/>
  <c r="CG261"/>
  <c r="AT262" s="1"/>
  <c r="AR262" l="1"/>
  <c r="AW262"/>
  <c r="BN262"/>
  <c r="BQ262"/>
  <c r="J262"/>
  <c r="BH262"/>
  <c r="BP262"/>
  <c r="I262"/>
  <c r="AV262"/>
  <c r="BM262"/>
  <c r="BT262"/>
  <c r="BZ262" s="1"/>
  <c r="BU262"/>
  <c r="CA262" s="1"/>
  <c r="BS262"/>
  <c r="BY262" s="1"/>
  <c r="CJ262"/>
  <c r="CI262"/>
  <c r="CH262"/>
  <c r="J373" i="12"/>
  <c r="L262" i="13" l="1"/>
  <c r="O262" s="1"/>
  <c r="R262"/>
  <c r="AA263" s="1"/>
  <c r="BX262"/>
  <c r="CD262"/>
  <c r="AZ262"/>
  <c r="BC262" s="1"/>
  <c r="AK263"/>
  <c r="K473" i="7"/>
  <c r="G473"/>
  <c r="H473"/>
  <c r="J473"/>
  <c r="I473"/>
  <c r="BW262" i="13"/>
  <c r="CC262"/>
  <c r="AY262"/>
  <c r="BB262" s="1"/>
  <c r="AJ263"/>
  <c r="BL262"/>
  <c r="H262"/>
  <c r="AU262"/>
  <c r="BO262"/>
  <c r="BV262"/>
  <c r="CB262"/>
  <c r="S262"/>
  <c r="AB263" s="1"/>
  <c r="M262"/>
  <c r="P262" s="1"/>
  <c r="CG262" l="1"/>
  <c r="AT263" s="1"/>
  <c r="CE262"/>
  <c r="CF262"/>
  <c r="AS263" s="1"/>
  <c r="K262"/>
  <c r="N262" s="1"/>
  <c r="Q262"/>
  <c r="Z263" s="1"/>
  <c r="F473" i="7" s="1"/>
  <c r="L473"/>
  <c r="G373" i="12" s="1"/>
  <c r="H373" s="1"/>
  <c r="I373" s="1"/>
  <c r="AX262" i="13"/>
  <c r="BA262" s="1"/>
  <c r="BD262" s="1"/>
  <c r="AI263"/>
  <c r="AR263" l="1"/>
  <c r="BU263"/>
  <c r="CA263" s="1"/>
  <c r="BT263"/>
  <c r="BZ263" s="1"/>
  <c r="BS263"/>
  <c r="BY263" s="1"/>
  <c r="CJ263"/>
  <c r="CI263"/>
  <c r="CH263"/>
  <c r="J374" i="12"/>
  <c r="BQ263" i="13"/>
  <c r="AW263"/>
  <c r="J263"/>
  <c r="BN263"/>
  <c r="BM263"/>
  <c r="BP263"/>
  <c r="I263"/>
  <c r="AV263"/>
  <c r="BH263"/>
  <c r="K474" i="7" l="1"/>
  <c r="J474"/>
  <c r="I474"/>
  <c r="H474"/>
  <c r="G474"/>
  <c r="BO263" i="13"/>
  <c r="BL263"/>
  <c r="AU263"/>
  <c r="H263"/>
  <c r="M263"/>
  <c r="P263" s="1"/>
  <c r="S263"/>
  <c r="AB264" s="1"/>
  <c r="BV263"/>
  <c r="CB263"/>
  <c r="AZ263"/>
  <c r="BC263" s="1"/>
  <c r="AK264"/>
  <c r="R263"/>
  <c r="AA264" s="1"/>
  <c r="L263"/>
  <c r="O263" s="1"/>
  <c r="BX263"/>
  <c r="CD263"/>
  <c r="AY263"/>
  <c r="BB263" s="1"/>
  <c r="AJ264"/>
  <c r="BW263"/>
  <c r="CC263"/>
  <c r="CE263" l="1"/>
  <c r="Q263"/>
  <c r="Z264" s="1"/>
  <c r="F474" i="7" s="1"/>
  <c r="K263" i="13"/>
  <c r="N263" s="1"/>
  <c r="L474" i="7"/>
  <c r="G374" i="12" s="1"/>
  <c r="H374" s="1"/>
  <c r="I374" s="1"/>
  <c r="AX263" i="13"/>
  <c r="BA263" s="1"/>
  <c r="BD263" s="1"/>
  <c r="AI264"/>
  <c r="CF263"/>
  <c r="AS264" s="1"/>
  <c r="CG263"/>
  <c r="AT264" s="1"/>
  <c r="AR264" l="1"/>
  <c r="I264"/>
  <c r="AV264"/>
  <c r="BM264"/>
  <c r="BP264"/>
  <c r="BS264"/>
  <c r="BY264" s="1"/>
  <c r="BT264"/>
  <c r="BZ264" s="1"/>
  <c r="BU264"/>
  <c r="CA264" s="1"/>
  <c r="CJ264"/>
  <c r="CI264"/>
  <c r="CH264"/>
  <c r="J375" i="12"/>
  <c r="BN264" i="13"/>
  <c r="J264"/>
  <c r="BQ264"/>
  <c r="AW264"/>
  <c r="BH264"/>
  <c r="H264" l="1"/>
  <c r="AU264"/>
  <c r="BO264"/>
  <c r="BL264"/>
  <c r="AY264"/>
  <c r="BB264" s="1"/>
  <c r="AJ265"/>
  <c r="AZ264"/>
  <c r="BC264" s="1"/>
  <c r="AK265"/>
  <c r="H475" i="7"/>
  <c r="K475"/>
  <c r="G475"/>
  <c r="J475"/>
  <c r="I475"/>
  <c r="M264" i="13"/>
  <c r="P264" s="1"/>
  <c r="S264"/>
  <c r="AB265" s="1"/>
  <c r="BX264"/>
  <c r="CD264"/>
  <c r="BW264"/>
  <c r="CC264"/>
  <c r="BV264"/>
  <c r="CB264"/>
  <c r="R264"/>
  <c r="AA265" s="1"/>
  <c r="L264"/>
  <c r="O264" s="1"/>
  <c r="Q264" l="1"/>
  <c r="Z265" s="1"/>
  <c r="F475" i="7" s="1"/>
  <c r="K264" i="13"/>
  <c r="N264" s="1"/>
  <c r="AX264"/>
  <c r="BA264" s="1"/>
  <c r="BD264" s="1"/>
  <c r="AI265"/>
  <c r="CG264"/>
  <c r="AT265" s="1"/>
  <c r="L475" i="7"/>
  <c r="G375" i="12" s="1"/>
  <c r="H375" s="1"/>
  <c r="I375" s="1"/>
  <c r="CE264" i="13"/>
  <c r="CF264"/>
  <c r="AS265" s="1"/>
  <c r="AR265" l="1"/>
  <c r="BQ265"/>
  <c r="J265"/>
  <c r="BN265"/>
  <c r="AW265"/>
  <c r="BH265"/>
  <c r="BT265"/>
  <c r="BZ265" s="1"/>
  <c r="BU265"/>
  <c r="CA265" s="1"/>
  <c r="BS265"/>
  <c r="BY265" s="1"/>
  <c r="CJ265"/>
  <c r="CI265"/>
  <c r="CH265"/>
  <c r="J376" i="12"/>
  <c r="I265" i="13"/>
  <c r="BM265"/>
  <c r="BP265"/>
  <c r="AV265"/>
  <c r="K476" i="7" l="1"/>
  <c r="G476"/>
  <c r="J476"/>
  <c r="H476"/>
  <c r="I476"/>
  <c r="S265" i="13"/>
  <c r="AB266" s="1"/>
  <c r="M265"/>
  <c r="P265" s="1"/>
  <c r="AY265"/>
  <c r="BB265" s="1"/>
  <c r="AJ266"/>
  <c r="BX265"/>
  <c r="CD265"/>
  <c r="BV265"/>
  <c r="CB265"/>
  <c r="BW265"/>
  <c r="CC265"/>
  <c r="H265"/>
  <c r="AU265"/>
  <c r="BL265"/>
  <c r="BO265"/>
  <c r="R265"/>
  <c r="AA266" s="1"/>
  <c r="L265"/>
  <c r="O265" s="1"/>
  <c r="AZ265"/>
  <c r="BC265" s="1"/>
  <c r="AK266"/>
  <c r="CG265" l="1"/>
  <c r="AT266" s="1"/>
  <c r="K265"/>
  <c r="N265" s="1"/>
  <c r="Q265"/>
  <c r="Z266" s="1"/>
  <c r="F476" i="7" s="1"/>
  <c r="AX265" i="13"/>
  <c r="BA265" s="1"/>
  <c r="BD265" s="1"/>
  <c r="AI266"/>
  <c r="CE265"/>
  <c r="L476" i="7"/>
  <c r="G376" i="12" s="1"/>
  <c r="H376" s="1"/>
  <c r="I376" s="1"/>
  <c r="CF265" i="13"/>
  <c r="AS266" s="1"/>
  <c r="AR266" l="1"/>
  <c r="AV266"/>
  <c r="I266"/>
  <c r="BM266"/>
  <c r="BP266"/>
  <c r="AW266"/>
  <c r="J266"/>
  <c r="BN266"/>
  <c r="BQ266"/>
  <c r="BH266"/>
  <c r="BT266"/>
  <c r="BZ266" s="1"/>
  <c r="BS266"/>
  <c r="BY266" s="1"/>
  <c r="BU266"/>
  <c r="CA266" s="1"/>
  <c r="CJ266"/>
  <c r="CI266"/>
  <c r="CH266"/>
  <c r="J377" i="12"/>
  <c r="M266" i="13" l="1"/>
  <c r="P266" s="1"/>
  <c r="S266"/>
  <c r="AB267" s="1"/>
  <c r="BW266"/>
  <c r="CC266"/>
  <c r="BO266"/>
  <c r="BL266"/>
  <c r="H266"/>
  <c r="AU266"/>
  <c r="AZ266"/>
  <c r="BC266" s="1"/>
  <c r="AK267"/>
  <c r="AY266"/>
  <c r="BB266" s="1"/>
  <c r="AJ267"/>
  <c r="R266"/>
  <c r="AA267" s="1"/>
  <c r="L266"/>
  <c r="O266" s="1"/>
  <c r="BV266"/>
  <c r="CB266"/>
  <c r="BX266"/>
  <c r="CD266"/>
  <c r="H477" i="7"/>
  <c r="K477"/>
  <c r="J477"/>
  <c r="I477"/>
  <c r="G477"/>
  <c r="CE266" i="13" l="1"/>
  <c r="L477" i="7"/>
  <c r="G377" i="12" s="1"/>
  <c r="H377" s="1"/>
  <c r="I377" s="1"/>
  <c r="Q266" i="13"/>
  <c r="Z267" s="1"/>
  <c r="F477" i="7" s="1"/>
  <c r="K266" i="13"/>
  <c r="N266" s="1"/>
  <c r="CG266"/>
  <c r="AT267" s="1"/>
  <c r="AX266"/>
  <c r="BA266" s="1"/>
  <c r="BD266" s="1"/>
  <c r="AI267"/>
  <c r="CF266"/>
  <c r="AS267" s="1"/>
  <c r="AR267" l="1"/>
  <c r="I267"/>
  <c r="AV267"/>
  <c r="BM267"/>
  <c r="BP267"/>
  <c r="BS267"/>
  <c r="BY267" s="1"/>
  <c r="BU267"/>
  <c r="CA267" s="1"/>
  <c r="BT267"/>
  <c r="BZ267" s="1"/>
  <c r="CJ267"/>
  <c r="CI267"/>
  <c r="CH267"/>
  <c r="J378" i="12"/>
  <c r="BQ267" i="13"/>
  <c r="AW267"/>
  <c r="BN267"/>
  <c r="J267"/>
  <c r="BH267"/>
  <c r="BX267" l="1"/>
  <c r="CD267"/>
  <c r="I478" i="7"/>
  <c r="J478"/>
  <c r="G478"/>
  <c r="K478"/>
  <c r="H478"/>
  <c r="M267" i="13"/>
  <c r="P267" s="1"/>
  <c r="S267"/>
  <c r="AB268" s="1"/>
  <c r="R267"/>
  <c r="AA268" s="1"/>
  <c r="L267"/>
  <c r="O267" s="1"/>
  <c r="AY267"/>
  <c r="BB267" s="1"/>
  <c r="AJ268"/>
  <c r="AZ267"/>
  <c r="BC267" s="1"/>
  <c r="AK268"/>
  <c r="BL267"/>
  <c r="BO267"/>
  <c r="AU267"/>
  <c r="H267"/>
  <c r="BW267"/>
  <c r="CC267"/>
  <c r="BV267"/>
  <c r="CB267"/>
  <c r="CG267" l="1"/>
  <c r="AT268" s="1"/>
  <c r="K267"/>
  <c r="N267" s="1"/>
  <c r="Q267"/>
  <c r="Z268" s="1"/>
  <c r="F478" i="7" s="1"/>
  <c r="L478"/>
  <c r="G378" i="12" s="1"/>
  <c r="H378" s="1"/>
  <c r="I378" s="1"/>
  <c r="AX267" i="13"/>
  <c r="BA267" s="1"/>
  <c r="BD267" s="1"/>
  <c r="AI268"/>
  <c r="CF267"/>
  <c r="AS268" s="1"/>
  <c r="CE267"/>
  <c r="AR268" l="1"/>
  <c r="I268"/>
  <c r="BP268"/>
  <c r="AV268"/>
  <c r="BM268"/>
  <c r="BH268"/>
  <c r="BS268"/>
  <c r="BY268" s="1"/>
  <c r="BU268"/>
  <c r="CA268" s="1"/>
  <c r="BT268"/>
  <c r="BZ268" s="1"/>
  <c r="CJ268"/>
  <c r="CI268"/>
  <c r="CH268"/>
  <c r="J379" i="12"/>
  <c r="AW268" i="13"/>
  <c r="J268"/>
  <c r="BQ268"/>
  <c r="BN268"/>
  <c r="S268" l="1"/>
  <c r="AB269" s="1"/>
  <c r="M268"/>
  <c r="P268" s="1"/>
  <c r="BW268"/>
  <c r="CC268"/>
  <c r="BV268"/>
  <c r="CB268"/>
  <c r="H268"/>
  <c r="AU268"/>
  <c r="BO268"/>
  <c r="BL268"/>
  <c r="R268"/>
  <c r="AA269" s="1"/>
  <c r="L268"/>
  <c r="O268" s="1"/>
  <c r="AZ268"/>
  <c r="BC268" s="1"/>
  <c r="AK269"/>
  <c r="BX268"/>
  <c r="CD268"/>
  <c r="AY268"/>
  <c r="BB268" s="1"/>
  <c r="AJ269"/>
  <c r="J479" i="7"/>
  <c r="G479"/>
  <c r="I479"/>
  <c r="H479"/>
  <c r="K479"/>
  <c r="CG268" i="13" l="1"/>
  <c r="AT269" s="1"/>
  <c r="CF268"/>
  <c r="AS269" s="1"/>
  <c r="L479" i="7"/>
  <c r="G379" i="12" s="1"/>
  <c r="H379" s="1"/>
  <c r="I379" s="1"/>
  <c r="K268" i="13"/>
  <c r="N268" s="1"/>
  <c r="Q268"/>
  <c r="Z269" s="1"/>
  <c r="F479" i="7" s="1"/>
  <c r="AX268" i="13"/>
  <c r="BA268" s="1"/>
  <c r="BD268" s="1"/>
  <c r="AI269"/>
  <c r="CE268"/>
  <c r="AR269" l="1"/>
  <c r="BH269"/>
  <c r="AW269"/>
  <c r="BQ269"/>
  <c r="J269"/>
  <c r="BN269"/>
  <c r="I269"/>
  <c r="BP269"/>
  <c r="AV269"/>
  <c r="BM269"/>
  <c r="BT269"/>
  <c r="BZ269" s="1"/>
  <c r="BS269"/>
  <c r="BY269" s="1"/>
  <c r="BU269"/>
  <c r="CA269" s="1"/>
  <c r="CJ269"/>
  <c r="CI269"/>
  <c r="CH269"/>
  <c r="J380" i="12"/>
  <c r="R269" i="13" l="1"/>
  <c r="AA270" s="1"/>
  <c r="L269"/>
  <c r="O269" s="1"/>
  <c r="BV269"/>
  <c r="CB269"/>
  <c r="AY269"/>
  <c r="BB269" s="1"/>
  <c r="AJ270"/>
  <c r="S269"/>
  <c r="AB270" s="1"/>
  <c r="M269"/>
  <c r="P269" s="1"/>
  <c r="BX269"/>
  <c r="CD269"/>
  <c r="H480" i="7"/>
  <c r="I480"/>
  <c r="K480"/>
  <c r="G480"/>
  <c r="J480"/>
  <c r="BW269" i="13"/>
  <c r="CC269"/>
  <c r="AZ269"/>
  <c r="BC269" s="1"/>
  <c r="AK270"/>
  <c r="BL269"/>
  <c r="AU269"/>
  <c r="H269"/>
  <c r="BO269"/>
  <c r="CF269" l="1"/>
  <c r="AS270" s="1"/>
  <c r="CG269"/>
  <c r="AT270" s="1"/>
  <c r="AX269"/>
  <c r="BA269" s="1"/>
  <c r="BD269" s="1"/>
  <c r="AI270"/>
  <c r="Q269"/>
  <c r="Z270" s="1"/>
  <c r="F480" i="7" s="1"/>
  <c r="K269" i="13"/>
  <c r="N269" s="1"/>
  <c r="L480" i="7"/>
  <c r="G380" i="12" s="1"/>
  <c r="H380" s="1"/>
  <c r="I380" s="1"/>
  <c r="CE269" i="13"/>
  <c r="AR270" l="1"/>
  <c r="BP270"/>
  <c r="AV270"/>
  <c r="BM270"/>
  <c r="I270"/>
  <c r="BU270"/>
  <c r="CA270" s="1"/>
  <c r="BS270"/>
  <c r="BY270" s="1"/>
  <c r="BT270"/>
  <c r="BZ270" s="1"/>
  <c r="CJ270"/>
  <c r="CI270"/>
  <c r="CH270"/>
  <c r="J381" i="12"/>
  <c r="AW270" i="13"/>
  <c r="J270"/>
  <c r="BQ270"/>
  <c r="BN270"/>
  <c r="BH270"/>
  <c r="J481" i="7" l="1"/>
  <c r="K481"/>
  <c r="H481"/>
  <c r="I481"/>
  <c r="G481"/>
  <c r="BX270" i="13"/>
  <c r="CD270"/>
  <c r="BW270"/>
  <c r="CC270"/>
  <c r="BV270"/>
  <c r="CB270"/>
  <c r="BL270"/>
  <c r="H270"/>
  <c r="AU270"/>
  <c r="BO270"/>
  <c r="AZ270"/>
  <c r="BC270" s="1"/>
  <c r="AK271"/>
  <c r="AY270"/>
  <c r="BB270" s="1"/>
  <c r="AJ271"/>
  <c r="M270"/>
  <c r="P270" s="1"/>
  <c r="S270"/>
  <c r="AB271" s="1"/>
  <c r="L270"/>
  <c r="O270" s="1"/>
  <c r="R270"/>
  <c r="AA271" s="1"/>
  <c r="CF270" l="1"/>
  <c r="AS271" s="1"/>
  <c r="L481" i="7"/>
  <c r="G381" i="12" s="1"/>
  <c r="H381" s="1"/>
  <c r="I381" s="1"/>
  <c r="AX270" i="13"/>
  <c r="BA270" s="1"/>
  <c r="BD270" s="1"/>
  <c r="AI271"/>
  <c r="K270"/>
  <c r="N270" s="1"/>
  <c r="Q270"/>
  <c r="Z271" s="1"/>
  <c r="F481" i="7" s="1"/>
  <c r="CE270" i="13"/>
  <c r="CG270"/>
  <c r="AT271" s="1"/>
  <c r="AR271" l="1"/>
  <c r="BU271"/>
  <c r="CA271" s="1"/>
  <c r="BT271"/>
  <c r="BZ271" s="1"/>
  <c r="BS271"/>
  <c r="BY271" s="1"/>
  <c r="CJ271"/>
  <c r="CI271"/>
  <c r="CH271"/>
  <c r="J382" i="12"/>
  <c r="BH271" i="13"/>
  <c r="BQ271"/>
  <c r="BN271"/>
  <c r="AW271"/>
  <c r="J271"/>
  <c r="BM271"/>
  <c r="I271"/>
  <c r="AV271"/>
  <c r="BP271"/>
  <c r="AY271" l="1"/>
  <c r="BB271" s="1"/>
  <c r="AJ272"/>
  <c r="AZ271"/>
  <c r="BC271" s="1"/>
  <c r="AK272"/>
  <c r="BW271"/>
  <c r="CC271"/>
  <c r="G482" i="7"/>
  <c r="I482"/>
  <c r="H482"/>
  <c r="K482"/>
  <c r="J482"/>
  <c r="R271" i="13"/>
  <c r="AA272" s="1"/>
  <c r="L271"/>
  <c r="O271" s="1"/>
  <c r="M271"/>
  <c r="P271" s="1"/>
  <c r="S271"/>
  <c r="AB272" s="1"/>
  <c r="BL271"/>
  <c r="H271"/>
  <c r="AU271"/>
  <c r="BO271"/>
  <c r="BV271"/>
  <c r="CB271"/>
  <c r="BX271"/>
  <c r="CD271"/>
  <c r="CG271" l="1"/>
  <c r="AT272" s="1"/>
  <c r="Q271"/>
  <c r="Z272" s="1"/>
  <c r="F482" i="7" s="1"/>
  <c r="K271" i="13"/>
  <c r="N271" s="1"/>
  <c r="AX271"/>
  <c r="BA271" s="1"/>
  <c r="BD271" s="1"/>
  <c r="AI272"/>
  <c r="L482" i="7"/>
  <c r="G382" i="12" s="1"/>
  <c r="H382" s="1"/>
  <c r="I382" s="1"/>
  <c r="CF271" i="13"/>
  <c r="AS272" s="1"/>
  <c r="CE271"/>
  <c r="AR272" l="1"/>
  <c r="BP272"/>
  <c r="BM272"/>
  <c r="I272"/>
  <c r="AV272"/>
  <c r="BH272"/>
  <c r="BU272"/>
  <c r="CA272" s="1"/>
  <c r="BT272"/>
  <c r="BZ272" s="1"/>
  <c r="BS272"/>
  <c r="BY272" s="1"/>
  <c r="CJ272"/>
  <c r="CI272"/>
  <c r="CH272"/>
  <c r="J383" i="12"/>
  <c r="J272" i="13"/>
  <c r="AW272"/>
  <c r="BN272"/>
  <c r="BQ272"/>
  <c r="BX272" l="1"/>
  <c r="CD272"/>
  <c r="S272"/>
  <c r="AB273" s="1"/>
  <c r="M272"/>
  <c r="P272" s="1"/>
  <c r="BW272"/>
  <c r="CC272"/>
  <c r="L272"/>
  <c r="O272" s="1"/>
  <c r="R272"/>
  <c r="AA273" s="1"/>
  <c r="BO272"/>
  <c r="BL272"/>
  <c r="AU272"/>
  <c r="H272"/>
  <c r="AZ272"/>
  <c r="BC272" s="1"/>
  <c r="AK273"/>
  <c r="BV272"/>
  <c r="CB272"/>
  <c r="K483" i="7"/>
  <c r="H483"/>
  <c r="G483"/>
  <c r="I483"/>
  <c r="J483"/>
  <c r="AY272" i="13"/>
  <c r="BB272" s="1"/>
  <c r="AJ273"/>
  <c r="L483" i="7" l="1"/>
  <c r="G383" i="12" s="1"/>
  <c r="H383" s="1"/>
  <c r="I383" s="1"/>
  <c r="K272" i="13"/>
  <c r="N272" s="1"/>
  <c r="Q272"/>
  <c r="Z273" s="1"/>
  <c r="F483" i="7" s="1"/>
  <c r="CF272" i="13"/>
  <c r="AS273" s="1"/>
  <c r="AX272"/>
  <c r="BA272" s="1"/>
  <c r="BD272" s="1"/>
  <c r="AI273"/>
  <c r="CG272"/>
  <c r="AT273" s="1"/>
  <c r="CE272"/>
  <c r="AR273" l="1"/>
  <c r="BP273"/>
  <c r="I273"/>
  <c r="AV273"/>
  <c r="BM273"/>
  <c r="BH273"/>
  <c r="BT273"/>
  <c r="BZ273" s="1"/>
  <c r="BS273"/>
  <c r="BY273" s="1"/>
  <c r="BU273"/>
  <c r="CA273" s="1"/>
  <c r="CJ273"/>
  <c r="CI273"/>
  <c r="CH273"/>
  <c r="J384" i="12"/>
  <c r="BN273" i="13"/>
  <c r="AW273"/>
  <c r="J273"/>
  <c r="BQ273"/>
  <c r="I484" i="7" l="1"/>
  <c r="H484"/>
  <c r="K484"/>
  <c r="G484"/>
  <c r="J484"/>
  <c r="BW273" i="13"/>
  <c r="CC273"/>
  <c r="H273"/>
  <c r="BL273"/>
  <c r="BO273"/>
  <c r="AU273"/>
  <c r="AY273"/>
  <c r="BB273" s="1"/>
  <c r="AJ274"/>
  <c r="BX273"/>
  <c r="CD273"/>
  <c r="L273"/>
  <c r="O273" s="1"/>
  <c r="R273"/>
  <c r="AA274" s="1"/>
  <c r="AZ273"/>
  <c r="BC273" s="1"/>
  <c r="AK274"/>
  <c r="M273"/>
  <c r="P273" s="1"/>
  <c r="S273"/>
  <c r="AB274" s="1"/>
  <c r="BV273"/>
  <c r="CB273"/>
  <c r="Q273" l="1"/>
  <c r="Z274" s="1"/>
  <c r="F484" i="7" s="1"/>
  <c r="K273" i="13"/>
  <c r="N273" s="1"/>
  <c r="L484" i="7"/>
  <c r="G384" i="12" s="1"/>
  <c r="H384" s="1"/>
  <c r="I384" s="1"/>
  <c r="AX273" i="13"/>
  <c r="BA273" s="1"/>
  <c r="BD273" s="1"/>
  <c r="AI274"/>
  <c r="CE273"/>
  <c r="CG273"/>
  <c r="AT274" s="1"/>
  <c r="CF273"/>
  <c r="AS274" s="1"/>
  <c r="AR274" l="1"/>
  <c r="BM274"/>
  <c r="AV274"/>
  <c r="BP274"/>
  <c r="I274"/>
  <c r="BH274"/>
  <c r="BQ274"/>
  <c r="AW274"/>
  <c r="BN274"/>
  <c r="J274"/>
  <c r="BT274"/>
  <c r="BZ274" s="1"/>
  <c r="BS274"/>
  <c r="BY274" s="1"/>
  <c r="BU274"/>
  <c r="CA274" s="1"/>
  <c r="CJ274"/>
  <c r="CI274"/>
  <c r="CH274"/>
  <c r="J385" i="12"/>
  <c r="AZ274" i="13" l="1"/>
  <c r="BC274" s="1"/>
  <c r="AK275"/>
  <c r="BX274"/>
  <c r="CD274"/>
  <c r="BW274"/>
  <c r="CC274"/>
  <c r="BO274"/>
  <c r="BL274"/>
  <c r="AU274"/>
  <c r="H274"/>
  <c r="AY274"/>
  <c r="BB274" s="1"/>
  <c r="AJ275"/>
  <c r="BV274"/>
  <c r="CB274"/>
  <c r="M274"/>
  <c r="P274" s="1"/>
  <c r="S274"/>
  <c r="AB275" s="1"/>
  <c r="H485" i="7"/>
  <c r="J485"/>
  <c r="I485"/>
  <c r="K485"/>
  <c r="G485"/>
  <c r="R274" i="13"/>
  <c r="AA275" s="1"/>
  <c r="L274"/>
  <c r="O274" s="1"/>
  <c r="AX274" l="1"/>
  <c r="BA274" s="1"/>
  <c r="BD274" s="1"/>
  <c r="AI275"/>
  <c r="L485" i="7"/>
  <c r="G385" i="12" s="1"/>
  <c r="H385" s="1"/>
  <c r="I385" s="1"/>
  <c r="K274" i="13"/>
  <c r="N274" s="1"/>
  <c r="Q274"/>
  <c r="Z275" s="1"/>
  <c r="F485" i="7" s="1"/>
  <c r="CE274" i="13"/>
  <c r="CF274"/>
  <c r="AS275" s="1"/>
  <c r="CG274"/>
  <c r="AT275" s="1"/>
  <c r="AR275" l="1"/>
  <c r="AW275"/>
  <c r="J275"/>
  <c r="BN275"/>
  <c r="BQ275"/>
  <c r="BU275"/>
  <c r="CA275" s="1"/>
  <c r="BT275"/>
  <c r="BZ275" s="1"/>
  <c r="BS275"/>
  <c r="BY275" s="1"/>
  <c r="CJ275"/>
  <c r="CI275"/>
  <c r="CH275"/>
  <c r="J386" i="12"/>
  <c r="BP275" i="13"/>
  <c r="BM275"/>
  <c r="AV275"/>
  <c r="I275"/>
  <c r="BH275"/>
  <c r="M275" l="1"/>
  <c r="P275" s="1"/>
  <c r="S275"/>
  <c r="AB276" s="1"/>
  <c r="H486" i="7"/>
  <c r="K486"/>
  <c r="G486"/>
  <c r="I486"/>
  <c r="J486"/>
  <c r="R275" i="13"/>
  <c r="AA276" s="1"/>
  <c r="L275"/>
  <c r="O275" s="1"/>
  <c r="BV275"/>
  <c r="CB275"/>
  <c r="AZ275"/>
  <c r="BC275" s="1"/>
  <c r="AK276"/>
  <c r="BO275"/>
  <c r="AU275"/>
  <c r="BL275"/>
  <c r="H275"/>
  <c r="BX275"/>
  <c r="CD275"/>
  <c r="AY275"/>
  <c r="BB275" s="1"/>
  <c r="AJ276"/>
  <c r="BW275"/>
  <c r="CC275"/>
  <c r="CE275" l="1"/>
  <c r="CG275"/>
  <c r="AT276" s="1"/>
  <c r="L486" i="7"/>
  <c r="G386" i="12" s="1"/>
  <c r="H386" s="1"/>
  <c r="I386" s="1"/>
  <c r="AX275" i="13"/>
  <c r="BA275" s="1"/>
  <c r="BD275" s="1"/>
  <c r="AI276"/>
  <c r="AR276" s="1"/>
  <c r="Q275"/>
  <c r="Z276" s="1"/>
  <c r="F486" i="7" s="1"/>
  <c r="K275" i="13"/>
  <c r="N275" s="1"/>
  <c r="CF275"/>
  <c r="AS276" s="1"/>
  <c r="BM276" l="1"/>
  <c r="AV276"/>
  <c r="I276"/>
  <c r="BP276"/>
  <c r="AW276"/>
  <c r="J276"/>
  <c r="BN276"/>
  <c r="BQ276"/>
  <c r="BH276"/>
  <c r="BT276"/>
  <c r="BZ276" s="1"/>
  <c r="BS276"/>
  <c r="BY276" s="1"/>
  <c r="BU276"/>
  <c r="CA276" s="1"/>
  <c r="CJ276"/>
  <c r="CI276"/>
  <c r="CH276"/>
  <c r="J387" i="12"/>
  <c r="AY276" i="13" l="1"/>
  <c r="BB276" s="1"/>
  <c r="AJ277"/>
  <c r="BV276"/>
  <c r="CB276"/>
  <c r="BO276"/>
  <c r="BL276"/>
  <c r="H276"/>
  <c r="AU276"/>
  <c r="AZ276"/>
  <c r="BC276" s="1"/>
  <c r="AK277"/>
  <c r="L276"/>
  <c r="O276" s="1"/>
  <c r="R276"/>
  <c r="AA277" s="1"/>
  <c r="BX276"/>
  <c r="CD276"/>
  <c r="BW276"/>
  <c r="CC276"/>
  <c r="G487" i="7"/>
  <c r="H487"/>
  <c r="K487"/>
  <c r="I487"/>
  <c r="J487"/>
  <c r="S276" i="13"/>
  <c r="AB277" s="1"/>
  <c r="M276"/>
  <c r="P276" s="1"/>
  <c r="CG276" l="1"/>
  <c r="AT277" s="1"/>
  <c r="CE276"/>
  <c r="L487" i="7"/>
  <c r="G387" i="12" s="1"/>
  <c r="H387" s="1"/>
  <c r="I387" s="1"/>
  <c r="Q276" i="13"/>
  <c r="Z277" s="1"/>
  <c r="F487" i="7" s="1"/>
  <c r="K276" i="13"/>
  <c r="N276" s="1"/>
  <c r="AX276"/>
  <c r="BA276" s="1"/>
  <c r="BD276" s="1"/>
  <c r="AI277"/>
  <c r="CF276"/>
  <c r="AS277" s="1"/>
  <c r="AR277" l="1"/>
  <c r="BH277"/>
  <c r="BU277"/>
  <c r="CA277" s="1"/>
  <c r="BS277"/>
  <c r="BY277" s="1"/>
  <c r="BT277"/>
  <c r="BZ277" s="1"/>
  <c r="CJ277"/>
  <c r="CI277"/>
  <c r="CH277"/>
  <c r="J388" i="12"/>
  <c r="BM277" i="13"/>
  <c r="AV277"/>
  <c r="I277"/>
  <c r="BP277"/>
  <c r="BN277"/>
  <c r="AW277"/>
  <c r="BQ277"/>
  <c r="J277"/>
  <c r="AU277" l="1"/>
  <c r="BO277"/>
  <c r="H277"/>
  <c r="BL277"/>
  <c r="BV277"/>
  <c r="CB277"/>
  <c r="BX277"/>
  <c r="CD277"/>
  <c r="S277"/>
  <c r="AB278" s="1"/>
  <c r="M277"/>
  <c r="P277" s="1"/>
  <c r="BW277"/>
  <c r="CC277"/>
  <c r="AZ277"/>
  <c r="BC277" s="1"/>
  <c r="AK278"/>
  <c r="AY277"/>
  <c r="BB277" s="1"/>
  <c r="AJ278"/>
  <c r="L277"/>
  <c r="O277" s="1"/>
  <c r="R277"/>
  <c r="AA278" s="1"/>
  <c r="K488" i="7"/>
  <c r="H488"/>
  <c r="G488"/>
  <c r="I488"/>
  <c r="J488"/>
  <c r="CG277" i="13" l="1"/>
  <c r="AT278" s="1"/>
  <c r="AX277"/>
  <c r="BA277" s="1"/>
  <c r="BD277" s="1"/>
  <c r="AI278"/>
  <c r="K277"/>
  <c r="N277" s="1"/>
  <c r="Q277"/>
  <c r="Z278" s="1"/>
  <c r="F488" i="7" s="1"/>
  <c r="CE277" i="13"/>
  <c r="L488" i="7"/>
  <c r="G388" i="12" s="1"/>
  <c r="H388" s="1"/>
  <c r="I388" s="1"/>
  <c r="CF277" i="13"/>
  <c r="AS278" s="1"/>
  <c r="AR278" l="1"/>
  <c r="BP278"/>
  <c r="AV278"/>
  <c r="I278"/>
  <c r="BM278"/>
  <c r="AW278"/>
  <c r="J278"/>
  <c r="BQ278"/>
  <c r="BN278"/>
  <c r="BH278"/>
  <c r="BS278"/>
  <c r="BY278" s="1"/>
  <c r="BU278"/>
  <c r="CA278" s="1"/>
  <c r="BT278"/>
  <c r="BZ278" s="1"/>
  <c r="CJ278"/>
  <c r="CI278"/>
  <c r="CH278"/>
  <c r="J389" i="12"/>
  <c r="BW278" i="13" l="1"/>
  <c r="CC278"/>
  <c r="M278"/>
  <c r="P278" s="1"/>
  <c r="S278"/>
  <c r="AB279" s="1"/>
  <c r="AY278"/>
  <c r="BB278" s="1"/>
  <c r="AJ279"/>
  <c r="K489" i="7"/>
  <c r="I489"/>
  <c r="J489"/>
  <c r="H489"/>
  <c r="G489"/>
  <c r="AZ278" i="13"/>
  <c r="BC278" s="1"/>
  <c r="AK279"/>
  <c r="BV278"/>
  <c r="CB278"/>
  <c r="R278"/>
  <c r="AA279" s="1"/>
  <c r="L278"/>
  <c r="O278" s="1"/>
  <c r="BO278"/>
  <c r="H278"/>
  <c r="AU278"/>
  <c r="BL278"/>
  <c r="BX278"/>
  <c r="CD278"/>
  <c r="CE278" l="1"/>
  <c r="CF278"/>
  <c r="AS279" s="1"/>
  <c r="AX278"/>
  <c r="BA278" s="1"/>
  <c r="BD278" s="1"/>
  <c r="AI279"/>
  <c r="Q278"/>
  <c r="Z279" s="1"/>
  <c r="F489" i="7" s="1"/>
  <c r="K278" i="13"/>
  <c r="N278" s="1"/>
  <c r="L489" i="7"/>
  <c r="G389" i="12" s="1"/>
  <c r="H389" s="1"/>
  <c r="I389" s="1"/>
  <c r="CG278" i="13"/>
  <c r="AT279" s="1"/>
  <c r="AR279" l="1"/>
  <c r="AW279"/>
  <c r="J279"/>
  <c r="BN279"/>
  <c r="BQ279"/>
  <c r="BH279"/>
  <c r="BM279"/>
  <c r="I279"/>
  <c r="AV279"/>
  <c r="BP279"/>
  <c r="BU279"/>
  <c r="CA279" s="1"/>
  <c r="BT279"/>
  <c r="BZ279" s="1"/>
  <c r="BS279"/>
  <c r="BY279" s="1"/>
  <c r="CJ279"/>
  <c r="CI279"/>
  <c r="CH279"/>
  <c r="J390" i="12"/>
  <c r="AZ279" i="13" l="1"/>
  <c r="BC279" s="1"/>
  <c r="AK280"/>
  <c r="BW279"/>
  <c r="CC279"/>
  <c r="L279"/>
  <c r="O279" s="1"/>
  <c r="R279"/>
  <c r="AA280" s="1"/>
  <c r="S279"/>
  <c r="AB280" s="1"/>
  <c r="M279"/>
  <c r="P279" s="1"/>
  <c r="AY279"/>
  <c r="BB279" s="1"/>
  <c r="AJ280"/>
  <c r="BL279"/>
  <c r="AU279"/>
  <c r="BO279"/>
  <c r="H279"/>
  <c r="K490" i="7"/>
  <c r="H490"/>
  <c r="I490"/>
  <c r="G490"/>
  <c r="J490"/>
  <c r="BV279" i="13"/>
  <c r="CB279"/>
  <c r="BX279"/>
  <c r="CD279"/>
  <c r="K279" l="1"/>
  <c r="N279" s="1"/>
  <c r="Q279"/>
  <c r="Z280" s="1"/>
  <c r="F490" i="7" s="1"/>
  <c r="L490"/>
  <c r="G390" i="12" s="1"/>
  <c r="H390" s="1"/>
  <c r="I390" s="1"/>
  <c r="CE279" i="13"/>
  <c r="AX279"/>
  <c r="BA279" s="1"/>
  <c r="BD279" s="1"/>
  <c r="AI280"/>
  <c r="AR280" s="1"/>
  <c r="CG279"/>
  <c r="AT280" s="1"/>
  <c r="CF279"/>
  <c r="AS280" s="1"/>
  <c r="BP280" l="1"/>
  <c r="BM280"/>
  <c r="I280"/>
  <c r="AV280"/>
  <c r="BN280"/>
  <c r="BQ280"/>
  <c r="AW280"/>
  <c r="J280"/>
  <c r="BH280"/>
  <c r="BS280"/>
  <c r="BY280" s="1"/>
  <c r="BU280"/>
  <c r="CA280" s="1"/>
  <c r="BT280"/>
  <c r="BZ280" s="1"/>
  <c r="CJ280"/>
  <c r="CI280"/>
  <c r="CH280"/>
  <c r="J391" i="12"/>
  <c r="BO280" i="13" l="1"/>
  <c r="AU280"/>
  <c r="H280"/>
  <c r="BL280"/>
  <c r="BX280"/>
  <c r="CD280"/>
  <c r="L280"/>
  <c r="O280" s="1"/>
  <c r="R280"/>
  <c r="AA281" s="1"/>
  <c r="BV280"/>
  <c r="CB280"/>
  <c r="AZ280"/>
  <c r="BC280" s="1"/>
  <c r="AK281"/>
  <c r="M280"/>
  <c r="P280" s="1"/>
  <c r="S280"/>
  <c r="AB281" s="1"/>
  <c r="BW280"/>
  <c r="CC280"/>
  <c r="J491" i="7"/>
  <c r="I491"/>
  <c r="K491"/>
  <c r="H491"/>
  <c r="G491"/>
  <c r="AY280" i="13"/>
  <c r="BB280" s="1"/>
  <c r="AJ281"/>
  <c r="Q280" l="1"/>
  <c r="Z281" s="1"/>
  <c r="F491" i="7" s="1"/>
  <c r="K280" i="13"/>
  <c r="N280" s="1"/>
  <c r="CG280"/>
  <c r="AT281" s="1"/>
  <c r="L491" i="7"/>
  <c r="G391" i="12" s="1"/>
  <c r="H391" s="1"/>
  <c r="I391" s="1"/>
  <c r="AX280" i="13"/>
  <c r="BA280" s="1"/>
  <c r="BD280" s="1"/>
  <c r="AI281"/>
  <c r="CE280"/>
  <c r="CF280"/>
  <c r="AS281" s="1"/>
  <c r="AR281" l="1"/>
  <c r="BM281"/>
  <c r="BP281"/>
  <c r="AV281"/>
  <c r="I281"/>
  <c r="J281"/>
  <c r="BN281"/>
  <c r="AW281"/>
  <c r="BQ281"/>
  <c r="BH281"/>
  <c r="BT281"/>
  <c r="BZ281" s="1"/>
  <c r="BS281"/>
  <c r="BY281" s="1"/>
  <c r="BU281"/>
  <c r="CA281" s="1"/>
  <c r="CJ281"/>
  <c r="CI281"/>
  <c r="CH281"/>
  <c r="J392" i="12"/>
  <c r="J492" i="7" l="1"/>
  <c r="G492"/>
  <c r="H492"/>
  <c r="K492"/>
  <c r="I492"/>
  <c r="BW281" i="13"/>
  <c r="CC281"/>
  <c r="M281"/>
  <c r="P281" s="1"/>
  <c r="S281"/>
  <c r="AB282" s="1"/>
  <c r="BV281"/>
  <c r="CB281"/>
  <c r="BO281"/>
  <c r="AU281"/>
  <c r="H281"/>
  <c r="BL281"/>
  <c r="AZ281"/>
  <c r="BC281" s="1"/>
  <c r="AK282"/>
  <c r="AY281"/>
  <c r="BB281" s="1"/>
  <c r="AJ282"/>
  <c r="BX281"/>
  <c r="CD281"/>
  <c r="L281"/>
  <c r="O281" s="1"/>
  <c r="R281"/>
  <c r="AA282" s="1"/>
  <c r="AX281" l="1"/>
  <c r="BA281" s="1"/>
  <c r="BD281" s="1"/>
  <c r="AI282"/>
  <c r="L492" i="7"/>
  <c r="G392" i="12" s="1"/>
  <c r="H392" s="1"/>
  <c r="I392" s="1"/>
  <c r="CG281" i="13"/>
  <c r="AT282" s="1"/>
  <c r="Q281"/>
  <c r="Z282" s="1"/>
  <c r="F492" i="7" s="1"/>
  <c r="K281" i="13"/>
  <c r="N281" s="1"/>
  <c r="CE281"/>
  <c r="CF281"/>
  <c r="AS282" s="1"/>
  <c r="AR282" l="1"/>
  <c r="I282"/>
  <c r="BM282"/>
  <c r="BP282"/>
  <c r="AV282"/>
  <c r="BN282"/>
  <c r="AW282"/>
  <c r="J282"/>
  <c r="BQ282"/>
  <c r="BT282"/>
  <c r="BZ282" s="1"/>
  <c r="BU282"/>
  <c r="CA282" s="1"/>
  <c r="BS282"/>
  <c r="BY282" s="1"/>
  <c r="CJ282"/>
  <c r="CI282"/>
  <c r="CH282"/>
  <c r="J393" i="12"/>
  <c r="BH282" i="13"/>
  <c r="AZ282" l="1"/>
  <c r="BC282" s="1"/>
  <c r="AK283"/>
  <c r="R282"/>
  <c r="AA283" s="1"/>
  <c r="L282"/>
  <c r="O282" s="1"/>
  <c r="BW282"/>
  <c r="CC282"/>
  <c r="I493" i="7"/>
  <c r="K493"/>
  <c r="G493"/>
  <c r="J493"/>
  <c r="H493"/>
  <c r="BX282" i="13"/>
  <c r="CD282"/>
  <c r="S282"/>
  <c r="AB283" s="1"/>
  <c r="M282"/>
  <c r="P282" s="1"/>
  <c r="BO282"/>
  <c r="H282"/>
  <c r="BL282"/>
  <c r="AU282"/>
  <c r="BV282"/>
  <c r="CB282"/>
  <c r="AY282"/>
  <c r="BB282" s="1"/>
  <c r="AJ283"/>
  <c r="CE282" l="1"/>
  <c r="CF282"/>
  <c r="AS283" s="1"/>
  <c r="CG282"/>
  <c r="AT283" s="1"/>
  <c r="AX282"/>
  <c r="BA282" s="1"/>
  <c r="BD282" s="1"/>
  <c r="AI283"/>
  <c r="AR283" s="1"/>
  <c r="Q282"/>
  <c r="Z283" s="1"/>
  <c r="F493" i="7" s="1"/>
  <c r="K282" i="13"/>
  <c r="N282" s="1"/>
  <c r="L493" i="7"/>
  <c r="G393" i="12" s="1"/>
  <c r="H393" s="1"/>
  <c r="I393" s="1"/>
  <c r="I283" i="13" l="1"/>
  <c r="BP283"/>
  <c r="AV283"/>
  <c r="BM283"/>
  <c r="BU283"/>
  <c r="CA283" s="1"/>
  <c r="BT283"/>
  <c r="BZ283" s="1"/>
  <c r="BS283"/>
  <c r="BY283" s="1"/>
  <c r="CJ283"/>
  <c r="CI283"/>
  <c r="CH283"/>
  <c r="J394" i="12"/>
  <c r="AW283" i="13"/>
  <c r="BN283"/>
  <c r="J283"/>
  <c r="BQ283"/>
  <c r="BH283"/>
  <c r="L283" l="1"/>
  <c r="O283" s="1"/>
  <c r="R283"/>
  <c r="AA284" s="1"/>
  <c r="AZ283"/>
  <c r="BC283" s="1"/>
  <c r="AK284"/>
  <c r="BW283"/>
  <c r="CC283"/>
  <c r="I494" i="7"/>
  <c r="H494"/>
  <c r="J494"/>
  <c r="G494"/>
  <c r="K494"/>
  <c r="AY283" i="13"/>
  <c r="BB283" s="1"/>
  <c r="AJ284"/>
  <c r="BO283"/>
  <c r="H283"/>
  <c r="BL283"/>
  <c r="AU283"/>
  <c r="M283"/>
  <c r="P283" s="1"/>
  <c r="S283"/>
  <c r="AB284" s="1"/>
  <c r="BV283"/>
  <c r="CB283"/>
  <c r="BX283"/>
  <c r="CD283"/>
  <c r="CG283" l="1"/>
  <c r="AT284" s="1"/>
  <c r="CF283"/>
  <c r="AS284" s="1"/>
  <c r="L494" i="7"/>
  <c r="G394" i="12" s="1"/>
  <c r="H394" s="1"/>
  <c r="I394" s="1"/>
  <c r="CE283" i="13"/>
  <c r="AX283"/>
  <c r="BA283" s="1"/>
  <c r="BD283" s="1"/>
  <c r="AI284"/>
  <c r="Q283"/>
  <c r="Z284" s="1"/>
  <c r="F494" i="7" s="1"/>
  <c r="K283" i="13"/>
  <c r="N283" s="1"/>
  <c r="AR284" l="1"/>
  <c r="BP284"/>
  <c r="BM284"/>
  <c r="AV284"/>
  <c r="I284"/>
  <c r="BS284"/>
  <c r="BY284" s="1"/>
  <c r="BU284"/>
  <c r="CA284" s="1"/>
  <c r="BT284"/>
  <c r="BZ284" s="1"/>
  <c r="CJ284"/>
  <c r="CI284"/>
  <c r="CH284"/>
  <c r="J395" i="12"/>
  <c r="BH284" i="13"/>
  <c r="BN284"/>
  <c r="J284"/>
  <c r="AW284"/>
  <c r="BQ284"/>
  <c r="H284" l="1"/>
  <c r="BO284"/>
  <c r="AU284"/>
  <c r="BL284"/>
  <c r="BW284"/>
  <c r="CC284"/>
  <c r="AY284"/>
  <c r="BB284" s="1"/>
  <c r="AJ285"/>
  <c r="G495" i="7"/>
  <c r="I495"/>
  <c r="H495"/>
  <c r="K495"/>
  <c r="J495"/>
  <c r="BV284" i="13"/>
  <c r="CB284"/>
  <c r="M284"/>
  <c r="P284" s="1"/>
  <c r="S284"/>
  <c r="AB285" s="1"/>
  <c r="AZ284"/>
  <c r="BC284" s="1"/>
  <c r="AK285"/>
  <c r="BX284"/>
  <c r="CD284"/>
  <c r="R284"/>
  <c r="AA285" s="1"/>
  <c r="L284"/>
  <c r="O284" s="1"/>
  <c r="CE284" l="1"/>
  <c r="CG284"/>
  <c r="AT285" s="1"/>
  <c r="L495" i="7"/>
  <c r="G395" i="12" s="1"/>
  <c r="H395" s="1"/>
  <c r="I395" s="1"/>
  <c r="AX284" i="13"/>
  <c r="BA284" s="1"/>
  <c r="BD284" s="1"/>
  <c r="AI285"/>
  <c r="AR285" s="1"/>
  <c r="CF284"/>
  <c r="AS285" s="1"/>
  <c r="Q284"/>
  <c r="Z285" s="1"/>
  <c r="F495" i="7" s="1"/>
  <c r="K284" i="13"/>
  <c r="N284" s="1"/>
  <c r="BP285" l="1"/>
  <c r="BM285"/>
  <c r="AV285"/>
  <c r="I285"/>
  <c r="BQ285"/>
  <c r="AW285"/>
  <c r="BN285"/>
  <c r="J285"/>
  <c r="BH285"/>
  <c r="BT285"/>
  <c r="BZ285" s="1"/>
  <c r="BS285"/>
  <c r="BY285" s="1"/>
  <c r="BU285"/>
  <c r="CA285" s="1"/>
  <c r="CJ285"/>
  <c r="CI285"/>
  <c r="CH285"/>
  <c r="J396" i="12"/>
  <c r="BW285" i="13" l="1"/>
  <c r="CC285"/>
  <c r="BL285"/>
  <c r="BO285"/>
  <c r="AU285"/>
  <c r="H285"/>
  <c r="BV285"/>
  <c r="CB285"/>
  <c r="AZ285"/>
  <c r="BC285" s="1"/>
  <c r="AK286"/>
  <c r="AY285"/>
  <c r="BB285" s="1"/>
  <c r="AJ286"/>
  <c r="BX285"/>
  <c r="CD285"/>
  <c r="G496" i="7"/>
  <c r="K496"/>
  <c r="I496"/>
  <c r="J496"/>
  <c r="H496"/>
  <c r="M285" i="13"/>
  <c r="P285" s="1"/>
  <c r="S285"/>
  <c r="AB286" s="1"/>
  <c r="L285"/>
  <c r="O285" s="1"/>
  <c r="R285"/>
  <c r="AA286" s="1"/>
  <c r="CF285" l="1"/>
  <c r="AS286" s="1"/>
  <c r="CE285"/>
  <c r="L496" i="7"/>
  <c r="G396" i="12" s="1"/>
  <c r="H396" s="1"/>
  <c r="I396" s="1"/>
  <c r="AX285" i="13"/>
  <c r="BA285" s="1"/>
  <c r="BD285" s="1"/>
  <c r="AI286"/>
  <c r="Q285"/>
  <c r="Z286" s="1"/>
  <c r="F496" i="7" s="1"/>
  <c r="K285" i="13"/>
  <c r="N285" s="1"/>
  <c r="CG285"/>
  <c r="AT286" s="1"/>
  <c r="AR286" l="1"/>
  <c r="BQ286"/>
  <c r="BN286"/>
  <c r="AW286"/>
  <c r="J286"/>
  <c r="BU286"/>
  <c r="CA286" s="1"/>
  <c r="BT286"/>
  <c r="BZ286" s="1"/>
  <c r="BS286"/>
  <c r="BY286" s="1"/>
  <c r="CJ286"/>
  <c r="CI286"/>
  <c r="CH286"/>
  <c r="J397" i="12"/>
  <c r="BM286" i="13"/>
  <c r="BP286"/>
  <c r="AV286"/>
  <c r="I286"/>
  <c r="BH286"/>
  <c r="BW286" l="1"/>
  <c r="CC286"/>
  <c r="BX286"/>
  <c r="CD286"/>
  <c r="AY286"/>
  <c r="BB286" s="1"/>
  <c r="AJ287"/>
  <c r="BO286"/>
  <c r="H286"/>
  <c r="AU286"/>
  <c r="BL286"/>
  <c r="J497" i="7"/>
  <c r="K497"/>
  <c r="I497"/>
  <c r="G497"/>
  <c r="H497"/>
  <c r="R286" i="13"/>
  <c r="AA287" s="1"/>
  <c r="L286"/>
  <c r="O286" s="1"/>
  <c r="BV286"/>
  <c r="CB286"/>
  <c r="AZ286"/>
  <c r="BC286" s="1"/>
  <c r="AK287"/>
  <c r="S286"/>
  <c r="AB287" s="1"/>
  <c r="M286"/>
  <c r="P286" s="1"/>
  <c r="CE286" l="1"/>
  <c r="AX286"/>
  <c r="BA286" s="1"/>
  <c r="BD286" s="1"/>
  <c r="AI287"/>
  <c r="CF286"/>
  <c r="AS287" s="1"/>
  <c r="L497" i="7"/>
  <c r="G397" i="12" s="1"/>
  <c r="H397" s="1"/>
  <c r="I397" s="1"/>
  <c r="K286" i="13"/>
  <c r="N286" s="1"/>
  <c r="Q286"/>
  <c r="Z287" s="1"/>
  <c r="F497" i="7" s="1"/>
  <c r="CG286" i="13"/>
  <c r="AT287" s="1"/>
  <c r="AR287" l="1"/>
  <c r="BP287"/>
  <c r="AV287"/>
  <c r="BM287"/>
  <c r="I287"/>
  <c r="BN287"/>
  <c r="AW287"/>
  <c r="J287"/>
  <c r="BQ287"/>
  <c r="BH287"/>
  <c r="BS287"/>
  <c r="BY287" s="1"/>
  <c r="BU287"/>
  <c r="CA287" s="1"/>
  <c r="BT287"/>
  <c r="BZ287" s="1"/>
  <c r="CJ287"/>
  <c r="CI287"/>
  <c r="CH287"/>
  <c r="J398" i="12"/>
  <c r="AZ287" i="13" l="1"/>
  <c r="BC287" s="1"/>
  <c r="AK288"/>
  <c r="BX287"/>
  <c r="CD287"/>
  <c r="H287"/>
  <c r="AU287"/>
  <c r="BO287"/>
  <c r="BL287"/>
  <c r="AY287"/>
  <c r="BB287" s="1"/>
  <c r="AJ288"/>
  <c r="BW287"/>
  <c r="CC287"/>
  <c r="BV287"/>
  <c r="CB287"/>
  <c r="S287"/>
  <c r="AB288" s="1"/>
  <c r="M287"/>
  <c r="P287" s="1"/>
  <c r="H498" i="7"/>
  <c r="G498"/>
  <c r="I498"/>
  <c r="J498"/>
  <c r="K498"/>
  <c r="R287" i="13"/>
  <c r="AA288" s="1"/>
  <c r="L287"/>
  <c r="O287" s="1"/>
  <c r="CF287" l="1"/>
  <c r="AS288" s="1"/>
  <c r="AX287"/>
  <c r="BA287" s="1"/>
  <c r="BD287" s="1"/>
  <c r="AI288"/>
  <c r="K287"/>
  <c r="N287" s="1"/>
  <c r="Q287"/>
  <c r="Z288" s="1"/>
  <c r="F498" i="7" s="1"/>
  <c r="CE287" i="13"/>
  <c r="L498" i="7"/>
  <c r="G398" i="12" s="1"/>
  <c r="H398" s="1"/>
  <c r="I398" s="1"/>
  <c r="CG287" i="13"/>
  <c r="AT288" s="1"/>
  <c r="AR288" l="1"/>
  <c r="BQ288"/>
  <c r="AW288"/>
  <c r="J288"/>
  <c r="BN288"/>
  <c r="BP288"/>
  <c r="AV288"/>
  <c r="BM288"/>
  <c r="I288"/>
  <c r="BU288"/>
  <c r="CA288" s="1"/>
  <c r="BT288"/>
  <c r="BZ288" s="1"/>
  <c r="BS288"/>
  <c r="BY288" s="1"/>
  <c r="CJ288"/>
  <c r="CI288"/>
  <c r="CH288"/>
  <c r="J399" i="12"/>
  <c r="BH288" i="13"/>
  <c r="BO288" l="1"/>
  <c r="AU288"/>
  <c r="H288"/>
  <c r="BL288"/>
  <c r="BV288"/>
  <c r="CB288"/>
  <c r="AZ288"/>
  <c r="BC288" s="1"/>
  <c r="AK289"/>
  <c r="I499" i="7"/>
  <c r="H499"/>
  <c r="J499"/>
  <c r="K499"/>
  <c r="G499"/>
  <c r="BW288" i="13"/>
  <c r="CC288"/>
  <c r="AY288"/>
  <c r="BB288" s="1"/>
  <c r="AJ289"/>
  <c r="S288"/>
  <c r="AB289" s="1"/>
  <c r="M288"/>
  <c r="P288" s="1"/>
  <c r="BX288"/>
  <c r="CD288"/>
  <c r="L288"/>
  <c r="O288" s="1"/>
  <c r="R288"/>
  <c r="AA289" s="1"/>
  <c r="CF288" l="1"/>
  <c r="AS289" s="1"/>
  <c r="L499" i="7"/>
  <c r="G399" i="12" s="1"/>
  <c r="H399" s="1"/>
  <c r="I399" s="1"/>
  <c r="Q288" i="13"/>
  <c r="Z289" s="1"/>
  <c r="F499" i="7" s="1"/>
  <c r="K288" i="13"/>
  <c r="N288" s="1"/>
  <c r="CE288"/>
  <c r="CG288"/>
  <c r="AT289" s="1"/>
  <c r="AX288"/>
  <c r="BA288" s="1"/>
  <c r="BD288" s="1"/>
  <c r="AI289"/>
  <c r="AR289" l="1"/>
  <c r="BS289"/>
  <c r="BY289" s="1"/>
  <c r="BT289"/>
  <c r="BZ289" s="1"/>
  <c r="BU289"/>
  <c r="CA289" s="1"/>
  <c r="CJ289"/>
  <c r="CI289"/>
  <c r="CH289"/>
  <c r="J400" i="12"/>
  <c r="BM289" i="13"/>
  <c r="BP289"/>
  <c r="AV289"/>
  <c r="I289"/>
  <c r="AW289"/>
  <c r="BN289"/>
  <c r="BQ289"/>
  <c r="J289"/>
  <c r="BH289"/>
  <c r="S289" l="1"/>
  <c r="AB290" s="1"/>
  <c r="M289"/>
  <c r="P289" s="1"/>
  <c r="L289"/>
  <c r="O289" s="1"/>
  <c r="R289"/>
  <c r="AA290" s="1"/>
  <c r="BW289"/>
  <c r="CC289"/>
  <c r="I500" i="7"/>
  <c r="K500"/>
  <c r="G500"/>
  <c r="H500"/>
  <c r="J500"/>
  <c r="BV289" i="13"/>
  <c r="CB289"/>
  <c r="AZ289"/>
  <c r="BC289" s="1"/>
  <c r="AK290"/>
  <c r="H289"/>
  <c r="BO289"/>
  <c r="BL289"/>
  <c r="AU289"/>
  <c r="AY289"/>
  <c r="BB289" s="1"/>
  <c r="AJ290"/>
  <c r="BX289"/>
  <c r="CD289"/>
  <c r="CE289" l="1"/>
  <c r="K289"/>
  <c r="N289" s="1"/>
  <c r="Q289"/>
  <c r="Z290" s="1"/>
  <c r="F500" i="7" s="1"/>
  <c r="CF289" i="13"/>
  <c r="AS290" s="1"/>
  <c r="L500" i="7"/>
  <c r="G400" i="12" s="1"/>
  <c r="H400" s="1"/>
  <c r="I400" s="1"/>
  <c r="AX289" i="13"/>
  <c r="BA289" s="1"/>
  <c r="BD289" s="1"/>
  <c r="AI290"/>
  <c r="CG289"/>
  <c r="AT290" s="1"/>
  <c r="AR290" l="1"/>
  <c r="BM290"/>
  <c r="BP290"/>
  <c r="I290"/>
  <c r="AV290"/>
  <c r="BH290"/>
  <c r="BQ290"/>
  <c r="AW290"/>
  <c r="J290"/>
  <c r="BN290"/>
  <c r="BS290"/>
  <c r="BY290" s="1"/>
  <c r="BU290"/>
  <c r="CA290" s="1"/>
  <c r="BT290"/>
  <c r="BZ290" s="1"/>
  <c r="CJ290"/>
  <c r="CI290"/>
  <c r="CH290"/>
  <c r="J401" i="12"/>
  <c r="H290" i="13" l="1"/>
  <c r="BO290"/>
  <c r="BL290"/>
  <c r="AU290"/>
  <c r="AZ290"/>
  <c r="BC290" s="1"/>
  <c r="AK291"/>
  <c r="BW290"/>
  <c r="CC290"/>
  <c r="BV290"/>
  <c r="CB290"/>
  <c r="S290"/>
  <c r="AB291" s="1"/>
  <c r="M290"/>
  <c r="P290" s="1"/>
  <c r="R290"/>
  <c r="AA291" s="1"/>
  <c r="L290"/>
  <c r="O290" s="1"/>
  <c r="BX290"/>
  <c r="CD290"/>
  <c r="J501" i="7"/>
  <c r="K501"/>
  <c r="G501"/>
  <c r="H501"/>
  <c r="I501"/>
  <c r="AY290" i="13"/>
  <c r="BB290" s="1"/>
  <c r="AJ291"/>
  <c r="CG290" l="1"/>
  <c r="AT291" s="1"/>
  <c r="CE290"/>
  <c r="Q290"/>
  <c r="Z291" s="1"/>
  <c r="F501" i="7" s="1"/>
  <c r="K290" i="13"/>
  <c r="N290" s="1"/>
  <c r="L501" i="7"/>
  <c r="G401" i="12" s="1"/>
  <c r="H401" s="1"/>
  <c r="I401" s="1"/>
  <c r="AX290" i="13"/>
  <c r="BA290" s="1"/>
  <c r="BD290" s="1"/>
  <c r="AI291"/>
  <c r="CF290"/>
  <c r="AS291" s="1"/>
  <c r="AR291" l="1"/>
  <c r="BM291"/>
  <c r="AV291"/>
  <c r="BP291"/>
  <c r="I291"/>
  <c r="BH291"/>
  <c r="J291"/>
  <c r="BN291"/>
  <c r="BQ291"/>
  <c r="AW291"/>
  <c r="BS291"/>
  <c r="BY291" s="1"/>
  <c r="BU291"/>
  <c r="CA291" s="1"/>
  <c r="BT291"/>
  <c r="BZ291" s="1"/>
  <c r="CJ291"/>
  <c r="CI291"/>
  <c r="CH291"/>
  <c r="J402" i="12"/>
  <c r="BW291" i="13" l="1"/>
  <c r="CC291"/>
  <c r="AZ291"/>
  <c r="BC291" s="1"/>
  <c r="AK292"/>
  <c r="BV291"/>
  <c r="CB291"/>
  <c r="BO291"/>
  <c r="BL291"/>
  <c r="AU291"/>
  <c r="H291"/>
  <c r="M291"/>
  <c r="P291" s="1"/>
  <c r="S291"/>
  <c r="AB292" s="1"/>
  <c r="J502" i="7"/>
  <c r="I502"/>
  <c r="K502"/>
  <c r="G502"/>
  <c r="H502"/>
  <c r="AY291" i="13"/>
  <c r="BB291" s="1"/>
  <c r="AJ292"/>
  <c r="BX291"/>
  <c r="CD291"/>
  <c r="L291"/>
  <c r="O291" s="1"/>
  <c r="R291"/>
  <c r="AA292" s="1"/>
  <c r="CF291" l="1"/>
  <c r="AS292" s="1"/>
  <c r="CG291"/>
  <c r="AT292" s="1"/>
  <c r="L502" i="7"/>
  <c r="G402" i="12" s="1"/>
  <c r="H402" s="1"/>
  <c r="I402" s="1"/>
  <c r="AX291" i="13"/>
  <c r="BA291" s="1"/>
  <c r="BD291" s="1"/>
  <c r="AI292"/>
  <c r="CE291"/>
  <c r="K291"/>
  <c r="N291" s="1"/>
  <c r="Q291"/>
  <c r="Z292" s="1"/>
  <c r="F502" i="7" s="1"/>
  <c r="AR292" i="13" l="1"/>
  <c r="BN292"/>
  <c r="AW292"/>
  <c r="BQ292"/>
  <c r="J292"/>
  <c r="BT292"/>
  <c r="BZ292" s="1"/>
  <c r="BS292"/>
  <c r="BY292" s="1"/>
  <c r="BU292"/>
  <c r="CA292" s="1"/>
  <c r="CJ292"/>
  <c r="CI292"/>
  <c r="CH292"/>
  <c r="J403" i="12"/>
  <c r="BM292" i="13"/>
  <c r="BP292"/>
  <c r="I292"/>
  <c r="AV292"/>
  <c r="BH292"/>
  <c r="BV292" l="1"/>
  <c r="CB292"/>
  <c r="AZ292"/>
  <c r="BC292" s="1"/>
  <c r="AK293"/>
  <c r="AY292"/>
  <c r="BB292" s="1"/>
  <c r="AJ293"/>
  <c r="K503" i="7"/>
  <c r="I503"/>
  <c r="H503"/>
  <c r="G503"/>
  <c r="J503"/>
  <c r="BO292" i="13"/>
  <c r="BL292"/>
  <c r="AU292"/>
  <c r="H292"/>
  <c r="L292"/>
  <c r="O292" s="1"/>
  <c r="R292"/>
  <c r="AA293" s="1"/>
  <c r="BX292"/>
  <c r="CD292"/>
  <c r="BW292"/>
  <c r="CC292"/>
  <c r="M292"/>
  <c r="P292" s="1"/>
  <c r="S292"/>
  <c r="AB293" s="1"/>
  <c r="CG292" l="1"/>
  <c r="AT293" s="1"/>
  <c r="Q292"/>
  <c r="Z293" s="1"/>
  <c r="F503" i="7" s="1"/>
  <c r="K292" i="13"/>
  <c r="N292" s="1"/>
  <c r="CE292"/>
  <c r="AX292"/>
  <c r="BA292" s="1"/>
  <c r="BD292" s="1"/>
  <c r="AI293"/>
  <c r="L503" i="7"/>
  <c r="G403" i="12" s="1"/>
  <c r="H403" s="1"/>
  <c r="I403" s="1"/>
  <c r="CF292" i="13"/>
  <c r="AS293" s="1"/>
  <c r="AR293" l="1"/>
  <c r="I293"/>
  <c r="BM293"/>
  <c r="BP293"/>
  <c r="AV293"/>
  <c r="BN293"/>
  <c r="J293"/>
  <c r="AW293"/>
  <c r="BQ293"/>
  <c r="BH293"/>
  <c r="BT293"/>
  <c r="BZ293" s="1"/>
  <c r="BS293"/>
  <c r="BY293" s="1"/>
  <c r="BU293"/>
  <c r="CA293" s="1"/>
  <c r="CJ293"/>
  <c r="CI293"/>
  <c r="CH293"/>
  <c r="J404" i="12"/>
  <c r="S293" i="13" l="1"/>
  <c r="AB294" s="1"/>
  <c r="M293"/>
  <c r="P293" s="1"/>
  <c r="BW293"/>
  <c r="CC293"/>
  <c r="BL293"/>
  <c r="BO293"/>
  <c r="H293"/>
  <c r="AU293"/>
  <c r="R293"/>
  <c r="AA294" s="1"/>
  <c r="L293"/>
  <c r="O293" s="1"/>
  <c r="BV293"/>
  <c r="CB293"/>
  <c r="AZ293"/>
  <c r="BC293" s="1"/>
  <c r="AK294"/>
  <c r="BX293"/>
  <c r="CD293"/>
  <c r="J504" i="7"/>
  <c r="K504"/>
  <c r="G504"/>
  <c r="I504"/>
  <c r="H504"/>
  <c r="AY293" i="13"/>
  <c r="BB293" s="1"/>
  <c r="AJ294"/>
  <c r="CG293" l="1"/>
  <c r="AT294" s="1"/>
  <c r="CE293"/>
  <c r="K293"/>
  <c r="N293" s="1"/>
  <c r="Q293"/>
  <c r="Z294" s="1"/>
  <c r="F504" i="7" s="1"/>
  <c r="L504"/>
  <c r="G404" i="12" s="1"/>
  <c r="H404" s="1"/>
  <c r="I404" s="1"/>
  <c r="AX293" i="13"/>
  <c r="BA293" s="1"/>
  <c r="BD293" s="1"/>
  <c r="AI294"/>
  <c r="CF293"/>
  <c r="AS294" s="1"/>
  <c r="AR294" l="1"/>
  <c r="I294"/>
  <c r="BM294"/>
  <c r="BP294"/>
  <c r="AV294"/>
  <c r="BH294"/>
  <c r="J294"/>
  <c r="BQ294"/>
  <c r="AW294"/>
  <c r="BN294"/>
  <c r="BS294"/>
  <c r="BY294" s="1"/>
  <c r="BU294"/>
  <c r="CA294" s="1"/>
  <c r="BT294"/>
  <c r="BZ294" s="1"/>
  <c r="CJ294"/>
  <c r="CI294"/>
  <c r="CH294"/>
  <c r="J405" i="12"/>
  <c r="BV294" i="13" l="1"/>
  <c r="CB294"/>
  <c r="M294"/>
  <c r="P294" s="1"/>
  <c r="S294"/>
  <c r="AB295" s="1"/>
  <c r="AY294"/>
  <c r="BB294" s="1"/>
  <c r="AJ295"/>
  <c r="AZ294"/>
  <c r="BC294" s="1"/>
  <c r="AK295"/>
  <c r="R294"/>
  <c r="AA295" s="1"/>
  <c r="L294"/>
  <c r="O294" s="1"/>
  <c r="BL294"/>
  <c r="BO294"/>
  <c r="AU294"/>
  <c r="H294"/>
  <c r="BX294"/>
  <c r="CD294"/>
  <c r="BW294"/>
  <c r="CC294"/>
  <c r="H505" i="7"/>
  <c r="G505"/>
  <c r="K505"/>
  <c r="I505"/>
  <c r="J505"/>
  <c r="Q294" i="13" l="1"/>
  <c r="Z295" s="1"/>
  <c r="F505" i="7" s="1"/>
  <c r="K294" i="13"/>
  <c r="N294" s="1"/>
  <c r="L505" i="7"/>
  <c r="G405" i="12" s="1"/>
  <c r="H405" s="1"/>
  <c r="I405" s="1"/>
  <c r="AX294" i="13"/>
  <c r="BA294" s="1"/>
  <c r="BD294" s="1"/>
  <c r="AI295"/>
  <c r="CF294"/>
  <c r="AS295" s="1"/>
  <c r="CE294"/>
  <c r="CG294"/>
  <c r="AT295" s="1"/>
  <c r="AR295" l="1"/>
  <c r="BQ295"/>
  <c r="BN295"/>
  <c r="AW295"/>
  <c r="J295"/>
  <c r="I295"/>
  <c r="BM295"/>
  <c r="BP295"/>
  <c r="AV295"/>
  <c r="BH295"/>
  <c r="BS295"/>
  <c r="BY295" s="1"/>
  <c r="BU295"/>
  <c r="CA295" s="1"/>
  <c r="BT295"/>
  <c r="BZ295" s="1"/>
  <c r="CJ295"/>
  <c r="CI295"/>
  <c r="CH295"/>
  <c r="J406" i="12"/>
  <c r="BW295" i="13" l="1"/>
  <c r="CC295"/>
  <c r="BV295"/>
  <c r="CB295"/>
  <c r="BL295"/>
  <c r="BO295"/>
  <c r="AU295"/>
  <c r="H295"/>
  <c r="L295"/>
  <c r="O295" s="1"/>
  <c r="R295"/>
  <c r="AA296" s="1"/>
  <c r="AZ295"/>
  <c r="BC295" s="1"/>
  <c r="AK296"/>
  <c r="BX295"/>
  <c r="CD295"/>
  <c r="J506" i="7"/>
  <c r="G506"/>
  <c r="H506"/>
  <c r="I506"/>
  <c r="K506"/>
  <c r="AY295" i="13"/>
  <c r="BB295" s="1"/>
  <c r="AJ296"/>
  <c r="M295"/>
  <c r="P295" s="1"/>
  <c r="S295"/>
  <c r="AB296" s="1"/>
  <c r="AX295" l="1"/>
  <c r="BA295" s="1"/>
  <c r="BD295" s="1"/>
  <c r="AI296"/>
  <c r="CF295"/>
  <c r="AS296" s="1"/>
  <c r="CG295"/>
  <c r="AT296" s="1"/>
  <c r="L506" i="7"/>
  <c r="G406" i="12" s="1"/>
  <c r="H406" s="1"/>
  <c r="I406" s="1"/>
  <c r="K295" i="13"/>
  <c r="N295" s="1"/>
  <c r="Q295"/>
  <c r="Z296" s="1"/>
  <c r="F506" i="7" s="1"/>
  <c r="CE295" i="13"/>
  <c r="AR296" l="1"/>
  <c r="AW296"/>
  <c r="J296"/>
  <c r="BQ296"/>
  <c r="BN296"/>
  <c r="BH296"/>
  <c r="BM296"/>
  <c r="AV296"/>
  <c r="I296"/>
  <c r="BP296"/>
  <c r="BS296"/>
  <c r="BY296" s="1"/>
  <c r="BU296"/>
  <c r="CA296" s="1"/>
  <c r="BT296"/>
  <c r="BZ296" s="1"/>
  <c r="CJ296"/>
  <c r="CI296"/>
  <c r="CH296"/>
  <c r="J407" i="12"/>
  <c r="BV296" i="13" l="1"/>
  <c r="CB296"/>
  <c r="BX296"/>
  <c r="CD296"/>
  <c r="R296"/>
  <c r="AA297" s="1"/>
  <c r="L296"/>
  <c r="O296" s="1"/>
  <c r="BO296"/>
  <c r="AU296"/>
  <c r="BL296"/>
  <c r="H296"/>
  <c r="AZ296"/>
  <c r="BC296" s="1"/>
  <c r="AK297"/>
  <c r="AY296"/>
  <c r="BB296" s="1"/>
  <c r="AJ297"/>
  <c r="M296"/>
  <c r="P296" s="1"/>
  <c r="S296"/>
  <c r="AB297" s="1"/>
  <c r="BW296"/>
  <c r="CC296"/>
  <c r="G507" i="7"/>
  <c r="J507"/>
  <c r="K507"/>
  <c r="H507"/>
  <c r="I507"/>
  <c r="CG296" i="13" l="1"/>
  <c r="AT297" s="1"/>
  <c r="CF296"/>
  <c r="AS297" s="1"/>
  <c r="CE296"/>
  <c r="AX296"/>
  <c r="BA296" s="1"/>
  <c r="BD296" s="1"/>
  <c r="AI297"/>
  <c r="Q296"/>
  <c r="Z297" s="1"/>
  <c r="F507" i="7" s="1"/>
  <c r="K296" i="13"/>
  <c r="N296" s="1"/>
  <c r="L507" i="7"/>
  <c r="G407" i="12" s="1"/>
  <c r="H407" s="1"/>
  <c r="I407" s="1"/>
  <c r="AR297" i="13" l="1"/>
  <c r="BN297"/>
  <c r="BQ297"/>
  <c r="AW297"/>
  <c r="J297"/>
  <c r="BH297"/>
  <c r="I297"/>
  <c r="BM297"/>
  <c r="BP297"/>
  <c r="AV297"/>
  <c r="BT297"/>
  <c r="BZ297" s="1"/>
  <c r="BS297"/>
  <c r="BY297" s="1"/>
  <c r="BU297"/>
  <c r="CA297" s="1"/>
  <c r="CJ297"/>
  <c r="CI297"/>
  <c r="CH297"/>
  <c r="J408" i="12"/>
  <c r="BV297" i="13" l="1"/>
  <c r="CB297"/>
  <c r="AY297"/>
  <c r="BB297" s="1"/>
  <c r="AJ298"/>
  <c r="BX297"/>
  <c r="CD297"/>
  <c r="BW297"/>
  <c r="CC297"/>
  <c r="R297"/>
  <c r="AA298" s="1"/>
  <c r="L297"/>
  <c r="O297" s="1"/>
  <c r="AZ297"/>
  <c r="BC297" s="1"/>
  <c r="AK298"/>
  <c r="J508" i="7"/>
  <c r="K508"/>
  <c r="H508"/>
  <c r="I508"/>
  <c r="G508"/>
  <c r="BL297" i="13"/>
  <c r="AU297"/>
  <c r="H297"/>
  <c r="BO297"/>
  <c r="S297"/>
  <c r="AB298" s="1"/>
  <c r="M297"/>
  <c r="P297" s="1"/>
  <c r="AT298" l="1"/>
  <c r="CF297"/>
  <c r="AS298" s="1"/>
  <c r="CG297"/>
  <c r="CE297"/>
  <c r="K297"/>
  <c r="N297" s="1"/>
  <c r="Q297"/>
  <c r="Z298" s="1"/>
  <c r="F508" i="7" s="1"/>
  <c r="L508"/>
  <c r="G408" i="12" s="1"/>
  <c r="H408" s="1"/>
  <c r="I408" s="1"/>
  <c r="AX297" i="13"/>
  <c r="BA297" s="1"/>
  <c r="BD297" s="1"/>
  <c r="AI298"/>
  <c r="AR298" l="1"/>
  <c r="BS298"/>
  <c r="BY298" s="1"/>
  <c r="BT298"/>
  <c r="BZ298" s="1"/>
  <c r="BU298"/>
  <c r="CA298" s="1"/>
  <c r="CJ298"/>
  <c r="CI298"/>
  <c r="CH298"/>
  <c r="J409" i="12"/>
  <c r="I298" i="13"/>
  <c r="BP298"/>
  <c r="AV298"/>
  <c r="BM298"/>
  <c r="BH298"/>
  <c r="BQ298"/>
  <c r="J298"/>
  <c r="AW298"/>
  <c r="BN298"/>
  <c r="AY298" l="1"/>
  <c r="BB298" s="1"/>
  <c r="AJ299"/>
  <c r="G509" i="7"/>
  <c r="K509"/>
  <c r="H509"/>
  <c r="J509"/>
  <c r="I509"/>
  <c r="BW298" i="13"/>
  <c r="CC298"/>
  <c r="BV298"/>
  <c r="CB298"/>
  <c r="H298"/>
  <c r="BL298"/>
  <c r="BO298"/>
  <c r="AU298"/>
  <c r="M298"/>
  <c r="P298" s="1"/>
  <c r="S298"/>
  <c r="AB299" s="1"/>
  <c r="BX298"/>
  <c r="CD298"/>
  <c r="AZ298"/>
  <c r="BC298" s="1"/>
  <c r="AK299"/>
  <c r="L298"/>
  <c r="O298" s="1"/>
  <c r="R298"/>
  <c r="AA299" s="1"/>
  <c r="CG298" l="1"/>
  <c r="AT299" s="1"/>
  <c r="CE298"/>
  <c r="CF298"/>
  <c r="AS299" s="1"/>
  <c r="Q298"/>
  <c r="Z299" s="1"/>
  <c r="F509" i="7" s="1"/>
  <c r="K298" i="13"/>
  <c r="N298" s="1"/>
  <c r="AX298"/>
  <c r="BA298" s="1"/>
  <c r="BD298" s="1"/>
  <c r="AI299"/>
  <c r="L509" i="7"/>
  <c r="G409" i="12" s="1"/>
  <c r="H409" s="1"/>
  <c r="I409" s="1"/>
  <c r="AR299" i="13" l="1"/>
  <c r="BH299"/>
  <c r="BM299"/>
  <c r="BP299"/>
  <c r="I299"/>
  <c r="AV299"/>
  <c r="BU299"/>
  <c r="CA299" s="1"/>
  <c r="BT299"/>
  <c r="BZ299" s="1"/>
  <c r="BS299"/>
  <c r="BY299" s="1"/>
  <c r="CJ299"/>
  <c r="CI299"/>
  <c r="CH299"/>
  <c r="J410" i="12"/>
  <c r="BN299" i="13"/>
  <c r="J299"/>
  <c r="AW299"/>
  <c r="BQ299"/>
  <c r="BV299" l="1"/>
  <c r="CB299"/>
  <c r="J510" i="7"/>
  <c r="H510"/>
  <c r="G510"/>
  <c r="K510"/>
  <c r="I510"/>
  <c r="M299" i="13"/>
  <c r="P299" s="1"/>
  <c r="S299"/>
  <c r="AB300" s="1"/>
  <c r="BW299"/>
  <c r="CC299"/>
  <c r="BX299"/>
  <c r="CD299"/>
  <c r="L299"/>
  <c r="O299" s="1"/>
  <c r="R299"/>
  <c r="AA300" s="1"/>
  <c r="H299"/>
  <c r="BO299"/>
  <c r="AU299"/>
  <c r="BL299"/>
  <c r="AZ299"/>
  <c r="BC299" s="1"/>
  <c r="AK300"/>
  <c r="AY299"/>
  <c r="BB299" s="1"/>
  <c r="AJ300"/>
  <c r="K299" l="1"/>
  <c r="N299" s="1"/>
  <c r="Q299"/>
  <c r="Z300" s="1"/>
  <c r="F510" i="7" s="1"/>
  <c r="CE299" i="13"/>
  <c r="CG299"/>
  <c r="AT300" s="1"/>
  <c r="L510" i="7"/>
  <c r="G410" i="12" s="1"/>
  <c r="H410" s="1"/>
  <c r="I410" s="1"/>
  <c r="AX299" i="13"/>
  <c r="BA299" s="1"/>
  <c r="BD299" s="1"/>
  <c r="AI300"/>
  <c r="AR300" s="1"/>
  <c r="CF299"/>
  <c r="AS300" s="1"/>
  <c r="BM300" l="1"/>
  <c r="BP300"/>
  <c r="I300"/>
  <c r="AV300"/>
  <c r="BQ300"/>
  <c r="J300"/>
  <c r="BN300"/>
  <c r="AW300"/>
  <c r="BU300"/>
  <c r="CA300" s="1"/>
  <c r="BT300"/>
  <c r="BZ300" s="1"/>
  <c r="BS300"/>
  <c r="BY300" s="1"/>
  <c r="CJ300"/>
  <c r="CI300"/>
  <c r="CH300"/>
  <c r="J411" i="12"/>
  <c r="BH300" i="13"/>
  <c r="H511" i="7" l="1"/>
  <c r="I511"/>
  <c r="K511"/>
  <c r="G511"/>
  <c r="J511"/>
  <c r="BV300" i="13"/>
  <c r="CB300"/>
  <c r="BX300"/>
  <c r="CD300"/>
  <c r="BO300"/>
  <c r="H300"/>
  <c r="AU300"/>
  <c r="BL300"/>
  <c r="BW300"/>
  <c r="CC300"/>
  <c r="M300"/>
  <c r="P300" s="1"/>
  <c r="S300"/>
  <c r="AB301" s="1"/>
  <c r="R300"/>
  <c r="AA301" s="1"/>
  <c r="L300"/>
  <c r="O300" s="1"/>
  <c r="AZ300"/>
  <c r="BC300" s="1"/>
  <c r="AK301"/>
  <c r="AY300"/>
  <c r="BB300" s="1"/>
  <c r="AJ301"/>
  <c r="AX300" l="1"/>
  <c r="BA300" s="1"/>
  <c r="BD300" s="1"/>
  <c r="AI301"/>
  <c r="L511" i="7"/>
  <c r="G411" i="12" s="1"/>
  <c r="H411" s="1"/>
  <c r="I411" s="1"/>
  <c r="CG300" i="13"/>
  <c r="AT301" s="1"/>
  <c r="Q300"/>
  <c r="Z301" s="1"/>
  <c r="F511" i="7" s="1"/>
  <c r="K300" i="13"/>
  <c r="N300" s="1"/>
  <c r="CF300"/>
  <c r="AS301" s="1"/>
  <c r="CE300"/>
  <c r="AR301" l="1"/>
  <c r="J301"/>
  <c r="AW301"/>
  <c r="BQ301"/>
  <c r="BN301"/>
  <c r="AV301"/>
  <c r="BP301"/>
  <c r="I301"/>
  <c r="BM301"/>
  <c r="BH301"/>
  <c r="BT301"/>
  <c r="BZ301" s="1"/>
  <c r="BU301"/>
  <c r="CA301" s="1"/>
  <c r="BS301"/>
  <c r="BY301" s="1"/>
  <c r="CJ301"/>
  <c r="CI301"/>
  <c r="CH301"/>
  <c r="J412" i="12"/>
  <c r="AZ301" i="13" l="1"/>
  <c r="BC301" s="1"/>
  <c r="AK302"/>
  <c r="BV301"/>
  <c r="CB301"/>
  <c r="BX301"/>
  <c r="CD301"/>
  <c r="BW301"/>
  <c r="CC301"/>
  <c r="H301"/>
  <c r="AU301"/>
  <c r="BO301"/>
  <c r="BL301"/>
  <c r="AY301"/>
  <c r="BB301" s="1"/>
  <c r="AJ302"/>
  <c r="S301"/>
  <c r="AB302" s="1"/>
  <c r="M301"/>
  <c r="P301" s="1"/>
  <c r="L301"/>
  <c r="O301" s="1"/>
  <c r="R301"/>
  <c r="AA302" s="1"/>
  <c r="G512" i="7"/>
  <c r="J512"/>
  <c r="I512"/>
  <c r="K512"/>
  <c r="H512"/>
  <c r="CE301" i="13" l="1"/>
  <c r="CG301"/>
  <c r="AT302" s="1"/>
  <c r="L512" i="7"/>
  <c r="G412" i="12" s="1"/>
  <c r="H412" s="1"/>
  <c r="I412" s="1"/>
  <c r="Q301" i="13"/>
  <c r="Z302" s="1"/>
  <c r="F512" i="7" s="1"/>
  <c r="K301" i="13"/>
  <c r="N301" s="1"/>
  <c r="AX301"/>
  <c r="BA301" s="1"/>
  <c r="BD301" s="1"/>
  <c r="AI302"/>
  <c r="CF301"/>
  <c r="AS302" s="1"/>
  <c r="AR302" l="1"/>
  <c r="I302"/>
  <c r="BP302"/>
  <c r="AV302"/>
  <c r="BM302"/>
  <c r="BN302"/>
  <c r="AW302"/>
  <c r="J302"/>
  <c r="BQ302"/>
  <c r="BH302"/>
  <c r="BU302"/>
  <c r="CA302" s="1"/>
  <c r="BT302"/>
  <c r="BZ302" s="1"/>
  <c r="BS302"/>
  <c r="BY302" s="1"/>
  <c r="CJ302"/>
  <c r="CI302"/>
  <c r="CH302"/>
  <c r="J413" i="12"/>
  <c r="H302" i="13" l="1"/>
  <c r="BO302"/>
  <c r="BL302"/>
  <c r="AU302"/>
  <c r="BV302"/>
  <c r="CB302"/>
  <c r="R302"/>
  <c r="AA303" s="1"/>
  <c r="L302"/>
  <c r="O302" s="1"/>
  <c r="BW302"/>
  <c r="CC302"/>
  <c r="K513" i="7"/>
  <c r="G513"/>
  <c r="H513"/>
  <c r="J513"/>
  <c r="I513"/>
  <c r="AZ302" i="13"/>
  <c r="BC302" s="1"/>
  <c r="AK303"/>
  <c r="BX302"/>
  <c r="CD302"/>
  <c r="M302"/>
  <c r="P302" s="1"/>
  <c r="S302"/>
  <c r="AB303" s="1"/>
  <c r="AY302"/>
  <c r="BB302" s="1"/>
  <c r="AJ303"/>
  <c r="CG302" l="1"/>
  <c r="AT303" s="1"/>
  <c r="CF302"/>
  <c r="AS303" s="1"/>
  <c r="L513" i="7"/>
  <c r="G413" i="12" s="1"/>
  <c r="H413" s="1"/>
  <c r="I413" s="1"/>
  <c r="Q302" i="13"/>
  <c r="Z303" s="1"/>
  <c r="F513" i="7" s="1"/>
  <c r="K302" i="13"/>
  <c r="N302" s="1"/>
  <c r="AX302"/>
  <c r="BA302" s="1"/>
  <c r="BD302" s="1"/>
  <c r="AI303"/>
  <c r="CE302"/>
  <c r="AR303" l="1"/>
  <c r="BS303"/>
  <c r="BY303" s="1"/>
  <c r="BU303"/>
  <c r="CA303" s="1"/>
  <c r="BT303"/>
  <c r="BZ303" s="1"/>
  <c r="CJ303"/>
  <c r="CI303"/>
  <c r="CH303"/>
  <c r="J414" i="12"/>
  <c r="BM303" i="13"/>
  <c r="AV303"/>
  <c r="I303"/>
  <c r="BP303"/>
  <c r="AW303"/>
  <c r="J303"/>
  <c r="BN303"/>
  <c r="BQ303"/>
  <c r="BH303"/>
  <c r="BX303" l="1"/>
  <c r="CD303"/>
  <c r="AY303"/>
  <c r="BB303" s="1"/>
  <c r="AJ304"/>
  <c r="J514" i="7"/>
  <c r="I514"/>
  <c r="H514"/>
  <c r="K514"/>
  <c r="G514"/>
  <c r="M303" i="13"/>
  <c r="P303" s="1"/>
  <c r="S303"/>
  <c r="AB304" s="1"/>
  <c r="BL303"/>
  <c r="H303"/>
  <c r="AU303"/>
  <c r="BO303"/>
  <c r="BV303"/>
  <c r="CB303"/>
  <c r="AZ303"/>
  <c r="BC303" s="1"/>
  <c r="AK304"/>
  <c r="L303"/>
  <c r="O303" s="1"/>
  <c r="R303"/>
  <c r="AA304" s="1"/>
  <c r="BW303"/>
  <c r="CC303"/>
  <c r="CF303" l="1"/>
  <c r="AS304" s="1"/>
  <c r="L514" i="7"/>
  <c r="G414" i="12" s="1"/>
  <c r="H414" s="1"/>
  <c r="I414" s="1"/>
  <c r="K303" i="13"/>
  <c r="N303" s="1"/>
  <c r="Q303"/>
  <c r="Z304" s="1"/>
  <c r="F514" i="7" s="1"/>
  <c r="CE303" i="13"/>
  <c r="AX303"/>
  <c r="BA303" s="1"/>
  <c r="BD303" s="1"/>
  <c r="AI304"/>
  <c r="CG303"/>
  <c r="AT304" s="1"/>
  <c r="AR304" l="1"/>
  <c r="BU304"/>
  <c r="CA304" s="1"/>
  <c r="BS304"/>
  <c r="BY304" s="1"/>
  <c r="BT304"/>
  <c r="BZ304" s="1"/>
  <c r="CJ304"/>
  <c r="CI304"/>
  <c r="CH304"/>
  <c r="J415" i="12"/>
  <c r="AW304" i="13"/>
  <c r="BN304"/>
  <c r="J304"/>
  <c r="BQ304"/>
  <c r="BM304"/>
  <c r="BP304"/>
  <c r="I304"/>
  <c r="AV304"/>
  <c r="BH304"/>
  <c r="K515" i="7" l="1"/>
  <c r="I515"/>
  <c r="J515"/>
  <c r="G515"/>
  <c r="H515"/>
  <c r="H304" i="13"/>
  <c r="AU304"/>
  <c r="BO304"/>
  <c r="BL304"/>
  <c r="AZ304"/>
  <c r="BC304" s="1"/>
  <c r="AK305"/>
  <c r="BW304"/>
  <c r="CC304"/>
  <c r="AY304"/>
  <c r="BB304" s="1"/>
  <c r="AJ305"/>
  <c r="BV304"/>
  <c r="CB304"/>
  <c r="R304"/>
  <c r="AA305" s="1"/>
  <c r="L304"/>
  <c r="O304" s="1"/>
  <c r="M304"/>
  <c r="P304" s="1"/>
  <c r="S304"/>
  <c r="AB305" s="1"/>
  <c r="BX304"/>
  <c r="CD304"/>
  <c r="CG304" l="1"/>
  <c r="AT305" s="1"/>
  <c r="CE304"/>
  <c r="CF304"/>
  <c r="AS305" s="1"/>
  <c r="L515" i="7"/>
  <c r="G415" i="12" s="1"/>
  <c r="H415" s="1"/>
  <c r="I415" s="1"/>
  <c r="Q304" i="13"/>
  <c r="Z305" s="1"/>
  <c r="F515" i="7" s="1"/>
  <c r="K304" i="13"/>
  <c r="N304" s="1"/>
  <c r="AX304"/>
  <c r="BA304" s="1"/>
  <c r="BD304" s="1"/>
  <c r="AI305"/>
  <c r="AR305" l="1"/>
  <c r="J305"/>
  <c r="BN305"/>
  <c r="BQ305"/>
  <c r="AW305"/>
  <c r="BT305"/>
  <c r="BZ305" s="1"/>
  <c r="BU305"/>
  <c r="CA305" s="1"/>
  <c r="BS305"/>
  <c r="BY305" s="1"/>
  <c r="CJ305"/>
  <c r="CI305"/>
  <c r="CH305"/>
  <c r="J416" i="12"/>
  <c r="BH305" i="13"/>
  <c r="I305"/>
  <c r="BM305"/>
  <c r="BP305"/>
  <c r="AV305"/>
  <c r="L305" l="1"/>
  <c r="O305" s="1"/>
  <c r="R305"/>
  <c r="AA306" s="1"/>
  <c r="AY305"/>
  <c r="BB305" s="1"/>
  <c r="AJ306"/>
  <c r="I516" i="7"/>
  <c r="J516"/>
  <c r="G516"/>
  <c r="H516"/>
  <c r="K516"/>
  <c r="BW305" i="13"/>
  <c r="CC305"/>
  <c r="H305"/>
  <c r="AU305"/>
  <c r="BL305"/>
  <c r="BO305"/>
  <c r="M305"/>
  <c r="P305" s="1"/>
  <c r="S305"/>
  <c r="AB306" s="1"/>
  <c r="BV305"/>
  <c r="CB305"/>
  <c r="BX305"/>
  <c r="CD305"/>
  <c r="AZ305"/>
  <c r="BC305" s="1"/>
  <c r="AK306"/>
  <c r="CE305" l="1"/>
  <c r="CG305"/>
  <c r="AT306" s="1"/>
  <c r="Q305"/>
  <c r="Z306" s="1"/>
  <c r="F516" i="7" s="1"/>
  <c r="K305" i="13"/>
  <c r="N305" s="1"/>
  <c r="AX305"/>
  <c r="BA305" s="1"/>
  <c r="BD305" s="1"/>
  <c r="AI306"/>
  <c r="L516" i="7"/>
  <c r="G416" i="12" s="1"/>
  <c r="H416" s="1"/>
  <c r="I416" s="1"/>
  <c r="CF305" i="13"/>
  <c r="AS306" s="1"/>
  <c r="AR306" l="1"/>
  <c r="BM306"/>
  <c r="BP306"/>
  <c r="I306"/>
  <c r="AV306"/>
  <c r="BH306"/>
  <c r="BS306"/>
  <c r="BY306" s="1"/>
  <c r="BU306"/>
  <c r="CA306" s="1"/>
  <c r="BT306"/>
  <c r="BZ306" s="1"/>
  <c r="CJ306"/>
  <c r="CI306"/>
  <c r="CH306"/>
  <c r="J417" i="12"/>
  <c r="BN306" i="13"/>
  <c r="BQ306"/>
  <c r="J306"/>
  <c r="AW306"/>
  <c r="R306" l="1"/>
  <c r="AA307" s="1"/>
  <c r="L306"/>
  <c r="O306" s="1"/>
  <c r="S306"/>
  <c r="AB307" s="1"/>
  <c r="M306"/>
  <c r="P306" s="1"/>
  <c r="BX306"/>
  <c r="CD306"/>
  <c r="I517" i="7"/>
  <c r="J517"/>
  <c r="K517"/>
  <c r="G517"/>
  <c r="H517"/>
  <c r="AY306" i="13"/>
  <c r="BB306" s="1"/>
  <c r="AJ307"/>
  <c r="AZ306"/>
  <c r="BC306" s="1"/>
  <c r="AK307"/>
  <c r="BW306"/>
  <c r="CC306"/>
  <c r="BV306"/>
  <c r="CB306"/>
  <c r="H306"/>
  <c r="BO306"/>
  <c r="AU306"/>
  <c r="BL306"/>
  <c r="CE306" l="1"/>
  <c r="CF306"/>
  <c r="AS307" s="1"/>
  <c r="AX306"/>
  <c r="BA306" s="1"/>
  <c r="BD306" s="1"/>
  <c r="AI307"/>
  <c r="L517" i="7"/>
  <c r="G417" i="12" s="1"/>
  <c r="H417" s="1"/>
  <c r="I417" s="1"/>
  <c r="K306" i="13"/>
  <c r="N306" s="1"/>
  <c r="Q306"/>
  <c r="Z307" s="1"/>
  <c r="F517" i="7" s="1"/>
  <c r="CG306" i="13"/>
  <c r="AT307" s="1"/>
  <c r="AR307" l="1"/>
  <c r="J307"/>
  <c r="BN307"/>
  <c r="BQ307"/>
  <c r="AW307"/>
  <c r="BU307"/>
  <c r="CA307" s="1"/>
  <c r="BS307"/>
  <c r="BY307" s="1"/>
  <c r="BT307"/>
  <c r="BZ307" s="1"/>
  <c r="CJ307"/>
  <c r="CI307"/>
  <c r="CH307"/>
  <c r="J418" i="12"/>
  <c r="BH307" i="13"/>
  <c r="AV307"/>
  <c r="BM307"/>
  <c r="I307"/>
  <c r="BP307"/>
  <c r="J518" i="7" l="1"/>
  <c r="I518"/>
  <c r="G518"/>
  <c r="H518"/>
  <c r="K518"/>
  <c r="BX307" i="13"/>
  <c r="CD307"/>
  <c r="BO307"/>
  <c r="BL307"/>
  <c r="AU307"/>
  <c r="H307"/>
  <c r="AY307"/>
  <c r="BB307" s="1"/>
  <c r="AJ308"/>
  <c r="AZ307"/>
  <c r="BC307" s="1"/>
  <c r="AK308"/>
  <c r="BW307"/>
  <c r="CC307"/>
  <c r="BV307"/>
  <c r="CB307"/>
  <c r="S307"/>
  <c r="AB308" s="1"/>
  <c r="M307"/>
  <c r="P307" s="1"/>
  <c r="L307"/>
  <c r="O307" s="1"/>
  <c r="R307"/>
  <c r="AA308" s="1"/>
  <c r="CG307" l="1"/>
  <c r="AT308" s="1"/>
  <c r="AX307"/>
  <c r="BA307" s="1"/>
  <c r="BD307" s="1"/>
  <c r="AI308"/>
  <c r="K307"/>
  <c r="N307" s="1"/>
  <c r="Q307"/>
  <c r="Z308" s="1"/>
  <c r="F518" i="7" s="1"/>
  <c r="L518"/>
  <c r="G418" i="12" s="1"/>
  <c r="H418" s="1"/>
  <c r="I418" s="1"/>
  <c r="CE307" i="13"/>
  <c r="CF307"/>
  <c r="AS308" s="1"/>
  <c r="AR308" l="1"/>
  <c r="J308"/>
  <c r="BN308"/>
  <c r="AW308"/>
  <c r="BQ308"/>
  <c r="BP308"/>
  <c r="BM308"/>
  <c r="AV308"/>
  <c r="I308"/>
  <c r="BH308"/>
  <c r="BT308"/>
  <c r="BZ308" s="1"/>
  <c r="BU308"/>
  <c r="CA308" s="1"/>
  <c r="BS308"/>
  <c r="BY308" s="1"/>
  <c r="CJ308"/>
  <c r="CI308"/>
  <c r="CH308"/>
  <c r="J419" i="12"/>
  <c r="BV308" i="13" l="1"/>
  <c r="CB308"/>
  <c r="H308"/>
  <c r="AU308"/>
  <c r="BO308"/>
  <c r="BL308"/>
  <c r="S308"/>
  <c r="AB309" s="1"/>
  <c r="M308"/>
  <c r="P308" s="1"/>
  <c r="AY308"/>
  <c r="BB308" s="1"/>
  <c r="AJ309"/>
  <c r="AZ308"/>
  <c r="BC308" s="1"/>
  <c r="AK309"/>
  <c r="BX308"/>
  <c r="CD308"/>
  <c r="BW308"/>
  <c r="CC308"/>
  <c r="I519" i="7"/>
  <c r="K519"/>
  <c r="G519"/>
  <c r="J519"/>
  <c r="H519"/>
  <c r="R308" i="13"/>
  <c r="AA309" s="1"/>
  <c r="L308"/>
  <c r="O308" s="1"/>
  <c r="CF308" l="1"/>
  <c r="AS309" s="1"/>
  <c r="Q308"/>
  <c r="Z309" s="1"/>
  <c r="F519" i="7" s="1"/>
  <c r="K308" i="13"/>
  <c r="N308" s="1"/>
  <c r="CG308"/>
  <c r="AT309" s="1"/>
  <c r="L519" i="7"/>
  <c r="G419" i="12" s="1"/>
  <c r="H419" s="1"/>
  <c r="I419" s="1"/>
  <c r="AX308" i="13"/>
  <c r="BA308" s="1"/>
  <c r="BD308" s="1"/>
  <c r="AI309"/>
  <c r="CE308"/>
  <c r="AR309" l="1"/>
  <c r="BH309"/>
  <c r="BU309"/>
  <c r="CA309" s="1"/>
  <c r="BS309"/>
  <c r="BY309" s="1"/>
  <c r="BT309"/>
  <c r="BZ309" s="1"/>
  <c r="CJ309"/>
  <c r="CI309"/>
  <c r="CH309"/>
  <c r="J420" i="12"/>
  <c r="I309" i="13"/>
  <c r="BP309"/>
  <c r="AV309"/>
  <c r="BM309"/>
  <c r="BQ309"/>
  <c r="J309"/>
  <c r="AW309"/>
  <c r="BN309"/>
  <c r="M309" l="1"/>
  <c r="P309" s="1"/>
  <c r="S309"/>
  <c r="AB310" s="1"/>
  <c r="BV309"/>
  <c r="CB309"/>
  <c r="BX309"/>
  <c r="CD309"/>
  <c r="BW309"/>
  <c r="CC309"/>
  <c r="BL309"/>
  <c r="H309"/>
  <c r="AU309"/>
  <c r="BO309"/>
  <c r="L309"/>
  <c r="O309" s="1"/>
  <c r="R309"/>
  <c r="AA310" s="1"/>
  <c r="AZ309"/>
  <c r="BC309" s="1"/>
  <c r="AK310"/>
  <c r="AY309"/>
  <c r="BB309" s="1"/>
  <c r="AJ310"/>
  <c r="I520" i="7"/>
  <c r="G520"/>
  <c r="H520"/>
  <c r="J520"/>
  <c r="K520"/>
  <c r="CE309" i="13" l="1"/>
  <c r="CF309"/>
  <c r="AS310" s="1"/>
  <c r="Q309"/>
  <c r="Z310" s="1"/>
  <c r="F520" i="7" s="1"/>
  <c r="K309" i="13"/>
  <c r="N309" s="1"/>
  <c r="CG309"/>
  <c r="AT310" s="1"/>
  <c r="L520" i="7"/>
  <c r="G420" i="12" s="1"/>
  <c r="H420" s="1"/>
  <c r="I420" s="1"/>
  <c r="AX309" i="13"/>
  <c r="BA309" s="1"/>
  <c r="BD309" s="1"/>
  <c r="AI310"/>
  <c r="AR310" l="1"/>
  <c r="BQ310"/>
  <c r="BN310"/>
  <c r="J310"/>
  <c r="AW310"/>
  <c r="BH310"/>
  <c r="BM310"/>
  <c r="I310"/>
  <c r="BP310"/>
  <c r="AV310"/>
  <c r="BS310"/>
  <c r="BY310" s="1"/>
  <c r="BU310"/>
  <c r="CA310" s="1"/>
  <c r="BT310"/>
  <c r="BZ310" s="1"/>
  <c r="CJ310"/>
  <c r="CI310"/>
  <c r="CH310"/>
  <c r="J421" i="12"/>
  <c r="R310" i="13" l="1"/>
  <c r="AA311" s="1"/>
  <c r="L310"/>
  <c r="O310" s="1"/>
  <c r="BW310"/>
  <c r="CC310"/>
  <c r="BV310"/>
  <c r="CB310"/>
  <c r="BL310"/>
  <c r="H310"/>
  <c r="AU310"/>
  <c r="BO310"/>
  <c r="M310"/>
  <c r="P310" s="1"/>
  <c r="S310"/>
  <c r="AB311" s="1"/>
  <c r="BX310"/>
  <c r="CD310"/>
  <c r="AY310"/>
  <c r="BB310" s="1"/>
  <c r="AJ311"/>
  <c r="K521" i="7"/>
  <c r="G521"/>
  <c r="J521"/>
  <c r="H521"/>
  <c r="I521"/>
  <c r="AZ310" i="13"/>
  <c r="BC310" s="1"/>
  <c r="AK311"/>
  <c r="CG310" l="1"/>
  <c r="AT311" s="1"/>
  <c r="AX310"/>
  <c r="BA310" s="1"/>
  <c r="BD310" s="1"/>
  <c r="AI311"/>
  <c r="CE310"/>
  <c r="L521" i="7"/>
  <c r="G421" i="12" s="1"/>
  <c r="H421" s="1"/>
  <c r="I421" s="1"/>
  <c r="K310" i="13"/>
  <c r="N310" s="1"/>
  <c r="Q310"/>
  <c r="Z311" s="1"/>
  <c r="F521" i="7" s="1"/>
  <c r="CF310" i="13"/>
  <c r="AS311" s="1"/>
  <c r="AR311" l="1"/>
  <c r="I311"/>
  <c r="BP311"/>
  <c r="BM311"/>
  <c r="AV311"/>
  <c r="BH311"/>
  <c r="BS311"/>
  <c r="BY311" s="1"/>
  <c r="BU311"/>
  <c r="CA311" s="1"/>
  <c r="BT311"/>
  <c r="BZ311" s="1"/>
  <c r="CJ311"/>
  <c r="CI311"/>
  <c r="CH311"/>
  <c r="J422" i="12"/>
  <c r="J311" i="13"/>
  <c r="BQ311"/>
  <c r="BN311"/>
  <c r="AW311"/>
  <c r="BX311" l="1"/>
  <c r="CD311"/>
  <c r="AZ311"/>
  <c r="BC311" s="1"/>
  <c r="AK312"/>
  <c r="BW311"/>
  <c r="CC311"/>
  <c r="R311"/>
  <c r="AA312" s="1"/>
  <c r="L311"/>
  <c r="O311" s="1"/>
  <c r="H522" i="7"/>
  <c r="K522"/>
  <c r="J522"/>
  <c r="G522"/>
  <c r="I522"/>
  <c r="BV311" i="13"/>
  <c r="CB311"/>
  <c r="BL311"/>
  <c r="AU311"/>
  <c r="BO311"/>
  <c r="H311"/>
  <c r="S311"/>
  <c r="AB312" s="1"/>
  <c r="M311"/>
  <c r="P311" s="1"/>
  <c r="AY311"/>
  <c r="BB311" s="1"/>
  <c r="AJ312"/>
  <c r="CF311" l="1"/>
  <c r="AS312" s="1"/>
  <c r="L522" i="7"/>
  <c r="G422" i="12" s="1"/>
  <c r="H422" s="1"/>
  <c r="I422" s="1"/>
  <c r="AX311" i="13"/>
  <c r="BA311" s="1"/>
  <c r="BD311" s="1"/>
  <c r="AI312"/>
  <c r="CG311"/>
  <c r="AT312" s="1"/>
  <c r="Q311"/>
  <c r="Z312" s="1"/>
  <c r="F522" i="7" s="1"/>
  <c r="K311" i="13"/>
  <c r="N311" s="1"/>
  <c r="CE311"/>
  <c r="AR312" l="1"/>
  <c r="AW312"/>
  <c r="BN312"/>
  <c r="BQ312"/>
  <c r="J312"/>
  <c r="BS312"/>
  <c r="BY312" s="1"/>
  <c r="BT312"/>
  <c r="BZ312" s="1"/>
  <c r="BU312"/>
  <c r="CA312" s="1"/>
  <c r="CJ312"/>
  <c r="CI312"/>
  <c r="CH312"/>
  <c r="J423" i="12"/>
  <c r="BH312" i="13"/>
  <c r="I312"/>
  <c r="BM312"/>
  <c r="BP312"/>
  <c r="AV312"/>
  <c r="BW312" l="1"/>
  <c r="CC312"/>
  <c r="AZ312"/>
  <c r="BC312" s="1"/>
  <c r="AK313"/>
  <c r="K523" i="7"/>
  <c r="J523"/>
  <c r="G523"/>
  <c r="H523"/>
  <c r="I523"/>
  <c r="BX312" i="13"/>
  <c r="CD312"/>
  <c r="BV312"/>
  <c r="CB312"/>
  <c r="AY312"/>
  <c r="BB312" s="1"/>
  <c r="AJ313"/>
  <c r="BL312"/>
  <c r="BO312"/>
  <c r="H312"/>
  <c r="AU312"/>
  <c r="R312"/>
  <c r="AA313" s="1"/>
  <c r="L312"/>
  <c r="O312" s="1"/>
  <c r="M312"/>
  <c r="P312" s="1"/>
  <c r="S312"/>
  <c r="AB313" s="1"/>
  <c r="CE312" l="1"/>
  <c r="AX312"/>
  <c r="BA312" s="1"/>
  <c r="BD312" s="1"/>
  <c r="AI313"/>
  <c r="Q312"/>
  <c r="Z313" s="1"/>
  <c r="F523" i="7" s="1"/>
  <c r="K312" i="13"/>
  <c r="N312" s="1"/>
  <c r="L523" i="7"/>
  <c r="G423" i="12" s="1"/>
  <c r="H423" s="1"/>
  <c r="I423" s="1"/>
  <c r="CF312" i="13"/>
  <c r="AS313" s="1"/>
  <c r="CG312"/>
  <c r="AT313" s="1"/>
  <c r="AR313" l="1"/>
  <c r="AV313"/>
  <c r="I313"/>
  <c r="BP313"/>
  <c r="BM313"/>
  <c r="BQ313"/>
  <c r="AW313"/>
  <c r="BN313"/>
  <c r="J313"/>
  <c r="BT313"/>
  <c r="BZ313" s="1"/>
  <c r="BU313"/>
  <c r="CA313" s="1"/>
  <c r="BS313"/>
  <c r="BY313" s="1"/>
  <c r="CJ313"/>
  <c r="CI313"/>
  <c r="CH313"/>
  <c r="J424" i="12"/>
  <c r="BH313" i="13"/>
  <c r="G524" i="7" l="1"/>
  <c r="I524"/>
  <c r="H524"/>
  <c r="J524"/>
  <c r="K524"/>
  <c r="BV313" i="13"/>
  <c r="CB313"/>
  <c r="BW313"/>
  <c r="CC313"/>
  <c r="BL313"/>
  <c r="H313"/>
  <c r="BO313"/>
  <c r="AU313"/>
  <c r="AZ313"/>
  <c r="BC313" s="1"/>
  <c r="AK314"/>
  <c r="BX313"/>
  <c r="CD313"/>
  <c r="AY313"/>
  <c r="BB313" s="1"/>
  <c r="AJ314"/>
  <c r="R313"/>
  <c r="AA314" s="1"/>
  <c r="L313"/>
  <c r="O313" s="1"/>
  <c r="S313"/>
  <c r="AB314" s="1"/>
  <c r="M313"/>
  <c r="P313" s="1"/>
  <c r="CF313" l="1"/>
  <c r="AS314" s="1"/>
  <c r="AX313"/>
  <c r="BA313" s="1"/>
  <c r="BD313" s="1"/>
  <c r="AI314"/>
  <c r="L524" i="7"/>
  <c r="G424" i="12" s="1"/>
  <c r="H424" s="1"/>
  <c r="I424" s="1"/>
  <c r="Q313" i="13"/>
  <c r="Z314" s="1"/>
  <c r="F524" i="7" s="1"/>
  <c r="K313" i="13"/>
  <c r="N313" s="1"/>
  <c r="CG313"/>
  <c r="AT314" s="1"/>
  <c r="CE313"/>
  <c r="AR314" l="1"/>
  <c r="BT314"/>
  <c r="BZ314" s="1"/>
  <c r="BS314"/>
  <c r="BY314" s="1"/>
  <c r="BU314"/>
  <c r="CA314" s="1"/>
  <c r="CJ314"/>
  <c r="CI314"/>
  <c r="CH314"/>
  <c r="J425" i="12"/>
  <c r="BH314" i="13"/>
  <c r="J314"/>
  <c r="AW314"/>
  <c r="BQ314"/>
  <c r="BN314"/>
  <c r="AV314"/>
  <c r="I314"/>
  <c r="BP314"/>
  <c r="BM314"/>
  <c r="K525" i="7" l="1"/>
  <c r="J525"/>
  <c r="G525"/>
  <c r="I525"/>
  <c r="H525"/>
  <c r="BX314" i="13"/>
  <c r="CD314"/>
  <c r="AY314"/>
  <c r="BB314" s="1"/>
  <c r="AJ315"/>
  <c r="M314"/>
  <c r="P314" s="1"/>
  <c r="S314"/>
  <c r="AB315" s="1"/>
  <c r="AZ314"/>
  <c r="BC314" s="1"/>
  <c r="AK315"/>
  <c r="BW314"/>
  <c r="CC314"/>
  <c r="H314"/>
  <c r="BO314"/>
  <c r="BL314"/>
  <c r="AU314"/>
  <c r="L314"/>
  <c r="O314" s="1"/>
  <c r="R314"/>
  <c r="AA315" s="1"/>
  <c r="BV314"/>
  <c r="CB314"/>
  <c r="CF314" l="1"/>
  <c r="AS315" s="1"/>
  <c r="K314"/>
  <c r="N314" s="1"/>
  <c r="Q314"/>
  <c r="Z315" s="1"/>
  <c r="F525" i="7" s="1"/>
  <c r="AX314" i="13"/>
  <c r="BA314" s="1"/>
  <c r="BD314" s="1"/>
  <c r="AI315"/>
  <c r="L525" i="7"/>
  <c r="G425" i="12" s="1"/>
  <c r="H425" s="1"/>
  <c r="I425" s="1"/>
  <c r="CE314" i="13"/>
  <c r="CG314"/>
  <c r="AT315" s="1"/>
  <c r="AR315" l="1"/>
  <c r="BN315"/>
  <c r="J315"/>
  <c r="BQ315"/>
  <c r="AW315"/>
  <c r="BH315"/>
  <c r="BP315"/>
  <c r="AV315"/>
  <c r="I315"/>
  <c r="BM315"/>
  <c r="BS315"/>
  <c r="BY315" s="1"/>
  <c r="BU315"/>
  <c r="CA315" s="1"/>
  <c r="BT315"/>
  <c r="BZ315" s="1"/>
  <c r="CJ315"/>
  <c r="CI315"/>
  <c r="CH315"/>
  <c r="J426" i="12"/>
  <c r="AY315" i="13" l="1"/>
  <c r="BB315" s="1"/>
  <c r="AJ316"/>
  <c r="M315"/>
  <c r="P315" s="1"/>
  <c r="S315"/>
  <c r="AB316" s="1"/>
  <c r="BW315"/>
  <c r="CC315"/>
  <c r="BV315"/>
  <c r="CB315"/>
  <c r="BL315"/>
  <c r="BO315"/>
  <c r="AU315"/>
  <c r="H315"/>
  <c r="R315"/>
  <c r="AA316" s="1"/>
  <c r="L315"/>
  <c r="O315" s="1"/>
  <c r="BX315"/>
  <c r="CD315"/>
  <c r="J526" i="7"/>
  <c r="I526"/>
  <c r="G526"/>
  <c r="H526"/>
  <c r="K526"/>
  <c r="AZ315" i="13"/>
  <c r="BC315" s="1"/>
  <c r="AK316"/>
  <c r="AT316" l="1"/>
  <c r="CF315"/>
  <c r="AS316" s="1"/>
  <c r="CG315"/>
  <c r="AX315"/>
  <c r="BA315" s="1"/>
  <c r="BD315" s="1"/>
  <c r="AI316"/>
  <c r="L526" i="7"/>
  <c r="G426" i="12" s="1"/>
  <c r="H426" s="1"/>
  <c r="I426" s="1"/>
  <c r="Q315" i="13"/>
  <c r="Z316" s="1"/>
  <c r="F526" i="7" s="1"/>
  <c r="K315" i="13"/>
  <c r="N315" s="1"/>
  <c r="CE315"/>
  <c r="AR316" l="1"/>
  <c r="J316"/>
  <c r="AW316"/>
  <c r="BN316"/>
  <c r="BQ316"/>
  <c r="BM316"/>
  <c r="BP316"/>
  <c r="I316"/>
  <c r="AV316"/>
  <c r="BH316"/>
  <c r="BS316"/>
  <c r="BY316" s="1"/>
  <c r="BU316"/>
  <c r="CA316" s="1"/>
  <c r="BT316"/>
  <c r="BZ316" s="1"/>
  <c r="CJ316"/>
  <c r="CI316"/>
  <c r="CH316"/>
  <c r="J427" i="12"/>
  <c r="BW316" i="13" l="1"/>
  <c r="CC316"/>
  <c r="BV316"/>
  <c r="CB316"/>
  <c r="AZ316"/>
  <c r="BC316" s="1"/>
  <c r="AK317"/>
  <c r="L316"/>
  <c r="O316" s="1"/>
  <c r="R316"/>
  <c r="AA317" s="1"/>
  <c r="S316"/>
  <c r="AB317" s="1"/>
  <c r="M316"/>
  <c r="P316" s="1"/>
  <c r="G527" i="7"/>
  <c r="I527"/>
  <c r="J527"/>
  <c r="K527"/>
  <c r="H527"/>
  <c r="BO316" i="13"/>
  <c r="H316"/>
  <c r="AU316"/>
  <c r="BL316"/>
  <c r="BX316"/>
  <c r="CD316"/>
  <c r="AY316"/>
  <c r="BB316" s="1"/>
  <c r="AJ317"/>
  <c r="CE316" l="1"/>
  <c r="CF316"/>
  <c r="AS317" s="1"/>
  <c r="Q316"/>
  <c r="Z317" s="1"/>
  <c r="F527" i="7" s="1"/>
  <c r="K316" i="13"/>
  <c r="N316" s="1"/>
  <c r="CG316"/>
  <c r="AT317" s="1"/>
  <c r="AX316"/>
  <c r="BA316" s="1"/>
  <c r="BD316" s="1"/>
  <c r="AI317"/>
  <c r="L527" i="7"/>
  <c r="G427" i="12" s="1"/>
  <c r="H427" s="1"/>
  <c r="I427" s="1"/>
  <c r="AR317" i="13" l="1"/>
  <c r="AW317"/>
  <c r="J317"/>
  <c r="BQ317"/>
  <c r="BN317"/>
  <c r="BT317"/>
  <c r="BZ317" s="1"/>
  <c r="BS317"/>
  <c r="BY317" s="1"/>
  <c r="BU317"/>
  <c r="CA317" s="1"/>
  <c r="CJ317"/>
  <c r="CI317"/>
  <c r="CH317"/>
  <c r="J428" i="12"/>
  <c r="BH317" i="13"/>
  <c r="BP317"/>
  <c r="I317"/>
  <c r="BM317"/>
  <c r="AV317"/>
  <c r="AY317" l="1"/>
  <c r="BB317" s="1"/>
  <c r="AJ318"/>
  <c r="AZ317"/>
  <c r="BC317" s="1"/>
  <c r="AK318"/>
  <c r="J528" i="7"/>
  <c r="H528"/>
  <c r="K528"/>
  <c r="I528"/>
  <c r="G528"/>
  <c r="BV317" i="13"/>
  <c r="CB317"/>
  <c r="BW317"/>
  <c r="CC317"/>
  <c r="M317"/>
  <c r="P317" s="1"/>
  <c r="S317"/>
  <c r="AB318" s="1"/>
  <c r="R317"/>
  <c r="AA318" s="1"/>
  <c r="L317"/>
  <c r="O317" s="1"/>
  <c r="BO317"/>
  <c r="AU317"/>
  <c r="BL317"/>
  <c r="H317"/>
  <c r="BX317"/>
  <c r="CD317"/>
  <c r="CE317" l="1"/>
  <c r="CG317"/>
  <c r="AT318" s="1"/>
  <c r="AX317"/>
  <c r="BA317" s="1"/>
  <c r="BD317" s="1"/>
  <c r="AI318"/>
  <c r="Q317"/>
  <c r="Z318" s="1"/>
  <c r="F528" i="7" s="1"/>
  <c r="K317" i="13"/>
  <c r="N317" s="1"/>
  <c r="L528" i="7"/>
  <c r="G428" i="12" s="1"/>
  <c r="H428" s="1"/>
  <c r="I428" s="1"/>
  <c r="CF317" i="13"/>
  <c r="AS318" s="1"/>
  <c r="AR318" l="1"/>
  <c r="BM318"/>
  <c r="I318"/>
  <c r="BP318"/>
  <c r="AV318"/>
  <c r="BN318"/>
  <c r="AW318"/>
  <c r="BQ318"/>
  <c r="J318"/>
  <c r="BU318"/>
  <c r="CA318" s="1"/>
  <c r="BT318"/>
  <c r="BZ318" s="1"/>
  <c r="BS318"/>
  <c r="BY318" s="1"/>
  <c r="CJ318"/>
  <c r="CI318"/>
  <c r="CH318"/>
  <c r="J429" i="12"/>
  <c r="BH318" i="13"/>
  <c r="K529" i="7" l="1"/>
  <c r="J529"/>
  <c r="I529"/>
  <c r="G529"/>
  <c r="H529"/>
  <c r="BO318" i="13"/>
  <c r="H318"/>
  <c r="BL318"/>
  <c r="AU318"/>
  <c r="M318"/>
  <c r="P318" s="1"/>
  <c r="S318"/>
  <c r="AB319" s="1"/>
  <c r="L318"/>
  <c r="O318" s="1"/>
  <c r="R318"/>
  <c r="AA319" s="1"/>
  <c r="BX318"/>
  <c r="CD318"/>
  <c r="BW318"/>
  <c r="CC318"/>
  <c r="BV318"/>
  <c r="CB318"/>
  <c r="AZ318"/>
  <c r="BC318" s="1"/>
  <c r="AK319"/>
  <c r="AY318"/>
  <c r="BB318" s="1"/>
  <c r="AJ319"/>
  <c r="CG318" l="1"/>
  <c r="AT319" s="1"/>
  <c r="CF318"/>
  <c r="AS319" s="1"/>
  <c r="L529" i="7"/>
  <c r="G429" i="12" s="1"/>
  <c r="H429" s="1"/>
  <c r="I429" s="1"/>
  <c r="AX318" i="13"/>
  <c r="BA318" s="1"/>
  <c r="BD318" s="1"/>
  <c r="AI319"/>
  <c r="Q318"/>
  <c r="Z319" s="1"/>
  <c r="F529" i="7" s="1"/>
  <c r="K318" i="13"/>
  <c r="N318" s="1"/>
  <c r="CE318"/>
  <c r="AR319" l="1"/>
  <c r="BS319"/>
  <c r="BY319" s="1"/>
  <c r="BU319"/>
  <c r="CA319" s="1"/>
  <c r="BT319"/>
  <c r="BZ319" s="1"/>
  <c r="CJ319"/>
  <c r="CI319"/>
  <c r="CH319"/>
  <c r="J430" i="12"/>
  <c r="BH319" i="13"/>
  <c r="BM319"/>
  <c r="BP319"/>
  <c r="AV319"/>
  <c r="I319"/>
  <c r="BQ319"/>
  <c r="BN319"/>
  <c r="AW319"/>
  <c r="J319"/>
  <c r="R319" l="1"/>
  <c r="AA320" s="1"/>
  <c r="L319"/>
  <c r="O319" s="1"/>
  <c r="BX319"/>
  <c r="CD319"/>
  <c r="I530" i="7"/>
  <c r="H530"/>
  <c r="G530"/>
  <c r="K530"/>
  <c r="J530"/>
  <c r="M319" i="13"/>
  <c r="P319" s="1"/>
  <c r="S319"/>
  <c r="AB320" s="1"/>
  <c r="AZ319"/>
  <c r="BC319" s="1"/>
  <c r="AK320"/>
  <c r="AY319"/>
  <c r="BB319" s="1"/>
  <c r="AJ320"/>
  <c r="BO319"/>
  <c r="BL319"/>
  <c r="AU319"/>
  <c r="H319"/>
  <c r="BW319"/>
  <c r="CC319"/>
  <c r="BV319"/>
  <c r="CB319"/>
  <c r="CE319" l="1"/>
  <c r="CG319"/>
  <c r="AT320" s="1"/>
  <c r="CF319"/>
  <c r="AS320" s="1"/>
  <c r="AX319"/>
  <c r="BA319" s="1"/>
  <c r="BD319" s="1"/>
  <c r="AI320"/>
  <c r="AR320" s="1"/>
  <c r="K319"/>
  <c r="N319" s="1"/>
  <c r="Q319"/>
  <c r="Z320" s="1"/>
  <c r="F530" i="7" s="1"/>
  <c r="L530"/>
  <c r="G430" i="12" s="1"/>
  <c r="H430" s="1"/>
  <c r="I430" s="1"/>
  <c r="BP320" i="13" l="1"/>
  <c r="I320"/>
  <c r="BM320"/>
  <c r="AV320"/>
  <c r="BH320"/>
  <c r="J320"/>
  <c r="AW320"/>
  <c r="BN320"/>
  <c r="BQ320"/>
  <c r="BU320"/>
  <c r="CA320" s="1"/>
  <c r="BT320"/>
  <c r="BZ320" s="1"/>
  <c r="BS320"/>
  <c r="BY320" s="1"/>
  <c r="CJ320"/>
  <c r="CI320"/>
  <c r="CH320"/>
  <c r="J431" i="12"/>
  <c r="BW320" i="13" l="1"/>
  <c r="CC320"/>
  <c r="AZ320"/>
  <c r="BC320" s="1"/>
  <c r="AK321"/>
  <c r="R320"/>
  <c r="AA321" s="1"/>
  <c r="L320"/>
  <c r="O320" s="1"/>
  <c r="M320"/>
  <c r="P320" s="1"/>
  <c r="S320"/>
  <c r="AB321" s="1"/>
  <c r="H320"/>
  <c r="BO320"/>
  <c r="BL320"/>
  <c r="AU320"/>
  <c r="BV320"/>
  <c r="CB320"/>
  <c r="BX320"/>
  <c r="CD320"/>
  <c r="H531" i="7"/>
  <c r="K531"/>
  <c r="G531"/>
  <c r="I531"/>
  <c r="J531"/>
  <c r="AY320" i="13"/>
  <c r="BB320" s="1"/>
  <c r="AJ321"/>
  <c r="CG320" l="1"/>
  <c r="AT321" s="1"/>
  <c r="CE320"/>
  <c r="L531" i="7"/>
  <c r="G431" i="12" s="1"/>
  <c r="H431" s="1"/>
  <c r="I431" s="1"/>
  <c r="K320" i="13"/>
  <c r="N320" s="1"/>
  <c r="Q320"/>
  <c r="Z321" s="1"/>
  <c r="F531" i="7" s="1"/>
  <c r="CF320" i="13"/>
  <c r="AS321" s="1"/>
  <c r="AX320"/>
  <c r="BA320" s="1"/>
  <c r="BD320" s="1"/>
  <c r="AI321"/>
  <c r="AR321" l="1"/>
  <c r="BP321"/>
  <c r="AV321"/>
  <c r="BM321"/>
  <c r="I321"/>
  <c r="BH321"/>
  <c r="BT321"/>
  <c r="BZ321" s="1"/>
  <c r="BS321"/>
  <c r="BY321" s="1"/>
  <c r="BU321"/>
  <c r="CA321" s="1"/>
  <c r="CJ321"/>
  <c r="CI321"/>
  <c r="CH321"/>
  <c r="J432" i="12"/>
  <c r="AW321" i="13"/>
  <c r="BN321"/>
  <c r="BQ321"/>
  <c r="J321"/>
  <c r="M321" l="1"/>
  <c r="P321" s="1"/>
  <c r="S321"/>
  <c r="AB322" s="1"/>
  <c r="BX321"/>
  <c r="CD321"/>
  <c r="G532" i="7"/>
  <c r="I532"/>
  <c r="K532"/>
  <c r="H532"/>
  <c r="J532"/>
  <c r="BV321" i="13"/>
  <c r="CB321"/>
  <c r="H321"/>
  <c r="AU321"/>
  <c r="BO321"/>
  <c r="BL321"/>
  <c r="BW321"/>
  <c r="CC321"/>
  <c r="AZ321"/>
  <c r="BC321" s="1"/>
  <c r="AK322"/>
  <c r="AY321"/>
  <c r="BB321" s="1"/>
  <c r="AJ322"/>
  <c r="L321"/>
  <c r="O321" s="1"/>
  <c r="R321"/>
  <c r="AA322" s="1"/>
  <c r="CG321" l="1"/>
  <c r="AT322" s="1"/>
  <c r="CF321"/>
  <c r="AS322" s="1"/>
  <c r="AX321"/>
  <c r="BA321" s="1"/>
  <c r="BD321" s="1"/>
  <c r="AI322"/>
  <c r="Q321"/>
  <c r="Z322" s="1"/>
  <c r="F532" i="7" s="1"/>
  <c r="K321" i="13"/>
  <c r="N321" s="1"/>
  <c r="L532" i="7"/>
  <c r="G432" i="12" s="1"/>
  <c r="H432" s="1"/>
  <c r="I432" s="1"/>
  <c r="CE321" i="13"/>
  <c r="AR322" l="1"/>
  <c r="BH322"/>
  <c r="BU322"/>
  <c r="CA322" s="1"/>
  <c r="BT322"/>
  <c r="BZ322" s="1"/>
  <c r="BS322"/>
  <c r="BY322" s="1"/>
  <c r="CJ322"/>
  <c r="CI322"/>
  <c r="CH322"/>
  <c r="J433" i="12"/>
  <c r="AW322" i="13"/>
  <c r="BN322"/>
  <c r="BQ322"/>
  <c r="J322"/>
  <c r="I322"/>
  <c r="AV322"/>
  <c r="BP322"/>
  <c r="BM322"/>
  <c r="AZ322" l="1"/>
  <c r="BC322" s="1"/>
  <c r="AK323"/>
  <c r="AY322"/>
  <c r="BB322" s="1"/>
  <c r="AJ323"/>
  <c r="M322"/>
  <c r="P322" s="1"/>
  <c r="S322"/>
  <c r="AB323" s="1"/>
  <c r="BV322"/>
  <c r="CB322"/>
  <c r="BX322"/>
  <c r="CD322"/>
  <c r="BO322"/>
  <c r="AU322"/>
  <c r="H322"/>
  <c r="BL322"/>
  <c r="R322"/>
  <c r="AA323" s="1"/>
  <c r="L322"/>
  <c r="O322" s="1"/>
  <c r="BW322"/>
  <c r="CC322"/>
  <c r="I533" i="7"/>
  <c r="K533"/>
  <c r="H533"/>
  <c r="G533"/>
  <c r="J533"/>
  <c r="K322" i="13" l="1"/>
  <c r="N322" s="1"/>
  <c r="Q322"/>
  <c r="Z323" s="1"/>
  <c r="F533" i="7" s="1"/>
  <c r="CF322" i="13"/>
  <c r="AS323" s="1"/>
  <c r="L533" i="7"/>
  <c r="G433" i="12" s="1"/>
  <c r="H433" s="1"/>
  <c r="I433" s="1"/>
  <c r="AX322" i="13"/>
  <c r="BA322" s="1"/>
  <c r="BD322" s="1"/>
  <c r="AI323"/>
  <c r="CG322"/>
  <c r="AT323" s="1"/>
  <c r="CE322"/>
  <c r="AR323" l="1"/>
  <c r="J323"/>
  <c r="AW323"/>
  <c r="BN323"/>
  <c r="BQ323"/>
  <c r="BS323"/>
  <c r="BY323" s="1"/>
  <c r="BU323"/>
  <c r="CA323" s="1"/>
  <c r="BT323"/>
  <c r="BZ323" s="1"/>
  <c r="CJ323"/>
  <c r="CI323"/>
  <c r="CH323"/>
  <c r="J434" i="12"/>
  <c r="BM323" i="13"/>
  <c r="AV323"/>
  <c r="I323"/>
  <c r="BP323"/>
  <c r="BH323"/>
  <c r="BO323" l="1"/>
  <c r="H323"/>
  <c r="AU323"/>
  <c r="BL323"/>
  <c r="BX323"/>
  <c r="CD323"/>
  <c r="AZ323"/>
  <c r="BC323" s="1"/>
  <c r="AK324"/>
  <c r="I534" i="7"/>
  <c r="J534"/>
  <c r="K534"/>
  <c r="G534"/>
  <c r="H534"/>
  <c r="AY323" i="13"/>
  <c r="BB323" s="1"/>
  <c r="AJ324"/>
  <c r="S323"/>
  <c r="AB324" s="1"/>
  <c r="M323"/>
  <c r="P323" s="1"/>
  <c r="L323"/>
  <c r="O323" s="1"/>
  <c r="R323"/>
  <c r="AA324" s="1"/>
  <c r="BW323"/>
  <c r="CC323"/>
  <c r="BV323"/>
  <c r="CB323"/>
  <c r="CE323" l="1"/>
  <c r="Q323"/>
  <c r="Z324" s="1"/>
  <c r="F534" i="7" s="1"/>
  <c r="K323" i="13"/>
  <c r="N323" s="1"/>
  <c r="AX323"/>
  <c r="BA323" s="1"/>
  <c r="BD323" s="1"/>
  <c r="AI324"/>
  <c r="AR324" s="1"/>
  <c r="CG323"/>
  <c r="AT324" s="1"/>
  <c r="L534" i="7"/>
  <c r="G434" i="12" s="1"/>
  <c r="H434" s="1"/>
  <c r="I434" s="1"/>
  <c r="CF323" i="13"/>
  <c r="AS324" s="1"/>
  <c r="BU324" l="1"/>
  <c r="CA324" s="1"/>
  <c r="BT324"/>
  <c r="BZ324" s="1"/>
  <c r="BS324"/>
  <c r="BY324" s="1"/>
  <c r="CJ324"/>
  <c r="CI324"/>
  <c r="CH324"/>
  <c r="J435" i="12"/>
  <c r="BP324" i="13"/>
  <c r="I324"/>
  <c r="AV324"/>
  <c r="BM324"/>
  <c r="AW324"/>
  <c r="J324"/>
  <c r="BN324"/>
  <c r="BQ324"/>
  <c r="BH324"/>
  <c r="BW324" l="1"/>
  <c r="CC324"/>
  <c r="BO324"/>
  <c r="BL324"/>
  <c r="AU324"/>
  <c r="H324"/>
  <c r="BV324"/>
  <c r="CB324"/>
  <c r="BX324"/>
  <c r="CD324"/>
  <c r="J535" i="7"/>
  <c r="I535"/>
  <c r="G535"/>
  <c r="H535"/>
  <c r="K535"/>
  <c r="M324" i="13"/>
  <c r="P324" s="1"/>
  <c r="S324"/>
  <c r="AB325" s="1"/>
  <c r="R324"/>
  <c r="AA325" s="1"/>
  <c r="L324"/>
  <c r="O324" s="1"/>
  <c r="AY324"/>
  <c r="BB324" s="1"/>
  <c r="AJ325"/>
  <c r="AZ324"/>
  <c r="BC324" s="1"/>
  <c r="AK325"/>
  <c r="CE324" l="1"/>
  <c r="K324"/>
  <c r="N324" s="1"/>
  <c r="Q324"/>
  <c r="Z325" s="1"/>
  <c r="F535" i="7" s="1"/>
  <c r="L535"/>
  <c r="G435" i="12" s="1"/>
  <c r="H435" s="1"/>
  <c r="I435" s="1"/>
  <c r="CG324" i="13"/>
  <c r="AT325" s="1"/>
  <c r="AX324"/>
  <c r="BA324" s="1"/>
  <c r="BD324" s="1"/>
  <c r="AI325"/>
  <c r="CF324"/>
  <c r="AS325" s="1"/>
  <c r="AR325" l="1"/>
  <c r="BP325"/>
  <c r="I325"/>
  <c r="AV325"/>
  <c r="BM325"/>
  <c r="BQ325"/>
  <c r="J325"/>
  <c r="AW325"/>
  <c r="BN325"/>
  <c r="BT325"/>
  <c r="BZ325" s="1"/>
  <c r="BS325"/>
  <c r="BY325" s="1"/>
  <c r="BU325"/>
  <c r="CA325" s="1"/>
  <c r="CJ325"/>
  <c r="CI325"/>
  <c r="CH325"/>
  <c r="J436" i="12"/>
  <c r="BH325" i="13"/>
  <c r="J536" i="7" l="1"/>
  <c r="K536"/>
  <c r="G536"/>
  <c r="H536"/>
  <c r="I536"/>
  <c r="BV325" i="13"/>
  <c r="CB325"/>
  <c r="BL325"/>
  <c r="BO325"/>
  <c r="AU325"/>
  <c r="H325"/>
  <c r="BW325"/>
  <c r="CC325"/>
  <c r="AZ325"/>
  <c r="BC325" s="1"/>
  <c r="AK326"/>
  <c r="AY325"/>
  <c r="BB325" s="1"/>
  <c r="AJ326"/>
  <c r="BX325"/>
  <c r="CD325"/>
  <c r="M325"/>
  <c r="P325" s="1"/>
  <c r="S325"/>
  <c r="AB326" s="1"/>
  <c r="R325"/>
  <c r="AA326" s="1"/>
  <c r="L325"/>
  <c r="O325" s="1"/>
  <c r="CG325" l="1"/>
  <c r="AT326" s="1"/>
  <c r="CF325"/>
  <c r="AS326" s="1"/>
  <c r="AX325"/>
  <c r="BA325" s="1"/>
  <c r="BD325" s="1"/>
  <c r="AI326"/>
  <c r="K325"/>
  <c r="N325" s="1"/>
  <c r="Q325"/>
  <c r="Z326" s="1"/>
  <c r="F536" i="7" s="1"/>
  <c r="L536"/>
  <c r="G436" i="12" s="1"/>
  <c r="H436" s="1"/>
  <c r="I436" s="1"/>
  <c r="CE325" i="13"/>
  <c r="AR326" l="1"/>
  <c r="BH326"/>
  <c r="BQ326"/>
  <c r="BN326"/>
  <c r="AW326"/>
  <c r="J326"/>
  <c r="I326"/>
  <c r="AV326"/>
  <c r="BM326"/>
  <c r="BP326"/>
  <c r="BU326"/>
  <c r="CA326" s="1"/>
  <c r="BT326"/>
  <c r="BZ326" s="1"/>
  <c r="BS326"/>
  <c r="BY326" s="1"/>
  <c r="CJ326"/>
  <c r="CI326"/>
  <c r="CH326"/>
  <c r="J437" i="12"/>
  <c r="BX326" i="13" l="1"/>
  <c r="CD326"/>
  <c r="R326"/>
  <c r="AA327" s="1"/>
  <c r="L326"/>
  <c r="O326" s="1"/>
  <c r="AY326"/>
  <c r="BB326" s="1"/>
  <c r="AJ327"/>
  <c r="BW326"/>
  <c r="CC326"/>
  <c r="AZ326"/>
  <c r="BC326" s="1"/>
  <c r="AK327"/>
  <c r="BL326"/>
  <c r="H326"/>
  <c r="AU326"/>
  <c r="BO326"/>
  <c r="BV326"/>
  <c r="CB326"/>
  <c r="S326"/>
  <c r="AB327" s="1"/>
  <c r="M326"/>
  <c r="P326" s="1"/>
  <c r="K537" i="7"/>
  <c r="J537"/>
  <c r="H537"/>
  <c r="G537"/>
  <c r="I537"/>
  <c r="CG326" i="13" l="1"/>
  <c r="AT327" s="1"/>
  <c r="CF326"/>
  <c r="AS327" s="1"/>
  <c r="CE326"/>
  <c r="AX326"/>
  <c r="BA326" s="1"/>
  <c r="BD326" s="1"/>
  <c r="AI327"/>
  <c r="Q326"/>
  <c r="Z327" s="1"/>
  <c r="F537" i="7" s="1"/>
  <c r="K326" i="13"/>
  <c r="N326" s="1"/>
  <c r="L537" i="7"/>
  <c r="G437" i="12" s="1"/>
  <c r="H437" s="1"/>
  <c r="I437" s="1"/>
  <c r="AR327" i="13" l="1"/>
  <c r="BP327"/>
  <c r="AV327"/>
  <c r="I327"/>
  <c r="BM327"/>
  <c r="AW327"/>
  <c r="BQ327"/>
  <c r="BN327"/>
  <c r="J327"/>
  <c r="BU327"/>
  <c r="CA327" s="1"/>
  <c r="BT327"/>
  <c r="BZ327" s="1"/>
  <c r="BS327"/>
  <c r="BY327" s="1"/>
  <c r="CJ327"/>
  <c r="CI327"/>
  <c r="CH327"/>
  <c r="J438" i="12"/>
  <c r="BH327" i="13"/>
  <c r="J538" i="7" l="1"/>
  <c r="I538"/>
  <c r="G538"/>
  <c r="H538"/>
  <c r="K538"/>
  <c r="BW327" i="13"/>
  <c r="CC327"/>
  <c r="AY327"/>
  <c r="BB327" s="1"/>
  <c r="AJ328"/>
  <c r="BV327"/>
  <c r="CB327"/>
  <c r="BX327"/>
  <c r="CD327"/>
  <c r="R327"/>
  <c r="AA328" s="1"/>
  <c r="L327"/>
  <c r="O327" s="1"/>
  <c r="H327"/>
  <c r="BL327"/>
  <c r="BO327"/>
  <c r="AU327"/>
  <c r="AZ327"/>
  <c r="BC327" s="1"/>
  <c r="AK328"/>
  <c r="M327"/>
  <c r="P327" s="1"/>
  <c r="S327"/>
  <c r="AB328" s="1"/>
  <c r="CE327" l="1"/>
  <c r="CF327"/>
  <c r="AS328" s="1"/>
  <c r="CG327"/>
  <c r="AT328" s="1"/>
  <c r="K327"/>
  <c r="N327" s="1"/>
  <c r="Q327"/>
  <c r="Z328" s="1"/>
  <c r="F538" i="7" s="1"/>
  <c r="AX327" i="13"/>
  <c r="BA327" s="1"/>
  <c r="BD327" s="1"/>
  <c r="AI328"/>
  <c r="L538" i="7"/>
  <c r="G438" i="12" s="1"/>
  <c r="H438" s="1"/>
  <c r="I438" s="1"/>
  <c r="AR328" i="13" l="1"/>
  <c r="AW328"/>
  <c r="J328"/>
  <c r="BN328"/>
  <c r="BQ328"/>
  <c r="BH328"/>
  <c r="BU328"/>
  <c r="CA328" s="1"/>
  <c r="BT328"/>
  <c r="BZ328" s="1"/>
  <c r="BS328"/>
  <c r="BY328" s="1"/>
  <c r="CJ328"/>
  <c r="CI328"/>
  <c r="CH328"/>
  <c r="J439" i="12"/>
  <c r="BM328" i="13"/>
  <c r="AV328"/>
  <c r="BP328"/>
  <c r="I328"/>
  <c r="M328" l="1"/>
  <c r="P328" s="1"/>
  <c r="S328"/>
  <c r="AB329" s="1"/>
  <c r="L328"/>
  <c r="O328" s="1"/>
  <c r="R328"/>
  <c r="AA329" s="1"/>
  <c r="BO328"/>
  <c r="H328"/>
  <c r="BL328"/>
  <c r="AU328"/>
  <c r="AZ328"/>
  <c r="BC328" s="1"/>
  <c r="AK329"/>
  <c r="BW328"/>
  <c r="CC328"/>
  <c r="AY328"/>
  <c r="BB328" s="1"/>
  <c r="AJ329"/>
  <c r="BV328"/>
  <c r="CB328"/>
  <c r="BX328"/>
  <c r="CD328"/>
  <c r="K539" i="7"/>
  <c r="H539"/>
  <c r="I539"/>
  <c r="G539"/>
  <c r="J539"/>
  <c r="AS329" i="13" l="1"/>
  <c r="CE328"/>
  <c r="CF328"/>
  <c r="K328"/>
  <c r="N328" s="1"/>
  <c r="Q328"/>
  <c r="Z329" s="1"/>
  <c r="F539" i="7" s="1"/>
  <c r="L539"/>
  <c r="G439" i="12" s="1"/>
  <c r="H439" s="1"/>
  <c r="I439" s="1"/>
  <c r="AX328" i="13"/>
  <c r="BA328" s="1"/>
  <c r="BD328" s="1"/>
  <c r="AI329"/>
  <c r="CG328"/>
  <c r="AT329" s="1"/>
  <c r="AR329" l="1"/>
  <c r="BN329"/>
  <c r="BQ329"/>
  <c r="AW329"/>
  <c r="J329"/>
  <c r="BT329"/>
  <c r="BZ329" s="1"/>
  <c r="BU329"/>
  <c r="CA329" s="1"/>
  <c r="BS329"/>
  <c r="BY329" s="1"/>
  <c r="CJ329"/>
  <c r="CI329"/>
  <c r="CH329"/>
  <c r="J440" i="12"/>
  <c r="BH329" i="13"/>
  <c r="I329"/>
  <c r="BP329"/>
  <c r="BM329"/>
  <c r="AV329"/>
  <c r="H540" i="7" l="1"/>
  <c r="J540"/>
  <c r="G540"/>
  <c r="I540"/>
  <c r="K540"/>
  <c r="BX329" i="13"/>
  <c r="CD329"/>
  <c r="BW329"/>
  <c r="CC329"/>
  <c r="AZ329"/>
  <c r="BC329" s="1"/>
  <c r="AK330"/>
  <c r="AY329"/>
  <c r="BB329" s="1"/>
  <c r="AJ330"/>
  <c r="BL329"/>
  <c r="H329"/>
  <c r="AU329"/>
  <c r="BO329"/>
  <c r="R329"/>
  <c r="AA330" s="1"/>
  <c r="L329"/>
  <c r="O329" s="1"/>
  <c r="BV329"/>
  <c r="CB329"/>
  <c r="M329"/>
  <c r="P329" s="1"/>
  <c r="S329"/>
  <c r="AB330" s="1"/>
  <c r="CG329" l="1"/>
  <c r="AT330" s="1"/>
  <c r="K329"/>
  <c r="N329" s="1"/>
  <c r="Q329"/>
  <c r="Z330" s="1"/>
  <c r="F540" i="7" s="1"/>
  <c r="L540"/>
  <c r="G440" i="12" s="1"/>
  <c r="H440" s="1"/>
  <c r="I440" s="1"/>
  <c r="AX329" i="13"/>
  <c r="BA329" s="1"/>
  <c r="BD329" s="1"/>
  <c r="AI330"/>
  <c r="CE329"/>
  <c r="CF329"/>
  <c r="AS330" s="1"/>
  <c r="AR330" l="1"/>
  <c r="BT330"/>
  <c r="BZ330" s="1"/>
  <c r="BS330"/>
  <c r="BY330" s="1"/>
  <c r="BU330"/>
  <c r="CA330" s="1"/>
  <c r="CJ330"/>
  <c r="CI330"/>
  <c r="CH330"/>
  <c r="J441" i="12"/>
  <c r="BH330" i="13"/>
  <c r="BM330"/>
  <c r="BP330"/>
  <c r="AV330"/>
  <c r="I330"/>
  <c r="BQ330"/>
  <c r="J330"/>
  <c r="BN330"/>
  <c r="AW330"/>
  <c r="L330" l="1"/>
  <c r="O330" s="1"/>
  <c r="R330"/>
  <c r="AA331" s="1"/>
  <c r="BV330"/>
  <c r="CB330"/>
  <c r="BX330"/>
  <c r="CD330"/>
  <c r="J541" i="7"/>
  <c r="K541"/>
  <c r="H541"/>
  <c r="G541"/>
  <c r="I541"/>
  <c r="AZ330" i="13"/>
  <c r="BC330" s="1"/>
  <c r="AK331"/>
  <c r="S330"/>
  <c r="AB331" s="1"/>
  <c r="M330"/>
  <c r="P330" s="1"/>
  <c r="AY330"/>
  <c r="BB330" s="1"/>
  <c r="AJ331"/>
  <c r="AU330"/>
  <c r="H330"/>
  <c r="BO330"/>
  <c r="BL330"/>
  <c r="BW330"/>
  <c r="CC330"/>
  <c r="CG330" l="1"/>
  <c r="AT331" s="1"/>
  <c r="AX330"/>
  <c r="BA330" s="1"/>
  <c r="BD330" s="1"/>
  <c r="AI331"/>
  <c r="L541" i="7"/>
  <c r="G441" i="12" s="1"/>
  <c r="H441" s="1"/>
  <c r="I441" s="1"/>
  <c r="K330" i="13"/>
  <c r="N330" s="1"/>
  <c r="Q330"/>
  <c r="Z331" s="1"/>
  <c r="F541" i="7" s="1"/>
  <c r="CF330" i="13"/>
  <c r="AS331" s="1"/>
  <c r="CE330"/>
  <c r="AR331" l="1"/>
  <c r="J331"/>
  <c r="BN331"/>
  <c r="AW331"/>
  <c r="BQ331"/>
  <c r="BP331"/>
  <c r="I331"/>
  <c r="AV331"/>
  <c r="BM331"/>
  <c r="BH331"/>
  <c r="BT331"/>
  <c r="BZ331" s="1"/>
  <c r="BS331"/>
  <c r="BY331" s="1"/>
  <c r="BU331"/>
  <c r="CA331" s="1"/>
  <c r="CJ331"/>
  <c r="CI331"/>
  <c r="CH331"/>
  <c r="J442" i="12"/>
  <c r="I542" i="7" l="1"/>
  <c r="H542"/>
  <c r="K542"/>
  <c r="J542"/>
  <c r="G542"/>
  <c r="BW331" i="13"/>
  <c r="CC331"/>
  <c r="S331"/>
  <c r="AB332" s="1"/>
  <c r="M331"/>
  <c r="P331" s="1"/>
  <c r="BV331"/>
  <c r="CB331"/>
  <c r="R331"/>
  <c r="AA332" s="1"/>
  <c r="L331"/>
  <c r="O331" s="1"/>
  <c r="AY331"/>
  <c r="BB331" s="1"/>
  <c r="AJ332"/>
  <c r="AZ331"/>
  <c r="BC331" s="1"/>
  <c r="AK332"/>
  <c r="BL331"/>
  <c r="AU331"/>
  <c r="BO331"/>
  <c r="H331"/>
  <c r="BX331"/>
  <c r="CD331"/>
  <c r="CE331" l="1"/>
  <c r="Q331"/>
  <c r="Z332" s="1"/>
  <c r="F542" i="7" s="1"/>
  <c r="K331" i="13"/>
  <c r="N331" s="1"/>
  <c r="L542" i="7"/>
  <c r="G442" i="12" s="1"/>
  <c r="H442" s="1"/>
  <c r="I442" s="1"/>
  <c r="AX331" i="13"/>
  <c r="BA331" s="1"/>
  <c r="BD331" s="1"/>
  <c r="AI332"/>
  <c r="CG331"/>
  <c r="AT332" s="1"/>
  <c r="CF331"/>
  <c r="AS332" s="1"/>
  <c r="AR332" l="1"/>
  <c r="BM332"/>
  <c r="I332"/>
  <c r="BP332"/>
  <c r="AV332"/>
  <c r="BQ332"/>
  <c r="BN332"/>
  <c r="AW332"/>
  <c r="J332"/>
  <c r="BH332"/>
  <c r="BT332"/>
  <c r="BZ332" s="1"/>
  <c r="BS332"/>
  <c r="BY332" s="1"/>
  <c r="BU332"/>
  <c r="CA332" s="1"/>
  <c r="CJ332"/>
  <c r="CI332"/>
  <c r="CH332"/>
  <c r="J443" i="12"/>
  <c r="BV332" i="13" l="1"/>
  <c r="CB332"/>
  <c r="R332"/>
  <c r="AA333" s="1"/>
  <c r="L332"/>
  <c r="O332" s="1"/>
  <c r="BO332"/>
  <c r="BL332"/>
  <c r="AU332"/>
  <c r="H332"/>
  <c r="AZ332"/>
  <c r="BC332" s="1"/>
  <c r="AK333"/>
  <c r="BX332"/>
  <c r="CD332"/>
  <c r="BW332"/>
  <c r="CC332"/>
  <c r="I543" i="7"/>
  <c r="H543"/>
  <c r="G543"/>
  <c r="K543"/>
  <c r="J543"/>
  <c r="S332" i="13"/>
  <c r="AB333" s="1"/>
  <c r="M332"/>
  <c r="P332" s="1"/>
  <c r="AY332"/>
  <c r="BB332" s="1"/>
  <c r="AJ333"/>
  <c r="CF332" l="1"/>
  <c r="AS333" s="1"/>
  <c r="CG332"/>
  <c r="AT333" s="1"/>
  <c r="CE332"/>
  <c r="AX332"/>
  <c r="BA332" s="1"/>
  <c r="BD332" s="1"/>
  <c r="AI333"/>
  <c r="L543" i="7"/>
  <c r="G443" i="12" s="1"/>
  <c r="H443" s="1"/>
  <c r="I443" s="1"/>
  <c r="Q332" i="13"/>
  <c r="Z333" s="1"/>
  <c r="F543" i="7" s="1"/>
  <c r="K332" i="13"/>
  <c r="N332" s="1"/>
  <c r="AR333" l="1"/>
  <c r="BN333"/>
  <c r="BQ333"/>
  <c r="AW333"/>
  <c r="J333"/>
  <c r="AV333"/>
  <c r="I333"/>
  <c r="BP333"/>
  <c r="BM333"/>
  <c r="BH333"/>
  <c r="BT333"/>
  <c r="BZ333" s="1"/>
  <c r="BS333"/>
  <c r="BY333" s="1"/>
  <c r="BU333"/>
  <c r="CA333" s="1"/>
  <c r="CJ333"/>
  <c r="CI333"/>
  <c r="CH333"/>
  <c r="J444" i="12"/>
  <c r="BX333" i="13" l="1"/>
  <c r="CD333"/>
  <c r="BL333"/>
  <c r="H333"/>
  <c r="AU333"/>
  <c r="BO333"/>
  <c r="AY333"/>
  <c r="BB333" s="1"/>
  <c r="AJ334"/>
  <c r="AZ333"/>
  <c r="BC333" s="1"/>
  <c r="AK334"/>
  <c r="BW333"/>
  <c r="CC333"/>
  <c r="BV333"/>
  <c r="CB333"/>
  <c r="H544" i="7"/>
  <c r="G544"/>
  <c r="I544"/>
  <c r="K544"/>
  <c r="J544"/>
  <c r="R333" i="13"/>
  <c r="AA334" s="1"/>
  <c r="L333"/>
  <c r="O333" s="1"/>
  <c r="S333"/>
  <c r="AB334" s="1"/>
  <c r="M333"/>
  <c r="P333" s="1"/>
  <c r="CG333" l="1"/>
  <c r="AT334" s="1"/>
  <c r="L544" i="7"/>
  <c r="G444" i="12" s="1"/>
  <c r="H444" s="1"/>
  <c r="I444" s="1"/>
  <c r="AX333" i="13"/>
  <c r="BA333" s="1"/>
  <c r="BD333" s="1"/>
  <c r="AI334"/>
  <c r="Q333"/>
  <c r="Z334" s="1"/>
  <c r="F544" i="7" s="1"/>
  <c r="K333" i="13"/>
  <c r="N333" s="1"/>
  <c r="CE333"/>
  <c r="CF333"/>
  <c r="AS334" s="1"/>
  <c r="AR334" l="1"/>
  <c r="BP334"/>
  <c r="BM334"/>
  <c r="I334"/>
  <c r="AV334"/>
  <c r="BN334"/>
  <c r="AW334"/>
  <c r="J334"/>
  <c r="BQ334"/>
  <c r="BH334"/>
  <c r="BU334"/>
  <c r="CA334" s="1"/>
  <c r="BS334"/>
  <c r="BY334" s="1"/>
  <c r="BT334"/>
  <c r="BZ334" s="1"/>
  <c r="CJ334"/>
  <c r="CI334"/>
  <c r="CH334"/>
  <c r="J445" i="12"/>
  <c r="H545" i="7" l="1"/>
  <c r="I545"/>
  <c r="J545"/>
  <c r="G545"/>
  <c r="K545"/>
  <c r="BX334" i="13"/>
  <c r="CD334"/>
  <c r="S334"/>
  <c r="AB335" s="1"/>
  <c r="M334"/>
  <c r="P334" s="1"/>
  <c r="L334"/>
  <c r="O334" s="1"/>
  <c r="R334"/>
  <c r="AA335" s="1"/>
  <c r="BW334"/>
  <c r="CC334"/>
  <c r="BV334"/>
  <c r="CB334"/>
  <c r="AZ334"/>
  <c r="BC334" s="1"/>
  <c r="AK335"/>
  <c r="H334"/>
  <c r="AU334"/>
  <c r="BL334"/>
  <c r="BO334"/>
  <c r="AY334"/>
  <c r="BB334" s="1"/>
  <c r="AJ335"/>
  <c r="AT335" l="1"/>
  <c r="CE334"/>
  <c r="CG334"/>
  <c r="K334"/>
  <c r="N334" s="1"/>
  <c r="Q334"/>
  <c r="Z335" s="1"/>
  <c r="F545" i="7" s="1"/>
  <c r="L545"/>
  <c r="G445" i="12" s="1"/>
  <c r="H445" s="1"/>
  <c r="I445" s="1"/>
  <c r="AX334" i="13"/>
  <c r="BA334" s="1"/>
  <c r="BD334" s="1"/>
  <c r="AI335"/>
  <c r="CF334"/>
  <c r="AS335" s="1"/>
  <c r="AR335" l="1"/>
  <c r="BM335"/>
  <c r="BP335"/>
  <c r="AV335"/>
  <c r="I335"/>
  <c r="BS335"/>
  <c r="BY335" s="1"/>
  <c r="BU335"/>
  <c r="CA335" s="1"/>
  <c r="BT335"/>
  <c r="BZ335" s="1"/>
  <c r="CJ335"/>
  <c r="CI335"/>
  <c r="CH335"/>
  <c r="J446" i="12"/>
  <c r="BH335" i="13"/>
  <c r="AW335"/>
  <c r="BQ335"/>
  <c r="J335"/>
  <c r="BN335"/>
  <c r="AZ335" l="1"/>
  <c r="BC335" s="1"/>
  <c r="AK336"/>
  <c r="BV335"/>
  <c r="CB335"/>
  <c r="I546" i="7"/>
  <c r="J546"/>
  <c r="H546"/>
  <c r="G546"/>
  <c r="K546"/>
  <c r="BO335" i="13"/>
  <c r="BL335"/>
  <c r="H335"/>
  <c r="AU335"/>
  <c r="BW335"/>
  <c r="CC335"/>
  <c r="AY335"/>
  <c r="BB335" s="1"/>
  <c r="AJ336"/>
  <c r="M335"/>
  <c r="P335" s="1"/>
  <c r="S335"/>
  <c r="AB336" s="1"/>
  <c r="BX335"/>
  <c r="CD335"/>
  <c r="L335"/>
  <c r="O335" s="1"/>
  <c r="R335"/>
  <c r="AA336" s="1"/>
  <c r="CF335" l="1"/>
  <c r="AS336" s="1"/>
  <c r="CE335"/>
  <c r="Q335"/>
  <c r="Z336" s="1"/>
  <c r="F546" i="7" s="1"/>
  <c r="K335" i="13"/>
  <c r="N335" s="1"/>
  <c r="L546" i="7"/>
  <c r="G446" i="12" s="1"/>
  <c r="H446" s="1"/>
  <c r="I446" s="1"/>
  <c r="AX335" i="13"/>
  <c r="BA335" s="1"/>
  <c r="BD335" s="1"/>
  <c r="AI336"/>
  <c r="CG335"/>
  <c r="AT336" s="1"/>
  <c r="AR336" l="1"/>
  <c r="AW336"/>
  <c r="BN336"/>
  <c r="J336"/>
  <c r="BQ336"/>
  <c r="BH336"/>
  <c r="I336"/>
  <c r="BP336"/>
  <c r="BM336"/>
  <c r="AV336"/>
  <c r="BU336"/>
  <c r="CA336" s="1"/>
  <c r="BS336"/>
  <c r="BY336" s="1"/>
  <c r="BT336"/>
  <c r="BZ336" s="1"/>
  <c r="CJ336"/>
  <c r="CI336"/>
  <c r="CH336"/>
  <c r="J447" i="12"/>
  <c r="H336" i="13" l="1"/>
  <c r="BL336"/>
  <c r="AU336"/>
  <c r="BO336"/>
  <c r="BX336"/>
  <c r="CD336"/>
  <c r="M336"/>
  <c r="P336" s="1"/>
  <c r="S336"/>
  <c r="AB337" s="1"/>
  <c r="BW336"/>
  <c r="CC336"/>
  <c r="L336"/>
  <c r="O336" s="1"/>
  <c r="R336"/>
  <c r="AA337" s="1"/>
  <c r="AZ336"/>
  <c r="BC336" s="1"/>
  <c r="AK337"/>
  <c r="BV336"/>
  <c r="CB336"/>
  <c r="AY336"/>
  <c r="BB336" s="1"/>
  <c r="AJ337"/>
  <c r="I547" i="7"/>
  <c r="G547"/>
  <c r="J547"/>
  <c r="H547"/>
  <c r="K547"/>
  <c r="Q336" i="13" l="1"/>
  <c r="Z337" s="1"/>
  <c r="F547" i="7" s="1"/>
  <c r="K336" i="13"/>
  <c r="N336" s="1"/>
  <c r="AX336"/>
  <c r="BA336" s="1"/>
  <c r="BD336" s="1"/>
  <c r="AI337"/>
  <c r="CF336"/>
  <c r="AS337" s="1"/>
  <c r="L547" i="7"/>
  <c r="G447" i="12" s="1"/>
  <c r="H447" s="1"/>
  <c r="I447" s="1"/>
  <c r="CG336" i="13"/>
  <c r="AT337" s="1"/>
  <c r="CE336"/>
  <c r="AR337" l="1"/>
  <c r="I337"/>
  <c r="BM337"/>
  <c r="AV337"/>
  <c r="BP337"/>
  <c r="BQ337"/>
  <c r="BN337"/>
  <c r="AW337"/>
  <c r="J337"/>
  <c r="BH337"/>
  <c r="BU337"/>
  <c r="CA337" s="1"/>
  <c r="BT337"/>
  <c r="BZ337" s="1"/>
  <c r="BS337"/>
  <c r="BY337" s="1"/>
  <c r="CJ337"/>
  <c r="CI337"/>
  <c r="CH337"/>
  <c r="J448" i="12"/>
  <c r="AZ337" i="13" l="1"/>
  <c r="BC337" s="1"/>
  <c r="AK338"/>
  <c r="AY337"/>
  <c r="BB337" s="1"/>
  <c r="AJ338"/>
  <c r="BO337"/>
  <c r="BL337"/>
  <c r="AU337"/>
  <c r="H337"/>
  <c r="R337"/>
  <c r="AA338" s="1"/>
  <c r="L337"/>
  <c r="O337" s="1"/>
  <c r="BW337"/>
  <c r="CC337"/>
  <c r="BV337"/>
  <c r="CB337"/>
  <c r="BX337"/>
  <c r="CD337"/>
  <c r="G548" i="7"/>
  <c r="K548"/>
  <c r="J548"/>
  <c r="I548"/>
  <c r="H548"/>
  <c r="M337" i="13"/>
  <c r="P337" s="1"/>
  <c r="S337"/>
  <c r="AB338" s="1"/>
  <c r="CG337" l="1"/>
  <c r="AT338" s="1"/>
  <c r="CF337"/>
  <c r="AS338" s="1"/>
  <c r="Q337"/>
  <c r="Z338" s="1"/>
  <c r="F548" i="7" s="1"/>
  <c r="K337" i="13"/>
  <c r="N337" s="1"/>
  <c r="CE337"/>
  <c r="L548" i="7"/>
  <c r="G448" i="12" s="1"/>
  <c r="H448" s="1"/>
  <c r="I448" s="1"/>
  <c r="AX337" i="13"/>
  <c r="BA337" s="1"/>
  <c r="BD337" s="1"/>
  <c r="AI338"/>
  <c r="AR338" l="1"/>
  <c r="BP338"/>
  <c r="AV338"/>
  <c r="BM338"/>
  <c r="I338"/>
  <c r="BS338"/>
  <c r="BY338" s="1"/>
  <c r="BU338"/>
  <c r="CA338" s="1"/>
  <c r="BT338"/>
  <c r="BZ338" s="1"/>
  <c r="CJ338"/>
  <c r="CI338"/>
  <c r="CH338"/>
  <c r="J449" i="12"/>
  <c r="BH338" i="13"/>
  <c r="BQ338"/>
  <c r="BN338"/>
  <c r="AW338"/>
  <c r="J338"/>
  <c r="AY338" l="1"/>
  <c r="BB338" s="1"/>
  <c r="AJ339"/>
  <c r="M338"/>
  <c r="P338" s="1"/>
  <c r="S338"/>
  <c r="AB339" s="1"/>
  <c r="AZ338"/>
  <c r="BC338" s="1"/>
  <c r="AK339"/>
  <c r="BX338"/>
  <c r="CD338"/>
  <c r="J549" i="7"/>
  <c r="K549"/>
  <c r="G549"/>
  <c r="H549"/>
  <c r="I549"/>
  <c r="BL338" i="13"/>
  <c r="H338"/>
  <c r="BO338"/>
  <c r="AU338"/>
  <c r="BW338"/>
  <c r="CC338"/>
  <c r="BV338"/>
  <c r="CB338"/>
  <c r="R338"/>
  <c r="AA339" s="1"/>
  <c r="L338"/>
  <c r="O338" s="1"/>
  <c r="CF338" l="1"/>
  <c r="AS339" s="1"/>
  <c r="CG338"/>
  <c r="AT339" s="1"/>
  <c r="Q338"/>
  <c r="Z339" s="1"/>
  <c r="F549" i="7" s="1"/>
  <c r="K338" i="13"/>
  <c r="N338" s="1"/>
  <c r="L549" i="7"/>
  <c r="G449" i="12" s="1"/>
  <c r="H449" s="1"/>
  <c r="I449" s="1"/>
  <c r="CE338" i="13"/>
  <c r="AX338"/>
  <c r="BA338" s="1"/>
  <c r="BD338" s="1"/>
  <c r="AI339"/>
  <c r="AR339" l="1"/>
  <c r="AW339"/>
  <c r="BQ339"/>
  <c r="BN339"/>
  <c r="J339"/>
  <c r="BH339"/>
  <c r="I339"/>
  <c r="AV339"/>
  <c r="BP339"/>
  <c r="BM339"/>
  <c r="BU339"/>
  <c r="CA339" s="1"/>
  <c r="BT339"/>
  <c r="BZ339" s="1"/>
  <c r="BS339"/>
  <c r="BY339" s="1"/>
  <c r="CJ339"/>
  <c r="CI339"/>
  <c r="CH339"/>
  <c r="J450" i="12"/>
  <c r="BW339" i="13" l="1"/>
  <c r="CC339"/>
  <c r="AZ339"/>
  <c r="BC339" s="1"/>
  <c r="AK340"/>
  <c r="BV339"/>
  <c r="CB339"/>
  <c r="BO339"/>
  <c r="AU339"/>
  <c r="BL339"/>
  <c r="H339"/>
  <c r="L339"/>
  <c r="O339" s="1"/>
  <c r="R339"/>
  <c r="AA340" s="1"/>
  <c r="I550" i="7"/>
  <c r="K550"/>
  <c r="G550"/>
  <c r="J550"/>
  <c r="H550"/>
  <c r="BX339" i="13"/>
  <c r="CD339"/>
  <c r="AY339"/>
  <c r="BB339" s="1"/>
  <c r="AJ340"/>
  <c r="S339"/>
  <c r="AB340" s="1"/>
  <c r="M339"/>
  <c r="P339" s="1"/>
  <c r="CE339" l="1"/>
  <c r="CF339"/>
  <c r="AS340" s="1"/>
  <c r="CG339"/>
  <c r="AT340" s="1"/>
  <c r="K339"/>
  <c r="N339" s="1"/>
  <c r="Q339"/>
  <c r="Z340" s="1"/>
  <c r="F550" i="7" s="1"/>
  <c r="L550"/>
  <c r="G450" i="12" s="1"/>
  <c r="H450" s="1"/>
  <c r="I450" s="1"/>
  <c r="AX339" i="13"/>
  <c r="BA339" s="1"/>
  <c r="BD339" s="1"/>
  <c r="AI340"/>
  <c r="AR340" l="1"/>
  <c r="BU340"/>
  <c r="CA340" s="1"/>
  <c r="BT340"/>
  <c r="BZ340" s="1"/>
  <c r="BS340"/>
  <c r="BY340" s="1"/>
  <c r="CJ340"/>
  <c r="CI340"/>
  <c r="CH340"/>
  <c r="J451" i="12"/>
  <c r="BH340" i="13"/>
  <c r="AW340"/>
  <c r="J340"/>
  <c r="BN340"/>
  <c r="BQ340"/>
  <c r="BP340"/>
  <c r="I340"/>
  <c r="AV340"/>
  <c r="BM340"/>
  <c r="AZ340" l="1"/>
  <c r="BC340" s="1"/>
  <c r="AK341"/>
  <c r="I551" i="7"/>
  <c r="G551"/>
  <c r="K551"/>
  <c r="H551"/>
  <c r="J551"/>
  <c r="BV340" i="13"/>
  <c r="CB340"/>
  <c r="BL340"/>
  <c r="AU340"/>
  <c r="BO340"/>
  <c r="H340"/>
  <c r="L340"/>
  <c r="O340" s="1"/>
  <c r="R340"/>
  <c r="AA341" s="1"/>
  <c r="M340"/>
  <c r="P340" s="1"/>
  <c r="S340"/>
  <c r="AB341" s="1"/>
  <c r="BX340"/>
  <c r="CD340"/>
  <c r="AY340"/>
  <c r="BB340" s="1"/>
  <c r="AJ341"/>
  <c r="BW340"/>
  <c r="CC340"/>
  <c r="CE340" l="1"/>
  <c r="K340"/>
  <c r="N340" s="1"/>
  <c r="Q340"/>
  <c r="Z341" s="1"/>
  <c r="F551" i="7" s="1"/>
  <c r="AX340" i="13"/>
  <c r="BA340" s="1"/>
  <c r="BD340" s="1"/>
  <c r="AI341"/>
  <c r="AR341" s="1"/>
  <c r="L551" i="7"/>
  <c r="G451" i="12" s="1"/>
  <c r="H451" s="1"/>
  <c r="I451" s="1"/>
  <c r="CF340" i="13"/>
  <c r="AS341" s="1"/>
  <c r="CG340"/>
  <c r="AT341" s="1"/>
  <c r="I341" l="1"/>
  <c r="BP341"/>
  <c r="BM341"/>
  <c r="AV341"/>
  <c r="BT341"/>
  <c r="BZ341" s="1"/>
  <c r="BS341"/>
  <c r="BY341" s="1"/>
  <c r="BU341"/>
  <c r="CA341" s="1"/>
  <c r="CJ341"/>
  <c r="CI341"/>
  <c r="CH341"/>
  <c r="J452" i="12"/>
  <c r="BH341" i="13"/>
  <c r="BN341"/>
  <c r="AW341"/>
  <c r="J341"/>
  <c r="BQ341"/>
  <c r="J552" i="7" l="1"/>
  <c r="H552"/>
  <c r="G552"/>
  <c r="K552"/>
  <c r="I552"/>
  <c r="BV341" i="13"/>
  <c r="CB341"/>
  <c r="H341"/>
  <c r="AU341"/>
  <c r="BO341"/>
  <c r="BL341"/>
  <c r="BX341"/>
  <c r="CD341"/>
  <c r="BW341"/>
  <c r="CC341"/>
  <c r="AY341"/>
  <c r="BB341" s="1"/>
  <c r="AJ342"/>
  <c r="AZ341"/>
  <c r="BC341" s="1"/>
  <c r="AK342"/>
  <c r="R341"/>
  <c r="AA342" s="1"/>
  <c r="L341"/>
  <c r="O341" s="1"/>
  <c r="M341"/>
  <c r="P341" s="1"/>
  <c r="S341"/>
  <c r="AB342" s="1"/>
  <c r="CE341" l="1"/>
  <c r="CG341"/>
  <c r="AT342" s="1"/>
  <c r="AX341"/>
  <c r="BA341" s="1"/>
  <c r="BD341" s="1"/>
  <c r="AI342"/>
  <c r="CF341"/>
  <c r="AS342" s="1"/>
  <c r="Q341"/>
  <c r="Z342" s="1"/>
  <c r="F552" i="7" s="1"/>
  <c r="K341" i="13"/>
  <c r="N341" s="1"/>
  <c r="L552" i="7"/>
  <c r="G452" i="12" s="1"/>
  <c r="H452" s="1"/>
  <c r="I452" s="1"/>
  <c r="AR342" i="13" l="1"/>
  <c r="BM342"/>
  <c r="BP342"/>
  <c r="AV342"/>
  <c r="I342"/>
  <c r="J342"/>
  <c r="BN342"/>
  <c r="AW342"/>
  <c r="BQ342"/>
  <c r="BS342"/>
  <c r="BY342" s="1"/>
  <c r="BU342"/>
  <c r="CA342" s="1"/>
  <c r="BT342"/>
  <c r="BZ342" s="1"/>
  <c r="CJ342"/>
  <c r="CI342"/>
  <c r="CH342"/>
  <c r="J453" i="12"/>
  <c r="BH342" i="13"/>
  <c r="I553" i="7" l="1"/>
  <c r="H553"/>
  <c r="K553"/>
  <c r="J553"/>
  <c r="G553"/>
  <c r="BX342" i="13"/>
  <c r="CD342"/>
  <c r="M342"/>
  <c r="P342" s="1"/>
  <c r="S342"/>
  <c r="AB343" s="1"/>
  <c r="BW342"/>
  <c r="CC342"/>
  <c r="BV342"/>
  <c r="CB342"/>
  <c r="AZ342"/>
  <c r="BC342" s="1"/>
  <c r="AK343"/>
  <c r="AY342"/>
  <c r="BB342" s="1"/>
  <c r="AJ343"/>
  <c r="BO342"/>
  <c r="H342"/>
  <c r="AU342"/>
  <c r="BL342"/>
  <c r="L342"/>
  <c r="O342" s="1"/>
  <c r="R342"/>
  <c r="AA343" s="1"/>
  <c r="CE342" l="1"/>
  <c r="AX342"/>
  <c r="BA342" s="1"/>
  <c r="BD342" s="1"/>
  <c r="AI343"/>
  <c r="K342"/>
  <c r="N342" s="1"/>
  <c r="Q342"/>
  <c r="Z343" s="1"/>
  <c r="F553" i="7" s="1"/>
  <c r="L553"/>
  <c r="G453" i="12" s="1"/>
  <c r="H453" s="1"/>
  <c r="I453" s="1"/>
  <c r="CF342" i="13"/>
  <c r="AS343" s="1"/>
  <c r="CG342"/>
  <c r="AT343" s="1"/>
  <c r="AR343" l="1"/>
  <c r="BP343"/>
  <c r="BM343"/>
  <c r="AV343"/>
  <c r="I343"/>
  <c r="BH343"/>
  <c r="BQ343"/>
  <c r="J343"/>
  <c r="AW343"/>
  <c r="BN343"/>
  <c r="BU343"/>
  <c r="CA343" s="1"/>
  <c r="BT343"/>
  <c r="BZ343" s="1"/>
  <c r="BS343"/>
  <c r="BY343" s="1"/>
  <c r="CJ343"/>
  <c r="CI343"/>
  <c r="CH343"/>
  <c r="J454" i="12"/>
  <c r="BV343" i="13" l="1"/>
  <c r="CB343"/>
  <c r="BX343"/>
  <c r="CD343"/>
  <c r="AZ343"/>
  <c r="BC343" s="1"/>
  <c r="AK344"/>
  <c r="I554" i="7"/>
  <c r="G554"/>
  <c r="J554"/>
  <c r="K554"/>
  <c r="H554"/>
  <c r="AY343" i="13"/>
  <c r="BB343" s="1"/>
  <c r="AJ344"/>
  <c r="H343"/>
  <c r="BO343"/>
  <c r="BL343"/>
  <c r="AU343"/>
  <c r="BW343"/>
  <c r="CC343"/>
  <c r="M343"/>
  <c r="P343" s="1"/>
  <c r="S343"/>
  <c r="AB344" s="1"/>
  <c r="R343"/>
  <c r="AA344" s="1"/>
  <c r="L343"/>
  <c r="O343" s="1"/>
  <c r="AT344" l="1"/>
  <c r="CF343"/>
  <c r="AS344" s="1"/>
  <c r="CG343"/>
  <c r="AX343"/>
  <c r="BA343" s="1"/>
  <c r="BD343" s="1"/>
  <c r="AI344"/>
  <c r="K343"/>
  <c r="N343" s="1"/>
  <c r="Q343"/>
  <c r="Z344" s="1"/>
  <c r="F554" i="7" s="1"/>
  <c r="CE343" i="13"/>
  <c r="L554" i="7"/>
  <c r="G454" i="12" s="1"/>
  <c r="H454" s="1"/>
  <c r="I454" s="1"/>
  <c r="AR344" i="13" l="1"/>
  <c r="AW344"/>
  <c r="BQ344"/>
  <c r="BN344"/>
  <c r="J344"/>
  <c r="I344"/>
  <c r="BP344"/>
  <c r="BM344"/>
  <c r="AV344"/>
  <c r="BS344"/>
  <c r="BY344" s="1"/>
  <c r="BT344"/>
  <c r="BZ344" s="1"/>
  <c r="BU344"/>
  <c r="CA344" s="1"/>
  <c r="CJ344"/>
  <c r="CI344"/>
  <c r="CH344"/>
  <c r="J455" i="12"/>
  <c r="BH344" i="13"/>
  <c r="I555" i="7" l="1"/>
  <c r="G555"/>
  <c r="K555"/>
  <c r="H555"/>
  <c r="J555"/>
  <c r="BL344" i="13"/>
  <c r="BO344"/>
  <c r="H344"/>
  <c r="AU344"/>
  <c r="AY344"/>
  <c r="BB344" s="1"/>
  <c r="AJ345"/>
  <c r="S344"/>
  <c r="AB345" s="1"/>
  <c r="M344"/>
  <c r="P344" s="1"/>
  <c r="BX344"/>
  <c r="CD344"/>
  <c r="BW344"/>
  <c r="CC344"/>
  <c r="BV344"/>
  <c r="CB344"/>
  <c r="L344"/>
  <c r="O344" s="1"/>
  <c r="R344"/>
  <c r="AA345" s="1"/>
  <c r="AZ344"/>
  <c r="BC344" s="1"/>
  <c r="AK345"/>
  <c r="Q344" l="1"/>
  <c r="Z345" s="1"/>
  <c r="F555" i="7" s="1"/>
  <c r="K344" i="13"/>
  <c r="N344" s="1"/>
  <c r="CF344"/>
  <c r="AS345" s="1"/>
  <c r="AX344"/>
  <c r="BA344" s="1"/>
  <c r="BD344" s="1"/>
  <c r="AI345"/>
  <c r="L555" i="7"/>
  <c r="G455" i="12" s="1"/>
  <c r="H455" s="1"/>
  <c r="I455" s="1"/>
  <c r="CE344" i="13"/>
  <c r="CG344"/>
  <c r="AT345" s="1"/>
  <c r="AR345" l="1"/>
  <c r="BH345"/>
  <c r="AV345"/>
  <c r="I345"/>
  <c r="BP345"/>
  <c r="BM345"/>
  <c r="BT345"/>
  <c r="BZ345" s="1"/>
  <c r="BU345"/>
  <c r="CA345" s="1"/>
  <c r="BS345"/>
  <c r="BY345" s="1"/>
  <c r="CJ345"/>
  <c r="CI345"/>
  <c r="CH345"/>
  <c r="J456" i="12"/>
  <c r="BQ345" i="13"/>
  <c r="J345"/>
  <c r="BN345"/>
  <c r="AW345"/>
  <c r="S345" l="1"/>
  <c r="AB346" s="1"/>
  <c r="M345"/>
  <c r="P345" s="1"/>
  <c r="BX345"/>
  <c r="CD345"/>
  <c r="J556" i="7"/>
  <c r="H556"/>
  <c r="G556"/>
  <c r="K556"/>
  <c r="I556"/>
  <c r="AZ345" i="13"/>
  <c r="BC345" s="1"/>
  <c r="AK346"/>
  <c r="BW345"/>
  <c r="CC345"/>
  <c r="AY345"/>
  <c r="BB345" s="1"/>
  <c r="AJ346"/>
  <c r="BV345"/>
  <c r="CB345"/>
  <c r="H345"/>
  <c r="BL345"/>
  <c r="AU345"/>
  <c r="BO345"/>
  <c r="L345"/>
  <c r="O345" s="1"/>
  <c r="R345"/>
  <c r="AA346" s="1"/>
  <c r="CE345" l="1"/>
  <c r="CF345"/>
  <c r="AS346" s="1"/>
  <c r="K345"/>
  <c r="N345" s="1"/>
  <c r="Q345"/>
  <c r="Z346" s="1"/>
  <c r="F556" i="7" s="1"/>
  <c r="AX345" i="13"/>
  <c r="BA345" s="1"/>
  <c r="BD345" s="1"/>
  <c r="AI346"/>
  <c r="L556" i="7"/>
  <c r="G456" i="12" s="1"/>
  <c r="H456" s="1"/>
  <c r="I456" s="1"/>
  <c r="BD1" i="13" s="1"/>
  <c r="CG345"/>
  <c r="AT346" s="1"/>
  <c r="AR346" l="1"/>
  <c r="BO346" s="1"/>
  <c r="BN346"/>
  <c r="BQ346"/>
  <c r="J346"/>
  <c r="AW346"/>
  <c r="AZ346" s="1"/>
  <c r="BC346" s="1"/>
  <c r="BH346"/>
  <c r="I346"/>
  <c r="BM346"/>
  <c r="BP346"/>
  <c r="AV346"/>
  <c r="AY346" s="1"/>
  <c r="BB346" s="1"/>
  <c r="BU346"/>
  <c r="CA346" s="1"/>
  <c r="BT346"/>
  <c r="BZ346" s="1"/>
  <c r="BS346"/>
  <c r="BY346" s="1"/>
  <c r="CJ346"/>
  <c r="CI346"/>
  <c r="CH346"/>
  <c r="H346" l="1"/>
  <c r="Q346" s="1"/>
  <c r="BL346"/>
  <c r="AU346"/>
  <c r="AX346" s="1"/>
  <c r="BA346" s="1"/>
  <c r="BD346" s="1"/>
  <c r="BD3" s="1"/>
  <c r="BW346"/>
  <c r="CC346"/>
  <c r="BX346"/>
  <c r="CD346"/>
  <c r="BV346"/>
  <c r="CB346"/>
  <c r="L346"/>
  <c r="O346" s="1"/>
  <c r="R346"/>
  <c r="M346"/>
  <c r="P346" s="1"/>
  <c r="S346"/>
  <c r="K346" l="1"/>
  <c r="N346" s="1"/>
  <c r="CE346"/>
  <c r="CF346"/>
  <c r="CG346"/>
</calcChain>
</file>

<file path=xl/sharedStrings.xml><?xml version="1.0" encoding="utf-8"?>
<sst xmlns="http://schemas.openxmlformats.org/spreadsheetml/2006/main" count="177" uniqueCount="76">
  <si>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</si>
  <si>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</si>
  <si>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</si>
  <si>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</si>
  <si>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</si>
  <si>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</si>
  <si>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</si>
  <si>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</si>
  <si>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</si>
  <si>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</si>
  <si>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</si>
  <si>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</si>
  <si>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</si>
  <si>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</si>
  <si>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</si>
  <si>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</si>
  <si>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</si>
  <si>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</si>
  <si>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</si>
  <si>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</si>
  <si>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</si>
  <si>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</si>
  <si>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</si>
  <si>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</si>
  <si>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</si>
  <si>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</si>
  <si>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</si>
  <si>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</si>
  <si>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</si>
  <si>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</si>
  <si>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</si>
  <si>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</si>
  <si>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</si>
  <si>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</si>
  <si>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</si>
  <si>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</si>
  <si>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</si>
  <si>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</si>
  <si>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</si>
  <si>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</si>
  <si>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</si>
  <si>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</si>
  <si>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</si>
  <si>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</si>
  <si>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</si>
  <si>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</si>
  <si>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</si>
  <si>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</si>
  <si>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</si>
  <si>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</si>
  <si>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</si>
  <si>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</si>
  <si>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</si>
  <si>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</si>
  <si>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</si>
  <si>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</si>
  <si>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</si>
  <si>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</si>
  <si>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Discount factor</t>
  </si>
  <si>
    <t>Consumption per capita</t>
  </si>
  <si>
    <t>Utility</t>
  </si>
  <si>
    <t>NPV</t>
  </si>
  <si>
    <t>Gross impact</t>
  </si>
  <si>
    <t>Adaptation</t>
  </si>
  <si>
    <t>Adaptation cost</t>
  </si>
  <si>
    <t>Total impact</t>
  </si>
  <si>
    <t>Residual impact</t>
  </si>
  <si>
    <t>Simple impact function</t>
  </si>
  <si>
    <t>rich</t>
  </si>
  <si>
    <t>mid</t>
  </si>
  <si>
    <t>poor</t>
  </si>
  <si>
    <t>explicit</t>
  </si>
  <si>
    <t>implicit</t>
  </si>
  <si>
    <t>14.13.1</t>
  </si>
  <si>
    <t>14.13.2</t>
  </si>
  <si>
    <t>no impact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</si>
</sst>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3" width="9.42578125" style="2" customWidth="1"/>
    <col min="14" max="16384" width="9.140625" style="2"/>
  </cols>
  <sheetData>
    <row r="1" spans="1:38">
      <c r="A1" s="2" t="s">
        <v>10</v>
      </c>
      <c r="G1" s="2" t="s">
        <v>11</v>
      </c>
    </row>
    <row r="2" spans="1:38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8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8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8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8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/>
      <c r="N6" s="3"/>
      <c r="O6" s="3"/>
      <c r="P6" s="3"/>
      <c r="Q6" s="3"/>
      <c r="R6" s="3"/>
      <c r="S6" s="3"/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7538.0508838983351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7665.1418662277574</v>
      </c>
      <c r="G273" s="13">
        <f t="shared" si="20"/>
        <v>25.54420637068171</v>
      </c>
      <c r="H273" s="13">
        <f t="shared" si="20"/>
        <v>35.771891353974027</v>
      </c>
      <c r="I273" s="13">
        <f t="shared" si="20"/>
        <v>42.026953703349193</v>
      </c>
      <c r="J273" s="13">
        <f t="shared" si="20"/>
        <v>15.021647258361611</v>
      </c>
      <c r="K273" s="13">
        <f t="shared" si="20"/>
        <v>1.0407623575791796</v>
      </c>
      <c r="L273" s="13">
        <f t="shared" si="22"/>
        <v>394.40546104394571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7830.7377517011637</v>
      </c>
      <c r="G274" s="13">
        <f t="shared" si="20"/>
        <v>26.012031930592325</v>
      </c>
      <c r="H274" s="13">
        <f t="shared" si="20"/>
        <v>36.393213441931039</v>
      </c>
      <c r="I274" s="13">
        <f t="shared" si="20"/>
        <v>42.614412655388016</v>
      </c>
      <c r="J274" s="13">
        <f t="shared" si="20"/>
        <v>15.063172314660019</v>
      </c>
      <c r="K274" s="13">
        <f t="shared" si="20"/>
        <v>0.99112009466243267</v>
      </c>
      <c r="L274" s="13">
        <f t="shared" si="22"/>
        <v>396.07395043723386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7997.2961534710375</v>
      </c>
      <c r="G275" s="13">
        <f t="shared" si="20"/>
        <v>26.489964281635121</v>
      </c>
      <c r="H275" s="13">
        <f t="shared" si="20"/>
        <v>37.028375163681012</v>
      </c>
      <c r="I275" s="13">
        <f t="shared" si="20"/>
        <v>43.218864626651694</v>
      </c>
      <c r="J275" s="13">
        <f t="shared" si="20"/>
        <v>15.121761311833502</v>
      </c>
      <c r="K275" s="13">
        <f t="shared" si="20"/>
        <v>0.96878499490297154</v>
      </c>
      <c r="L275" s="13">
        <f t="shared" si="22"/>
        <v>397.82775037870431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8164.6750119735525</v>
      </c>
      <c r="G276" s="13">
        <f t="shared" si="20"/>
        <v>26.978062168936169</v>
      </c>
      <c r="H276" s="13">
        <f t="shared" si="20"/>
        <v>37.67742882309463</v>
      </c>
      <c r="I276" s="13">
        <f t="shared" si="20"/>
        <v>43.840226129757475</v>
      </c>
      <c r="J276" s="13">
        <f t="shared" si="20"/>
        <v>15.196552411982722</v>
      </c>
      <c r="K276" s="13">
        <f t="shared" si="20"/>
        <v>0.96305771538669904</v>
      </c>
      <c r="L276" s="13">
        <f t="shared" si="22"/>
        <v>399.65532724915766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8332.7374479853388</v>
      </c>
      <c r="G277" s="13">
        <f t="shared" si="20"/>
        <v>27.47637566731953</v>
      </c>
      <c r="H277" s="13">
        <f t="shared" si="20"/>
        <v>38.340413241226869</v>
      </c>
      <c r="I277" s="13">
        <f t="shared" si="20"/>
        <v>44.478393455659763</v>
      </c>
      <c r="J277" s="13">
        <f t="shared" si="20"/>
        <v>15.286716337640307</v>
      </c>
      <c r="K277" s="13">
        <f t="shared" si="20"/>
        <v>0.96744210713434575</v>
      </c>
      <c r="L277" s="13">
        <f t="shared" si="22"/>
        <v>401.54934080898084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8501.3538631608844</v>
      </c>
      <c r="G278" s="13">
        <f t="shared" si="20"/>
        <v>27.984946497478258</v>
      </c>
      <c r="H278" s="13">
        <f t="shared" si="20"/>
        <v>39.017354279825604</v>
      </c>
      <c r="I278" s="13">
        <f t="shared" si="20"/>
        <v>45.133243723344904</v>
      </c>
      <c r="J278" s="13">
        <f t="shared" si="20"/>
        <v>15.391455119716923</v>
      </c>
      <c r="K278" s="13">
        <f t="shared" si="20"/>
        <v>0.97799163036530534</v>
      </c>
      <c r="L278" s="13">
        <f t="shared" si="22"/>
        <v>403.504991250731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8670.4012581119659</v>
      </c>
      <c r="G279" s="13">
        <f t="shared" ref="G279:K294" si="23">G278*(1-G$5)+G$4*$F278*$L$4/1000</f>
        <v>28.503808470347234</v>
      </c>
      <c r="H279" s="13">
        <f t="shared" si="23"/>
        <v>39.708265560633514</v>
      </c>
      <c r="I279" s="13">
        <f t="shared" si="23"/>
        <v>45.804636231009887</v>
      </c>
      <c r="J279" s="13">
        <f t="shared" si="23"/>
        <v>15.510001163515195</v>
      </c>
      <c r="K279" s="13">
        <f t="shared" si="23"/>
        <v>0.99230650327349812</v>
      </c>
      <c r="L279" s="13">
        <f t="shared" si="22"/>
        <v>405.51901792877936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8839.7627429075274</v>
      </c>
      <c r="G280" s="13">
        <f t="shared" si="23"/>
        <v>29.032987889856415</v>
      </c>
      <c r="H280" s="13">
        <f t="shared" si="23"/>
        <v>40.41314911868114</v>
      </c>
      <c r="I280" s="13">
        <f t="shared" si="23"/>
        <v>46.492413686656647</v>
      </c>
      <c r="J280" s="13">
        <f t="shared" si="23"/>
        <v>15.641616288061689</v>
      </c>
      <c r="K280" s="13">
        <f t="shared" si="23"/>
        <v>1.0089254099977505</v>
      </c>
      <c r="L280" s="13">
        <f t="shared" si="22"/>
        <v>407.58909239325362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9009.3271621720305</v>
      </c>
      <c r="G281" s="13">
        <f t="shared" si="23"/>
        <v>29.572503925808519</v>
      </c>
      <c r="H281" s="13">
        <f t="shared" si="23"/>
        <v>41.131996007820213</v>
      </c>
      <c r="I281" s="13">
        <f t="shared" si="23"/>
        <v>47.196403348628579</v>
      </c>
      <c r="J281" s="13">
        <f t="shared" si="23"/>
        <v>15.785590762865771</v>
      </c>
      <c r="K281" s="13">
        <f t="shared" si="23"/>
        <v>1.026956529874546</v>
      </c>
      <c r="L281" s="13">
        <f t="shared" si="22"/>
        <v>409.71345057499764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9325.5226389364179</v>
      </c>
      <c r="G282" s="13">
        <f t="shared" si="23"/>
        <v>30.122368963875356</v>
      </c>
      <c r="H282" s="13">
        <f t="shared" si="23"/>
        <v>41.864786869389107</v>
      </c>
      <c r="I282" s="13">
        <f t="shared" si="23"/>
        <v>47.916418094514846</v>
      </c>
      <c r="J282" s="13">
        <f t="shared" si="23"/>
        <v>15.941242355702872</v>
      </c>
      <c r="K282" s="13">
        <f t="shared" si="23"/>
        <v>1.0458537277662647</v>
      </c>
      <c r="L282" s="13">
        <f t="shared" si="22"/>
        <v>411.89067001124846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9503.9623651930378</v>
      </c>
      <c r="G283" s="13">
        <f t="shared" si="23"/>
        <v>30.691532317425466</v>
      </c>
      <c r="H283" s="13">
        <f t="shared" si="23"/>
        <v>42.625251517515892</v>
      </c>
      <c r="I283" s="13">
        <f t="shared" si="23"/>
        <v>48.674271904830334</v>
      </c>
      <c r="J283" s="13">
        <f t="shared" si="23"/>
        <v>16.125114207547348</v>
      </c>
      <c r="K283" s="13">
        <f t="shared" si="23"/>
        <v>1.0721603157343049</v>
      </c>
      <c r="L283" s="13">
        <f t="shared" si="22"/>
        <v>414.18833026305333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9672.4292127455938</v>
      </c>
      <c r="G284" s="13">
        <f t="shared" si="23"/>
        <v>31.271586358493586</v>
      </c>
      <c r="H284" s="13">
        <f t="shared" si="23"/>
        <v>43.40037900853207</v>
      </c>
      <c r="I284" s="13">
        <f t="shared" si="23"/>
        <v>49.448761180740412</v>
      </c>
      <c r="J284" s="13">
        <f t="shared" si="23"/>
        <v>16.319425668404694</v>
      </c>
      <c r="K284" s="13">
        <f t="shared" si="23"/>
        <v>1.0964935198262791</v>
      </c>
      <c r="L284" s="13">
        <f t="shared" si="22"/>
        <v>416.53664573599701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9840.5842143574828</v>
      </c>
      <c r="G285" s="13">
        <f t="shared" si="23"/>
        <v>31.86192241373158</v>
      </c>
      <c r="H285" s="13">
        <f t="shared" si="23"/>
        <v>44.189192583982845</v>
      </c>
      <c r="I285" s="13">
        <f t="shared" si="23"/>
        <v>50.238164357923161</v>
      </c>
      <c r="J285" s="13">
        <f t="shared" si="23"/>
        <v>16.522409830563127</v>
      </c>
      <c r="K285" s="13">
        <f t="shared" si="23"/>
        <v>1.1191615958262406</v>
      </c>
      <c r="L285" s="13">
        <f t="shared" si="22"/>
        <v>418.93085078202694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10008.342299760452</v>
      </c>
      <c r="G286" s="13">
        <f t="shared" si="23"/>
        <v>32.462521450288612</v>
      </c>
      <c r="H286" s="13">
        <f t="shared" si="23"/>
        <v>44.991625311731745</v>
      </c>
      <c r="I286" s="13">
        <f t="shared" si="23"/>
        <v>51.042234402715863</v>
      </c>
      <c r="J286" s="13">
        <f t="shared" si="23"/>
        <v>16.733534648226804</v>
      </c>
      <c r="K286" s="13">
        <f t="shared" si="23"/>
        <v>1.1408050799315559</v>
      </c>
      <c r="L286" s="13">
        <f t="shared" si="22"/>
        <v>421.37072089289461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10175.623463672764</v>
      </c>
      <c r="G287" s="13">
        <f t="shared" si="23"/>
        <v>33.073359243231735</v>
      </c>
      <c r="H287" s="13">
        <f t="shared" si="23"/>
        <v>45.807602455956001</v>
      </c>
      <c r="I287" s="13">
        <f t="shared" si="23"/>
        <v>51.86071481678399</v>
      </c>
      <c r="J287" s="13">
        <f t="shared" si="23"/>
        <v>16.95228848493025</v>
      </c>
      <c r="K287" s="13">
        <f t="shared" si="23"/>
        <v>1.1618084830752764</v>
      </c>
      <c r="L287" s="13">
        <f t="shared" si="22"/>
        <v>423.85577348397726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10342.351706295229</v>
      </c>
      <c r="G288" s="13">
        <f t="shared" si="23"/>
        <v>33.694406684676551</v>
      </c>
      <c r="H288" s="13">
        <f t="shared" si="23"/>
        <v>46.637041974200287</v>
      </c>
      <c r="I288" s="13">
        <f t="shared" si="23"/>
        <v>52.69334052509879</v>
      </c>
      <c r="J288" s="13">
        <f t="shared" si="23"/>
        <v>17.178179542099471</v>
      </c>
      <c r="K288" s="13">
        <f t="shared" si="23"/>
        <v>1.1824012668107786</v>
      </c>
      <c r="L288" s="13">
        <f t="shared" si="22"/>
        <v>426.3853699928859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10508.454900034356</v>
      </c>
      <c r="G289" s="13">
        <f t="shared" si="23"/>
        <v>34.325630028253258</v>
      </c>
      <c r="H289" s="13">
        <f t="shared" si="23"/>
        <v>47.479854913579153</v>
      </c>
      <c r="I289" s="13">
        <f t="shared" si="23"/>
        <v>53.53983859282161</v>
      </c>
      <c r="J289" s="13">
        <f t="shared" si="23"/>
        <v>17.410735195902639</v>
      </c>
      <c r="K289" s="13">
        <f t="shared" si="23"/>
        <v>1.2027190385397213</v>
      </c>
      <c r="L289" s="13">
        <f t="shared" si="22"/>
        <v>428.9587777690964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10673.864645382588</v>
      </c>
      <c r="G290" s="13">
        <f t="shared" si="23"/>
        <v>34.966991125438454</v>
      </c>
      <c r="H290" s="13">
        <f t="shared" si="23"/>
        <v>48.33594579337521</v>
      </c>
      <c r="I290" s="13">
        <f t="shared" si="23"/>
        <v>54.399928912542904</v>
      </c>
      <c r="J290" s="13">
        <f t="shared" si="23"/>
        <v>17.649501356341588</v>
      </c>
      <c r="K290" s="13">
        <f t="shared" si="23"/>
        <v>1.2228406620368992</v>
      </c>
      <c r="L290" s="13">
        <f t="shared" si="22"/>
        <v>431.57520784973508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10838.516123167985</v>
      </c>
      <c r="G291" s="13">
        <f t="shared" si="23"/>
        <v>35.618447653090911</v>
      </c>
      <c r="H291" s="13">
        <f t="shared" si="23"/>
        <v>49.205212973052397</v>
      </c>
      <c r="I291" s="13">
        <f t="shared" si="23"/>
        <v>55.273324860644948</v>
      </c>
      <c r="J291" s="13">
        <f t="shared" si="23"/>
        <v>17.894041846040938</v>
      </c>
      <c r="K291" s="13">
        <f t="shared" si="23"/>
        <v>1.2428107593551805</v>
      </c>
      <c r="L291" s="13">
        <f t="shared" si="22"/>
        <v>434.23383809218439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11002.347947525361</v>
      </c>
      <c r="G292" s="13">
        <f t="shared" si="23"/>
        <v>36.279953331969708</v>
      </c>
      <c r="H292" s="13">
        <f t="shared" si="23"/>
        <v>50.087549005383586</v>
      </c>
      <c r="I292" s="13">
        <f t="shared" si="23"/>
        <v>56.159733922657182</v>
      </c>
      <c r="J292" s="13">
        <f t="shared" si="23"/>
        <v>18.143937797183458</v>
      </c>
      <c r="K292" s="13">
        <f t="shared" si="23"/>
        <v>1.2626533519841159</v>
      </c>
      <c r="L292" s="13">
        <f t="shared" si="22"/>
        <v>436.93382740917809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11165.302022197775</v>
      </c>
      <c r="G293" s="13">
        <f t="shared" si="23"/>
        <v>36.951458136278767</v>
      </c>
      <c r="H293" s="13">
        <f t="shared" si="23"/>
        <v>50.982840974801178</v>
      </c>
      <c r="I293" s="13">
        <f t="shared" si="23"/>
        <v>57.058858288128832</v>
      </c>
      <c r="J293" s="13">
        <f t="shared" si="23"/>
        <v>18.398787065639699</v>
      </c>
      <c r="K293" s="13">
        <f t="shared" si="23"/>
        <v>1.2823801277281088</v>
      </c>
      <c r="L293" s="13">
        <f t="shared" si="22"/>
        <v>439.67432459257657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11327.323401677813</v>
      </c>
      <c r="G294" s="13">
        <f t="shared" si="23"/>
        <v>37.632908494441075</v>
      </c>
      <c r="H294" s="13">
        <f t="shared" si="23"/>
        <v>51.890970821324082</v>
      </c>
      <c r="I294" s="13">
        <f t="shared" si="23"/>
        <v>57.970395415928238</v>
      </c>
      <c r="J294" s="13">
        <f t="shared" si="23"/>
        <v>18.658203661700547</v>
      </c>
      <c r="K294" s="13">
        <f t="shared" si="23"/>
        <v>1.3019954480750744</v>
      </c>
      <c r="L294" s="13">
        <f t="shared" si="22"/>
        <v>442.45447384146905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11488.360158001264</v>
      </c>
      <c r="G295" s="13">
        <f t="shared" ref="G295:K310" si="24">G294*(1-G$5)+G$4*$F294*$L$4/1000</f>
        <v>38.32424748139794</v>
      </c>
      <c r="H295" s="13">
        <f t="shared" si="24"/>
        <v>52.811815650555168</v>
      </c>
      <c r="I295" s="13">
        <f t="shared" si="24"/>
        <v>58.894038571093041</v>
      </c>
      <c r="J295" s="13">
        <f t="shared" si="24"/>
        <v>18.921817197032254</v>
      </c>
      <c r="K295" s="13">
        <f t="shared" si="24"/>
        <v>1.3214993787998681</v>
      </c>
      <c r="L295" s="13">
        <f t="shared" si="22"/>
        <v>445.27341827887824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11648.363253566164</v>
      </c>
      <c r="G296" s="13">
        <f t="shared" si="24"/>
        <v>39.025415002778296</v>
      </c>
      <c r="H296" s="13">
        <f t="shared" si="24"/>
        <v>53.745248030318272</v>
      </c>
      <c r="I296" s="13">
        <f t="shared" si="24"/>
        <v>59.829477334462176</v>
      </c>
      <c r="J296" s="13">
        <f t="shared" si="24"/>
        <v>19.189272347590656</v>
      </c>
      <c r="K296" s="13">
        <f t="shared" si="24"/>
        <v>1.3408895218643646</v>
      </c>
      <c r="L296" s="13">
        <f t="shared" si="22"/>
        <v>448.13030223701378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11807.286420071669</v>
      </c>
      <c r="G297" s="13">
        <f t="shared" si="24"/>
        <v>39.736347971305811</v>
      </c>
      <c r="H297" s="13">
        <f t="shared" si="24"/>
        <v>54.691136274537314</v>
      </c>
      <c r="I297" s="13">
        <f t="shared" si="24"/>
        <v>60.77639808636026</v>
      </c>
      <c r="J297" s="13">
        <f t="shared" si="24"/>
        <v>19.46022833229005</v>
      </c>
      <c r="K297" s="13">
        <f t="shared" si="24"/>
        <v>1.3601621205500831</v>
      </c>
      <c r="L297" s="13">
        <f t="shared" si="22"/>
        <v>451.02427278504354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11965.086043497615</v>
      </c>
      <c r="G298" s="13">
        <f t="shared" si="24"/>
        <v>40.456980475817225</v>
      </c>
      <c r="H298" s="13">
        <f t="shared" si="24"/>
        <v>55.649344714967128</v>
      </c>
      <c r="I298" s="13">
        <f t="shared" si="24"/>
        <v>61.734484465602122</v>
      </c>
      <c r="J298" s="13">
        <f t="shared" si="24"/>
        <v>19.734358407245061</v>
      </c>
      <c r="K298" s="13">
        <f t="shared" si="24"/>
        <v>1.3793127240713889</v>
      </c>
      <c r="L298" s="13">
        <f t="shared" si="22"/>
        <v>453.95448078770289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12121.721054938553</v>
      </c>
      <c r="G299" s="13">
        <f t="shared" si="24"/>
        <v>41.187243943260739</v>
      </c>
      <c r="H299" s="13">
        <f t="shared" si="24"/>
        <v>56.619733961376795</v>
      </c>
      <c r="I299" s="13">
        <f t="shared" si="24"/>
        <v>62.703417805056219</v>
      </c>
      <c r="J299" s="13">
        <f t="shared" si="24"/>
        <v>20.011349375404798</v>
      </c>
      <c r="K299" s="13">
        <f t="shared" si="24"/>
        <v>1.3983365852837539</v>
      </c>
      <c r="L299" s="13">
        <f t="shared" si="22"/>
        <v>456.92008167038227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12277.15282704261</v>
      </c>
      <c r="G300" s="13">
        <f t="shared" si="24"/>
        <v>41.927067294031637</v>
      </c>
      <c r="H300" s="13">
        <f t="shared" si="24"/>
        <v>57.60216115076684</v>
      </c>
      <c r="I300" s="13">
        <f t="shared" si="24"/>
        <v>63.682877544961102</v>
      </c>
      <c r="J300" s="13">
        <f t="shared" si="24"/>
        <v>20.290901111387164</v>
      </c>
      <c r="K300" s="13">
        <f t="shared" si="24"/>
        <v>1.4172288967808491</v>
      </c>
      <c r="L300" s="13">
        <f t="shared" si="22"/>
        <v>459.92023599792759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12431.345075770225</v>
      </c>
      <c r="G301" s="13">
        <f t="shared" si="24"/>
        <v>42.676377090987287</v>
      </c>
      <c r="H301" s="13">
        <f t="shared" si="24"/>
        <v>58.59648018617677</v>
      </c>
      <c r="I301" s="13">
        <f t="shared" si="24"/>
        <v>64.672541625135636</v>
      </c>
      <c r="J301" s="13">
        <f t="shared" si="24"/>
        <v>20.572726101302862</v>
      </c>
      <c r="K301" s="13">
        <f t="shared" si="24"/>
        <v>1.4359849292326439</v>
      </c>
      <c r="L301" s="13">
        <f t="shared" si="22"/>
        <v>462.95410993283519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12584.263767171664</v>
      </c>
      <c r="G302" s="13">
        <f t="shared" si="24"/>
        <v>43.435097682466221</v>
      </c>
      <c r="H302" s="13">
        <f t="shared" si="24"/>
        <v>59.602541965611124</v>
      </c>
      <c r="I302" s="13">
        <f t="shared" si="24"/>
        <v>65.672086857165482</v>
      </c>
      <c r="J302" s="13">
        <f t="shared" si="24"/>
        <v>20.856548997337086</v>
      </c>
      <c r="K302" s="13">
        <f t="shared" si="24"/>
        <v>1.4546001106794393</v>
      </c>
      <c r="L302" s="13">
        <f t="shared" si="22"/>
        <v>466.02087561325936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12735.877028877478</v>
      </c>
      <c r="G303" s="13">
        <f t="shared" si="24"/>
        <v>44.203151339617541</v>
      </c>
      <c r="H303" s="13">
        <f t="shared" si="24"/>
        <v>60.620194601582469</v>
      </c>
      <c r="I303" s="13">
        <f t="shared" si="24"/>
        <v>66.681189277588601</v>
      </c>
      <c r="J303" s="13">
        <f t="shared" si="24"/>
        <v>21.142106186835001</v>
      </c>
      <c r="K303" s="13">
        <f t="shared" si="24"/>
        <v>1.473070070249487</v>
      </c>
      <c r="L303" s="13">
        <f t="shared" si="22"/>
        <v>469.11971147587315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12886.155066000234</v>
      </c>
      <c r="G304" s="13">
        <f t="shared" si="24"/>
        <v>44.980458388328373</v>
      </c>
      <c r="H304" s="13">
        <f t="shared" si="24"/>
        <v>61.649283631739628</v>
      </c>
      <c r="I304" s="13">
        <f t="shared" si="24"/>
        <v>67.699524483042879</v>
      </c>
      <c r="J304" s="13">
        <f t="shared" si="24"/>
        <v>21.429145375615551</v>
      </c>
      <c r="K304" s="13">
        <f t="shared" si="24"/>
        <v>1.4913906605196889</v>
      </c>
      <c r="L304" s="13">
        <f t="shared" si="22"/>
        <v>472.24980253924616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13035.070081154578</v>
      </c>
      <c r="G305" s="13">
        <f t="shared" si="24"/>
        <v>45.766937336018529</v>
      </c>
      <c r="H305" s="13">
        <f t="shared" si="24"/>
        <v>62.689652221019976</v>
      </c>
      <c r="I305" s="13">
        <f t="shared" si="24"/>
        <v>68.726767948280695</v>
      </c>
      <c r="J305" s="13">
        <f t="shared" si="24"/>
        <v>21.717425185218548</v>
      </c>
      <c r="K305" s="13">
        <f t="shared" si="24"/>
        <v>1.509557967129771</v>
      </c>
      <c r="L305" s="13">
        <f t="shared" si="22"/>
        <v>475.41034065766758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13182.596198315165</v>
      </c>
      <c r="G306" s="13">
        <f t="shared" si="24"/>
        <v>46.562504993553787</v>
      </c>
      <c r="H306" s="13">
        <f t="shared" si="24"/>
        <v>63.741141355735685</v>
      </c>
      <c r="I306" s="13">
        <f t="shared" si="24"/>
        <v>69.762595327899191</v>
      </c>
      <c r="J306" s="13">
        <f t="shared" si="24"/>
        <v>22.006714763772468</v>
      </c>
      <c r="K306" s="13">
        <f t="shared" si="24"/>
        <v>1.527568310858648</v>
      </c>
      <c r="L306" s="13">
        <f t="shared" si="22"/>
        <v>478.60052475181976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13328.709390246155</v>
      </c>
      <c r="G307" s="13">
        <f t="shared" si="24"/>
        <v>47.367076592511992</v>
      </c>
      <c r="H307" s="13">
        <f t="shared" si="24"/>
        <v>64.803590029976604</v>
      </c>
      <c r="I307" s="13">
        <f t="shared" si="24"/>
        <v>70.806682742581245</v>
      </c>
      <c r="J307" s="13">
        <f t="shared" si="24"/>
        <v>22.29679341015526</v>
      </c>
      <c r="K307" s="13">
        <f t="shared" si="24"/>
        <v>1.545418245309057</v>
      </c>
      <c r="L307" s="13">
        <f t="shared" si="22"/>
        <v>481.81956102053414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13473.387409251536</v>
      </c>
      <c r="G308" s="13">
        <f t="shared" si="24"/>
        <v>48.180565898019971</v>
      </c>
      <c r="H308" s="13">
        <f t="shared" si="24"/>
        <v>65.876835424686178</v>
      </c>
      <c r="I308" s="13">
        <f t="shared" si="24"/>
        <v>71.85870705059186</v>
      </c>
      <c r="J308" s="13">
        <f t="shared" si="24"/>
        <v>22.58745021110802</v>
      </c>
      <c r="K308" s="13">
        <f t="shared" si="24"/>
        <v>1.5631045520961515</v>
      </c>
      <c r="L308" s="13">
        <f t="shared" si="22"/>
        <v>485.0666631365022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13616.609721011211</v>
      </c>
      <c r="G309" s="13">
        <f t="shared" si="24"/>
        <v>49.002885317363962</v>
      </c>
      <c r="H309" s="13">
        <f t="shared" si="24"/>
        <v>66.960713079742391</v>
      </c>
      <c r="I309" s="13">
        <f t="shared" si="24"/>
        <v>72.918346105226576</v>
      </c>
      <c r="J309" s="13">
        <f t="shared" si="24"/>
        <v>22.87848369095132</v>
      </c>
      <c r="K309" s="13">
        <f t="shared" si="24"/>
        <v>1.5806242346780766</v>
      </c>
      <c r="L309" s="13">
        <f t="shared" si="22"/>
        <v>488.34105242796238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13758.357441284115</v>
      </c>
      <c r="G310" s="13">
        <f t="shared" si="24"/>
        <v>49.833946004561831</v>
      </c>
      <c r="H310" s="13">
        <f t="shared" si="24"/>
        <v>68.055057059352777</v>
      </c>
      <c r="I310" s="13">
        <f t="shared" si="24"/>
        <v>73.985278998864104</v>
      </c>
      <c r="J310" s="13">
        <f t="shared" si="24"/>
        <v>23.169701473546422</v>
      </c>
      <c r="K310" s="13">
        <f t="shared" si="24"/>
        <v>1.5979745115077373</v>
      </c>
      <c r="L310" s="13">
        <f t="shared" si="22"/>
        <v>491.64195804783287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13898.613275274691</v>
      </c>
      <c r="G311" s="13">
        <f t="shared" ref="G311:K326" si="25">G310*(1-G$5)+G$4*$F310*$L$4/1000</f>
        <v>50.673657961072131</v>
      </c>
      <c r="H311" s="13">
        <f t="shared" si="25"/>
        <v>69.159700111051023</v>
      </c>
      <c r="I311" s="13">
        <f t="shared" si="25"/>
        <v>75.059186294233825</v>
      </c>
      <c r="J311" s="13">
        <f t="shared" si="25"/>
        <v>23.460919956138369</v>
      </c>
      <c r="K311" s="13">
        <f t="shared" si="25"/>
        <v>1.6151528089074518</v>
      </c>
      <c r="L311" s="13">
        <f t="shared" si="22"/>
        <v>494.96861713140282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14037.361459475009</v>
      </c>
      <c r="G312" s="13">
        <f t="shared" si="25"/>
        <v>51.52193013280251</v>
      </c>
      <c r="H312" s="13">
        <f t="shared" si="25"/>
        <v>70.274473818562868</v>
      </c>
      <c r="I312" s="13">
        <f t="shared" si="25"/>
        <v>76.139750243469777</v>
      </c>
      <c r="J312" s="13">
        <f t="shared" si="25"/>
        <v>23.751963994714799</v>
      </c>
      <c r="K312" s="13">
        <f t="shared" si="25"/>
        <v>1.6321567539005652</v>
      </c>
      <c r="L312" s="13">
        <f t="shared" si="22"/>
        <v>498.3202749434505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14174.587705808823</v>
      </c>
      <c r="G313" s="13">
        <f t="shared" si="25"/>
        <v>52.378670503568593</v>
      </c>
      <c r="H313" s="13">
        <f t="shared" si="25"/>
        <v>71.399208748790684</v>
      </c>
      <c r="I313" s="13">
        <f t="shared" si="25"/>
        <v>77.226654995486982</v>
      </c>
      <c r="J313" s="13">
        <f t="shared" si="25"/>
        <v>24.042666600513154</v>
      </c>
      <c r="K313" s="13">
        <f t="shared" si="25"/>
        <v>1.6489841671331864</v>
      </c>
      <c r="L313" s="13">
        <f t="shared" si="22"/>
        <v>501.69618501549257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14310.279147918027</v>
      </c>
      <c r="G314" s="13">
        <f t="shared" si="25"/>
        <v>53.243786185143776</v>
      </c>
      <c r="H314" s="13">
        <f t="shared" si="25"/>
        <v>72.533734593148964</v>
      </c>
      <c r="I314" s="13">
        <f t="shared" si="25"/>
        <v>78.319586792182847</v>
      </c>
      <c r="J314" s="13">
        <f t="shared" si="25"/>
        <v>24.332868647309642</v>
      </c>
      <c r="K314" s="13">
        <f t="shared" si="25"/>
        <v>1.665633055958661</v>
      </c>
      <c r="L314" s="13">
        <f t="shared" si="22"/>
        <v>505.09560927374389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14444.424289444954</v>
      </c>
      <c r="G315" s="13">
        <f t="shared" si="25"/>
        <v>54.117183504030791</v>
      </c>
      <c r="H315" s="13">
        <f t="shared" si="25"/>
        <v>73.677880303467461</v>
      </c>
      <c r="I315" s="13">
        <f t="shared" si="25"/>
        <v>79.418234153935273</v>
      </c>
      <c r="J315" s="13">
        <f t="shared" si="25"/>
        <v>24.622418589125438</v>
      </c>
      <c r="K315" s="13">
        <f t="shared" si="25"/>
        <v>1.6821016077213269</v>
      </c>
      <c r="L315" s="13">
        <f t="shared" si="22"/>
        <v>508.51781815828031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14577.012954176646</v>
      </c>
      <c r="G316" s="13">
        <f t="shared" si="25"/>
        <v>54.998768085076726</v>
      </c>
      <c r="H316" s="13">
        <f t="shared" si="25"/>
        <v>74.831474222664326</v>
      </c>
      <c r="I316" s="13">
        <f t="shared" si="25"/>
        <v>80.522288054841141</v>
      </c>
      <c r="J316" s="13">
        <f t="shared" si="25"/>
        <v>24.911172187989294</v>
      </c>
      <c r="K316" s="13">
        <f t="shared" si="25"/>
        <v>1.6983881832548486</v>
      </c>
      <c r="L316" s="13">
        <f t="shared" si="22"/>
        <v>511.96209073382636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14708.036237928274</v>
      </c>
      <c r="G317" s="13">
        <f t="shared" si="25"/>
        <v>55.888444932045253</v>
      </c>
      <c r="H317" s="13">
        <f t="shared" si="25"/>
        <v>75.994344210378571</v>
      </c>
      <c r="I317" s="13">
        <f t="shared" si="25"/>
        <v>81.631442088112635</v>
      </c>
      <c r="J317" s="13">
        <f t="shared" si="25"/>
        <v>25.198992251400608</v>
      </c>
      <c r="K317" s="13">
        <f t="shared" si="25"/>
        <v>1.7144913105981103</v>
      </c>
      <c r="L317" s="13">
        <f t="shared" si="22"/>
        <v>515.4277147925352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14837.486462054077</v>
      </c>
      <c r="G318" s="13">
        <f t="shared" si="25"/>
        <v>56.786118505252141</v>
      </c>
      <c r="H318" s="13">
        <f t="shared" si="25"/>
        <v>77.166317763738775</v>
      </c>
      <c r="I318" s="13">
        <f t="shared" si="25"/>
        <v>82.745392622024639</v>
      </c>
      <c r="J318" s="13">
        <f t="shared" si="25"/>
        <v>25.485748379142898</v>
      </c>
      <c r="K318" s="13">
        <f t="shared" si="25"/>
        <v>1.7304096789247185</v>
      </c>
      <c r="L318" s="13">
        <f t="shared" si="22"/>
        <v>518.91398694908321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14965.357128484062</v>
      </c>
      <c r="G319" s="13">
        <f t="shared" si="25"/>
        <v>57.691692796363419</v>
      </c>
      <c r="H319" s="13">
        <f t="shared" si="25"/>
        <v>78.347222133434457</v>
      </c>
      <c r="I319" s="13">
        <f t="shared" si="25"/>
        <v>83.863838946784696</v>
      </c>
      <c r="J319" s="13">
        <f t="shared" si="25"/>
        <v>25.7713167191046</v>
      </c>
      <c r="K319" s="13">
        <f t="shared" si="25"/>
        <v>1.7461421326784756</v>
      </c>
      <c r="L319" s="13">
        <f t="shared" si="22"/>
        <v>522.42021272836564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15091.642876193702</v>
      </c>
      <c r="G320" s="13">
        <f t="shared" si="25"/>
        <v>58.605071400449305</v>
      </c>
      <c r="H320" s="13">
        <f t="shared" si="25"/>
        <v>79.53688443524625</v>
      </c>
      <c r="I320" s="13">
        <f t="shared" si="25"/>
        <v>84.986483412676549</v>
      </c>
      <c r="J320" s="13">
        <f t="shared" si="25"/>
        <v>26.05557973177163</v>
      </c>
      <c r="K320" s="13">
        <f t="shared" si="25"/>
        <v>1.7616876659054097</v>
      </c>
      <c r="L320" s="13">
        <f t="shared" si="22"/>
        <v>525.94570664604908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15216.339439022986</v>
      </c>
      <c r="G321" s="13">
        <f t="shared" si="25"/>
        <v>59.526157585381313</v>
      </c>
      <c r="H321" s="13">
        <f t="shared" si="25"/>
        <v>80.735131757181861</v>
      </c>
      <c r="I321" s="13">
        <f t="shared" si="25"/>
        <v>86.113031559809571</v>
      </c>
      <c r="J321" s="13">
        <f t="shared" si="25"/>
        <v>26.338425963064587</v>
      </c>
      <c r="K321" s="13">
        <f t="shared" si="25"/>
        <v>1.7770454167723022</v>
      </c>
      <c r="L321" s="13">
        <f t="shared" si="22"/>
        <v>529.48979228220969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15339.443604768305</v>
      </c>
      <c r="G322" s="13">
        <f t="shared" si="25"/>
        <v>60.45485435865502</v>
      </c>
      <c r="H322" s="13">
        <f t="shared" si="25"/>
        <v>81.941791262356659</v>
      </c>
      <c r="I322" s="13">
        <f t="shared" si="25"/>
        <v>87.243192239789721</v>
      </c>
      <c r="J322" s="13">
        <f t="shared" si="25"/>
        <v>26.619749825202231</v>
      </c>
      <c r="K322" s="13">
        <f t="shared" si="25"/>
        <v>1.7922146622616801</v>
      </c>
      <c r="L322" s="13">
        <f t="shared" si="22"/>
        <v>533.05180234826526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15460.953175478391</v>
      </c>
      <c r="G323" s="13">
        <f t="shared" si="25"/>
        <v>61.391064531715998</v>
      </c>
      <c r="H323" s="13">
        <f t="shared" si="25"/>
        <v>83.156690287750052</v>
      </c>
      <c r="I323" s="13">
        <f t="shared" si="25"/>
        <v>88.376677729611458</v>
      </c>
      <c r="J323" s="13">
        <f t="shared" si="25"/>
        <v>26.899451385282102</v>
      </c>
      <c r="K323" s="13">
        <f t="shared" si="25"/>
        <v>1.8071948130335977</v>
      </c>
      <c r="L323" s="13">
        <f t="shared" si="22"/>
        <v>536.63107874739319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15580.866928891963</v>
      </c>
      <c r="G324" s="13">
        <f t="shared" si="25"/>
        <v>62.33469078186257</v>
      </c>
      <c r="H324" s="13">
        <f t="shared" si="25"/>
        <v>84.379656438962229</v>
      </c>
      <c r="I324" s="13">
        <f t="shared" si="25"/>
        <v>89.513203838055958</v>
      </c>
      <c r="J324" s="13">
        <f t="shared" si="25"/>
        <v>27.177436161278784</v>
      </c>
      <c r="K324" s="13">
        <f t="shared" si="25"/>
        <v>1.8219854084451084</v>
      </c>
      <c r="L324" s="13">
        <f t="shared" si="22"/>
        <v>540.2269726286047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15699.184580960464</v>
      </c>
      <c r="G325" s="13">
        <f t="shared" si="25"/>
        <v>63.285635711794946</v>
      </c>
      <c r="H325" s="13">
        <f t="shared" si="25"/>
        <v>85.610517681089192</v>
      </c>
      <c r="I325" s="13">
        <f t="shared" si="25"/>
        <v>90.652490004867886</v>
      </c>
      <c r="J325" s="13">
        <f t="shared" si="25"/>
        <v>27.45361492517004</v>
      </c>
      <c r="K325" s="13">
        <f t="shared" si="25"/>
        <v>1.836586111718983</v>
      </c>
      <c r="L325" s="13">
        <f t="shared" si="22"/>
        <v>543.83884443464103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15815.906749405387</v>
      </c>
      <c r="G326" s="13">
        <f t="shared" si="25"/>
        <v>64.243801906877039</v>
      </c>
      <c r="H326" s="13">
        <f t="shared" si="25"/>
        <v>86.84910242582886</v>
      </c>
      <c r="I326" s="13">
        <f t="shared" si="25"/>
        <v>91.794259392970474</v>
      </c>
      <c r="J326" s="13">
        <f t="shared" si="25"/>
        <v>27.727903512910988</v>
      </c>
      <c r="K326" s="13">
        <f t="shared" si="25"/>
        <v>1.8509967052538934</v>
      </c>
      <c r="L326" s="13">
        <f t="shared" si="22"/>
        <v>547.46606394384128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15931.034918263775</v>
      </c>
      <c r="G327" s="13">
        <f t="shared" ref="G327:K342" si="26">G326*(1-G$5)+G$4*$F326*$L$4/1000</f>
        <v>65.209091990174088</v>
      </c>
      <c r="H327" s="13">
        <f t="shared" si="26"/>
        <v>88.095239614925731</v>
      </c>
      <c r="I327" s="13">
        <f t="shared" si="26"/>
        <v>92.938238973967927</v>
      </c>
      <c r="J327" s="13">
        <f t="shared" si="26"/>
        <v>28.000222640986557</v>
      </c>
      <c r="K327" s="13">
        <f t="shared" si="26"/>
        <v>1.8652170860689721</v>
      </c>
      <c r="L327" s="13">
        <f t="shared" si="22"/>
        <v>551.10801030612333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16044.571403380805</v>
      </c>
      <c r="G328" s="13">
        <f t="shared" si="26"/>
        <v>66.181408675326338</v>
      </c>
      <c r="H328" s="13">
        <f t="shared" si="26"/>
        <v>89.348758800056899</v>
      </c>
      <c r="I328" s="13">
        <f t="shared" si="26"/>
        <v>94.084159607173675</v>
      </c>
      <c r="J328" s="13">
        <f t="shared" si="26"/>
        <v>28.270497729282383</v>
      </c>
      <c r="K328" s="13">
        <f t="shared" si="26"/>
        <v>1.8792472613762659</v>
      </c>
      <c r="L328" s="13">
        <f t="shared" si="22"/>
        <v>554.76407207321563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16156.519318811996</v>
      </c>
      <c r="G329" s="13">
        <f t="shared" si="26"/>
        <v>67.160654817316711</v>
      </c>
      <c r="H329" s="13">
        <f t="shared" si="26"/>
        <v>90.609490219258134</v>
      </c>
      <c r="I329" s="13">
        <f t="shared" si="26"/>
        <v>95.231756112393597</v>
      </c>
      <c r="J329" s="13">
        <f t="shared" si="26"/>
        <v>28.538658730024387</v>
      </c>
      <c r="K329" s="13">
        <f t="shared" si="26"/>
        <v>1.8930873442752274</v>
      </c>
      <c r="L329" s="13">
        <f t="shared" si="22"/>
        <v>558.43364722326805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16266.882544101089</v>
      </c>
      <c r="G330" s="13">
        <f t="shared" si="26"/>
        <v>68.146733461187864</v>
      </c>
      <c r="H330" s="13">
        <f t="shared" si="26"/>
        <v>91.877264869985012</v>
      </c>
      <c r="I330" s="13">
        <f t="shared" si="26"/>
        <v>96.380767336684798</v>
      </c>
      <c r="J330" s="13">
        <f t="shared" si="26"/>
        <v>28.804639962547071</v>
      </c>
      <c r="K330" s="13">
        <f t="shared" si="26"/>
        <v>1.9067375495639332</v>
      </c>
      <c r="L330" s="13">
        <f t="shared" ref="L330:L393" si="28">SUM(G330:K330,L$5)</f>
        <v>562.11614317996873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16375.665692403503</v>
      </c>
      <c r="G331" s="13">
        <f t="shared" si="26"/>
        <v>69.13954788876211</v>
      </c>
      <c r="H331" s="13">
        <f t="shared" si="26"/>
        <v>93.151914578900573</v>
      </c>
      <c r="I331" s="13">
        <f t="shared" si="26"/>
        <v>97.53093621530229</v>
      </c>
      <c r="J331" s="13">
        <f t="shared" si="26"/>
        <v>29.068379953660383</v>
      </c>
      <c r="K331" s="13">
        <f t="shared" si="26"/>
        <v>1.9201981896622047</v>
      </c>
      <c r="L331" s="13">
        <f t="shared" si="28"/>
        <v>565.81097682628751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16482.874079427682</v>
      </c>
      <c r="G332" s="13">
        <f t="shared" si="26"/>
        <v>70.13900166341584</v>
      </c>
      <c r="H332" s="13">
        <f t="shared" si="26"/>
        <v>94.433272068477862</v>
      </c>
      <c r="I332" s="13">
        <f t="shared" si="26"/>
        <v>98.682009827038584</v>
      </c>
      <c r="J332" s="13">
        <f t="shared" si="26"/>
        <v>29.329821283394512</v>
      </c>
      <c r="K332" s="13">
        <f t="shared" si="26"/>
        <v>1.9334696706423098</v>
      </c>
      <c r="L332" s="13">
        <f t="shared" si="28"/>
        <v>569.51757451296908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16588.513693169381</v>
      </c>
      <c r="G333" s="13">
        <f t="shared" si="26"/>
        <v>71.14499867295838</v>
      </c>
      <c r="H333" s="13">
        <f t="shared" si="26"/>
        <v>95.721171020502979</v>
      </c>
      <c r="I333" s="13">
        <f t="shared" si="26"/>
        <v>99.833739444154546</v>
      </c>
      <c r="J333" s="13">
        <f t="shared" si="26"/>
        <v>29.588910435911451</v>
      </c>
      <c r="K333" s="13">
        <f t="shared" si="26"/>
        <v>1.9465524883633059</v>
      </c>
      <c r="L333" s="13">
        <f t="shared" si="28"/>
        <v>573.23537206189064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16692.591164416626</v>
      </c>
      <c r="G334" s="13">
        <f t="shared" si="26"/>
        <v>72.157443170663555</v>
      </c>
      <c r="H334" s="13">
        <f t="shared" si="26"/>
        <v>97.015446136561508</v>
      </c>
      <c r="I334" s="13">
        <f t="shared" si="26"/>
        <v>100.98588057709291</v>
      </c>
      <c r="J334" s="13">
        <f t="shared" si="26"/>
        <v>29.845597655381177</v>
      </c>
      <c r="K334" s="13">
        <f t="shared" si="26"/>
        <v>1.9594472247054746</v>
      </c>
      <c r="L334" s="13">
        <f t="shared" si="28"/>
        <v>576.96381476440456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16795.113738004718</v>
      </c>
      <c r="G335" s="13">
        <f t="shared" si="26"/>
        <v>73.176239814501187</v>
      </c>
      <c r="H335" s="13">
        <f t="shared" si="26"/>
        <v>98.315933195589125</v>
      </c>
      <c r="I335" s="13">
        <f t="shared" si="26"/>
        <v>102.13819301416059</v>
      </c>
      <c r="J335" s="13">
        <f t="shared" si="26"/>
        <v>30.099836806629309</v>
      </c>
      <c r="K335" s="13">
        <f t="shared" si="26"/>
        <v>1.9721545439016497</v>
      </c>
      <c r="L335" s="13">
        <f t="shared" si="28"/>
        <v>580.70235737478185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16896.089244802661</v>
      </c>
      <c r="G336" s="13">
        <f t="shared" si="26"/>
        <v>74.201293704614145</v>
      </c>
      <c r="H336" s="13">
        <f t="shared" si="26"/>
        <v>99.6224691085648</v>
      </c>
      <c r="I336" s="13">
        <f t="shared" si="26"/>
        <v>103.29044085635972</v>
      </c>
      <c r="J336" s="13">
        <f t="shared" si="26"/>
        <v>30.351585240371726</v>
      </c>
      <c r="K336" s="13">
        <f t="shared" si="26"/>
        <v>1.9846751889625232</v>
      </c>
      <c r="L336" s="13">
        <f t="shared" si="28"/>
        <v>584.45046409887289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16995.526074414222</v>
      </c>
      <c r="G337" s="13">
        <f t="shared" si="26"/>
        <v>75.232510419085671</v>
      </c>
      <c r="H337" s="13">
        <f t="shared" si="26"/>
        <v>100.9348919704231</v>
      </c>
      <c r="I337" s="13">
        <f t="shared" si="26"/>
        <v>104.44239254754268</v>
      </c>
      <c r="J337" s="13">
        <f t="shared" si="26"/>
        <v>30.600803662859903</v>
      </c>
      <c r="K337" s="13">
        <f t="shared" si="26"/>
        <v>1.9970099781932915</v>
      </c>
      <c r="L337" s="13">
        <f t="shared" si="28"/>
        <v>588.20760857810467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17093.433148577755</v>
      </c>
      <c r="G338" s="13">
        <f t="shared" si="26"/>
        <v>76.269796048040533</v>
      </c>
      <c r="H338" s="13">
        <f t="shared" si="26"/>
        <v>102.25304110926052</v>
      </c>
      <c r="I338" s="13">
        <f t="shared" si="26"/>
        <v>105.59382090006102</v>
      </c>
      <c r="J338" s="13">
        <f t="shared" si="26"/>
        <v>30.847456009768909</v>
      </c>
      <c r="K338" s="13">
        <f t="shared" si="26"/>
        <v>2.0091598017992571</v>
      </c>
      <c r="L338" s="13">
        <f t="shared" si="28"/>
        <v>591.97327386893028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17189.819895250821</v>
      </c>
      <c r="G339" s="13">
        <f t="shared" si="26"/>
        <v>77.313057226122737</v>
      </c>
      <c r="H339" s="13">
        <f t="shared" si="26"/>
        <v>103.57675713290868</v>
      </c>
      <c r="I339" s="13">
        <f t="shared" si="26"/>
        <v>106.74450311607389</v>
      </c>
      <c r="J339" s="13">
        <f t="shared" si="26"/>
        <v>31.09150932416771</v>
      </c>
      <c r="K339" s="13">
        <f t="shared" si="26"/>
        <v>2.0211256185781847</v>
      </c>
      <c r="L339" s="13">
        <f t="shared" si="28"/>
        <v>595.74695241785116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17284.696223366002</v>
      </c>
      <c r="G340" s="13">
        <f t="shared" si="26"/>
        <v>78.36220116339156</v>
      </c>
      <c r="H340" s="13">
        <f t="shared" si="26"/>
        <v>104.90588197294606</v>
      </c>
      <c r="I340" s="13">
        <f t="shared" si="26"/>
        <v>107.89422080467705</v>
      </c>
      <c r="J340" s="13">
        <f t="shared" si="26"/>
        <v>31.332933638418915</v>
      </c>
      <c r="K340" s="13">
        <f t="shared" si="26"/>
        <v>2.0329084526974306</v>
      </c>
      <c r="L340" s="13">
        <f t="shared" si="28"/>
        <v>599.52814603213096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17378.072498245758</v>
      </c>
      <c r="G341" s="13">
        <f t="shared" si="26"/>
        <v>79.417135674676814</v>
      </c>
      <c r="H341" s="13">
        <f t="shared" si="26"/>
        <v>106.24025892621827</v>
      </c>
      <c r="I341" s="13">
        <f t="shared" si="26"/>
        <v>109.04275999500942</v>
      </c>
      <c r="J341" s="13">
        <f t="shared" si="26"/>
        <v>31.571701859862301</v>
      </c>
      <c r="K341" s="13">
        <f t="shared" si="26"/>
        <v>2.0445093905539991</v>
      </c>
      <c r="L341" s="13">
        <f t="shared" si="28"/>
        <v>603.31636584632088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17469.959517664844</v>
      </c>
      <c r="G342" s="13">
        <f t="shared" si="26"/>
        <v>80.477769207433596</v>
      </c>
      <c r="H342" s="13">
        <f t="shared" si="26"/>
        <v>107.57973269393571</v>
      </c>
      <c r="I342" s="13">
        <f t="shared" si="26"/>
        <v>110.18991114549014</v>
      </c>
      <c r="J342" s="13">
        <f t="shared" si="26"/>
        <v>31.807789660143293</v>
      </c>
      <c r="K342" s="13">
        <f t="shared" si="26"/>
        <v>2.05592957771584</v>
      </c>
      <c r="L342" s="13">
        <f t="shared" si="28"/>
        <v>607.11113228471856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17560.368488549258</v>
      </c>
      <c r="G343" s="13">
        <f t="shared" ref="G343:K358" si="29">G342*(1-G$5)+G$4*$F342*$L$4/1000</f>
        <v>81.544010868136141</v>
      </c>
      <c r="H343" s="13">
        <f t="shared" si="29"/>
        <v>108.92414941841595</v>
      </c>
      <c r="I343" s="13">
        <f t="shared" si="29"/>
        <v>111.33546914933541</v>
      </c>
      <c r="J343" s="13">
        <f t="shared" si="29"/>
        <v>32.041175368054176</v>
      </c>
      <c r="K343" s="13">
        <f t="shared" si="29"/>
        <v>2.0671702159428191</v>
      </c>
      <c r="L343" s="13">
        <f t="shared" si="28"/>
        <v>610.91197501988449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17649.311004301566</v>
      </c>
      <c r="G344" s="13">
        <f t="shared" si="29"/>
        <v>82.615770447249474</v>
      </c>
      <c r="H344" s="13">
        <f t="shared" si="29"/>
        <v>110.2733567175372</v>
      </c>
      <c r="I344" s="13">
        <f t="shared" si="29"/>
        <v>112.47923333650064</v>
      </c>
      <c r="J344" s="13">
        <f t="shared" si="29"/>
        <v>32.271839865762111</v>
      </c>
      <c r="K344" s="13">
        <f t="shared" si="29"/>
        <v>2.0782325602859011</v>
      </c>
      <c r="L344" s="13">
        <f t="shared" si="28"/>
        <v>614.71843292733524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17736.799022742758</v>
      </c>
      <c r="G345" s="13">
        <f t="shared" si="29"/>
        <v>83.692958442817172</v>
      </c>
      <c r="H345" s="13">
        <f t="shared" si="29"/>
        <v>111.62720371696778</v>
      </c>
      <c r="I345" s="13">
        <f t="shared" si="29"/>
        <v>113.62100747219</v>
      </c>
      <c r="J345" s="13">
        <f t="shared" si="29"/>
        <v>32.499766488303941</v>
      </c>
      <c r="K345" s="13">
        <f t="shared" si="29"/>
        <v>2.0891179162631763</v>
      </c>
      <c r="L345" s="13">
        <f t="shared" si="28"/>
        <v>618.53005403654197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17822.84484466118</v>
      </c>
      <c r="G346" s="13">
        <f t="shared" si="29"/>
        <v>84.775486082702884</v>
      </c>
      <c r="H346" s="13">
        <f t="shared" si="29"/>
        <v>112.98554108023599</v>
      </c>
      <c r="I346" s="13">
        <f t="shared" si="29"/>
        <v>114.76059975207211</v>
      </c>
      <c r="J346" s="13">
        <f t="shared" si="29"/>
        <v>32.724940926233572</v>
      </c>
      <c r="K346" s="13">
        <f t="shared" si="29"/>
        <v>2.099827637111439</v>
      </c>
      <c r="L346" s="13">
        <f t="shared" si="28"/>
        <v>622.34639547835604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17907.461092959446</v>
      </c>
      <c r="G347" s="13">
        <f t="shared" si="29"/>
        <v>85.863265345522578</v>
      </c>
      <c r="H347" s="13">
        <f t="shared" si="29"/>
        <v>114.34822103670274</v>
      </c>
      <c r="I347" s="13">
        <f t="shared" si="29"/>
        <v>115.89782279433722</v>
      </c>
      <c r="J347" s="13">
        <f t="shared" si="29"/>
        <v>32.947351131313098</v>
      </c>
      <c r="K347" s="13">
        <f t="shared" si="29"/>
        <v>2.1103631211120955</v>
      </c>
      <c r="L347" s="13">
        <f t="shared" si="28"/>
        <v>626.1670234289877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17990.660692390553</v>
      </c>
      <c r="G348" s="13">
        <f t="shared" si="29"/>
        <v>86.95620898030414</v>
      </c>
      <c r="H348" s="13">
        <f t="shared" si="29"/>
        <v>115.7150974074995</v>
      </c>
      <c r="I348" s="13">
        <f t="shared" si="29"/>
        <v>117.03249362872816</v>
      </c>
      <c r="J348" s="13">
        <f t="shared" si="29"/>
        <v>33.166987225143892</v>
      </c>
      <c r="K348" s="13">
        <f t="shared" si="29"/>
        <v>2.1207258089902257</v>
      </c>
      <c r="L348" s="13">
        <f t="shared" si="28"/>
        <v>629.99151305066584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18072.456849874459</v>
      </c>
      <c r="G349" s="13">
        <f t="shared" si="29"/>
        <v>88.054230524910139</v>
      </c>
      <c r="H349" s="13">
        <f t="shared" si="29"/>
        <v>117.08602562949201</v>
      </c>
      <c r="I349" s="13">
        <f t="shared" si="29"/>
        <v>118.16443368267416</v>
      </c>
      <c r="J349" s="13">
        <f t="shared" si="29"/>
        <v>33.383841410638965</v>
      </c>
      <c r="K349" s="13">
        <f t="shared" si="29"/>
        <v>2.1309171813856778</v>
      </c>
      <c r="L349" s="13">
        <f t="shared" si="28"/>
        <v>633.81944842910093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18152.863035386643</v>
      </c>
      <c r="G350" s="13">
        <f t="shared" si="29"/>
        <v>89.157244323259278</v>
      </c>
      <c r="H350" s="13">
        <f t="shared" si="29"/>
        <v>118.46086277732989</v>
      </c>
      <c r="I350" s="13">
        <f t="shared" si="29"/>
        <v>119.29346876465368</v>
      </c>
      <c r="J350" s="13">
        <f t="shared" si="29"/>
        <v>33.597907886242389</v>
      </c>
      <c r="K350" s="13">
        <f t="shared" si="29"/>
        <v>2.1409387563951059</v>
      </c>
      <c r="L350" s="13">
        <f t="shared" si="28"/>
        <v>637.65042250788042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18231.892963410261</v>
      </c>
      <c r="G351" s="13">
        <f t="shared" si="29"/>
        <v>90.265165541381464</v>
      </c>
      <c r="H351" s="13">
        <f t="shared" si="29"/>
        <v>119.83946758364112</v>
      </c>
      <c r="I351" s="13">
        <f t="shared" si="29"/>
        <v>120.41942904490938</v>
      </c>
      <c r="J351" s="13">
        <f t="shared" si="29"/>
        <v>33.809182762805911</v>
      </c>
      <c r="K351" s="13">
        <f t="shared" si="29"/>
        <v>2.1507920871838913</v>
      </c>
      <c r="L351" s="13">
        <f t="shared" si="28"/>
        <v>641.48403701992174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18309.560574943618</v>
      </c>
      <c r="G352" s="13">
        <f t="shared" si="29"/>
        <v>91.37791018234077</v>
      </c>
      <c r="H352" s="13">
        <f t="shared" si="29"/>
        <v>121.22170045742932</v>
      </c>
      <c r="I352" s="13">
        <f t="shared" si="29"/>
        <v>121.54214903363533</v>
      </c>
      <c r="J352" s="13">
        <f t="shared" si="29"/>
        <v>34.017663983037224</v>
      </c>
      <c r="K352" s="13">
        <f t="shared" si="29"/>
        <v>2.1604787596669048</v>
      </c>
      <c r="L352" s="13">
        <f t="shared" si="28"/>
        <v>645.31990241610947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18385.880020054639</v>
      </c>
      <c r="G353" s="13">
        <f t="shared" si="29"/>
        <v>92.495395100060335</v>
      </c>
      <c r="H353" s="13">
        <f t="shared" si="29"/>
        <v>122.60742350073102</v>
      </c>
      <c r="I353" s="13">
        <f t="shared" si="29"/>
        <v>122.66146755675399</v>
      </c>
      <c r="J353" s="13">
        <f t="shared" si="29"/>
        <v>34.22335124343806</v>
      </c>
      <c r="K353" s="13">
        <f t="shared" si="29"/>
        <v>2.1700003902571026</v>
      </c>
      <c r="L353" s="13">
        <f t="shared" si="28"/>
        <v>649.15763779124052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18460.865640973851</v>
      </c>
      <c r="G354" s="13">
        <f t="shared" si="29"/>
        <v>93.617538012082449</v>
      </c>
      <c r="H354" s="13">
        <f t="shared" si="29"/>
        <v>123.99650052358909</v>
      </c>
      <c r="I354" s="13">
        <f t="shared" si="29"/>
        <v>123.77722772939738</v>
      </c>
      <c r="J354" s="13">
        <f t="shared" si="29"/>
        <v>34.426245918654153</v>
      </c>
      <c r="K354" s="13">
        <f t="shared" si="29"/>
        <v>2.1793586236809386</v>
      </c>
      <c r="L354" s="13">
        <f t="shared" si="28"/>
        <v>652.99687080740398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18534.531955718125</v>
      </c>
      <c r="G355" s="13">
        <f t="shared" si="29"/>
        <v>94.744257511296809</v>
      </c>
      <c r="H355" s="13">
        <f t="shared" si="29"/>
        <v>125.38879705739733</v>
      </c>
      <c r="I355" s="13">
        <f t="shared" si="29"/>
        <v>124.88927692720409</v>
      </c>
      <c r="J355" s="13">
        <f t="shared" si="29"/>
        <v>34.626350988162436</v>
      </c>
      <c r="K355" s="13">
        <f t="shared" si="29"/>
        <v>2.1885551308595907</v>
      </c>
      <c r="L355" s="13">
        <f t="shared" si="28"/>
        <v>656.83723761492024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18606.893642236348</v>
      </c>
      <c r="G356" s="13">
        <f t="shared" si="29"/>
        <v>95.87547307666928</v>
      </c>
      <c r="H356" s="13">
        <f t="shared" si="29"/>
        <v>126.78418036667077</v>
      </c>
      <c r="I356" s="13">
        <f t="shared" si="29"/>
        <v>125.99746675554147</v>
      </c>
      <c r="J356" s="13">
        <f t="shared" si="29"/>
        <v>34.823670965224281</v>
      </c>
      <c r="K356" s="13">
        <f t="shared" si="29"/>
        <v>2.1975916068550192</v>
      </c>
      <c r="L356" s="13">
        <f t="shared" si="28"/>
        <v>660.67838277096087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18677.965523068855</v>
      </c>
      <c r="G357" s="13">
        <f t="shared" si="29"/>
        <v>97.01110508300296</v>
      </c>
      <c r="H357" s="13">
        <f t="shared" si="29"/>
        <v>128.18251945929492</v>
      </c>
      <c r="I357" s="13">
        <f t="shared" si="29"/>
        <v>127.10165301675883</v>
      </c>
      <c r="J357" s="13">
        <f t="shared" si="29"/>
        <v>35.018211828036584</v>
      </c>
      <c r="K357" s="13">
        <f t="shared" si="29"/>
        <v>2.2064697688798547</v>
      </c>
      <c r="L357" s="13">
        <f t="shared" si="28"/>
        <v>664.51995915597308</v>
      </c>
      <c r="M357" s="3"/>
      <c r="N357" s="3"/>
      <c r="O357" s="3"/>
      <c r="P357" s="3"/>
      <c r="Q357" s="3"/>
      <c r="R357" s="3"/>
      <c r="S357" s="3"/>
    </row>
    <row r="358" spans="1:38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18747.762550512438</v>
      </c>
      <c r="G358" s="13">
        <f t="shared" si="29"/>
        <v>98.151074809763031</v>
      </c>
      <c r="H358" s="13">
        <f t="shared" si="29"/>
        <v>129.58368509530629</v>
      </c>
      <c r="I358" s="13">
        <f t="shared" si="29"/>
        <v>128.20169567557571</v>
      </c>
      <c r="J358" s="13">
        <f t="shared" si="29"/>
        <v>35.209980953015425</v>
      </c>
      <c r="K358" s="13">
        <f t="shared" si="29"/>
        <v>2.2151913543701194</v>
      </c>
      <c r="L358" s="13">
        <f t="shared" si="28"/>
        <v>668.36162788803063</v>
      </c>
      <c r="M358" s="3"/>
      <c r="N358" s="3"/>
      <c r="O358" s="3"/>
      <c r="P358" s="3"/>
      <c r="Q358" s="3"/>
      <c r="R358" s="3"/>
      <c r="S358" s="3"/>
    </row>
    <row r="359" spans="1:38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18816.299792282283</v>
      </c>
      <c r="G359" s="13">
        <f t="shared" ref="G359:K374" si="30">G358*(1-G$5)+G$4*$F358*$L$4/1000</f>
        <v>99.295304448996191</v>
      </c>
      <c r="H359" s="13">
        <f t="shared" si="30"/>
        <v>130.98754979425595</v>
      </c>
      <c r="I359" s="13">
        <f t="shared" si="30"/>
        <v>129.29745882270589</v>
      </c>
      <c r="J359" s="13">
        <f t="shared" si="30"/>
        <v>35.398987050149827</v>
      </c>
      <c r="K359" s="13">
        <f t="shared" si="30"/>
        <v>2.2237581191197946</v>
      </c>
      <c r="L359" s="13">
        <f t="shared" si="28"/>
        <v>672.20305823522767</v>
      </c>
      <c r="M359" s="3"/>
      <c r="N359" s="3"/>
      <c r="O359" s="3"/>
      <c r="P359" s="3"/>
      <c r="Q359" s="3"/>
      <c r="R359" s="3"/>
      <c r="S359" s="3"/>
    </row>
    <row r="360" spans="1:38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18883.592417662338</v>
      </c>
      <c r="G360" s="13">
        <f t="shared" si="30"/>
        <v>100.44371711237493</v>
      </c>
      <c r="H360" s="13">
        <f t="shared" si="30"/>
        <v>132.39398784120647</v>
      </c>
      <c r="I360" s="13">
        <f t="shared" si="30"/>
        <v>130.38881063681558</v>
      </c>
      <c r="J360" s="13">
        <f t="shared" si="30"/>
        <v>35.585240100365716</v>
      </c>
      <c r="K360" s="13">
        <f t="shared" si="30"/>
        <v>2.2321718354762314</v>
      </c>
      <c r="L360" s="13">
        <f t="shared" si="28"/>
        <v>676.0439275262388</v>
      </c>
      <c r="M360" s="3"/>
      <c r="N360" s="3"/>
      <c r="O360" s="3"/>
      <c r="P360" s="3"/>
      <c r="Q360" s="3"/>
      <c r="R360" s="3"/>
      <c r="S360" s="3"/>
    </row>
    <row r="361" spans="1:38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18949.655684135734</v>
      </c>
      <c r="G361" s="13">
        <f t="shared" si="30"/>
        <v>101.59623683739657</v>
      </c>
      <c r="H361" s="13">
        <f t="shared" si="30"/>
        <v>133.80287529141179</v>
      </c>
      <c r="I361" s="13">
        <f t="shared" si="30"/>
        <v>131.47562334491155</v>
      </c>
      <c r="J361" s="13">
        <f t="shared" si="30"/>
        <v>35.768751294842474</v>
      </c>
      <c r="K361" s="13">
        <f t="shared" si="30"/>
        <v>2.2404342905953931</v>
      </c>
      <c r="L361" s="13">
        <f t="shared" si="28"/>
        <v>679.88392105915773</v>
      </c>
      <c r="M361" s="3"/>
      <c r="N361" s="3"/>
      <c r="O361" s="3"/>
      <c r="P361" s="3"/>
      <c r="Q361" s="3"/>
      <c r="R361" s="3"/>
      <c r="S361" s="3"/>
    </row>
    <row r="362" spans="1:38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19014.504924486504</v>
      </c>
      <c r="G362" s="13">
        <f t="shared" si="30"/>
        <v>102.75278859276636</v>
      </c>
      <c r="H362" s="13">
        <f t="shared" si="30"/>
        <v>135.21408997372919</v>
      </c>
      <c r="I362" s="13">
        <f t="shared" si="30"/>
        <v>132.55777318125249</v>
      </c>
      <c r="J362" s="13">
        <f t="shared" si="30"/>
        <v>35.949532976226998</v>
      </c>
      <c r="K362" s="13">
        <f t="shared" si="30"/>
        <v>2.2485472847559271</v>
      </c>
      <c r="L362" s="13">
        <f t="shared" si="28"/>
        <v>683.72273200873099</v>
      </c>
      <c r="M362" s="3"/>
      <c r="N362" s="3"/>
      <c r="O362" s="3"/>
      <c r="P362" s="3"/>
      <c r="Q362" s="3"/>
      <c r="R362" s="3"/>
      <c r="S362" s="3"/>
    </row>
    <row r="363" spans="1:38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19078.155534364003</v>
      </c>
      <c r="G363" s="13">
        <f t="shared" si="30"/>
        <v>103.91329828299324</v>
      </c>
      <c r="H363" s="13">
        <f t="shared" si="30"/>
        <v>136.62751149281033</v>
      </c>
      <c r="I363" s="13">
        <f t="shared" si="30"/>
        <v>133.63514034487386</v>
      </c>
      <c r="J363" s="13">
        <f t="shared" si="30"/>
        <v>36.127598581692105</v>
      </c>
      <c r="K363" s="13">
        <f t="shared" si="30"/>
        <v>2.2565126297310445</v>
      </c>
      <c r="L363" s="13">
        <f t="shared" si="28"/>
        <v>687.56006133210053</v>
      </c>
      <c r="M363" s="3"/>
      <c r="N363" s="3"/>
      <c r="O363" s="3"/>
      <c r="P363" s="3"/>
      <c r="Q363" s="3"/>
      <c r="R363" s="3"/>
      <c r="S363" s="3"/>
    </row>
    <row r="364" spans="1:38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19140.622960301305</v>
      </c>
      <c r="G364" s="13">
        <f t="shared" si="30"/>
        <v>105.07769275222672</v>
      </c>
      <c r="H364" s="13">
        <f t="shared" si="30"/>
        <v>138.04302123011902</v>
      </c>
      <c r="I364" s="13">
        <f t="shared" si="30"/>
        <v>134.70760895581489</v>
      </c>
      <c r="J364" s="13">
        <f t="shared" si="30"/>
        <v>36.302962587788272</v>
      </c>
      <c r="K364" s="13">
        <f t="shared" si="30"/>
        <v>2.2643321472171856</v>
      </c>
      <c r="L364" s="13">
        <f t="shared" si="28"/>
        <v>691.39561767316616</v>
      </c>
      <c r="M364" s="3"/>
      <c r="N364" s="3"/>
      <c r="O364" s="3"/>
      <c r="P364" s="3"/>
      <c r="Q364" s="3"/>
      <c r="R364" s="3"/>
      <c r="S364" s="3"/>
    </row>
    <row r="365" spans="1:38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19201.922688178853</v>
      </c>
      <c r="G365" s="13">
        <f t="shared" si="30"/>
        <v>106.24589978736249</v>
      </c>
      <c r="H365" s="13">
        <f t="shared" si="30"/>
        <v>139.46050234382093</v>
      </c>
      <c r="I365" s="13">
        <f t="shared" si="30"/>
        <v>135.77506701013297</v>
      </c>
      <c r="J365" s="13">
        <f t="shared" si="30"/>
        <v>36.475640457039525</v>
      </c>
      <c r="K365" s="13">
        <f t="shared" si="30"/>
        <v>2.2720076673184408</v>
      </c>
      <c r="L365" s="13">
        <f t="shared" si="28"/>
        <v>695.2291172656744</v>
      </c>
      <c r="M365" s="3"/>
      <c r="N365" s="3"/>
      <c r="O365" s="3"/>
      <c r="P365" s="3"/>
      <c r="Q365" s="3"/>
      <c r="R365" s="3"/>
      <c r="S365" s="3"/>
    </row>
    <row r="366" spans="1:38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19262.070232124399</v>
      </c>
      <c r="G366" s="13">
        <f t="shared" si="30"/>
        <v>107.41784812044382</v>
      </c>
      <c r="H366" s="13">
        <f t="shared" si="30"/>
        <v>140.87983976759034</v>
      </c>
      <c r="I366" s="13">
        <f t="shared" si="30"/>
        <v>136.83740633378858</v>
      </c>
      <c r="J366" s="13">
        <f t="shared" si="30"/>
        <v>36.645648586236113</v>
      </c>
      <c r="K366" s="13">
        <f t="shared" si="30"/>
        <v>2.2795410270856911</v>
      </c>
      <c r="L366" s="13">
        <f t="shared" si="28"/>
        <v>699.06028383514456</v>
      </c>
      <c r="M366" s="3"/>
      <c r="N366" s="3"/>
      <c r="O366" s="3"/>
      <c r="P366" s="3"/>
      <c r="Q366" s="3"/>
      <c r="R366" s="3"/>
      <c r="S366" s="3"/>
    </row>
    <row r="367" spans="1:38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19321.081123840628</v>
      </c>
      <c r="G367" s="13">
        <f t="shared" si="30"/>
        <v>108.59346743038569</v>
      </c>
      <c r="H367" s="13">
        <f t="shared" si="30"/>
        <v>142.30092020837807</v>
      </c>
      <c r="I367" s="13">
        <f t="shared" si="30"/>
        <v>137.8945225354818</v>
      </c>
      <c r="J367" s="13">
        <f t="shared" si="30"/>
        <v>36.813004256378221</v>
      </c>
      <c r="K367" s="13">
        <f t="shared" si="30"/>
        <v>2.2869340691094249</v>
      </c>
      <c r="L367" s="13">
        <f t="shared" si="28"/>
        <v>702.88884849973317</v>
      </c>
      <c r="M367" s="3"/>
      <c r="N367" s="3"/>
      <c r="O367" s="3"/>
      <c r="P367" s="3"/>
      <c r="Q367" s="3"/>
      <c r="R367" s="3"/>
      <c r="S367" s="3"/>
    </row>
    <row r="368" spans="1:38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19378.970902351364</v>
      </c>
      <c r="G368" s="13">
        <f t="shared" si="30"/>
        <v>109.77268834404732</v>
      </c>
      <c r="H368" s="13">
        <f t="shared" si="30"/>
        <v>143.72363214318329</v>
      </c>
      <c r="I368" s="13">
        <f t="shared" si="30"/>
        <v>138.94631495851834</v>
      </c>
      <c r="J368" s="13">
        <f t="shared" si="30"/>
        <v>36.977725584226604</v>
      </c>
      <c r="K368" s="13">
        <f t="shared" si="30"/>
        <v>2.2941886401651863</v>
      </c>
      <c r="L368" s="13">
        <f t="shared" si="28"/>
        <v>706.71454967014074</v>
      </c>
      <c r="M368" s="3"/>
      <c r="N368" s="3"/>
      <c r="O368" s="3"/>
      <c r="P368" s="3"/>
      <c r="Q368" s="3"/>
      <c r="R368" s="3"/>
      <c r="S368" s="3"/>
    </row>
    <row r="369" spans="1:19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19435.755104157641</v>
      </c>
      <c r="G369" s="13">
        <f t="shared" si="30"/>
        <v>110.95544243667909</v>
      </c>
      <c r="H369" s="13">
        <f t="shared" si="30"/>
        <v>145.14786581487161</v>
      </c>
      <c r="I369" s="13">
        <f t="shared" si="30"/>
        <v>139.99268663178128</v>
      </c>
      <c r="J369" s="13">
        <f t="shared" si="30"/>
        <v>37.13983147541753</v>
      </c>
      <c r="K369" s="13">
        <f t="shared" si="30"/>
        <v>2.3013065899105993</v>
      </c>
      <c r="L369" s="13">
        <f t="shared" si="28"/>
        <v>710.53713294866009</v>
      </c>
      <c r="M369" s="3"/>
      <c r="N369" s="3"/>
      <c r="O369" s="3"/>
      <c r="P369" s="3"/>
      <c r="Q369" s="3"/>
      <c r="R369" s="3"/>
      <c r="S369" s="3"/>
    </row>
    <row r="370" spans="1:19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19491.44925379461</v>
      </c>
      <c r="G370" s="13">
        <f t="shared" si="30"/>
        <v>112.14166223176852</v>
      </c>
      <c r="H370" s="13">
        <f t="shared" si="30"/>
        <v>146.57351322708018</v>
      </c>
      <c r="I370" s="13">
        <f t="shared" si="30"/>
        <v>141.03354421988203</v>
      </c>
      <c r="J370" s="13">
        <f t="shared" si="30"/>
        <v>37.299341579100691</v>
      </c>
      <c r="K370" s="13">
        <f t="shared" si="30"/>
        <v>2.3082897696329168</v>
      </c>
      <c r="L370" s="13">
        <f t="shared" si="28"/>
        <v>714.35635102746437</v>
      </c>
      <c r="M370" s="3"/>
      <c r="N370" s="3"/>
      <c r="O370" s="3"/>
      <c r="P370" s="3"/>
      <c r="Q370" s="3"/>
      <c r="R370" s="3"/>
      <c r="S370" s="3"/>
    </row>
    <row r="371" spans="1:19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19546.068854780286</v>
      </c>
      <c r="G371" s="13">
        <f t="shared" si="30"/>
        <v>113.33128120030997</v>
      </c>
      <c r="H371" s="13">
        <f t="shared" si="30"/>
        <v>148.0004681382502</v>
      </c>
      <c r="I371" s="13">
        <f t="shared" si="30"/>
        <v>142.06879797256158</v>
      </c>
      <c r="J371" s="13">
        <f t="shared" si="30"/>
        <v>37.45627624406017</v>
      </c>
      <c r="K371" s="13">
        <f t="shared" si="30"/>
        <v>2.3151400310460333</v>
      </c>
      <c r="L371" s="13">
        <f t="shared" si="28"/>
        <v>718.171963586228</v>
      </c>
      <c r="M371" s="3"/>
      <c r="N371" s="3"/>
      <c r="O371" s="3"/>
      <c r="P371" s="3"/>
      <c r="Q371" s="3"/>
      <c r="R371" s="3"/>
      <c r="S371" s="3"/>
    </row>
    <row r="372" spans="1:19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19599.629380947546</v>
      </c>
      <c r="G372" s="13">
        <f t="shared" si="30"/>
        <v>114.52423375952192</v>
      </c>
      <c r="H372" s="13">
        <f t="shared" si="30"/>
        <v>149.42862605482591</v>
      </c>
      <c r="I372" s="13">
        <f t="shared" si="30"/>
        <v>143.09836167341118</v>
      </c>
      <c r="J372" s="13">
        <f t="shared" si="30"/>
        <v>37.610656476279722</v>
      </c>
      <c r="K372" s="13">
        <f t="shared" si="30"/>
        <v>2.3218592251358947</v>
      </c>
      <c r="L372" s="13">
        <f t="shared" si="28"/>
        <v>721.98373718917458</v>
      </c>
      <c r="M372" s="3"/>
      <c r="N372" s="3"/>
      <c r="O372" s="3"/>
      <c r="P372" s="3"/>
      <c r="Q372" s="3"/>
      <c r="R372" s="3"/>
      <c r="S372" s="3"/>
    </row>
    <row r="373" spans="1:19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19652.146268149991</v>
      </c>
      <c r="G373" s="13">
        <f t="shared" si="30"/>
        <v>115.72045527103515</v>
      </c>
      <c r="H373" s="13">
        <f t="shared" si="30"/>
        <v>150.85788422365863</v>
      </c>
      <c r="I373" s="13">
        <f t="shared" si="30"/>
        <v>144.12215258797912</v>
      </c>
      <c r="J373" s="13">
        <f t="shared" si="30"/>
        <v>37.762503897914868</v>
      </c>
      <c r="K373" s="13">
        <f t="shared" si="30"/>
        <v>2.328449201053254</v>
      </c>
      <c r="L373" s="13">
        <f t="shared" si="28"/>
        <v>725.79144518164105</v>
      </c>
      <c r="M373" s="3"/>
      <c r="N373" s="3"/>
      <c r="O373" s="3"/>
      <c r="P373" s="3"/>
      <c r="Q373" s="3"/>
      <c r="R373" s="3"/>
      <c r="S373" s="3"/>
    </row>
    <row r="374" spans="1:19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19703.63490633314</v>
      </c>
      <c r="G374" s="13">
        <f t="shared" si="30"/>
        <v>116.91988203857483</v>
      </c>
      <c r="H374" s="13">
        <f t="shared" si="30"/>
        <v>152.28814162365242</v>
      </c>
      <c r="I374" s="13">
        <f t="shared" si="30"/>
        <v>145.14009141132792</v>
      </c>
      <c r="J374" s="13">
        <f t="shared" si="30"/>
        <v>37.911840707635257</v>
      </c>
      <c r="K374" s="13">
        <f t="shared" si="30"/>
        <v>2.3349118050527005</v>
      </c>
      <c r="L374" s="13">
        <f t="shared" si="28"/>
        <v>729.59486758624303</v>
      </c>
      <c r="M374" s="3"/>
      <c r="N374" s="3"/>
      <c r="O374" s="3"/>
      <c r="P374" s="3"/>
      <c r="Q374" s="3"/>
      <c r="R374" s="3"/>
      <c r="S374" s="3"/>
    </row>
    <row r="375" spans="1:19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19754.110631962038</v>
      </c>
      <c r="G375" s="13">
        <f t="shared" ref="G375:K390" si="31">G374*(1-G$5)+G$4*$F374*$L$4/1000</f>
        <v>118.12245130515853</v>
      </c>
      <c r="H375" s="13">
        <f t="shared" si="31"/>
        <v>153.71929895668885</v>
      </c>
      <c r="I375" s="13">
        <f t="shared" si="31"/>
        <v>146.15210221510432</v>
      </c>
      <c r="J375" s="13">
        <f t="shared" si="31"/>
        <v>38.058689642301957</v>
      </c>
      <c r="K375" s="13">
        <f t="shared" si="31"/>
        <v>2.3412488794769017</v>
      </c>
      <c r="L375" s="13">
        <f t="shared" si="28"/>
        <v>733.39379099873054</v>
      </c>
      <c r="M375" s="3"/>
      <c r="N375" s="3"/>
      <c r="O375" s="3"/>
      <c r="P375" s="3"/>
      <c r="Q375" s="3"/>
      <c r="R375" s="3"/>
      <c r="S375" s="3"/>
    </row>
    <row r="376" spans="1:19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19803.58872079616</v>
      </c>
      <c r="G376" s="13">
        <f t="shared" si="31"/>
        <v>119.32810124983227</v>
      </c>
      <c r="H376" s="13">
        <f t="shared" si="31"/>
        <v>155.15125863786514</v>
      </c>
      <c r="I376" s="13">
        <f t="shared" si="31"/>
        <v>147.15811239418204</v>
      </c>
      <c r="J376" s="13">
        <f t="shared" si="31"/>
        <v>38.203073939945249</v>
      </c>
      <c r="K376" s="13">
        <f t="shared" si="31"/>
        <v>2.3474622617850041</v>
      </c>
      <c r="L376" s="13">
        <f t="shared" si="28"/>
        <v>737.18800848360968</v>
      </c>
      <c r="M376" s="3"/>
      <c r="N376" s="3"/>
      <c r="O376" s="3"/>
      <c r="P376" s="3"/>
      <c r="Q376" s="3"/>
      <c r="R376" s="3"/>
      <c r="S376" s="3"/>
    </row>
    <row r="377" spans="1:19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19852.084381003304</v>
      </c>
      <c r="G377" s="13">
        <f t="shared" si="31"/>
        <v>120.53677098396537</v>
      </c>
      <c r="H377" s="13">
        <f t="shared" si="31"/>
        <v>156.58392478508119</v>
      </c>
      <c r="I377" s="13">
        <f t="shared" si="31"/>
        <v>148.15805261293531</v>
      </c>
      <c r="J377" s="13">
        <f t="shared" si="31"/>
        <v>38.345017304009303</v>
      </c>
      <c r="K377" s="13">
        <f t="shared" si="31"/>
        <v>2.3535537836241223</v>
      </c>
      <c r="L377" s="13">
        <f t="shared" si="28"/>
        <v>740.9773194696154</v>
      </c>
      <c r="M377" s="3"/>
      <c r="N377" s="3"/>
      <c r="O377" s="3"/>
      <c r="P377" s="3"/>
      <c r="Q377" s="3"/>
      <c r="R377" s="3"/>
      <c r="S377" s="3"/>
    </row>
    <row r="378" spans="1:19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19899.612746603259</v>
      </c>
      <c r="G378" s="13">
        <f t="shared" si="31"/>
        <v>121.7484005471252</v>
      </c>
      <c r="H378" s="13">
        <f t="shared" si="31"/>
        <v>158.01720320800837</v>
      </c>
      <c r="I378" s="13">
        <f t="shared" si="31"/>
        <v>149.15185675119901</v>
      </c>
      <c r="J378" s="13">
        <f t="shared" si="31"/>
        <v>38.484543868831267</v>
      </c>
      <c r="K378" s="13">
        <f t="shared" si="31"/>
        <v>2.3595252699428775</v>
      </c>
      <c r="L378" s="13">
        <f t="shared" si="28"/>
        <v>744.76152964510675</v>
      </c>
      <c r="M378" s="3"/>
      <c r="N378" s="3"/>
      <c r="O378" s="3"/>
      <c r="P378" s="3"/>
      <c r="Q378" s="3"/>
      <c r="R378" s="3"/>
      <c r="S378" s="3"/>
    </row>
    <row r="379" spans="1:19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19946.188871232869</v>
      </c>
      <c r="G379" s="13">
        <f t="shared" si="31"/>
        <v>122.96293090255169</v>
      </c>
      <c r="H379" s="13">
        <f t="shared" si="31"/>
        <v>159.45100139647317</v>
      </c>
      <c r="I379" s="13">
        <f t="shared" si="31"/>
        <v>150.13946184996911</v>
      </c>
      <c r="J379" s="13">
        <f t="shared" si="31"/>
        <v>38.621678166322887</v>
      </c>
      <c r="K379" s="13">
        <f t="shared" si="31"/>
        <v>2.3653785381459214</v>
      </c>
      <c r="L379" s="13">
        <f t="shared" si="28"/>
        <v>748.54045085346274</v>
      </c>
      <c r="M379" s="3"/>
      <c r="N379" s="3"/>
      <c r="O379" s="3"/>
      <c r="P379" s="3"/>
      <c r="Q379" s="3"/>
      <c r="R379" s="3"/>
      <c r="S379" s="3"/>
    </row>
    <row r="380" spans="1:19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19991.827722223807</v>
      </c>
      <c r="G380" s="13">
        <f t="shared" si="31"/>
        <v>124.18030393225135</v>
      </c>
      <c r="H380" s="13">
        <f t="shared" si="31"/>
        <v>160.88522850828738</v>
      </c>
      <c r="I380" s="13">
        <f t="shared" si="31"/>
        <v>151.12080805689541</v>
      </c>
      <c r="J380" s="13">
        <f t="shared" si="31"/>
        <v>38.756445093823693</v>
      </c>
      <c r="K380" s="13">
        <f t="shared" si="31"/>
        <v>2.3711153972884107</v>
      </c>
      <c r="L380" s="13">
        <f t="shared" si="28"/>
        <v>752.31390098854627</v>
      </c>
      <c r="M380" s="3"/>
      <c r="N380" s="3"/>
      <c r="O380" s="3"/>
      <c r="P380" s="3"/>
      <c r="Q380" s="3"/>
      <c r="R380" s="3"/>
      <c r="S380" s="3"/>
    </row>
    <row r="381" spans="1:19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20036.544174984338</v>
      </c>
      <c r="G381" s="13">
        <f t="shared" si="31"/>
        <v>125.40046243172979</v>
      </c>
      <c r="H381" s="13">
        <f t="shared" si="31"/>
        <v>162.31979535655557</v>
      </c>
      <c r="I381" s="13">
        <f t="shared" si="31"/>
        <v>152.09583857161599</v>
      </c>
      <c r="J381" s="13">
        <f t="shared" si="31"/>
        <v>38.888869883095559</v>
      </c>
      <c r="K381" s="13">
        <f t="shared" si="31"/>
        <v>2.3767376473093904</v>
      </c>
      <c r="L381" s="13">
        <f t="shared" si="28"/>
        <v>756.08170389030624</v>
      </c>
      <c r="M381" s="3"/>
      <c r="N381" s="3"/>
      <c r="O381" s="3"/>
      <c r="P381" s="3"/>
      <c r="Q381" s="3"/>
      <c r="R381" s="3"/>
      <c r="S381" s="3"/>
    </row>
    <row r="382" spans="1:19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20080.353007677018</v>
      </c>
      <c r="G382" s="13">
        <f t="shared" si="31"/>
        <v>126.62335010438142</v>
      </c>
      <c r="H382" s="13">
        <f t="shared" si="31"/>
        <v>163.75461439649015</v>
      </c>
      <c r="I382" s="13">
        <f t="shared" si="31"/>
        <v>153.06449959098148</v>
      </c>
      <c r="J382" s="13">
        <f t="shared" si="31"/>
        <v>39.018978070429064</v>
      </c>
      <c r="K382" s="13">
        <f t="shared" si="31"/>
        <v>2.3822470783030525</v>
      </c>
      <c r="L382" s="13">
        <f t="shared" si="28"/>
        <v>759.84368924058526</v>
      </c>
      <c r="M382" s="3"/>
      <c r="N382" s="3"/>
      <c r="O382" s="3"/>
      <c r="P382" s="3"/>
      <c r="Q382" s="3"/>
      <c r="R382" s="3"/>
      <c r="S382" s="3"/>
    </row>
    <row r="383" spans="1:19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20123.268896183556</v>
      </c>
      <c r="G383" s="13">
        <f t="shared" si="31"/>
        <v>127.8489115555542</v>
      </c>
      <c r="H383" s="13">
        <f t="shared" si="31"/>
        <v>165.18959971176272</v>
      </c>
      <c r="I383" s="13">
        <f t="shared" si="31"/>
        <v>154.02674025421499</v>
      </c>
      <c r="J383" s="13">
        <f t="shared" si="31"/>
        <v>39.146795467832909</v>
      </c>
      <c r="K383" s="13">
        <f t="shared" si="31"/>
        <v>2.3876454698268561</v>
      </c>
      <c r="L383" s="13">
        <f t="shared" si="28"/>
        <v>763.59969245919171</v>
      </c>
      <c r="M383" s="3"/>
      <c r="N383" s="3"/>
      <c r="O383" s="3"/>
      <c r="P383" s="3"/>
      <c r="Q383" s="3"/>
      <c r="R383" s="3"/>
      <c r="S383" s="3"/>
    </row>
    <row r="384" spans="1:19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20165.306409348548</v>
      </c>
      <c r="G384" s="13">
        <f t="shared" si="31"/>
        <v>129.07709228630719</v>
      </c>
      <c r="H384" s="13">
        <f t="shared" si="31"/>
        <v>166.62466700042037</v>
      </c>
      <c r="I384" s="13">
        <f t="shared" si="31"/>
        <v>154.98251258805155</v>
      </c>
      <c r="J384" s="13">
        <f t="shared" si="31"/>
        <v>39.272348135278207</v>
      </c>
      <c r="K384" s="13">
        <f t="shared" si="31"/>
        <v>2.3929345902454924</v>
      </c>
      <c r="L384" s="13">
        <f t="shared" si="28"/>
        <v>767.34955460030278</v>
      </c>
      <c r="M384" s="3"/>
      <c r="N384" s="3"/>
      <c r="O384" s="3"/>
      <c r="P384" s="3"/>
      <c r="Q384" s="3"/>
      <c r="R384" s="3"/>
      <c r="S384" s="3"/>
    </row>
    <row r="385" spans="1:19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20206.480004494526</v>
      </c>
      <c r="G385" s="13">
        <f t="shared" si="31"/>
        <v>130.30783868687777</v>
      </c>
      <c r="H385" s="13">
        <f t="shared" si="31"/>
        <v>168.05973356039391</v>
      </c>
      <c r="I385" s="13">
        <f t="shared" si="31"/>
        <v>155.93177145189958</v>
      </c>
      <c r="J385" s="13">
        <f t="shared" si="31"/>
        <v>39.395662353970145</v>
      </c>
      <c r="K385" s="13">
        <f t="shared" si="31"/>
        <v>2.3981161961096777</v>
      </c>
      <c r="L385" s="13">
        <f t="shared" si="28"/>
        <v>771.09312224925111</v>
      </c>
      <c r="M385" s="3"/>
      <c r="N385" s="3"/>
      <c r="O385" s="3"/>
      <c r="P385" s="3"/>
      <c r="Q385" s="3"/>
      <c r="R385" s="3"/>
      <c r="S385" s="3"/>
    </row>
    <row r="386" spans="1:19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20246.804023199191</v>
      </c>
      <c r="G386" s="13">
        <f t="shared" si="31"/>
        <v>131.54109802987509</v>
      </c>
      <c r="H386" s="13">
        <f t="shared" si="31"/>
        <v>169.49471827462517</v>
      </c>
      <c r="I386" s="13">
        <f t="shared" si="31"/>
        <v>156.87447448306438</v>
      </c>
      <c r="J386" s="13">
        <f t="shared" si="31"/>
        <v>39.516764600620121</v>
      </c>
      <c r="K386" s="13">
        <f t="shared" si="31"/>
        <v>2.403192031568814</v>
      </c>
      <c r="L386" s="13">
        <f t="shared" si="28"/>
        <v>774.8302474197535</v>
      </c>
      <c r="M386" s="3"/>
      <c r="N386" s="3"/>
      <c r="O386" s="3"/>
      <c r="P386" s="3"/>
      <c r="Q386" s="3"/>
      <c r="R386" s="3"/>
      <c r="S386" s="3"/>
    </row>
    <row r="387" spans="1:19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20286.292687327907</v>
      </c>
      <c r="G387" s="13">
        <f t="shared" si="31"/>
        <v>132.77681846321587</v>
      </c>
      <c r="H387" s="13">
        <f t="shared" si="31"/>
        <v>170.92954159583846</v>
      </c>
      <c r="I387" s="13">
        <f t="shared" si="31"/>
        <v>157.81058204207267</v>
      </c>
      <c r="J387" s="13">
        <f t="shared" si="31"/>
        <v>39.635681522692025</v>
      </c>
      <c r="K387" s="13">
        <f t="shared" si="31"/>
        <v>2.4081638278164963</v>
      </c>
      <c r="L387" s="13">
        <f t="shared" si="28"/>
        <v>778.56078745163552</v>
      </c>
      <c r="M387" s="3"/>
      <c r="N387" s="3"/>
      <c r="O387" s="3"/>
      <c r="P387" s="3"/>
      <c r="Q387" s="3"/>
      <c r="R387" s="3"/>
      <c r="S387" s="3"/>
    </row>
    <row r="388" spans="1:19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20324.960095312897</v>
      </c>
      <c r="G388" s="13">
        <f t="shared" si="31"/>
        <v>134.01494900281804</v>
      </c>
      <c r="H388" s="13">
        <f t="shared" si="31"/>
        <v>172.3641255309814</v>
      </c>
      <c r="I388" s="13">
        <f t="shared" si="31"/>
        <v>158.74005715813487</v>
      </c>
      <c r="J388" s="13">
        <f t="shared" si="31"/>
        <v>39.752439914596927</v>
      </c>
      <c r="K388" s="13">
        <f t="shared" si="31"/>
        <v>2.4130333025679267</v>
      </c>
      <c r="L388" s="13">
        <f t="shared" si="28"/>
        <v>782.28460490909924</v>
      </c>
      <c r="M388" s="3"/>
      <c r="N388" s="3"/>
      <c r="O388" s="3"/>
      <c r="P388" s="3"/>
      <c r="Q388" s="3"/>
      <c r="R388" s="3"/>
      <c r="S388" s="3"/>
    </row>
    <row r="389" spans="1:19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20362.820218671666</v>
      </c>
      <c r="G389" s="13">
        <f t="shared" si="31"/>
        <v>135.25543952506717</v>
      </c>
      <c r="H389" s="13">
        <f t="shared" si="31"/>
        <v>173.7983936253593</v>
      </c>
      <c r="I389" s="13">
        <f t="shared" si="31"/>
        <v>159.66286547478043</v>
      </c>
      <c r="J389" s="13">
        <f t="shared" si="31"/>
        <v>39.867066694810994</v>
      </c>
      <c r="K389" s="13">
        <f t="shared" si="31"/>
        <v>2.4178021595682671</v>
      </c>
      <c r="L389" s="13">
        <f t="shared" si="28"/>
        <v>786.00156747958624</v>
      </c>
      <c r="M389" s="3"/>
      <c r="N389" s="3"/>
      <c r="O389" s="3"/>
      <c r="P389" s="3"/>
      <c r="Q389" s="3"/>
      <c r="R389" s="3"/>
      <c r="S389" s="3"/>
    </row>
    <row r="390" spans="1:19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20399.886898757104</v>
      </c>
      <c r="G390" s="13">
        <f t="shared" si="31"/>
        <v>136.4982407590706</v>
      </c>
      <c r="H390" s="13">
        <f t="shared" si="31"/>
        <v>175.23227094648618</v>
      </c>
      <c r="I390" s="13">
        <f t="shared" si="31"/>
        <v>160.57897519569983</v>
      </c>
      <c r="J390" s="13">
        <f t="shared" si="31"/>
        <v>39.97958888389195</v>
      </c>
      <c r="K390" s="13">
        <f t="shared" si="31"/>
        <v>2.4224720881309825</v>
      </c>
      <c r="L390" s="13">
        <f t="shared" si="28"/>
        <v>789.71154787327953</v>
      </c>
      <c r="M390" s="3"/>
      <c r="N390" s="3"/>
      <c r="O390" s="3"/>
      <c r="P390" s="3"/>
      <c r="Q390" s="3"/>
      <c r="R390" s="3"/>
      <c r="S390" s="3"/>
    </row>
    <row r="391" spans="1:19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20436.173843731543</v>
      </c>
      <c r="G391" s="13">
        <f t="shared" ref="G391:K406" si="32">G390*(1-G$5)+G$4*$F390*$L$4/1000</f>
        <v>137.74330427871305</v>
      </c>
      <c r="H391" s="13">
        <f t="shared" si="32"/>
        <v>176.66568406767513</v>
      </c>
      <c r="I391" s="13">
        <f t="shared" si="32"/>
        <v>161.48835703082526</v>
      </c>
      <c r="J391" s="13">
        <f t="shared" si="32"/>
        <v>40.090033583369944</v>
      </c>
      <c r="K391" s="13">
        <f t="shared" si="32"/>
        <v>2.427044762705258</v>
      </c>
      <c r="L391" s="13">
        <f t="shared" si="28"/>
        <v>793.41442372328868</v>
      </c>
      <c r="M391" s="3"/>
      <c r="N391" s="3"/>
      <c r="O391" s="3"/>
      <c r="P391" s="3"/>
      <c r="Q391" s="3"/>
      <c r="R391" s="3"/>
      <c r="S391" s="3"/>
    </row>
    <row r="392" spans="1:19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20471.694625757616</v>
      </c>
      <c r="G392" s="13">
        <f t="shared" si="32"/>
        <v>138.99058249452764</v>
      </c>
      <c r="H392" s="13">
        <f t="shared" si="32"/>
        <v>178.09856105138965</v>
      </c>
      <c r="I392" s="13">
        <f t="shared" si="32"/>
        <v>162.39098414268048</v>
      </c>
      <c r="J392" s="13">
        <f t="shared" si="32"/>
        <v>40.198427955489159</v>
      </c>
      <c r="K392" s="13">
        <f t="shared" si="32"/>
        <v>2.4315218424715592</v>
      </c>
      <c r="L392" s="13">
        <f t="shared" si="28"/>
        <v>797.11007748655845</v>
      </c>
      <c r="M392" s="3"/>
      <c r="N392" s="3"/>
      <c r="O392" s="3"/>
      <c r="P392" s="3"/>
      <c r="Q392" s="3"/>
      <c r="R392" s="3"/>
      <c r="S392" s="3"/>
    </row>
    <row r="393" spans="1:19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20506.462678398577</v>
      </c>
      <c r="G393" s="13">
        <f t="shared" si="32"/>
        <v>140.24002864539548</v>
      </c>
      <c r="H393" s="13">
        <f t="shared" si="32"/>
        <v>179.53083143237703</v>
      </c>
      <c r="I393" s="13">
        <f t="shared" si="32"/>
        <v>163.28683209302875</v>
      </c>
      <c r="J393" s="13">
        <f t="shared" si="32"/>
        <v>40.30479920377698</v>
      </c>
      <c r="K393" s="13">
        <f t="shared" si="32"/>
        <v>2.435904970964442</v>
      </c>
      <c r="L393" s="13">
        <f t="shared" si="28"/>
        <v>800.79839634554264</v>
      </c>
      <c r="M393" s="3"/>
      <c r="N393" s="3"/>
      <c r="O393" s="3"/>
      <c r="P393" s="3"/>
      <c r="Q393" s="3"/>
      <c r="R393" s="3"/>
      <c r="S393" s="3"/>
    </row>
    <row r="394" spans="1:19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20540.491294221079</v>
      </c>
      <c r="G394" s="13">
        <f t="shared" si="32"/>
        <v>141.49159679008648</v>
      </c>
      <c r="H394" s="13">
        <f t="shared" si="32"/>
        <v>180.962426200604</v>
      </c>
      <c r="I394" s="13">
        <f t="shared" si="32"/>
        <v>164.17587878984631</v>
      </c>
      <c r="J394" s="13">
        <f t="shared" si="32"/>
        <v>40.409174554418115</v>
      </c>
      <c r="K394" s="13">
        <f t="shared" si="32"/>
        <v>2.4401957757217256</v>
      </c>
      <c r="L394" s="13">
        <f t="shared" ref="L394:L457" si="34">SUM(G394:K394,L$5)</f>
        <v>804.47927211067656</v>
      </c>
      <c r="M394" s="3"/>
      <c r="N394" s="3"/>
      <c r="O394" s="3"/>
      <c r="P394" s="3"/>
      <c r="Q394" s="3"/>
      <c r="R394" s="3"/>
      <c r="S394" s="3"/>
    </row>
    <row r="395" spans="1:19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20573.793622593195</v>
      </c>
      <c r="G395" s="13">
        <f t="shared" si="32"/>
        <v>142.74524179865395</v>
      </c>
      <c r="H395" s="13">
        <f t="shared" si="32"/>
        <v>182.39327778401426</v>
      </c>
      <c r="I395" s="13">
        <f t="shared" si="32"/>
        <v>165.05810443464742</v>
      </c>
      <c r="J395" s="13">
        <f t="shared" si="32"/>
        <v>40.511581238411324</v>
      </c>
      <c r="K395" s="13">
        <f t="shared" si="32"/>
        <v>2.4443958679591593</v>
      </c>
      <c r="L395" s="13">
        <f t="shared" si="34"/>
        <v>808.15260112368617</v>
      </c>
      <c r="M395" s="3"/>
      <c r="N395" s="3"/>
      <c r="O395" s="3"/>
      <c r="P395" s="3"/>
      <c r="Q395" s="3"/>
      <c r="R395" s="3"/>
      <c r="S395" s="3"/>
    </row>
    <row r="396" spans="1:19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20606.382667671227</v>
      </c>
      <c r="G396" s="13">
        <f t="shared" si="32"/>
        <v>144.00091934369485</v>
      </c>
      <c r="H396" s="13">
        <f t="shared" si="32"/>
        <v>183.82332003112677</v>
      </c>
      <c r="I396" s="13">
        <f t="shared" si="32"/>
        <v>165.93349147018577</v>
      </c>
      <c r="J396" s="13">
        <f t="shared" si="32"/>
        <v>40.612046474487094</v>
      </c>
      <c r="K396" s="13">
        <f t="shared" si="32"/>
        <v>2.4485068422697189</v>
      </c>
      <c r="L396" s="13">
        <f t="shared" si="34"/>
        <v>811.81828416176415</v>
      </c>
      <c r="M396" s="3"/>
      <c r="N396" s="3"/>
      <c r="O396" s="3"/>
      <c r="P396" s="3"/>
      <c r="Q396" s="3"/>
      <c r="R396" s="3"/>
      <c r="S396" s="3"/>
    </row>
    <row r="397" spans="1:19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20638.27128656831</v>
      </c>
      <c r="G397" s="13">
        <f t="shared" si="32"/>
        <v>145.25858589148697</v>
      </c>
      <c r="H397" s="13">
        <f t="shared" si="32"/>
        <v>185.25248819349267</v>
      </c>
      <c r="I397" s="13">
        <f t="shared" si="32"/>
        <v>166.80202452855525</v>
      </c>
      <c r="J397" s="13">
        <f t="shared" si="32"/>
        <v>40.710597452764823</v>
      </c>
      <c r="K397" s="13">
        <f t="shared" si="32"/>
        <v>2.4525302763467041</v>
      </c>
      <c r="L397" s="13">
        <f t="shared" si="34"/>
        <v>815.47622634264644</v>
      </c>
      <c r="M397" s="3"/>
      <c r="N397" s="3"/>
      <c r="O397" s="3"/>
      <c r="P397" s="3"/>
      <c r="Q397" s="3"/>
      <c r="R397" s="3"/>
      <c r="S397" s="3"/>
    </row>
    <row r="398" spans="1:19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20669.472187698339</v>
      </c>
      <c r="G398" s="13">
        <f t="shared" si="32"/>
        <v>146.51819869301463</v>
      </c>
      <c r="H398" s="13">
        <f t="shared" si="32"/>
        <v>186.68071890802869</v>
      </c>
      <c r="I398" s="13">
        <f t="shared" si="32"/>
        <v>167.66369037971239</v>
      </c>
      <c r="J398" s="13">
        <f t="shared" si="32"/>
        <v>40.807261319128713</v>
      </c>
      <c r="K398" s="13">
        <f t="shared" si="32"/>
        <v>2.4564677307298068</v>
      </c>
      <c r="L398" s="13">
        <f t="shared" si="34"/>
        <v>819.1263370306142</v>
      </c>
      <c r="M398" s="3"/>
      <c r="N398" s="3"/>
      <c r="O398" s="3"/>
      <c r="P398" s="3"/>
      <c r="Q398" s="3"/>
      <c r="R398" s="3"/>
      <c r="S398" s="3"/>
    </row>
    <row r="399" spans="1:19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20699.997929288933</v>
      </c>
      <c r="G399" s="13">
        <f t="shared" si="32"/>
        <v>147.77971577489294</v>
      </c>
      <c r="H399" s="13">
        <f t="shared" si="32"/>
        <v>188.10795017924366</v>
      </c>
      <c r="I399" s="13">
        <f t="shared" si="32"/>
        <v>168.51847788044071</v>
      </c>
      <c r="J399" s="13">
        <f t="shared" si="32"/>
        <v>40.902065160301831</v>
      </c>
      <c r="K399" s="13">
        <f t="shared" si="32"/>
        <v>2.4603207485733471</v>
      </c>
      <c r="L399" s="13">
        <f t="shared" si="34"/>
        <v>822.76852974345252</v>
      </c>
      <c r="M399" s="3"/>
      <c r="N399" s="3"/>
      <c r="O399" s="3"/>
      <c r="P399" s="3"/>
      <c r="Q399" s="3"/>
      <c r="R399" s="3"/>
      <c r="S399" s="3"/>
    </row>
    <row r="400" spans="1:19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20729.860918056962</v>
      </c>
      <c r="G400" s="13">
        <f t="shared" si="32"/>
        <v>149.04309593020164</v>
      </c>
      <c r="H400" s="13">
        <f t="shared" si="32"/>
        <v>189.5341213613741</v>
      </c>
      <c r="I400" s="13">
        <f t="shared" si="32"/>
        <v>169.36637792377698</v>
      </c>
      <c r="J400" s="13">
        <f t="shared" si="32"/>
        <v>40.995035989598264</v>
      </c>
      <c r="K400" s="13">
        <f t="shared" si="32"/>
        <v>2.4640908554358836</v>
      </c>
      <c r="L400" s="13">
        <f t="shared" si="34"/>
        <v>826.40272206038685</v>
      </c>
      <c r="M400" s="3"/>
      <c r="N400" s="3"/>
      <c r="O400" s="3"/>
      <c r="P400" s="3"/>
      <c r="Q400" s="3"/>
      <c r="R400" s="3"/>
      <c r="S400" s="3"/>
    </row>
    <row r="401" spans="1:19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20759.073408040716</v>
      </c>
      <c r="G401" s="13">
        <f t="shared" si="32"/>
        <v>150.30829870923799</v>
      </c>
      <c r="H401" s="13">
        <f t="shared" si="32"/>
        <v>190.95917314044482</v>
      </c>
      <c r="I401" s="13">
        <f t="shared" si="32"/>
        <v>170.20738338891712</v>
      </c>
      <c r="J401" s="13">
        <f t="shared" si="32"/>
        <v>41.08620073333384</v>
      </c>
      <c r="K401" s="13">
        <f t="shared" si="32"/>
        <v>2.4677795590904248</v>
      </c>
      <c r="L401" s="13">
        <f t="shared" si="34"/>
        <v>830.02883553102424</v>
      </c>
      <c r="M401" s="3"/>
      <c r="N401" s="3"/>
      <c r="O401" s="3"/>
      <c r="P401" s="3"/>
      <c r="Q401" s="3"/>
      <c r="R401" s="3"/>
      <c r="S401" s="3"/>
    </row>
    <row r="402" spans="1:19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20787.647499582523</v>
      </c>
      <c r="G402" s="13">
        <f t="shared" si="32"/>
        <v>151.57528441019821</v>
      </c>
      <c r="H402" s="13">
        <f t="shared" si="32"/>
        <v>192.38304751626904</v>
      </c>
      <c r="I402" s="13">
        <f t="shared" si="32"/>
        <v>171.04148909161918</v>
      </c>
      <c r="J402" s="13">
        <f t="shared" si="32"/>
        <v>41.17558621787601</v>
      </c>
      <c r="K402" s="13">
        <f t="shared" si="32"/>
        <v>2.4713883493544913</v>
      </c>
      <c r="L402" s="13">
        <f t="shared" si="34"/>
        <v>833.64679558531691</v>
      </c>
      <c r="M402" s="3"/>
      <c r="N402" s="3"/>
      <c r="O402" s="3"/>
      <c r="P402" s="3"/>
      <c r="Q402" s="3"/>
      <c r="R402" s="3"/>
      <c r="S402" s="3"/>
    </row>
    <row r="403" spans="1:19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20815.595138456101</v>
      </c>
      <c r="G403" s="13">
        <f t="shared" si="32"/>
        <v>152.84401406979714</v>
      </c>
      <c r="H403" s="13">
        <f t="shared" si="32"/>
        <v>193.80568778440261</v>
      </c>
      <c r="I403" s="13">
        <f t="shared" si="32"/>
        <v>171.86869173511906</v>
      </c>
      <c r="J403" s="13">
        <f t="shared" si="32"/>
        <v>41.263219157314161</v>
      </c>
      <c r="K403" s="13">
        <f t="shared" si="32"/>
        <v>2.474918697939275</v>
      </c>
      <c r="L403" s="13">
        <f t="shared" si="34"/>
        <v>837.25653144457226</v>
      </c>
      <c r="M403" s="3"/>
      <c r="N403" s="3"/>
      <c r="O403" s="3"/>
      <c r="P403" s="3"/>
      <c r="Q403" s="3"/>
      <c r="R403" s="3"/>
      <c r="S403" s="3"/>
    </row>
    <row r="404" spans="1:19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20842.928115133102</v>
      </c>
      <c r="G404" s="13">
        <f t="shared" si="32"/>
        <v>154.11444945383437</v>
      </c>
      <c r="H404" s="13">
        <f t="shared" si="32"/>
        <v>195.22703851806591</v>
      </c>
      <c r="I404" s="13">
        <f t="shared" si="32"/>
        <v>172.6889898615741</v>
      </c>
      <c r="J404" s="13">
        <f t="shared" si="32"/>
        <v>41.349126141731865</v>
      </c>
      <c r="K404" s="13">
        <f t="shared" si="32"/>
        <v>2.4783720583171838</v>
      </c>
      <c r="L404" s="13">
        <f t="shared" si="34"/>
        <v>840.85797603352341</v>
      </c>
      <c r="M404" s="3"/>
      <c r="N404" s="3"/>
      <c r="O404" s="3"/>
      <c r="P404" s="3"/>
      <c r="Q404" s="3"/>
      <c r="R404" s="3"/>
      <c r="S404" s="3"/>
    </row>
    <row r="405" spans="1:19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20869.658064182724</v>
      </c>
      <c r="G405" s="13">
        <f t="shared" si="32"/>
        <v>155.38655304771572</v>
      </c>
      <c r="H405" s="13">
        <f t="shared" si="32"/>
        <v>196.64704555004658</v>
      </c>
      <c r="I405" s="13">
        <f t="shared" si="32"/>
        <v>173.50238380404818</v>
      </c>
      <c r="J405" s="13">
        <f t="shared" si="32"/>
        <v>41.433333626062989</v>
      </c>
      <c r="K405" s="13">
        <f t="shared" si="32"/>
        <v>2.4817498656070658</v>
      </c>
      <c r="L405" s="13">
        <f t="shared" si="34"/>
        <v>844.45106589348063</v>
      </c>
      <c r="M405" s="3"/>
      <c r="N405" s="3"/>
      <c r="O405" s="3"/>
      <c r="P405" s="3"/>
      <c r="Q405" s="3"/>
      <c r="R405" s="3"/>
      <c r="S405" s="3"/>
    </row>
    <row r="406" spans="1:19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20895.796463799703</v>
      </c>
      <c r="G406" s="13">
        <f t="shared" si="32"/>
        <v>156.66028804693815</v>
      </c>
      <c r="H406" s="13">
        <f t="shared" si="32"/>
        <v>198.06565595459571</v>
      </c>
      <c r="I406" s="13">
        <f t="shared" si="32"/>
        <v>174.30887563905111</v>
      </c>
      <c r="J406" s="13">
        <f t="shared" si="32"/>
        <v>41.515867919513951</v>
      </c>
      <c r="K406" s="13">
        <f t="shared" si="32"/>
        <v>2.4850535364764084</v>
      </c>
      <c r="L406" s="13">
        <f t="shared" si="34"/>
        <v>848.03574109657541</v>
      </c>
      <c r="M406" s="3"/>
      <c r="N406" s="3"/>
      <c r="O406" s="3"/>
      <c r="P406" s="3"/>
      <c r="Q406" s="3"/>
      <c r="R406" s="3"/>
      <c r="S406" s="3"/>
    </row>
    <row r="407" spans="1:19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20921.354635454845</v>
      </c>
      <c r="G407" s="13">
        <f t="shared" ref="G407:K422" si="35">G406*(1-G$5)+G$4*$F406*$L$4/1000</f>
        <v>157.93561834754564</v>
      </c>
      <c r="H407" s="13">
        <f t="shared" si="35"/>
        <v>199.48281802932942</v>
      </c>
      <c r="I407" s="13">
        <f t="shared" si="35"/>
        <v>175.10846913964409</v>
      </c>
      <c r="J407" s="13">
        <f t="shared" si="35"/>
        <v>41.596755175534888</v>
      </c>
      <c r="K407" s="13">
        <f t="shared" si="35"/>
        <v>2.4882844690598591</v>
      </c>
      <c r="L407" s="13">
        <f t="shared" si="34"/>
        <v>851.61194516111391</v>
      </c>
      <c r="M407" s="3"/>
      <c r="N407" s="3"/>
      <c r="O407" s="3"/>
      <c r="P407" s="3"/>
      <c r="Q407" s="3"/>
      <c r="R407" s="3"/>
      <c r="S407" s="3"/>
    </row>
    <row r="408" spans="1:19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20946.34374366323</v>
      </c>
      <c r="G408" s="13">
        <f t="shared" si="35"/>
        <v>159.212508536564</v>
      </c>
      <c r="H408" s="13">
        <f t="shared" si="35"/>
        <v>200.8984812771476</v>
      </c>
      <c r="I408" s="13">
        <f t="shared" si="35"/>
        <v>175.90116972912222</v>
      </c>
      <c r="J408" s="13">
        <f t="shared" si="35"/>
        <v>41.676021382322681</v>
      </c>
      <c r="K408" s="13">
        <f t="shared" si="35"/>
        <v>2.4914440428933999</v>
      </c>
      <c r="L408" s="13">
        <f t="shared" si="34"/>
        <v>855.17962496804989</v>
      </c>
      <c r="M408" s="3"/>
      <c r="N408" s="3"/>
      <c r="O408" s="3"/>
      <c r="P408" s="3"/>
      <c r="Q408" s="3"/>
      <c r="R408" s="3"/>
      <c r="S408" s="3"/>
    </row>
    <row r="409" spans="1:19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20970.774795864949</v>
      </c>
      <c r="G409" s="13">
        <f t="shared" si="35"/>
        <v>160.49092388242138</v>
      </c>
      <c r="H409" s="13">
        <f t="shared" si="35"/>
        <v>202.31259638818042</v>
      </c>
      <c r="I409" s="13">
        <f t="shared" si="35"/>
        <v>176.68698443528385</v>
      </c>
      <c r="J409" s="13">
        <f t="shared" si="35"/>
        <v>41.753692353839305</v>
      </c>
      <c r="K409" s="13">
        <f t="shared" si="35"/>
        <v>2.494533618863537</v>
      </c>
      <c r="L409" s="13">
        <f t="shared" si="34"/>
        <v>858.73873067858847</v>
      </c>
      <c r="M409" s="3"/>
      <c r="N409" s="3"/>
      <c r="O409" s="3"/>
      <c r="P409" s="3"/>
      <c r="Q409" s="3"/>
      <c r="R409" s="3"/>
      <c r="S409" s="3"/>
    </row>
    <row r="410" spans="1:19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20994.658642413535</v>
      </c>
      <c r="G410" s="13">
        <f t="shared" si="35"/>
        <v>161.77083032536149</v>
      </c>
      <c r="H410" s="13">
        <f t="shared" si="35"/>
        <v>203.72511522177342</v>
      </c>
      <c r="I410" s="13">
        <f t="shared" si="35"/>
        <v>177.46592184529578</v>
      </c>
      <c r="J410" s="13">
        <f t="shared" si="35"/>
        <v>41.829793721329324</v>
      </c>
      <c r="K410" s="13">
        <f t="shared" si="35"/>
        <v>2.4975545391708858</v>
      </c>
      <c r="L410" s="13">
        <f t="shared" si="34"/>
        <v>862.28921565293092</v>
      </c>
      <c r="M410" s="3"/>
      <c r="N410" s="3"/>
      <c r="O410" s="3"/>
      <c r="P410" s="3"/>
      <c r="Q410" s="3"/>
      <c r="R410" s="3"/>
      <c r="S410" s="3"/>
    </row>
    <row r="411" spans="1:19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21018.005976667519</v>
      </c>
      <c r="G411" s="13">
        <f t="shared" si="35"/>
        <v>163.0521944678562</v>
      </c>
      <c r="H411" s="13">
        <f t="shared" si="35"/>
        <v>205.13599078852107</v>
      </c>
      <c r="I411" s="13">
        <f t="shared" si="35"/>
        <v>178.23799206116269</v>
      </c>
      <c r="J411" s="13">
        <f t="shared" si="35"/>
        <v>41.904350925320536</v>
      </c>
      <c r="K411" s="13">
        <f t="shared" si="35"/>
        <v>2.5005081273075405</v>
      </c>
      <c r="L411" s="13">
        <f t="shared" si="34"/>
        <v>865.83103637016791</v>
      </c>
      <c r="M411" s="3"/>
      <c r="N411" s="3"/>
      <c r="O411" s="3"/>
      <c r="P411" s="3"/>
      <c r="Q411" s="3"/>
      <c r="R411" s="3"/>
      <c r="S411" s="3"/>
    </row>
    <row r="412" spans="1:19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21040.82733518002</v>
      </c>
      <c r="G412" s="13">
        <f t="shared" si="35"/>
        <v>164.33498356502369</v>
      </c>
      <c r="H412" s="13">
        <f t="shared" si="35"/>
        <v>206.54517723235833</v>
      </c>
      <c r="I412" s="13">
        <f t="shared" si="35"/>
        <v>179.00320665580782</v>
      </c>
      <c r="J412" s="13">
        <f t="shared" si="35"/>
        <v>41.977389208092411</v>
      </c>
      <c r="K412" s="13">
        <f t="shared" si="35"/>
        <v>2.5033956880476449</v>
      </c>
      <c r="L412" s="13">
        <f t="shared" si="34"/>
        <v>869.36415234932986</v>
      </c>
      <c r="M412" s="3"/>
      <c r="N412" s="3"/>
      <c r="O412" s="3"/>
      <c r="P412" s="3"/>
      <c r="Q412" s="3"/>
      <c r="R412" s="3"/>
      <c r="S412" s="3"/>
    </row>
    <row r="413" spans="1:19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21063.133097982616</v>
      </c>
      <c r="G413" s="13">
        <f t="shared" si="35"/>
        <v>165.61916551505814</v>
      </c>
      <c r="H413" s="13">
        <f t="shared" si="35"/>
        <v>207.95262981271924</v>
      </c>
      <c r="I413" s="13">
        <f t="shared" si="35"/>
        <v>179.76157862977189</v>
      </c>
      <c r="J413" s="13">
        <f t="shared" si="35"/>
        <v>42.048933606596989</v>
      </c>
      <c r="K413" s="13">
        <f t="shared" si="35"/>
        <v>2.5062185074505781</v>
      </c>
      <c r="L413" s="13">
        <f t="shared" si="34"/>
        <v>872.88852607159686</v>
      </c>
      <c r="M413" s="3"/>
      <c r="N413" s="3"/>
      <c r="O413" s="3"/>
      <c r="P413" s="3"/>
      <c r="Q413" s="3"/>
      <c r="R413" s="3"/>
      <c r="S413" s="3"/>
    </row>
    <row r="414" spans="1:19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21084.933488958497</v>
      </c>
      <c r="G414" s="13">
        <f t="shared" si="35"/>
        <v>166.90470884967681</v>
      </c>
      <c r="H414" s="13">
        <f t="shared" si="35"/>
        <v>209.35830488677132</v>
      </c>
      <c r="I414" s="13">
        <f t="shared" si="35"/>
        <v>180.5131223685357</v>
      </c>
      <c r="J414" s="13">
        <f t="shared" si="35"/>
        <v>42.119008945817505</v>
      </c>
      <c r="K414" s="13">
        <f t="shared" si="35"/>
        <v>2.5089778528762086</v>
      </c>
      <c r="L414" s="13">
        <f t="shared" si="34"/>
        <v>876.4041229036776</v>
      </c>
      <c r="M414" s="3"/>
      <c r="N414" s="3"/>
      <c r="O414" s="3"/>
      <c r="P414" s="3"/>
      <c r="Q414" s="3"/>
      <c r="R414" s="3"/>
      <c r="S414" s="3"/>
    </row>
    <row r="415" spans="1:19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21106.238576300944</v>
      </c>
      <c r="G415" s="13">
        <f t="shared" si="35"/>
        <v>168.19158272458978</v>
      </c>
      <c r="H415" s="13">
        <f t="shared" si="35"/>
        <v>210.76215989173397</v>
      </c>
      <c r="I415" s="13">
        <f t="shared" si="35"/>
        <v>181.25785360047172</v>
      </c>
      <c r="J415" s="13">
        <f t="shared" si="35"/>
        <v>42.187639832550246</v>
      </c>
      <c r="K415" s="13">
        <f t="shared" si="35"/>
        <v>2.5116749730116705</v>
      </c>
      <c r="L415" s="13">
        <f t="shared" si="34"/>
        <v>879.91091102235737</v>
      </c>
      <c r="M415" s="3"/>
      <c r="N415" s="3"/>
      <c r="O415" s="3"/>
      <c r="P415" s="3"/>
      <c r="Q415" s="3"/>
      <c r="R415" s="3"/>
      <c r="S415" s="3"/>
    </row>
    <row r="416" spans="1:19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21127.058273053164</v>
      </c>
      <c r="G416" s="13">
        <f t="shared" si="35"/>
        <v>169.47975690999783</v>
      </c>
      <c r="H416" s="13">
        <f t="shared" si="35"/>
        <v>212.1641533272882</v>
      </c>
      <c r="I416" s="13">
        <f t="shared" si="35"/>
        <v>181.99578935542891</v>
      </c>
      <c r="J416" s="13">
        <f t="shared" si="35"/>
        <v>42.254850649595419</v>
      </c>
      <c r="K416" s="13">
        <f t="shared" si="35"/>
        <v>2.5143110979091245</v>
      </c>
      <c r="L416" s="13">
        <f t="shared" si="34"/>
        <v>883.40886134021946</v>
      </c>
      <c r="M416" s="3"/>
      <c r="N416" s="3"/>
      <c r="O416" s="3"/>
      <c r="P416" s="3"/>
      <c r="Q416" s="3"/>
      <c r="R416" s="3"/>
      <c r="S416" s="3"/>
    </row>
    <row r="417" spans="1:19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21147.4023377253</v>
      </c>
      <c r="G417" s="13">
        <f t="shared" si="35"/>
        <v>170.76920178112314</v>
      </c>
      <c r="H417" s="13">
        <f t="shared" si="35"/>
        <v>213.56424473808588</v>
      </c>
      <c r="I417" s="13">
        <f t="shared" si="35"/>
        <v>182.72694792395467</v>
      </c>
      <c r="J417" s="13">
        <f t="shared" si="35"/>
        <v>42.320665550343222</v>
      </c>
      <c r="K417" s="13">
        <f t="shared" si="35"/>
        <v>2.5168874390340097</v>
      </c>
      <c r="L417" s="13">
        <f t="shared" si="34"/>
        <v>886.89794743254083</v>
      </c>
      <c r="M417" s="3"/>
      <c r="N417" s="3"/>
      <c r="O417" s="3"/>
      <c r="P417" s="3"/>
      <c r="Q417" s="3"/>
      <c r="R417" s="3"/>
      <c r="S417" s="3"/>
    </row>
    <row r="418" spans="1:19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21167.280374984708</v>
      </c>
      <c r="G418" s="13">
        <f t="shared" si="35"/>
        <v>172.05988830877774</v>
      </c>
      <c r="H418" s="13">
        <f t="shared" si="35"/>
        <v>214.96239469636475</v>
      </c>
      <c r="I418" s="13">
        <f t="shared" si="35"/>
        <v>183.45134881715657</v>
      </c>
      <c r="J418" s="13">
        <f t="shared" si="35"/>
        <v>42.385108453741651</v>
      </c>
      <c r="K418" s="13">
        <f t="shared" si="35"/>
        <v>2.5194051893232738</v>
      </c>
      <c r="L418" s="13">
        <f t="shared" si="34"/>
        <v>890.37814546536401</v>
      </c>
      <c r="M418" s="3"/>
      <c r="N418" s="3"/>
      <c r="O418" s="3"/>
      <c r="P418" s="3"/>
      <c r="Q418" s="3"/>
      <c r="R418" s="3"/>
      <c r="S418" s="3"/>
    </row>
    <row r="419" spans="1:19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21186.70183641621</v>
      </c>
      <c r="G419" s="13">
        <f t="shared" si="35"/>
        <v>173.351788049974</v>
      </c>
      <c r="H419" s="13">
        <f t="shared" si="35"/>
        <v>216.35856478467628</v>
      </c>
      <c r="I419" s="13">
        <f t="shared" si="35"/>
        <v>184.16901272720688</v>
      </c>
      <c r="J419" s="13">
        <f t="shared" si="35"/>
        <v>42.448203039632787</v>
      </c>
      <c r="K419" s="13">
        <f t="shared" si="35"/>
        <v>2.5218655232531004</v>
      </c>
      <c r="L419" s="13">
        <f t="shared" si="34"/>
        <v>893.84943412474308</v>
      </c>
      <c r="M419" s="3"/>
      <c r="N419" s="3"/>
      <c r="O419" s="3"/>
      <c r="P419" s="3"/>
      <c r="Q419" s="3"/>
      <c r="R419" s="3"/>
      <c r="S419" s="3"/>
    </row>
    <row r="420" spans="1:19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21205.676021348128</v>
      </c>
      <c r="G420" s="13">
        <f t="shared" si="35"/>
        <v>174.64487313858157</v>
      </c>
      <c r="H420" s="13">
        <f t="shared" si="35"/>
        <v>217.75271757873216</v>
      </c>
      <c r="I420" s="13">
        <f t="shared" si="35"/>
        <v>184.87996148849109</v>
      </c>
      <c r="J420" s="13">
        <f t="shared" si="35"/>
        <v>42.50997274444471</v>
      </c>
      <c r="K420" s="13">
        <f t="shared" si="35"/>
        <v>2.5242695969156808</v>
      </c>
      <c r="L420" s="13">
        <f t="shared" si="34"/>
        <v>897.31179454716516</v>
      </c>
      <c r="M420" s="3"/>
      <c r="N420" s="3"/>
      <c r="O420" s="3"/>
      <c r="P420" s="3"/>
      <c r="Q420" s="3"/>
      <c r="R420" s="3"/>
      <c r="S420" s="3"/>
    </row>
    <row r="421" spans="1:19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21224.212077740867</v>
      </c>
      <c r="G421" s="13">
        <f t="shared" si="35"/>
        <v>175.93911627603475</v>
      </c>
      <c r="H421" s="13">
        <f t="shared" si="35"/>
        <v>219.14481663037583</v>
      </c>
      <c r="I421" s="13">
        <f t="shared" si="35"/>
        <v>185.5842180394024</v>
      </c>
      <c r="J421" s="13">
        <f t="shared" si="35"/>
        <v>42.5704407572265</v>
      </c>
      <c r="K421" s="13">
        <f t="shared" si="35"/>
        <v>2.5266185481045591</v>
      </c>
      <c r="L421" s="13">
        <f t="shared" si="34"/>
        <v>900.76521025114414</v>
      </c>
      <c r="M421" s="3"/>
      <c r="N421" s="3"/>
      <c r="O421" s="3"/>
      <c r="P421" s="3"/>
      <c r="Q421" s="3"/>
      <c r="R421" s="3"/>
      <c r="S421" s="3"/>
    </row>
    <row r="422" spans="1:19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21242.319003134959</v>
      </c>
      <c r="G422" s="13">
        <f t="shared" si="35"/>
        <v>177.23449072209405</v>
      </c>
      <c r="H422" s="13">
        <f t="shared" si="35"/>
        <v>220.53482645068408</v>
      </c>
      <c r="I422" s="13">
        <f t="shared" si="35"/>
        <v>186.28180638478221</v>
      </c>
      <c r="J422" s="13">
        <f t="shared" si="35"/>
        <v>42.629630016014048</v>
      </c>
      <c r="K422" s="13">
        <f t="shared" si="35"/>
        <v>2.5289134964081126</v>
      </c>
      <c r="L422" s="13">
        <f t="shared" si="34"/>
        <v>904.20966706998252</v>
      </c>
      <c r="M422" s="3"/>
      <c r="N422" s="3"/>
      <c r="O422" s="3"/>
      <c r="P422" s="3"/>
      <c r="Q422" s="3"/>
      <c r="R422" s="3"/>
      <c r="S422" s="3"/>
    </row>
    <row r="423" spans="1:19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21260.005645654575</v>
      </c>
      <c r="G423" s="13">
        <f t="shared" ref="G423:K438" si="36">G422*(1-G$5)+G$4*$F422*$L$4/1000</f>
        <v>178.53097028566566</v>
      </c>
      <c r="H423" s="13">
        <f t="shared" si="36"/>
        <v>221.9227124932043</v>
      </c>
      <c r="I423" s="13">
        <f t="shared" si="36"/>
        <v>186.97275155900735</v>
      </c>
      <c r="J423" s="13">
        <f t="shared" si="36"/>
        <v>42.687563204514724</v>
      </c>
      <c r="K423" s="13">
        <f t="shared" si="36"/>
        <v>2.5311555433107618</v>
      </c>
      <c r="L423" s="13">
        <f t="shared" si="34"/>
        <v>907.64515308570276</v>
      </c>
      <c r="M423" s="3"/>
      <c r="N423" s="3"/>
      <c r="O423" s="3"/>
      <c r="P423" s="3"/>
      <c r="Q423" s="3"/>
      <c r="R423" s="3"/>
      <c r="S423" s="3"/>
    </row>
    <row r="424" spans="1:19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21277.280705064099</v>
      </c>
      <c r="G424" s="13">
        <f t="shared" si="36"/>
        <v>179.82852931568215</v>
      </c>
      <c r="H424" s="13">
        <f t="shared" si="36"/>
        <v>223.30844113733201</v>
      </c>
      <c r="I424" s="13">
        <f t="shared" si="36"/>
        <v>187.65707958972345</v>
      </c>
      <c r="J424" s="13">
        <f t="shared" si="36"/>
        <v>42.744262749099242</v>
      </c>
      <c r="K424" s="13">
        <f t="shared" si="36"/>
        <v>2.5333457723014705</v>
      </c>
      <c r="L424" s="13">
        <f t="shared" si="34"/>
        <v>911.07165856413826</v>
      </c>
      <c r="M424" s="3"/>
      <c r="N424" s="3"/>
      <c r="O424" s="3"/>
      <c r="P424" s="3"/>
      <c r="Q424" s="3"/>
      <c r="R424" s="3"/>
      <c r="S424" s="3"/>
    </row>
    <row r="425" spans="1:19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21294.152733874056</v>
      </c>
      <c r="G425" s="13">
        <f t="shared" si="36"/>
        <v>181.12714269204756</v>
      </c>
      <c r="H425" s="13">
        <f t="shared" si="36"/>
        <v>224.69197967183325</v>
      </c>
      <c r="I425" s="13">
        <f t="shared" si="36"/>
        <v>188.33481746222392</v>
      </c>
      <c r="J425" s="13">
        <f t="shared" si="36"/>
        <v>42.799750816089357</v>
      </c>
      <c r="K425" s="13">
        <f t="shared" si="36"/>
        <v>2.5354852489891559</v>
      </c>
      <c r="L425" s="13">
        <f t="shared" si="34"/>
        <v>914.48917589118332</v>
      </c>
      <c r="M425" s="3"/>
      <c r="N425" s="3"/>
      <c r="O425" s="3"/>
      <c r="P425" s="3"/>
      <c r="Q425" s="3"/>
      <c r="R425" s="3"/>
      <c r="S425" s="3"/>
    </row>
    <row r="426" spans="1:19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21310.630138494042</v>
      </c>
      <c r="G426" s="13">
        <f t="shared" si="36"/>
        <v>182.42678581665021</v>
      </c>
      <c r="H426" s="13">
        <f t="shared" si="36"/>
        <v>226.0732962785163</v>
      </c>
      <c r="I426" s="13">
        <f t="shared" si="36"/>
        <v>189.00599308447315</v>
      </c>
      <c r="J426" s="13">
        <f t="shared" si="36"/>
        <v>42.85404930933035</v>
      </c>
      <c r="K426" s="13">
        <f t="shared" si="36"/>
        <v>2.537575021224614</v>
      </c>
      <c r="L426" s="13">
        <f t="shared" si="34"/>
        <v>917.89769951019457</v>
      </c>
      <c r="M426" s="3"/>
      <c r="N426" s="3"/>
      <c r="O426" s="3"/>
      <c r="P426" s="3"/>
      <c r="Q426" s="3"/>
      <c r="R426" s="3"/>
      <c r="S426" s="3"/>
    </row>
    <row r="427" spans="1:19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21326.721180429133</v>
      </c>
      <c r="G427" s="13">
        <f t="shared" si="36"/>
        <v>183.72743460444562</v>
      </c>
      <c r="H427" s="13">
        <f t="shared" si="36"/>
        <v>227.45236001605647</v>
      </c>
      <c r="I427" s="13">
        <f t="shared" si="36"/>
        <v>189.67063525277237</v>
      </c>
      <c r="J427" s="13">
        <f t="shared" si="36"/>
        <v>42.907179868037467</v>
      </c>
      <c r="K427" s="13">
        <f t="shared" si="36"/>
        <v>2.5396161192285964</v>
      </c>
      <c r="L427" s="13">
        <f t="shared" si="34"/>
        <v>921.29722586054061</v>
      </c>
      <c r="M427" s="3"/>
      <c r="N427" s="3"/>
      <c r="O427" s="3"/>
      <c r="P427" s="3"/>
      <c r="Q427" s="3"/>
      <c r="R427" s="3"/>
      <c r="S427" s="3"/>
    </row>
    <row r="428" spans="1:19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21342.433977517594</v>
      </c>
      <c r="G428" s="13">
        <f t="shared" si="36"/>
        <v>185.02906547461265</v>
      </c>
      <c r="H428" s="13">
        <f t="shared" si="36"/>
        <v>228.82914080397779</v>
      </c>
      <c r="I428" s="13">
        <f t="shared" si="36"/>
        <v>190.32877361806629</v>
      </c>
      <c r="J428" s="13">
        <f t="shared" si="36"/>
        <v>42.959163864905847</v>
      </c>
      <c r="K428" s="13">
        <f t="shared" si="36"/>
        <v>2.5416095557256635</v>
      </c>
      <c r="L428" s="13">
        <f t="shared" si="34"/>
        <v>924.6877533172883</v>
      </c>
      <c r="M428" s="3"/>
      <c r="N428" s="3"/>
      <c r="O428" s="3"/>
      <c r="P428" s="3"/>
      <c r="Q428" s="3"/>
      <c r="R428" s="3"/>
      <c r="S428" s="3"/>
    </row>
    <row r="429" spans="1:19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21357.776505206857</v>
      </c>
      <c r="G429" s="13">
        <f t="shared" si="36"/>
        <v>186.33165534178508</v>
      </c>
      <c r="H429" s="13">
        <f t="shared" si="36"/>
        <v>230.20360940679484</v>
      </c>
      <c r="I429" s="13">
        <f t="shared" si="36"/>
        <v>190.98043865288767</v>
      </c>
      <c r="J429" s="13">
        <f t="shared" si="36"/>
        <v>43.010022404473659</v>
      </c>
      <c r="K429" s="13">
        <f t="shared" si="36"/>
        <v>2.5435563260834777</v>
      </c>
      <c r="L429" s="13">
        <f t="shared" si="34"/>
        <v>928.06928213202468</v>
      </c>
      <c r="M429" s="3"/>
      <c r="N429" s="3"/>
      <c r="O429" s="3"/>
      <c r="P429" s="3"/>
      <c r="Q429" s="3"/>
      <c r="R429" s="3"/>
      <c r="S429" s="3"/>
    </row>
    <row r="430" spans="1:19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21372.756597865482</v>
      </c>
      <c r="G430" s="13">
        <f t="shared" si="36"/>
        <v>187.63518160736109</v>
      </c>
      <c r="H430" s="13">
        <f t="shared" si="36"/>
        <v>231.57573741831825</v>
      </c>
      <c r="I430" s="13">
        <f t="shared" si="36"/>
        <v>191.62566161893744</v>
      </c>
      <c r="J430" s="13">
        <f t="shared" si="36"/>
        <v>43.059776321728542</v>
      </c>
      <c r="K430" s="13">
        <f t="shared" si="36"/>
        <v>2.5454574084571964</v>
      </c>
      <c r="L430" s="13">
        <f t="shared" si="34"/>
        <v>931.44181437480256</v>
      </c>
      <c r="M430" s="3"/>
      <c r="N430" s="3"/>
      <c r="O430" s="3"/>
      <c r="P430" s="3"/>
      <c r="Q430" s="3"/>
      <c r="R430" s="3"/>
      <c r="S430" s="3"/>
    </row>
    <row r="431" spans="1:19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21387.381950128081</v>
      </c>
      <c r="G431" s="13">
        <f t="shared" si="36"/>
        <v>188.93962215089277</v>
      </c>
      <c r="H431" s="13">
        <f t="shared" si="36"/>
        <v>232.94549724612637</v>
      </c>
      <c r="I431" s="13">
        <f t="shared" si="36"/>
        <v>192.26447453529707</v>
      </c>
      <c r="J431" s="13">
        <f t="shared" si="36"/>
        <v>43.108446180947617</v>
      </c>
      <c r="K431" s="13">
        <f t="shared" si="36"/>
        <v>2.5473137639386429</v>
      </c>
      <c r="L431" s="13">
        <f t="shared" si="34"/>
        <v>934.80535387720238</v>
      </c>
      <c r="M431" s="3"/>
      <c r="N431" s="3"/>
      <c r="O431" s="3"/>
      <c r="P431" s="3"/>
      <c r="Q431" s="3"/>
      <c r="R431" s="3"/>
      <c r="S431" s="3"/>
    </row>
    <row r="432" spans="1:19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21401.660118271651</v>
      </c>
      <c r="G432" s="13">
        <f t="shared" si="36"/>
        <v>190.24495532155788</v>
      </c>
      <c r="H432" s="13">
        <f t="shared" si="36"/>
        <v>234.31286209620603</v>
      </c>
      <c r="I432" s="13">
        <f t="shared" si="36"/>
        <v>192.89691014726967</v>
      </c>
      <c r="J432" s="13">
        <f t="shared" si="36"/>
        <v>43.156052274761628</v>
      </c>
      <c r="K432" s="13">
        <f t="shared" si="36"/>
        <v>2.5491263367099259</v>
      </c>
      <c r="L432" s="13">
        <f t="shared" si="34"/>
        <v>938.15990617650505</v>
      </c>
      <c r="M432" s="3"/>
      <c r="N432" s="3"/>
      <c r="O432" s="3"/>
      <c r="P432" s="3"/>
      <c r="Q432" s="3"/>
      <c r="R432" s="3"/>
      <c r="S432" s="3"/>
    </row>
    <row r="433" spans="1:19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21415.59852162025</v>
      </c>
      <c r="G433" s="13">
        <f t="shared" si="36"/>
        <v>191.55115992971531</v>
      </c>
      <c r="H433" s="13">
        <f t="shared" si="36"/>
        <v>235.6778059577648</v>
      </c>
      <c r="I433" s="13">
        <f t="shared" si="36"/>
        <v>193.52300189584599</v>
      </c>
      <c r="J433" s="13">
        <f t="shared" si="36"/>
        <v>43.202614623434101</v>
      </c>
      <c r="K433" s="13">
        <f t="shared" si="36"/>
        <v>2.5508960542012313</v>
      </c>
      <c r="L433" s="13">
        <f t="shared" si="34"/>
        <v>941.5054784609614</v>
      </c>
      <c r="M433" s="3"/>
      <c r="N433" s="3"/>
      <c r="O433" s="3"/>
      <c r="P433" s="3"/>
      <c r="Q433" s="3"/>
      <c r="R433" s="3"/>
      <c r="S433" s="3"/>
    </row>
    <row r="434" spans="1:19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21429.204443976076</v>
      </c>
      <c r="G434" s="13">
        <f t="shared" si="36"/>
        <v>192.85821523854659</v>
      </c>
      <c r="H434" s="13">
        <f t="shared" si="36"/>
        <v>237.04030358821683</v>
      </c>
      <c r="I434" s="13">
        <f t="shared" si="36"/>
        <v>194.1427838877915</v>
      </c>
      <c r="J434" s="13">
        <f t="shared" si="36"/>
        <v>43.248152974346525</v>
      </c>
      <c r="K434" s="13">
        <f t="shared" si="36"/>
        <v>2.5526238272524751</v>
      </c>
      <c r="L434" s="13">
        <f t="shared" si="34"/>
        <v>944.84207951615383</v>
      </c>
      <c r="M434" s="3"/>
      <c r="N434" s="3"/>
      <c r="O434" s="3"/>
      <c r="P434" s="3"/>
      <c r="Q434" s="3"/>
      <c r="R434" s="3"/>
      <c r="S434" s="3"/>
    </row>
    <row r="435" spans="1:19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21442.485035074955</v>
      </c>
      <c r="G435" s="13">
        <f t="shared" si="36"/>
        <v>194.16610095578457</v>
      </c>
      <c r="H435" s="13">
        <f t="shared" si="36"/>
        <v>238.40033049834449</v>
      </c>
      <c r="I435" s="13">
        <f t="shared" si="36"/>
        <v>194.75629086634976</v>
      </c>
      <c r="J435" s="13">
        <f t="shared" si="36"/>
        <v>43.292686801680929</v>
      </c>
      <c r="K435" s="13">
        <f t="shared" si="36"/>
        <v>2.5543105502785357</v>
      </c>
      <c r="L435" s="13">
        <f t="shared" si="34"/>
        <v>948.1697196724383</v>
      </c>
      <c r="M435" s="3"/>
      <c r="N435" s="3"/>
      <c r="O435" s="3"/>
      <c r="P435" s="3"/>
      <c r="Q435" s="3"/>
      <c r="R435" s="3"/>
      <c r="S435" s="3"/>
    </row>
    <row r="436" spans="1:19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21455.447312064007</v>
      </c>
      <c r="G436" s="13">
        <f t="shared" si="36"/>
        <v>195.47479722553092</v>
      </c>
      <c r="H436" s="13">
        <f t="shared" si="36"/>
        <v>239.75786293763736</v>
      </c>
      <c r="I436" s="13">
        <f t="shared" si="36"/>
        <v>195.36355818255788</v>
      </c>
      <c r="J436" s="13">
        <f t="shared" si="36"/>
        <v>43.336235306291421</v>
      </c>
      <c r="K436" s="13">
        <f t="shared" si="36"/>
        <v>2.55595710143781</v>
      </c>
      <c r="L436" s="13">
        <f t="shared" si="34"/>
        <v>951.48841075345536</v>
      </c>
      <c r="M436" s="3"/>
      <c r="N436" s="3"/>
      <c r="O436" s="3"/>
      <c r="P436" s="3"/>
      <c r="Q436" s="3"/>
      <c r="R436" s="3"/>
      <c r="S436" s="3"/>
    </row>
    <row r="437" spans="1:19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21468.098160999507</v>
      </c>
      <c r="G437" s="13">
        <f t="shared" si="36"/>
        <v>196.78428462016393</v>
      </c>
      <c r="H437" s="13">
        <f t="shared" si="36"/>
        <v>241.1128778798105</v>
      </c>
      <c r="I437" s="13">
        <f t="shared" si="36"/>
        <v>195.96462176716878</v>
      </c>
      <c r="J437" s="13">
        <f t="shared" si="36"/>
        <v>43.378817415756501</v>
      </c>
      <c r="K437" s="13">
        <f t="shared" si="36"/>
        <v>2.5575643428038148</v>
      </c>
      <c r="L437" s="13">
        <f t="shared" si="34"/>
        <v>954.79816602570361</v>
      </c>
      <c r="M437" s="3"/>
      <c r="N437" s="3"/>
      <c r="O437" s="3"/>
      <c r="P437" s="3"/>
      <c r="Q437" s="3"/>
      <c r="R437" s="3"/>
      <c r="S437" s="3"/>
    </row>
    <row r="438" spans="1:19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21480.44433836301</v>
      </c>
      <c r="G438" s="13">
        <f t="shared" si="36"/>
        <v>198.0945441323376</v>
      </c>
      <c r="H438" s="13">
        <f t="shared" si="36"/>
        <v>242.465353008503</v>
      </c>
      <c r="I438" s="13">
        <f t="shared" si="36"/>
        <v>196.55951810317566</v>
      </c>
      <c r="J438" s="13">
        <f t="shared" si="36"/>
        <v>43.420451784604161</v>
      </c>
      <c r="K438" s="13">
        <f t="shared" si="36"/>
        <v>2.5591331205395971</v>
      </c>
      <c r="L438" s="13">
        <f t="shared" si="34"/>
        <v>958.09900014916002</v>
      </c>
      <c r="M438" s="3"/>
      <c r="N438" s="3"/>
      <c r="O438" s="3"/>
      <c r="P438" s="3"/>
      <c r="Q438" s="3"/>
      <c r="R438" s="3"/>
      <c r="S438" s="3"/>
    </row>
    <row r="439" spans="1:19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21492.49247259428</v>
      </c>
      <c r="G439" s="13">
        <f t="shared" ref="G439:K454" si="37">G438*(1-G$5)+G$4*$F438*$L$4/1000</f>
        <v>199.40555716707337</v>
      </c>
      <c r="H439" s="13">
        <f t="shared" si="37"/>
        <v>243.81526670315836</v>
      </c>
      <c r="I439" s="13">
        <f t="shared" si="37"/>
        <v>197.14828419893271</v>
      </c>
      <c r="J439" s="13">
        <f t="shared" si="37"/>
        <v>43.461156794702141</v>
      </c>
      <c r="K439" s="13">
        <f t="shared" si="37"/>
        <v>2.5606642650746938</v>
      </c>
      <c r="L439" s="13">
        <f t="shared" si="34"/>
        <v>961.39092912894125</v>
      </c>
      <c r="M439" s="3"/>
      <c r="N439" s="3"/>
      <c r="O439" s="3"/>
      <c r="P439" s="3"/>
      <c r="Q439" s="3"/>
      <c r="R439" s="3"/>
      <c r="S439" s="3"/>
    </row>
    <row r="440" spans="1:19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21504.249065638523</v>
      </c>
      <c r="G440" s="13">
        <f t="shared" si="37"/>
        <v>200.71730553394531</v>
      </c>
      <c r="H440" s="13">
        <f t="shared" si="37"/>
        <v>245.16259802508753</v>
      </c>
      <c r="I440" s="13">
        <f t="shared" si="37"/>
        <v>197.7309575618672</v>
      </c>
      <c r="J440" s="13">
        <f t="shared" si="37"/>
        <v>43.500950555805758</v>
      </c>
      <c r="K440" s="13">
        <f t="shared" si="37"/>
        <v>2.5621585912844362</v>
      </c>
      <c r="L440" s="13">
        <f t="shared" si="34"/>
        <v>964.67397026799017</v>
      </c>
      <c r="M440" s="3"/>
      <c r="N440" s="3"/>
      <c r="O440" s="3"/>
      <c r="P440" s="3"/>
      <c r="Q440" s="3"/>
      <c r="R440" s="3"/>
      <c r="S440" s="3"/>
    </row>
    <row r="441" spans="1:19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21515.720494507048</v>
      </c>
      <c r="G441" s="13">
        <f t="shared" si="37"/>
        <v>202.02977143935988</v>
      </c>
      <c r="H441" s="13">
        <f t="shared" si="37"/>
        <v>246.50732670371576</v>
      </c>
      <c r="I441" s="13">
        <f t="shared" si="37"/>
        <v>198.30757617277661</v>
      </c>
      <c r="J441" s="13">
        <f t="shared" si="37"/>
        <v>43.539850906256042</v>
      </c>
      <c r="K441" s="13">
        <f t="shared" si="37"/>
        <v>2.5636168986713388</v>
      </c>
      <c r="L441" s="13">
        <f t="shared" si="34"/>
        <v>967.94814212077949</v>
      </c>
      <c r="M441" s="3"/>
      <c r="N441" s="3"/>
      <c r="O441" s="3"/>
      <c r="P441" s="3"/>
      <c r="Q441" s="3"/>
      <c r="R441" s="3"/>
      <c r="S441" s="3"/>
    </row>
    <row r="442" spans="1:19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21526.913012849152</v>
      </c>
      <c r="G442" s="13">
        <f t="shared" si="37"/>
        <v>203.34293747893074</v>
      </c>
      <c r="H442" s="13">
        <f t="shared" si="37"/>
        <v>247.84943312301368</v>
      </c>
      <c r="I442" s="13">
        <f t="shared" si="37"/>
        <v>198.87817846070544</v>
      </c>
      <c r="J442" s="13">
        <f t="shared" si="37"/>
        <v>43.577875413821189</v>
      </c>
      <c r="K442" s="13">
        <f t="shared" si="37"/>
        <v>2.5650399715483925</v>
      </c>
      <c r="L442" s="13">
        <f t="shared" si="34"/>
        <v>971.21346444801941</v>
      </c>
      <c r="M442" s="3"/>
      <c r="N442" s="3"/>
      <c r="O442" s="3"/>
      <c r="P442" s="3"/>
      <c r="Q442" s="3"/>
      <c r="R442" s="3"/>
      <c r="S442" s="3"/>
    </row>
    <row r="443" spans="1:19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21537.832752533999</v>
      </c>
      <c r="G443" s="13">
        <f t="shared" si="37"/>
        <v>204.65678662994969</v>
      </c>
      <c r="H443" s="13">
        <f t="shared" si="37"/>
        <v>249.18889830811327</v>
      </c>
      <c r="I443" s="13">
        <f t="shared" si="37"/>
        <v>199.44280327839525</v>
      </c>
      <c r="J443" s="13">
        <f t="shared" si="37"/>
        <v>43.615041376674419</v>
      </c>
      <c r="K443" s="13">
        <f t="shared" si="37"/>
        <v>2.5664285792240307</v>
      </c>
      <c r="L443" s="13">
        <f t="shared" si="34"/>
        <v>974.46995817235666</v>
      </c>
      <c r="M443" s="3"/>
      <c r="N443" s="3"/>
      <c r="O443" s="3"/>
      <c r="P443" s="3"/>
      <c r="Q443" s="3"/>
      <c r="R443" s="3"/>
      <c r="S443" s="3"/>
    </row>
    <row r="444" spans="1:19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21548.485725240855</v>
      </c>
      <c r="G444" s="13">
        <f t="shared" si="37"/>
        <v>205.97130224395411</v>
      </c>
      <c r="H444" s="13">
        <f t="shared" si="37"/>
        <v>250.52570391210929</v>
      </c>
      <c r="I444" s="13">
        <f t="shared" si="37"/>
        <v>200.00148987830195</v>
      </c>
      <c r="J444" s="13">
        <f t="shared" si="37"/>
        <v>43.65136582450166</v>
      </c>
      <c r="K444" s="13">
        <f t="shared" si="37"/>
        <v>2.5677834761885867</v>
      </c>
      <c r="L444" s="13">
        <f t="shared" si="34"/>
        <v>977.71764533505564</v>
      </c>
      <c r="M444" s="3"/>
      <c r="N444" s="3"/>
      <c r="O444" s="3"/>
      <c r="P444" s="3"/>
      <c r="Q444" s="3"/>
      <c r="R444" s="3"/>
      <c r="S444" s="3"/>
    </row>
    <row r="445" spans="1:19">
      <c r="E445" s="4">
        <f t="shared" si="33"/>
        <v>2189</v>
      </c>
      <c r="F445" s="5">
        <f>F444*SUM(economy!Z235:AB235)/SUM(economy!Z234:AB234)</f>
        <v>21558.877824056242</v>
      </c>
      <c r="G445" s="13">
        <f t="shared" si="37"/>
        <v>207.28646803939134</v>
      </c>
      <c r="H445" s="13">
        <f t="shared" si="37"/>
        <v>251.85983220304638</v>
      </c>
      <c r="I445" s="13">
        <f t="shared" si="37"/>
        <v>200.55427788917399</v>
      </c>
      <c r="J445" s="13">
        <f t="shared" si="37"/>
        <v>43.686865519732578</v>
      </c>
      <c r="K445" s="13">
        <f t="shared" si="37"/>
        <v>2.5691054023020437</v>
      </c>
      <c r="L445" s="13">
        <f t="shared" si="34"/>
        <v>980.95654905364643</v>
      </c>
      <c r="M445" s="3"/>
      <c r="N445" s="3"/>
      <c r="O445" s="3"/>
      <c r="P445" s="3"/>
      <c r="Q445" s="3"/>
      <c r="R445" s="3"/>
      <c r="S445" s="3"/>
    </row>
    <row r="446" spans="1:19">
      <c r="E446" s="4">
        <f t="shared" si="33"/>
        <v>2190</v>
      </c>
      <c r="F446" s="5">
        <f>F445*SUM(economy!Z236:AB236)/SUM(economy!Z235:AB235)</f>
        <v>21569.014825076723</v>
      </c>
      <c r="G446" s="13">
        <f t="shared" si="37"/>
        <v>208.60226809438069</v>
      </c>
      <c r="H446" s="13">
        <f t="shared" si="37"/>
        <v>253.19126605109173</v>
      </c>
      <c r="I446" s="13">
        <f t="shared" si="37"/>
        <v>201.10120729318453</v>
      </c>
      <c r="J446" s="13">
        <f t="shared" si="37"/>
        <v>43.721556958888755</v>
      </c>
      <c r="K446" s="13">
        <f t="shared" si="37"/>
        <v>2.5703950829828939</v>
      </c>
      <c r="L446" s="13">
        <f t="shared" si="34"/>
        <v>984.18669348052867</v>
      </c>
      <c r="M446" s="3"/>
      <c r="N446" s="3"/>
      <c r="O446" s="3"/>
      <c r="P446" s="3"/>
      <c r="Q446" s="3"/>
      <c r="R446" s="3"/>
      <c r="S446" s="3"/>
    </row>
    <row r="447" spans="1:19">
      <c r="E447" s="4">
        <f t="shared" si="33"/>
        <v>2191</v>
      </c>
      <c r="F447" s="5">
        <f>F446*SUM(economy!Z237:AB237)/SUM(economy!Z236:AB236)</f>
        <v>21578.902389016079</v>
      </c>
      <c r="G447" s="13">
        <f t="shared" si="37"/>
        <v>209.91868683957316</v>
      </c>
      <c r="H447" s="13">
        <f t="shared" si="37"/>
        <v>254.51998891589372</v>
      </c>
      <c r="I447" s="13">
        <f t="shared" si="37"/>
        <v>201.64231840361185</v>
      </c>
      <c r="J447" s="13">
        <f t="shared" si="37"/>
        <v>43.755456374042957</v>
      </c>
      <c r="K447" s="13">
        <f t="shared" si="37"/>
        <v>2.5716532293979366</v>
      </c>
      <c r="L447" s="13">
        <f t="shared" si="34"/>
        <v>987.40810376251966</v>
      </c>
      <c r="M447" s="3"/>
      <c r="N447" s="3"/>
      <c r="O447" s="3"/>
      <c r="P447" s="3"/>
      <c r="Q447" s="3"/>
      <c r="R447" s="3"/>
      <c r="S447" s="3"/>
    </row>
    <row r="448" spans="1:19">
      <c r="E448" s="4">
        <f t="shared" si="33"/>
        <v>2192</v>
      </c>
      <c r="F448" s="5">
        <f>F447*SUM(economy!Z238:AB238)/SUM(economy!Z237:AB237)</f>
        <v>21588.546062815334</v>
      </c>
      <c r="G448" s="13">
        <f t="shared" si="37"/>
        <v>211.23570905110935</v>
      </c>
      <c r="H448" s="13">
        <f t="shared" si="37"/>
        <v>255.84598483412609</v>
      </c>
      <c r="I448" s="13">
        <f t="shared" si="37"/>
        <v>202.17765184306043</v>
      </c>
      <c r="J448" s="13">
        <f t="shared" si="37"/>
        <v>43.788579734383696</v>
      </c>
      <c r="K448" s="13">
        <f t="shared" si="37"/>
        <v>2.572880538652849</v>
      </c>
      <c r="L448" s="13">
        <f t="shared" si="34"/>
        <v>990.62080600133243</v>
      </c>
      <c r="M448" s="3"/>
      <c r="N448" s="3"/>
      <c r="O448" s="3"/>
      <c r="P448" s="3"/>
      <c r="Q448" s="3"/>
      <c r="R448" s="3"/>
      <c r="S448" s="3"/>
    </row>
    <row r="449" spans="5:19">
      <c r="E449" s="4">
        <f t="shared" si="33"/>
        <v>2193</v>
      </c>
      <c r="F449" s="5">
        <f>F448*SUM(economy!Z239:AB239)/SUM(economy!Z238:AB238)</f>
        <v>21597.951281254649</v>
      </c>
      <c r="G449" s="13">
        <f t="shared" si="37"/>
        <v>212.55331984367555</v>
      </c>
      <c r="H449" s="13">
        <f t="shared" si="37"/>
        <v>257.16923840721779</v>
      </c>
      <c r="I449" s="13">
        <f t="shared" si="37"/>
        <v>202.70724852221642</v>
      </c>
      <c r="J449" s="13">
        <f t="shared" si="37"/>
        <v>43.820942747879364</v>
      </c>
      <c r="K449" s="13">
        <f t="shared" si="37"/>
        <v>2.5740776939833649</v>
      </c>
      <c r="L449" s="13">
        <f t="shared" si="34"/>
        <v>993.82482721497252</v>
      </c>
      <c r="M449" s="3"/>
      <c r="N449" s="3"/>
      <c r="O449" s="3"/>
      <c r="P449" s="3"/>
      <c r="Q449" s="3"/>
      <c r="R449" s="3"/>
      <c r="S449" s="3"/>
    </row>
    <row r="450" spans="5:19">
      <c r="E450" s="4">
        <f t="shared" si="33"/>
        <v>2194</v>
      </c>
      <c r="F450" s="5">
        <f>F449*SUM(economy!Z240:AB240)/SUM(economy!Z239:AB239)</f>
        <v>21607.123368566179</v>
      </c>
      <c r="G450" s="13">
        <f t="shared" si="37"/>
        <v>213.87150466365824</v>
      </c>
      <c r="H450" s="13">
        <f t="shared" si="37"/>
        <v>258.48973478926763</v>
      </c>
      <c r="I450" s="13">
        <f t="shared" si="37"/>
        <v>203.23114961913024</v>
      </c>
      <c r="J450" s="13">
        <f t="shared" si="37"/>
        <v>43.852560863036494</v>
      </c>
      <c r="K450" s="13">
        <f t="shared" si="37"/>
        <v>2.5752453649469031</v>
      </c>
      <c r="L450" s="13">
        <f t="shared" si="34"/>
        <v>997.02019530003952</v>
      </c>
      <c r="M450" s="3"/>
      <c r="N450" s="3"/>
      <c r="O450" s="3"/>
      <c r="P450" s="3"/>
      <c r="Q450" s="3"/>
      <c r="R450" s="3"/>
      <c r="S450" s="3"/>
    </row>
    <row r="451" spans="5:19">
      <c r="E451" s="4">
        <f t="shared" si="33"/>
        <v>2195</v>
      </c>
      <c r="F451" s="5">
        <f>F450*SUM(economy!Z241:AB241)/SUM(economy!Z240:AB240)</f>
        <v>21616.06754004605</v>
      </c>
      <c r="G451" s="13">
        <f t="shared" si="37"/>
        <v>215.19024928239702</v>
      </c>
      <c r="H451" s="13">
        <f t="shared" si="37"/>
        <v>259.80745967514389</v>
      </c>
      <c r="I451" s="13">
        <f t="shared" si="37"/>
        <v>203.74939655901994</v>
      </c>
      <c r="J451" s="13">
        <f t="shared" si="37"/>
        <v>43.883449270746894</v>
      </c>
      <c r="K451" s="13">
        <f t="shared" si="37"/>
        <v>2.5763842076145167</v>
      </c>
      <c r="L451" s="13">
        <f t="shared" si="34"/>
        <v>1000.2069389949223</v>
      </c>
      <c r="M451" s="3"/>
      <c r="N451" s="3"/>
      <c r="O451" s="3"/>
      <c r="P451" s="3"/>
      <c r="Q451" s="3"/>
      <c r="R451" s="3"/>
      <c r="S451" s="3"/>
    </row>
    <row r="452" spans="5:19">
      <c r="E452" s="4">
        <f t="shared" si="33"/>
        <v>2196</v>
      </c>
      <c r="F452" s="5">
        <f>F451*SUM(economy!Z242:AB242)/SUM(economy!Z241:AB241)</f>
        <v>21624.788903665416</v>
      </c>
      <c r="G452" s="13">
        <f t="shared" si="37"/>
        <v>216.50953978953598</v>
      </c>
      <c r="H452" s="13">
        <f t="shared" si="37"/>
        <v>261.12239928876778</v>
      </c>
      <c r="I452" s="13">
        <f t="shared" si="37"/>
        <v>204.26203099458732</v>
      </c>
      <c r="J452" s="13">
        <f t="shared" si="37"/>
        <v>43.913622906218428</v>
      </c>
      <c r="K452" s="13">
        <f t="shared" si="37"/>
        <v>2.5774948647629978</v>
      </c>
      <c r="L452" s="13">
        <f t="shared" si="34"/>
        <v>1003.3850878438725</v>
      </c>
      <c r="M452" s="3"/>
      <c r="N452" s="3"/>
      <c r="O452" s="3"/>
      <c r="P452" s="3"/>
      <c r="Q452" s="3"/>
      <c r="R452" s="3"/>
      <c r="S452" s="3"/>
    </row>
    <row r="453" spans="5:19">
      <c r="E453" s="4">
        <f t="shared" si="33"/>
        <v>2197</v>
      </c>
      <c r="F453" s="5">
        <f>F452*SUM(economy!Z243:AB243)/SUM(economy!Z242:AB242)</f>
        <v>21633.29246167864</v>
      </c>
      <c r="G453" s="13">
        <f t="shared" si="37"/>
        <v>217.82936258647331</v>
      </c>
      <c r="H453" s="13">
        <f t="shared" si="37"/>
        <v>262.43454037158074</v>
      </c>
      <c r="I453" s="13">
        <f t="shared" si="37"/>
        <v>204.76909478684075</v>
      </c>
      <c r="J453" s="13">
        <f t="shared" si="37"/>
        <v>43.943096450984633</v>
      </c>
      <c r="K453" s="13">
        <f t="shared" si="37"/>
        <v>2.5785779660670305</v>
      </c>
      <c r="L453" s="13">
        <f t="shared" si="34"/>
        <v>1006.5546721619465</v>
      </c>
      <c r="M453" s="3"/>
      <c r="N453" s="3"/>
      <c r="O453" s="3"/>
      <c r="P453" s="3"/>
      <c r="Q453" s="3"/>
      <c r="R453" s="3"/>
      <c r="S453" s="3"/>
    </row>
    <row r="454" spans="5:19">
      <c r="E454" s="4">
        <f t="shared" si="33"/>
        <v>2198</v>
      </c>
      <c r="F454" s="5">
        <f>F453*SUM(economy!Z244:AB244)/SUM(economy!Z243:AB243)</f>
        <v>21641.583112228374</v>
      </c>
      <c r="G454" s="13">
        <f t="shared" si="37"/>
        <v>219.14970437990908</v>
      </c>
      <c r="H454" s="13">
        <f t="shared" si="37"/>
        <v>263.74387017119403</v>
      </c>
      <c r="I454" s="13">
        <f t="shared" si="37"/>
        <v>205.27062998641676</v>
      </c>
      <c r="J454" s="13">
        <f t="shared" si="37"/>
        <v>43.971884334988239</v>
      </c>
      <c r="K454" s="13">
        <f t="shared" si="37"/>
        <v>2.5796341282912394</v>
      </c>
      <c r="L454" s="13">
        <f t="shared" si="34"/>
        <v>1009.7157230007994</v>
      </c>
      <c r="M454" s="3"/>
      <c r="N454" s="3"/>
      <c r="O454" s="3"/>
      <c r="P454" s="3"/>
      <c r="Q454" s="3"/>
      <c r="R454" s="3"/>
      <c r="S454" s="3"/>
    </row>
    <row r="455" spans="5:19">
      <c r="E455" s="4">
        <f t="shared" si="33"/>
        <v>2199</v>
      </c>
      <c r="F455" s="5">
        <f>F454*SUM(economy!Z245:AB245)/SUM(economy!Z244:AB244)</f>
        <v>21649.665650946172</v>
      </c>
      <c r="G455" s="13">
        <f t="shared" ref="G455:K470" si="38">G454*(1-G$5)+G$4*$F454*$L$4/1000</f>
        <v>220.47055217549109</v>
      </c>
      <c r="H455" s="13">
        <f t="shared" si="38"/>
        <v>265.05037643022075</v>
      </c>
      <c r="I455" s="13">
        <f t="shared" si="38"/>
        <v>205.76667881539353</v>
      </c>
      <c r="J455" s="13">
        <f t="shared" si="38"/>
        <v>44.000000738734087</v>
      </c>
      <c r="K455" s="13">
        <f t="shared" si="38"/>
        <v>2.5806639554820276</v>
      </c>
      <c r="L455" s="13">
        <f t="shared" si="34"/>
        <v>1012.8682721153215</v>
      </c>
      <c r="M455" s="3"/>
      <c r="N455" s="3"/>
      <c r="O455" s="3"/>
      <c r="P455" s="3"/>
      <c r="Q455" s="3"/>
      <c r="R455" s="3"/>
      <c r="S455" s="3"/>
    </row>
    <row r="456" spans="5:19">
      <c r="E456" s="4">
        <f t="shared" si="33"/>
        <v>2200</v>
      </c>
      <c r="F456" s="5">
        <f>F455*SUM(economy!Z246:AB246)/SUM(economy!Z245:AB245)</f>
        <v>21657.544772548204</v>
      </c>
      <c r="G456" s="13">
        <f t="shared" si="38"/>
        <v>221.79189327155822</v>
      </c>
      <c r="H456" s="13">
        <f t="shared" si="38"/>
        <v>266.3540473752883</v>
      </c>
      <c r="I456" s="13">
        <f t="shared" si="38"/>
        <v>206.25728364958894</v>
      </c>
      <c r="J456" s="13">
        <f t="shared" si="38"/>
        <v>44.027459595506912</v>
      </c>
      <c r="K456" s="13">
        <f t="shared" si="38"/>
        <v>2.5816680391590801</v>
      </c>
      <c r="L456" s="13">
        <f t="shared" si="34"/>
        <v>1016.0123519311014</v>
      </c>
      <c r="M456" s="3"/>
      <c r="N456" s="3"/>
      <c r="O456" s="3"/>
      <c r="P456" s="3"/>
      <c r="Q456" s="3"/>
      <c r="R456" s="3"/>
      <c r="S456" s="3"/>
    </row>
    <row r="457" spans="5:19">
      <c r="E457" s="4">
        <f t="shared" si="33"/>
        <v>2201</v>
      </c>
      <c r="F457" s="5">
        <f>F456*SUM(economy!Z247:AB247)/SUM(economy!Z246:AB246)</f>
        <v>21665.225072424655</v>
      </c>
      <c r="G457" s="13">
        <f t="shared" si="38"/>
        <v>223.11371525298136</v>
      </c>
      <c r="H457" s="13">
        <f t="shared" si="38"/>
        <v>267.65487170623152</v>
      </c>
      <c r="I457" s="13">
        <f t="shared" si="38"/>
        <v>206.74248700133603</v>
      </c>
      <c r="J457" s="13">
        <f t="shared" si="38"/>
        <v>44.054274593649716</v>
      </c>
      <c r="K457" s="13">
        <f t="shared" si="38"/>
        <v>2.5826469585064311</v>
      </c>
      <c r="L457" s="13">
        <f t="shared" si="34"/>
        <v>1019.1479955127049</v>
      </c>
      <c r="M457" s="3"/>
      <c r="N457" s="3"/>
      <c r="O457" s="3"/>
      <c r="P457" s="3"/>
      <c r="Q457" s="3"/>
      <c r="R457" s="3"/>
      <c r="S457" s="3"/>
    </row>
    <row r="458" spans="5:19">
      <c r="E458" s="4">
        <f t="shared" ref="E458:E521" si="39">1+E457</f>
        <v>2202</v>
      </c>
      <c r="F458" s="5">
        <f>F457*SUM(economy!Z248:AB248)/SUM(economy!Z247:AB247)</f>
        <v>21672.711048222678</v>
      </c>
      <c r="G458" s="13">
        <f t="shared" si="38"/>
        <v>224.43600598510119</v>
      </c>
      <c r="H458" s="13">
        <f t="shared" si="38"/>
        <v>268.95283858546435</v>
      </c>
      <c r="I458" s="13">
        <f t="shared" si="38"/>
        <v>207.22233150272839</v>
      </c>
      <c r="J458" s="13">
        <f t="shared" si="38"/>
        <v>44.080459178898558</v>
      </c>
      <c r="K458" s="13">
        <f t="shared" si="38"/>
        <v>2.583601280562974</v>
      </c>
      <c r="L458" s="13">
        <f t="shared" ref="L458:L521" si="40">SUM(G458:K458,L$5)</f>
        <v>1022.2752365327555</v>
      </c>
      <c r="M458" s="3"/>
      <c r="N458" s="3"/>
      <c r="O458" s="3"/>
      <c r="P458" s="3"/>
      <c r="Q458" s="3"/>
      <c r="R458" s="3"/>
      <c r="S458" s="3"/>
    </row>
    <row r="459" spans="5:19">
      <c r="E459" s="4">
        <f t="shared" si="39"/>
        <v>2203</v>
      </c>
      <c r="F459" s="5">
        <f>F458*SUM(economy!Z249:AB249)/SUM(economy!Z248:AB248)</f>
        <v>21680.007101421819</v>
      </c>
      <c r="G459" s="13">
        <f t="shared" si="38"/>
        <v>225.75875360776266</v>
      </c>
      <c r="H459" s="13">
        <f t="shared" si="38"/>
        <v>270.24793762752955</v>
      </c>
      <c r="I459" s="13">
        <f t="shared" si="38"/>
        <v>207.69685988932827</v>
      </c>
      <c r="J459" s="13">
        <f t="shared" si="38"/>
        <v>44.106026556769713</v>
      </c>
      <c r="K459" s="13">
        <f t="shared" si="38"/>
        <v>2.5845315604123251</v>
      </c>
      <c r="L459" s="13">
        <f t="shared" si="40"/>
        <v>1025.3941092418027</v>
      </c>
      <c r="M459" s="3"/>
      <c r="N459" s="3"/>
      <c r="O459" s="3"/>
      <c r="P459" s="3"/>
      <c r="Q459" s="3"/>
      <c r="R459" s="3"/>
      <c r="S459" s="3"/>
    </row>
    <row r="460" spans="5:19">
      <c r="E460" s="4">
        <f t="shared" si="39"/>
        <v>2204</v>
      </c>
      <c r="F460" s="5">
        <f>F459*SUM(economy!Z250:AB250)/SUM(economy!Z249:AB249)</f>
        <v>21687.117538901137</v>
      </c>
      <c r="G460" s="13">
        <f t="shared" si="38"/>
        <v>227.08194652944567</v>
      </c>
      <c r="H460" s="13">
        <f t="shared" si="38"/>
        <v>271.54015888882509</v>
      </c>
      <c r="I460" s="13">
        <f t="shared" si="38"/>
        <v>208.16611498432997</v>
      </c>
      <c r="J460" s="13">
        <f t="shared" si="38"/>
        <v>44.130989694995421</v>
      </c>
      <c r="K460" s="13">
        <f t="shared" si="38"/>
        <v>2.5854383413719493</v>
      </c>
      <c r="L460" s="13">
        <f t="shared" si="40"/>
        <v>1028.5046484389682</v>
      </c>
      <c r="M460" s="3"/>
      <c r="N460" s="3"/>
      <c r="O460" s="3"/>
      <c r="P460" s="3"/>
      <c r="Q460" s="3"/>
      <c r="R460" s="3"/>
      <c r="S460" s="3"/>
    </row>
    <row r="461" spans="5:19">
      <c r="E461" s="4">
        <f t="shared" si="39"/>
        <v>2205</v>
      </c>
      <c r="F461" s="5">
        <f>F460*SUM(economy!Z251:AB251)/SUM(economy!Z250:AB250)</f>
        <v>21694.046574497712</v>
      </c>
      <c r="G461" s="13">
        <f t="shared" si="38"/>
        <v>228.40557342149128</v>
      </c>
      <c r="H461" s="13">
        <f t="shared" si="38"/>
        <v>272.82949285750578</v>
      </c>
      <c r="I461" s="13">
        <f t="shared" si="38"/>
        <v>208.63013968317139</v>
      </c>
      <c r="J461" s="13">
        <f t="shared" si="38"/>
        <v>44.155361326004368</v>
      </c>
      <c r="K461" s="13">
        <f t="shared" si="38"/>
        <v>2.5863221551814415</v>
      </c>
      <c r="L461" s="13">
        <f t="shared" si="40"/>
        <v>1031.6068894433542</v>
      </c>
      <c r="M461" s="3"/>
      <c r="N461" s="3"/>
      <c r="O461" s="3"/>
      <c r="P461" s="3"/>
      <c r="Q461" s="3"/>
      <c r="R461" s="3"/>
      <c r="S461" s="3"/>
    </row>
    <row r="462" spans="5:19">
      <c r="E462" s="4">
        <f t="shared" si="39"/>
        <v>2206</v>
      </c>
      <c r="F462" s="5">
        <f>F461*SUM(economy!Z252:AB252)/SUM(economy!Z251:AB251)</f>
        <v>21700.798330555419</v>
      </c>
      <c r="G462" s="13">
        <f t="shared" si="38"/>
        <v>229.72962321242306</v>
      </c>
      <c r="H462" s="13">
        <f t="shared" si="38"/>
        <v>274.11593044355931</v>
      </c>
      <c r="I462" s="13">
        <f t="shared" si="38"/>
        <v>209.08897693858623</v>
      </c>
      <c r="J462" s="13">
        <f t="shared" si="38"/>
        <v>44.179153949443439</v>
      </c>
      <c r="K462" s="13">
        <f t="shared" si="38"/>
        <v>2.5871835221898958</v>
      </c>
      <c r="L462" s="13">
        <f t="shared" si="40"/>
        <v>1034.700868066202</v>
      </c>
      <c r="M462" s="3"/>
      <c r="N462" s="3"/>
      <c r="O462" s="3"/>
      <c r="P462" s="3"/>
      <c r="Q462" s="3"/>
      <c r="R462" s="3"/>
      <c r="S462" s="3"/>
    </row>
    <row r="463" spans="5:19">
      <c r="E463" s="4">
        <f t="shared" si="39"/>
        <v>2207</v>
      </c>
      <c r="F463" s="5">
        <f>F462*SUM(economy!Z253:AB253)/SUM(economy!Z252:AB252)</f>
        <v>21707.376839464021</v>
      </c>
      <c r="G463" s="13">
        <f t="shared" si="38"/>
        <v>231.05408508236306</v>
      </c>
      <c r="H463" s="13">
        <f t="shared" si="38"/>
        <v>275.3994629690547</v>
      </c>
      <c r="I463" s="13">
        <f t="shared" si="38"/>
        <v>209.5426697460893</v>
      </c>
      <c r="J463" s="13">
        <f t="shared" si="38"/>
        <v>44.202379834737172</v>
      </c>
      <c r="K463" s="13">
        <f t="shared" si="38"/>
        <v>2.5880229515422633</v>
      </c>
      <c r="L463" s="13">
        <f t="shared" si="40"/>
        <v>1037.7866205837865</v>
      </c>
      <c r="M463" s="3"/>
      <c r="N463" s="3"/>
      <c r="O463" s="3"/>
      <c r="P463" s="3"/>
      <c r="Q463" s="3"/>
      <c r="R463" s="3"/>
      <c r="S463" s="3"/>
    </row>
    <row r="464" spans="5:19">
      <c r="E464" s="4">
        <f t="shared" si="39"/>
        <v>2208</v>
      </c>
      <c r="F464" s="5">
        <f>F463*SUM(economy!Z254:AB254)/SUM(economy!Z253:AB253)</f>
        <v>21713.786045187317</v>
      </c>
      <c r="G464" s="13">
        <f t="shared" si="38"/>
        <v>232.37894845754161</v>
      </c>
      <c r="H464" s="13">
        <f t="shared" si="38"/>
        <v>276.68008215856253</v>
      </c>
      <c r="I464" s="13">
        <f t="shared" si="38"/>
        <v>209.9912611298883</v>
      </c>
      <c r="J464" s="13">
        <f t="shared" si="38"/>
        <v>44.225051023681651</v>
      </c>
      <c r="K464" s="13">
        <f t="shared" si="38"/>
        <v>2.5888409413646389</v>
      </c>
      <c r="L464" s="13">
        <f t="shared" si="40"/>
        <v>1040.8641837110385</v>
      </c>
      <c r="M464" s="3"/>
      <c r="N464" s="3"/>
      <c r="O464" s="3"/>
      <c r="P464" s="3"/>
      <c r="Q464" s="3"/>
      <c r="R464" s="3"/>
      <c r="S464" s="3"/>
    </row>
    <row r="465" spans="5:19">
      <c r="E465" s="4">
        <f t="shared" si="39"/>
        <v>2209</v>
      </c>
      <c r="F465" s="5">
        <f>F464*SUM(economy!Z255:AB255)/SUM(economy!Z254:AB254)</f>
        <v>21720.029804780432</v>
      </c>
      <c r="G465" s="13">
        <f t="shared" si="38"/>
        <v>233.70420300490045</v>
      </c>
      <c r="H465" s="13">
        <f t="shared" si="38"/>
        <v>277.95778012974455</v>
      </c>
      <c r="I465" s="13">
        <f t="shared" si="38"/>
        <v>210.43479412921374</v>
      </c>
      <c r="J465" s="13">
        <f t="shared" si="38"/>
        <v>44.247179333069532</v>
      </c>
      <c r="K465" s="13">
        <f t="shared" si="38"/>
        <v>2.5896379789483928</v>
      </c>
      <c r="L465" s="13">
        <f t="shared" si="40"/>
        <v>1043.9335945758767</v>
      </c>
      <c r="M465" s="3"/>
      <c r="N465" s="3"/>
      <c r="O465" s="3"/>
      <c r="P465" s="3"/>
      <c r="Q465" s="3"/>
      <c r="R465" s="3"/>
      <c r="S465" s="3"/>
    </row>
    <row r="466" spans="5:19">
      <c r="E466" s="4">
        <f t="shared" si="39"/>
        <v>2210</v>
      </c>
      <c r="F466" s="5">
        <f>F465*SUM(economy!Z256:AB256)/SUM(economy!Z255:AB255)</f>
        <v>21726.111889895343</v>
      </c>
      <c r="G466" s="13">
        <f t="shared" si="38"/>
        <v>235.02983862678846</v>
      </c>
      <c r="H466" s="13">
        <f t="shared" si="38"/>
        <v>279.23254938411179</v>
      </c>
      <c r="I466" s="13">
        <f t="shared" si="38"/>
        <v>210.87331178506088</v>
      </c>
      <c r="J466" s="13">
        <f t="shared" si="38"/>
        <v>44.26877635734327</v>
      </c>
      <c r="K466" s="13">
        <f t="shared" si="38"/>
        <v>2.5904145409330805</v>
      </c>
      <c r="L466" s="13">
        <f t="shared" si="40"/>
        <v>1046.9948906942377</v>
      </c>
      <c r="M466" s="3"/>
      <c r="N466" s="3"/>
      <c r="O466" s="3"/>
      <c r="P466" s="3"/>
      <c r="Q466" s="3"/>
      <c r="R466" s="3"/>
      <c r="S466" s="3"/>
    </row>
    <row r="467" spans="5:19">
      <c r="E467" s="4">
        <f t="shared" si="39"/>
        <v>2211</v>
      </c>
      <c r="F467" s="5">
        <f>F466*SUM(economy!Z257:AB257)/SUM(economy!Z256:AB256)</f>
        <v>21732.03598827434</v>
      </c>
      <c r="G467" s="13">
        <f t="shared" si="38"/>
        <v>236.3558454557492</v>
      </c>
      <c r="H467" s="13">
        <f t="shared" si="38"/>
        <v>280.50438279794957</v>
      </c>
      <c r="I467" s="13">
        <f t="shared" si="38"/>
        <v>211.30685712733532</v>
      </c>
      <c r="J467" s="13">
        <f t="shared" si="38"/>
        <v>44.289853471273439</v>
      </c>
      <c r="K467" s="13">
        <f t="shared" si="38"/>
        <v>2.5911710934880694</v>
      </c>
      <c r="L467" s="13">
        <f t="shared" si="40"/>
        <v>1050.0481099457957</v>
      </c>
      <c r="M467" s="3"/>
      <c r="N467" s="3"/>
      <c r="O467" s="3"/>
      <c r="P467" s="3"/>
      <c r="Q467" s="3"/>
      <c r="R467" s="3"/>
      <c r="S467" s="3"/>
    </row>
    <row r="468" spans="5:19">
      <c r="E468" s="4">
        <f t="shared" si="39"/>
        <v>2212</v>
      </c>
      <c r="F468" s="5">
        <f>F467*SUM(economy!Z258:AB258)/SUM(economy!Z257:AB257)</f>
        <v>21737.805705231029</v>
      </c>
      <c r="G468" s="13">
        <f t="shared" si="38"/>
        <v>237.68221384939974</v>
      </c>
      <c r="H468" s="13">
        <f t="shared" si="38"/>
        <v>281.7732736134077</v>
      </c>
      <c r="I468" s="13">
        <f t="shared" si="38"/>
        <v>211.73547316239581</v>
      </c>
      <c r="J468" s="13">
        <f t="shared" si="38"/>
        <v>44.310421832659316</v>
      </c>
      <c r="K468" s="13">
        <f t="shared" si="38"/>
        <v>2.5919080924928144</v>
      </c>
      <c r="L468" s="13">
        <f t="shared" si="40"/>
        <v>1053.0932905503555</v>
      </c>
      <c r="M468" s="3"/>
      <c r="N468" s="3"/>
      <c r="O468" s="3"/>
      <c r="P468" s="3"/>
      <c r="Q468" s="3"/>
      <c r="R468" s="3"/>
      <c r="S468" s="3"/>
    </row>
    <row r="469" spans="5:19">
      <c r="E469" s="4">
        <f t="shared" si="39"/>
        <v>2213</v>
      </c>
      <c r="F469" s="5">
        <f>F468*SUM(economy!Z259:AB259)/SUM(economy!Z258:AB258)</f>
        <v>21743.424565118417</v>
      </c>
      <c r="G469" s="13">
        <f t="shared" si="38"/>
        <v>239.00893438539975</v>
      </c>
      <c r="H469" s="13">
        <f t="shared" si="38"/>
        <v>283.03921542975405</v>
      </c>
      <c r="I469" s="13">
        <f t="shared" si="38"/>
        <v>212.1592028609866</v>
      </c>
      <c r="J469" s="13">
        <f t="shared" si="38"/>
        <v>44.330492385049055</v>
      </c>
      <c r="K469" s="13">
        <f t="shared" si="38"/>
        <v>2.5926259837157311</v>
      </c>
      <c r="L469" s="13">
        <f t="shared" si="40"/>
        <v>1056.1304710449053</v>
      </c>
      <c r="M469" s="3"/>
      <c r="N469" s="3"/>
      <c r="O469" s="3"/>
      <c r="P469" s="3"/>
      <c r="Q469" s="3"/>
      <c r="R469" s="3"/>
      <c r="S469" s="3"/>
    </row>
    <row r="470" spans="5:19">
      <c r="E470" s="4">
        <f t="shared" si="39"/>
        <v>2214</v>
      </c>
      <c r="F470" s="5">
        <f>F469*SUM(economy!Z260:AB260)/SUM(economy!Z259:AB259)</f>
        <v>21748.896012783698</v>
      </c>
      <c r="G470" s="13">
        <f t="shared" si="38"/>
        <v>240.33599785651026</v>
      </c>
      <c r="H470" s="13">
        <f t="shared" si="38"/>
        <v>284.30220219479037</v>
      </c>
      <c r="I470" s="13">
        <f t="shared" si="38"/>
        <v>212.57808914655246</v>
      </c>
      <c r="J470" s="13">
        <f t="shared" si="38"/>
        <v>44.350075860476785</v>
      </c>
      <c r="K470" s="13">
        <f t="shared" si="38"/>
        <v>2.593325202991613</v>
      </c>
      <c r="L470" s="13">
        <f t="shared" si="40"/>
        <v>1059.1596902613214</v>
      </c>
      <c r="M470" s="3"/>
      <c r="N470" s="3"/>
      <c r="O470" s="3"/>
      <c r="P470" s="3"/>
      <c r="Q470" s="3"/>
      <c r="R470" s="3"/>
      <c r="S470" s="3"/>
    </row>
    <row r="471" spans="5:19">
      <c r="E471" s="4">
        <f t="shared" si="39"/>
        <v>2215</v>
      </c>
      <c r="F471" s="5">
        <f>F470*SUM(economy!Z261:AB261)/SUM(economy!Z260:AB260)</f>
        <v>21754.223415009241</v>
      </c>
      <c r="G471" s="13">
        <f t="shared" ref="G471:K486" si="41">G470*(1-G$5)+G$4*$F470*$L$4/1000</f>
        <v>241.6633952657412</v>
      </c>
      <c r="H471" s="13">
        <f t="shared" si="41"/>
        <v>285.56222819642795</v>
      </c>
      <c r="I471" s="13">
        <f t="shared" si="41"/>
        <v>212.99217488392893</v>
      </c>
      <c r="J471" s="13">
        <f t="shared" si="41"/>
        <v>44.36918278221404</v>
      </c>
      <c r="K471" s="13">
        <f t="shared" si="41"/>
        <v>2.5940061763975404</v>
      </c>
      <c r="L471" s="13">
        <f t="shared" si="40"/>
        <v>1062.1809873047096</v>
      </c>
      <c r="M471" s="3"/>
      <c r="N471" s="3"/>
      <c r="O471" s="3"/>
      <c r="P471" s="3"/>
      <c r="Q471" s="3"/>
      <c r="R471" s="3"/>
      <c r="S471" s="3"/>
    </row>
    <row r="472" spans="5:19">
      <c r="E472" s="4">
        <f t="shared" si="39"/>
        <v>2216</v>
      </c>
      <c r="F472" s="5">
        <f>F471*SUM(economy!Z262:AB262)/SUM(economy!Z261:AB261)</f>
        <v>21759.410061939871</v>
      </c>
      <c r="G472" s="13">
        <f t="shared" si="41"/>
        <v>242.99111782158684</v>
      </c>
      <c r="H472" s="13">
        <f t="shared" si="41"/>
        <v>286.81928805442203</v>
      </c>
      <c r="I472" s="13">
        <f t="shared" si="41"/>
        <v>213.401502868401</v>
      </c>
      <c r="J472" s="13">
        <f t="shared" si="41"/>
        <v>44.387823467533188</v>
      </c>
      <c r="K472" s="13">
        <f t="shared" si="41"/>
        <v>2.5946693204272262</v>
      </c>
      <c r="L472" s="13">
        <f t="shared" si="40"/>
        <v>1065.1944015323702</v>
      </c>
      <c r="M472" s="3"/>
      <c r="N472" s="3"/>
      <c r="O472" s="3"/>
      <c r="P472" s="3"/>
      <c r="Q472" s="3"/>
      <c r="R472" s="3"/>
      <c r="S472" s="3"/>
    </row>
    <row r="473" spans="5:19">
      <c r="E473" s="4">
        <f t="shared" si="39"/>
        <v>2217</v>
      </c>
      <c r="F473" s="5">
        <f>F472*SUM(economy!Z263:AB263)/SUM(economy!Z262:AB262)</f>
        <v>21764.45916849573</v>
      </c>
      <c r="G473" s="13">
        <f t="shared" si="41"/>
        <v>244.31915693334844</v>
      </c>
      <c r="H473" s="13">
        <f t="shared" si="41"/>
        <v>288.07337671226281</v>
      </c>
      <c r="I473" s="13">
        <f t="shared" si="41"/>
        <v>213.80611581512306</v>
      </c>
      <c r="J473" s="13">
        <f t="shared" si="41"/>
        <v>44.4060080304805</v>
      </c>
      <c r="K473" s="13">
        <f t="shared" si="41"/>
        <v>2.5953150421637696</v>
      </c>
      <c r="L473" s="13">
        <f t="shared" si="40"/>
        <v>1068.1999725333785</v>
      </c>
      <c r="M473" s="3"/>
      <c r="N473" s="3"/>
      <c r="O473" s="3"/>
      <c r="P473" s="3"/>
      <c r="Q473" s="3"/>
      <c r="R473" s="3"/>
      <c r="S473" s="3"/>
    </row>
    <row r="474" spans="5:19">
      <c r="E474" s="4">
        <f t="shared" si="39"/>
        <v>2218</v>
      </c>
      <c r="F474" s="5">
        <f>F473*SUM(economy!Z264:AB264)/SUM(economy!Z263:AB263)</f>
        <v>21769.373875770405</v>
      </c>
      <c r="G474" s="13">
        <f t="shared" si="41"/>
        <v>245.647504206543</v>
      </c>
      <c r="H474" s="13">
        <f t="shared" si="41"/>
        <v>289.32448942922161</v>
      </c>
      <c r="I474" s="13">
        <f t="shared" si="41"/>
        <v>214.20605634889313</v>
      </c>
      <c r="J474" s="13">
        <f t="shared" si="41"/>
        <v>44.423746384656617</v>
      </c>
      <c r="K474" s="13">
        <f t="shared" si="41"/>
        <v>2.5959437394507701</v>
      </c>
      <c r="L474" s="13">
        <f t="shared" si="40"/>
        <v>1071.1977401087652</v>
      </c>
      <c r="M474" s="3"/>
      <c r="N474" s="3"/>
      <c r="O474" s="3"/>
      <c r="P474" s="3"/>
      <c r="Q474" s="3"/>
      <c r="R474" s="3"/>
      <c r="S474" s="3"/>
    </row>
    <row r="475" spans="5:19">
      <c r="E475" s="4">
        <f t="shared" si="39"/>
        <v>2219</v>
      </c>
      <c r="F475" s="5">
        <f>F474*SUM(economy!Z265:AB265)/SUM(economy!Z264:AB264)</f>
        <v>21774.157252414519</v>
      </c>
      <c r="G475" s="13">
        <f t="shared" si="41"/>
        <v>246.97615143839752</v>
      </c>
      <c r="H475" s="13">
        <f t="shared" si="41"/>
        <v>290.57262177254995</v>
      </c>
      <c r="I475" s="13">
        <f t="shared" si="41"/>
        <v>214.60136699427423</v>
      </c>
      <c r="J475" s="13">
        <f t="shared" si="41"/>
        <v>44.441048246002303</v>
      </c>
      <c r="K475" s="13">
        <f t="shared" si="41"/>
        <v>2.5965558010617498</v>
      </c>
      <c r="L475" s="13">
        <f t="shared" si="40"/>
        <v>1074.1877442522859</v>
      </c>
      <c r="M475" s="3"/>
      <c r="N475" s="3"/>
      <c r="O475" s="3"/>
      <c r="P475" s="3"/>
      <c r="Q475" s="3"/>
      <c r="R475" s="3"/>
      <c r="S475" s="3"/>
    </row>
    <row r="476" spans="5:19">
      <c r="E476" s="4">
        <f t="shared" si="39"/>
        <v>2220</v>
      </c>
      <c r="F476" s="5">
        <f>F475*SUM(economy!Z266:AB266)/SUM(economy!Z265:AB265)</f>
        <v>21778.812296004195</v>
      </c>
      <c r="G476" s="13">
        <f t="shared" si="41"/>
        <v>248.30509061342752</v>
      </c>
      <c r="H476" s="13">
        <f t="shared" si="41"/>
        <v>291.81776960983024</v>
      </c>
      <c r="I476" s="13">
        <f t="shared" si="41"/>
        <v>214.99209016605653</v>
      </c>
      <c r="J476" s="13">
        <f t="shared" si="41"/>
        <v>44.457923135587436</v>
      </c>
      <c r="K476" s="13">
        <f t="shared" si="41"/>
        <v>2.5971516068678748</v>
      </c>
      <c r="L476" s="13">
        <f t="shared" si="40"/>
        <v>1077.1700251317695</v>
      </c>
      <c r="M476" s="3"/>
      <c r="N476" s="3"/>
      <c r="O476" s="3"/>
      <c r="P476" s="3"/>
      <c r="Q476" s="3"/>
      <c r="R476" s="3"/>
      <c r="S476" s="3"/>
    </row>
    <row r="477" spans="5:19">
      <c r="E477" s="4">
        <f t="shared" si="39"/>
        <v>2221</v>
      </c>
      <c r="F477" s="5">
        <f>F476*SUM(economy!Z267:AB267)/SUM(economy!Z266:AB266)</f>
        <v>21783.341934393968</v>
      </c>
      <c r="G477" s="13">
        <f t="shared" si="41"/>
        <v>249.63431389909914</v>
      </c>
      <c r="H477" s="13">
        <f t="shared" si="41"/>
        <v>293.05992910147569</v>
      </c>
      <c r="I477" s="13">
        <f t="shared" si="41"/>
        <v>215.37826816005278</v>
      </c>
      <c r="J477" s="13">
        <f t="shared" si="41"/>
        <v>44.474380382401279</v>
      </c>
      <c r="K477" s="13">
        <f t="shared" si="41"/>
        <v>2.5977315280039268</v>
      </c>
      <c r="L477" s="13">
        <f t="shared" si="40"/>
        <v>1080.1446230710328</v>
      </c>
      <c r="M477" s="3"/>
      <c r="N477" s="3"/>
      <c r="O477" s="3"/>
      <c r="P477" s="3"/>
      <c r="Q477" s="3"/>
      <c r="R477" s="3"/>
      <c r="S477" s="3"/>
    </row>
    <row r="478" spans="5:19">
      <c r="E478" s="4">
        <f t="shared" si="39"/>
        <v>2222</v>
      </c>
      <c r="F478" s="5">
        <f>F477*SUM(economy!Z268:AB268)/SUM(economy!Z267:AB267)</f>
        <v>21787.749027054699</v>
      </c>
      <c r="G478" s="13">
        <f t="shared" si="41"/>
        <v>250.96381364157389</v>
      </c>
      <c r="H478" s="13">
        <f t="shared" si="41"/>
        <v>294.29909669337843</v>
      </c>
      <c r="I478" s="13">
        <f t="shared" si="41"/>
        <v>215.75994314422078</v>
      </c>
      <c r="J478" s="13">
        <f t="shared" si="41"/>
        <v>44.490429126142168</v>
      </c>
      <c r="K478" s="13">
        <f t="shared" si="41"/>
        <v>2.5982959270324901</v>
      </c>
      <c r="L478" s="13">
        <f t="shared" si="40"/>
        <v>1083.1115785323477</v>
      </c>
      <c r="M478" s="3"/>
      <c r="N478" s="3"/>
      <c r="O478" s="3"/>
      <c r="P478" s="3"/>
      <c r="Q478" s="3"/>
      <c r="R478" s="3"/>
      <c r="S478" s="3"/>
    </row>
    <row r="479" spans="5:19">
      <c r="E479" s="4">
        <f t="shared" si="39"/>
        <v>2223</v>
      </c>
      <c r="F479" s="5">
        <f>F478*SUM(economy!Z269:AB269)/SUM(economy!Z268:AB268)</f>
        <v>21792.036366395354</v>
      </c>
      <c r="G479" s="13">
        <f t="shared" si="41"/>
        <v>252.29358236153499</v>
      </c>
      <c r="H479" s="13">
        <f t="shared" si="41"/>
        <v>295.53526910970282</v>
      </c>
      <c r="I479" s="13">
        <f t="shared" si="41"/>
        <v>216.13715715010588</v>
      </c>
      <c r="J479" s="13">
        <f t="shared" si="41"/>
        <v>44.506078320004868</v>
      </c>
      <c r="K479" s="13">
        <f t="shared" si="41"/>
        <v>2.5988451581063456</v>
      </c>
      <c r="L479" s="13">
        <f t="shared" si="40"/>
        <v>1086.0709320994549</v>
      </c>
      <c r="M479" s="3"/>
      <c r="N479" s="3"/>
      <c r="O479" s="3"/>
      <c r="P479" s="3"/>
      <c r="Q479" s="3"/>
      <c r="R479" s="3"/>
      <c r="S479" s="3"/>
    </row>
    <row r="480" spans="5:19">
      <c r="E480" s="4">
        <f t="shared" si="39"/>
        <v>2224</v>
      </c>
      <c r="F480" s="5">
        <f>F479*SUM(economy!Z270:AB270)/SUM(economy!Z269:AB269)</f>
        <v>21796.206679069222</v>
      </c>
      <c r="G480" s="13">
        <f t="shared" si="41"/>
        <v>253.62361275009434</v>
      </c>
      <c r="H480" s="13">
        <f t="shared" si="41"/>
        <v>296.76844334582324</v>
      </c>
      <c r="I480" s="13">
        <f t="shared" si="41"/>
        <v>216.50995206459697</v>
      </c>
      <c r="J480" s="13">
        <f t="shared" si="41"/>
        <v>44.521336733463777</v>
      </c>
      <c r="K480" s="13">
        <f t="shared" si="41"/>
        <v>2.5993795671290254</v>
      </c>
      <c r="L480" s="13">
        <f t="shared" si="40"/>
        <v>1089.0227244611074</v>
      </c>
      <c r="M480" s="3"/>
      <c r="N480" s="3"/>
      <c r="O480" s="3"/>
      <c r="P480" s="3"/>
      <c r="Q480" s="3"/>
      <c r="R480" s="3"/>
      <c r="S480" s="3"/>
    </row>
    <row r="481" spans="5:19">
      <c r="E481" s="4">
        <f t="shared" si="39"/>
        <v>2225</v>
      </c>
      <c r="F481" s="5">
        <f>F480*SUM(economy!Z271:AB271)/SUM(economy!Z270:AB270)</f>
        <v>21800.262627264226</v>
      </c>
      <c r="G481" s="13">
        <f t="shared" si="41"/>
        <v>254.9538976647793</v>
      </c>
      <c r="H481" s="13">
        <f t="shared" si="41"/>
        <v>297.99861666140373</v>
      </c>
      <c r="I481" s="13">
        <f t="shared" si="41"/>
        <v>216.87836962198941</v>
      </c>
      <c r="J481" s="13">
        <f t="shared" si="41"/>
        <v>44.536212955050551</v>
      </c>
      <c r="K481" s="13">
        <f t="shared" si="41"/>
        <v>2.5998994919135194</v>
      </c>
      <c r="L481" s="13">
        <f t="shared" si="40"/>
        <v>1091.9669963951364</v>
      </c>
      <c r="M481" s="3"/>
      <c r="N481" s="3"/>
      <c r="O481" s="3"/>
      <c r="P481" s="3"/>
      <c r="Q481" s="3"/>
      <c r="R481" s="3"/>
      <c r="S481" s="3"/>
    </row>
    <row r="482" spans="5:19">
      <c r="E482" s="4">
        <f t="shared" si="39"/>
        <v>2226</v>
      </c>
      <c r="F482" s="5">
        <f>F481*SUM(economy!Z272:AB272)/SUM(economy!Z271:AB271)</f>
        <v>21804.206809976971</v>
      </c>
      <c r="G482" s="13">
        <f t="shared" si="41"/>
        <v>256.28443012559825</v>
      </c>
      <c r="H482" s="13">
        <f t="shared" si="41"/>
        <v>299.22578657361765</v>
      </c>
      <c r="I482" s="13">
        <f t="shared" si="41"/>
        <v>217.24245139634823</v>
      </c>
      <c r="J482" s="13">
        <f t="shared" si="41"/>
        <v>44.550715395124385</v>
      </c>
      <c r="K482" s="13">
        <f t="shared" si="41"/>
        <v>2.6004052623391116</v>
      </c>
      <c r="L482" s="13">
        <f t="shared" si="40"/>
        <v>1094.9037887530276</v>
      </c>
      <c r="M482" s="3"/>
      <c r="N482" s="3"/>
      <c r="O482" s="3"/>
      <c r="P482" s="3"/>
      <c r="Q482" s="3"/>
      <c r="R482" s="3"/>
      <c r="S482" s="3"/>
    </row>
    <row r="483" spans="5:19">
      <c r="E483" s="4">
        <f t="shared" si="39"/>
        <v>2227</v>
      </c>
      <c r="F483" s="5">
        <f>F482*SUM(economy!Z273:AB273)/SUM(economy!Z272:AB272)</f>
        <v>21808.041764270747</v>
      </c>
      <c r="G483" s="13">
        <f t="shared" si="41"/>
        <v>257.61520331118368</v>
      </c>
      <c r="H483" s="13">
        <f t="shared" si="41"/>
        <v>300.44995085050601</v>
      </c>
      <c r="I483" s="13">
        <f t="shared" si="41"/>
        <v>217.60223879416532</v>
      </c>
      <c r="J483" s="13">
        <f t="shared" si="41"/>
        <v>44.564852288633652</v>
      </c>
      <c r="K483" s="13">
        <f t="shared" si="41"/>
        <v>2.6008972005063211</v>
      </c>
      <c r="L483" s="13">
        <f t="shared" si="40"/>
        <v>1097.8331424449948</v>
      </c>
      <c r="M483" s="3"/>
      <c r="N483" s="3"/>
      <c r="O483" s="3"/>
      <c r="P483" s="3"/>
      <c r="Q483" s="3"/>
      <c r="R483" s="3"/>
      <c r="S483" s="3"/>
    </row>
    <row r="484" spans="5:19">
      <c r="E484" s="4">
        <f t="shared" si="39"/>
        <v>2228</v>
      </c>
      <c r="F484" s="5">
        <f>F483*SUM(economy!Z274:AB274)/SUM(economy!Z273:AB273)</f>
        <v>21811.769966517084</v>
      </c>
      <c r="G484" s="13">
        <f t="shared" si="41"/>
        <v>258.94621055501239</v>
      </c>
      <c r="H484" s="13">
        <f t="shared" si="41"/>
        <v>301.67110750447182</v>
      </c>
      <c r="I484" s="13">
        <f t="shared" si="41"/>
        <v>217.95777304730424</v>
      </c>
      <c r="J484" s="13">
        <f t="shared" si="41"/>
        <v>44.578631697867387</v>
      </c>
      <c r="K484" s="13">
        <f t="shared" si="41"/>
        <v>2.6013756208899412</v>
      </c>
      <c r="L484" s="13">
        <f t="shared" si="40"/>
        <v>1100.7550984255458</v>
      </c>
      <c r="M484" s="3"/>
      <c r="N484" s="3"/>
      <c r="O484" s="3"/>
      <c r="P484" s="3"/>
      <c r="Q484" s="3"/>
      <c r="R484" s="3"/>
      <c r="S484" s="3"/>
    </row>
    <row r="485" spans="5:19">
      <c r="E485" s="4">
        <f t="shared" si="39"/>
        <v>2229</v>
      </c>
      <c r="F485" s="5">
        <f>F484*SUM(economy!Z275:AB275)/SUM(economy!Z274:AB274)</f>
        <v>21815.393833621099</v>
      </c>
      <c r="G485" s="13">
        <f t="shared" si="41"/>
        <v>260.2774453417012</v>
      </c>
      <c r="H485" s="13">
        <f t="shared" si="41"/>
        <v>302.88925478590932</v>
      </c>
      <c r="I485" s="13">
        <f t="shared" si="41"/>
        <v>218.30909520622609</v>
      </c>
      <c r="J485" s="13">
        <f t="shared" si="41"/>
        <v>44.592061515195333</v>
      </c>
      <c r="K485" s="13">
        <f t="shared" si="41"/>
        <v>2.6018408304901497</v>
      </c>
      <c r="L485" s="13">
        <f t="shared" si="40"/>
        <v>1103.669697679522</v>
      </c>
      <c r="M485" s="3"/>
      <c r="N485" s="3"/>
      <c r="O485" s="3"/>
      <c r="P485" s="3"/>
      <c r="Q485" s="3"/>
      <c r="R485" s="3"/>
      <c r="S485" s="3"/>
    </row>
    <row r="486" spans="5:19">
      <c r="E486" s="4">
        <f t="shared" si="39"/>
        <v>2230</v>
      </c>
      <c r="F486" s="5">
        <f>F485*SUM(economy!Z276:AB276)/SUM(economy!Z275:AB275)</f>
        <v>21818.91572423037</v>
      </c>
      <c r="G486" s="13">
        <f t="shared" si="41"/>
        <v>261.60890130337759</v>
      </c>
      <c r="H486" s="13">
        <f t="shared" si="41"/>
        <v>304.10439117696524</v>
      </c>
      <c r="I486" s="13">
        <f t="shared" si="41"/>
        <v>218.6562461334905</v>
      </c>
      <c r="J486" s="13">
        <f t="shared" si="41"/>
        <v>44.605149465795293</v>
      </c>
      <c r="K486" s="13">
        <f t="shared" si="41"/>
        <v>2.6022931289816915</v>
      </c>
      <c r="L486" s="13">
        <f t="shared" si="40"/>
        <v>1106.5769812086105</v>
      </c>
      <c r="M486" s="3"/>
      <c r="N486" s="3"/>
      <c r="O486" s="3"/>
      <c r="P486" s="3"/>
      <c r="Q486" s="3"/>
      <c r="R486" s="3"/>
      <c r="S486" s="3"/>
    </row>
    <row r="487" spans="5:19">
      <c r="E487" s="4">
        <f t="shared" si="39"/>
        <v>2231</v>
      </c>
      <c r="F487" s="5">
        <f>F486*SUM(economy!Z277:AB277)/SUM(economy!Z276:AB276)</f>
        <v>21822.337939927173</v>
      </c>
      <c r="G487" s="13">
        <f t="shared" ref="G487:K502" si="42">G486*(1-G$5)+G$4*$F486*$L$4/1000</f>
        <v>262.94057221612405</v>
      </c>
      <c r="H487" s="13">
        <f t="shared" si="42"/>
        <v>305.31651538543139</v>
      </c>
      <c r="I487" s="13">
        <f t="shared" si="42"/>
        <v>218.99926649752547</v>
      </c>
      <c r="J487" s="13">
        <f t="shared" si="42"/>
        <v>44.617903110366498</v>
      </c>
      <c r="K487" s="13">
        <f t="shared" si="42"/>
        <v>2.6027328088611141</v>
      </c>
      <c r="L487" s="13">
        <f t="shared" si="40"/>
        <v>1109.4769900183085</v>
      </c>
      <c r="M487" s="3"/>
      <c r="N487" s="3"/>
      <c r="O487" s="3"/>
      <c r="P487" s="3"/>
      <c r="Q487" s="3"/>
      <c r="R487" s="3"/>
      <c r="S487" s="3"/>
    </row>
    <row r="488" spans="5:19">
      <c r="E488" s="4">
        <f t="shared" si="39"/>
        <v>2232</v>
      </c>
      <c r="F488" s="5">
        <f>F487*SUM(economy!Z278:AB278)/SUM(economy!Z277:AB277)</f>
        <v>21825.662726404538</v>
      </c>
      <c r="G488" s="13">
        <f t="shared" si="42"/>
        <v>264.27245199649519</v>
      </c>
      <c r="H488" s="13">
        <f t="shared" si="42"/>
        <v>306.52562633876539</v>
      </c>
      <c r="I488" s="13">
        <f t="shared" si="42"/>
        <v>219.33819676665993</v>
      </c>
      <c r="J488" s="13">
        <f t="shared" si="42"/>
        <v>44.630329847827973</v>
      </c>
      <c r="K488" s="13">
        <f t="shared" si="42"/>
        <v>2.6031601555920485</v>
      </c>
      <c r="L488" s="13">
        <f t="shared" si="40"/>
        <v>1112.3697651053405</v>
      </c>
      <c r="M488" s="3"/>
      <c r="N488" s="3"/>
      <c r="O488" s="3"/>
      <c r="P488" s="3"/>
      <c r="Q488" s="3"/>
      <c r="R488" s="3"/>
      <c r="S488" s="3"/>
    </row>
    <row r="489" spans="5:19">
      <c r="E489" s="4">
        <f t="shared" si="39"/>
        <v>2233</v>
      </c>
      <c r="F489" s="5">
        <f>F488*SUM(economy!Z279:AB279)/SUM(economy!Z278:AB278)</f>
        <v>21828.892274625294</v>
      </c>
      <c r="G489" s="13">
        <f t="shared" si="42"/>
        <v>265.60453469810676</v>
      </c>
      <c r="H489" s="13">
        <f t="shared" si="42"/>
        <v>307.73172317823878</v>
      </c>
      <c r="I489" s="13">
        <f t="shared" si="42"/>
        <v>219.67307720341313</v>
      </c>
      <c r="J489" s="13">
        <f t="shared" si="42"/>
        <v>44.642436918000747</v>
      </c>
      <c r="K489" s="13">
        <f t="shared" si="42"/>
        <v>2.6035754477485362</v>
      </c>
      <c r="L489" s="13">
        <f t="shared" si="40"/>
        <v>1115.2553474455081</v>
      </c>
      <c r="M489" s="3"/>
      <c r="N489" s="3"/>
      <c r="O489" s="3"/>
      <c r="P489" s="3"/>
      <c r="Q489" s="3"/>
      <c r="R489" s="3"/>
      <c r="S489" s="3"/>
    </row>
    <row r="490" spans="5:19">
      <c r="E490" s="4">
        <f t="shared" si="39"/>
        <v>2234</v>
      </c>
      <c r="F490" s="5">
        <f>F489*SUM(economy!Z280:AB280)/SUM(economy!Z279:AB279)</f>
        <v>21832.028721964929</v>
      </c>
      <c r="G490" s="13">
        <f t="shared" si="42"/>
        <v>266.93681450829519</v>
      </c>
      <c r="H490" s="13">
        <f t="shared" si="42"/>
        <v>308.9348052532095</v>
      </c>
      <c r="I490" s="13">
        <f t="shared" si="42"/>
        <v>220.00394785903467</v>
      </c>
      <c r="J490" s="13">
        <f t="shared" si="42"/>
        <v>44.654231404272913</v>
      </c>
      <c r="K490" s="13">
        <f t="shared" si="42"/>
        <v>2.6039789571563796</v>
      </c>
      <c r="L490" s="13">
        <f t="shared" si="40"/>
        <v>1118.1337779819687</v>
      </c>
      <c r="M490" s="3"/>
      <c r="N490" s="3"/>
      <c r="O490" s="3"/>
      <c r="P490" s="3"/>
      <c r="Q490" s="3"/>
      <c r="R490" s="3"/>
      <c r="S490" s="3"/>
    </row>
    <row r="491" spans="5:19">
      <c r="E491" s="4">
        <f t="shared" si="39"/>
        <v>2235</v>
      </c>
      <c r="F491" s="5">
        <f>F490*SUM(economy!Z281:AB281)/SUM(economy!Z280:AB280)</f>
        <v>21835.07415333777</v>
      </c>
      <c r="G491" s="13">
        <f t="shared" si="42"/>
        <v>268.26928574484702</v>
      </c>
      <c r="H491" s="13">
        <f t="shared" si="42"/>
        <v>310.13487211551814</v>
      </c>
      <c r="I491" s="13">
        <f t="shared" si="42"/>
        <v>220.3308485682897</v>
      </c>
      <c r="J491" s="13">
        <f t="shared" si="42"/>
        <v>44.665720236246528</v>
      </c>
      <c r="K491" s="13">
        <f t="shared" si="42"/>
        <v>2.604370949032528</v>
      </c>
      <c r="L491" s="13">
        <f t="shared" si="40"/>
        <v>1121.0050976139337</v>
      </c>
      <c r="M491" s="3"/>
      <c r="N491" s="3"/>
      <c r="O491" s="3"/>
      <c r="P491" s="3"/>
      <c r="Q491" s="3"/>
      <c r="R491" s="3"/>
      <c r="S491" s="3"/>
    </row>
    <row r="492" spans="5:19">
      <c r="E492" s="4">
        <f t="shared" si="39"/>
        <v>2236</v>
      </c>
      <c r="F492" s="5">
        <f>F491*SUM(economy!Z282:AB282)/SUM(economy!Z281:AB281)</f>
        <v>21838.0306023064</v>
      </c>
      <c r="G492" s="13">
        <f t="shared" si="42"/>
        <v>269.60194285279721</v>
      </c>
      <c r="H492" s="13">
        <f t="shared" si="42"/>
        <v>311.33192351400459</v>
      </c>
      <c r="I492" s="13">
        <f t="shared" si="42"/>
        <v>220.65381894448313</v>
      </c>
      <c r="J492" s="13">
        <f t="shared" si="42"/>
        <v>44.676910192365519</v>
      </c>
      <c r="K492" s="13">
        <f t="shared" si="42"/>
        <v>2.6047516821224952</v>
      </c>
      <c r="L492" s="13">
        <f t="shared" si="40"/>
        <v>1123.869347185773</v>
      </c>
      <c r="M492" s="3"/>
      <c r="N492" s="3"/>
      <c r="O492" s="3"/>
      <c r="P492" s="3"/>
      <c r="Q492" s="3"/>
      <c r="R492" s="3"/>
      <c r="S492" s="3"/>
    </row>
    <row r="493" spans="5:19">
      <c r="E493" s="4">
        <f t="shared" si="39"/>
        <v>2237</v>
      </c>
      <c r="F493" s="5">
        <f>F492*SUM(economy!Z283:AB283)/SUM(economy!Z282:AB282)</f>
        <v>21840.900052175039</v>
      </c>
      <c r="G493" s="13">
        <f t="shared" si="42"/>
        <v>270.9347804012948</v>
      </c>
      <c r="H493" s="13">
        <f t="shared" si="42"/>
        <v>312.52595938914476</v>
      </c>
      <c r="I493" s="13">
        <f t="shared" si="42"/>
        <v>220.97289837471754</v>
      </c>
      <c r="J493" s="13">
        <f t="shared" si="42"/>
        <v>44.687807902523687</v>
      </c>
      <c r="K493" s="13">
        <f t="shared" si="42"/>
        <v>2.6051214088357901</v>
      </c>
      <c r="L493" s="13">
        <f t="shared" si="40"/>
        <v>1126.7265674765167</v>
      </c>
      <c r="M493" s="3"/>
      <c r="N493" s="3"/>
      <c r="O493" s="3"/>
      <c r="P493" s="3"/>
      <c r="Q493" s="3"/>
      <c r="R493" s="3"/>
      <c r="S493" s="3"/>
    </row>
    <row r="494" spans="5:19">
      <c r="E494" s="4">
        <f t="shared" si="39"/>
        <v>2238</v>
      </c>
      <c r="F494" s="5">
        <f>F493*SUM(economy!Z284:AB284)/SUM(economy!Z283:AB283)</f>
        <v>21843.684437065684</v>
      </c>
      <c r="G494" s="13">
        <f t="shared" si="42"/>
        <v>272.26779308053551</v>
      </c>
      <c r="H494" s="13">
        <f t="shared" si="42"/>
        <v>313.71697986780396</v>
      </c>
      <c r="I494" s="13">
        <f t="shared" si="42"/>
        <v>221.28812601537865</v>
      </c>
      <c r="J494" s="13">
        <f t="shared" si="42"/>
        <v>44.698419850652023</v>
      </c>
      <c r="K494" s="13">
        <f t="shared" si="42"/>
        <v>2.6054803753793925</v>
      </c>
      <c r="L494" s="13">
        <f t="shared" si="40"/>
        <v>1129.5767991897496</v>
      </c>
      <c r="M494" s="3"/>
      <c r="N494" s="3"/>
      <c r="O494" s="3"/>
      <c r="P494" s="3"/>
      <c r="Q494" s="3"/>
      <c r="R494" s="3"/>
      <c r="S494" s="3"/>
    </row>
    <row r="495" spans="5:19">
      <c r="E495" s="4">
        <f t="shared" si="39"/>
        <v>2239</v>
      </c>
      <c r="F495" s="5">
        <f>F494*SUM(economy!Z285:AB285)/SUM(economy!Z284:AB284)</f>
        <v>21846.385642978505</v>
      </c>
      <c r="G495" s="13">
        <f t="shared" si="42"/>
        <v>273.60097569876018</v>
      </c>
      <c r="H495" s="13">
        <f t="shared" si="42"/>
        <v>314.90498525810619</v>
      </c>
      <c r="I495" s="13">
        <f t="shared" si="42"/>
        <v>221.59954078784344</v>
      </c>
      <c r="J495" s="13">
        <f t="shared" si="42"/>
        <v>44.708752377284554</v>
      </c>
      <c r="K495" s="13">
        <f t="shared" si="42"/>
        <v>2.6058288218892338</v>
      </c>
      <c r="L495" s="13">
        <f t="shared" si="40"/>
        <v>1132.4200829438837</v>
      </c>
      <c r="M495" s="3"/>
      <c r="N495" s="3"/>
      <c r="O495" s="3"/>
      <c r="P495" s="3"/>
      <c r="Q495" s="3"/>
      <c r="R495" s="3"/>
      <c r="S495" s="3"/>
    </row>
    <row r="496" spans="5:19">
      <c r="E496" s="4">
        <f t="shared" si="39"/>
        <v>2240</v>
      </c>
      <c r="F496" s="5">
        <f>F495*SUM(economy!Z286:AB286)/SUM(economy!Z285:AB285)</f>
        <v>21849.005508835278</v>
      </c>
      <c r="G496" s="13">
        <f t="shared" si="42"/>
        <v>274.93432317931757</v>
      </c>
      <c r="H496" s="13">
        <f t="shared" si="42"/>
        <v>316.08997604441703</v>
      </c>
      <c r="I496" s="13">
        <f t="shared" si="42"/>
        <v>221.90718137440493</v>
      </c>
      <c r="J496" s="13">
        <f t="shared" si="42"/>
        <v>44.718811682102043</v>
      </c>
      <c r="K496" s="13">
        <f t="shared" si="42"/>
        <v>2.6061669825597278</v>
      </c>
      <c r="L496" s="13">
        <f t="shared" si="40"/>
        <v>1135.2564592628012</v>
      </c>
      <c r="M496" s="3"/>
      <c r="N496" s="3"/>
      <c r="O496" s="3"/>
      <c r="P496" s="3"/>
      <c r="Q496" s="3"/>
      <c r="R496" s="3"/>
      <c r="S496" s="3"/>
    </row>
    <row r="497" spans="5:19">
      <c r="E497" s="4">
        <f t="shared" si="39"/>
        <v>2241</v>
      </c>
      <c r="F497" s="5">
        <f>F496*SUM(economy!Z287:AB287)/SUM(economy!Z286:AB286)</f>
        <v>21851.545827506776</v>
      </c>
      <c r="G497" s="13">
        <f t="shared" si="42"/>
        <v>276.26783055779111</v>
      </c>
      <c r="H497" s="13">
        <f t="shared" si="42"/>
        <v>317.2719528824382</v>
      </c>
      <c r="I497" s="13">
        <f t="shared" si="42"/>
        <v>222.21108621440851</v>
      </c>
      <c r="J497" s="13">
        <f t="shared" si="42"/>
        <v>44.728603826452883</v>
      </c>
      <c r="K497" s="13">
        <f t="shared" si="42"/>
        <v>2.6064950857713232</v>
      </c>
      <c r="L497" s="13">
        <f t="shared" si="40"/>
        <v>1138.085968566862</v>
      </c>
      <c r="M497" s="3"/>
      <c r="N497" s="3"/>
      <c r="O497" s="3"/>
      <c r="P497" s="3"/>
      <c r="Q497" s="3"/>
      <c r="R497" s="3"/>
      <c r="S497" s="3"/>
    </row>
    <row r="498" spans="5:19">
      <c r="E498" s="4">
        <f t="shared" si="39"/>
        <v>2242</v>
      </c>
      <c r="F498" s="5">
        <f>F497*SUM(economy!Z288:AB288)/SUM(economy!Z287:AB287)</f>
        <v>21854.008346823688</v>
      </c>
      <c r="G498" s="13">
        <f t="shared" si="42"/>
        <v>277.60149297918827</v>
      </c>
      <c r="H498" s="13">
        <f t="shared" si="42"/>
        <v>318.45091659441232</v>
      </c>
      <c r="I498" s="13">
        <f t="shared" si="42"/>
        <v>222.51129350059449</v>
      </c>
      <c r="J498" s="13">
        <f t="shared" si="42"/>
        <v>44.738134735850529</v>
      </c>
      <c r="K498" s="13">
        <f t="shared" si="42"/>
        <v>2.6068133542160998</v>
      </c>
      <c r="L498" s="13">
        <f t="shared" si="40"/>
        <v>1140.9086511642618</v>
      </c>
      <c r="M498" s="3"/>
      <c r="N498" s="3"/>
      <c r="O498" s="3"/>
      <c r="P498" s="3"/>
      <c r="Q498" s="3"/>
      <c r="R498" s="3"/>
      <c r="S498" s="3"/>
    </row>
    <row r="499" spans="5:19">
      <c r="E499" s="4">
        <f t="shared" si="39"/>
        <v>2243</v>
      </c>
      <c r="F499" s="5">
        <f>F498*SUM(economy!Z289:AB289)/SUM(economy!Z288:AB288)</f>
        <v>21856.394770571223</v>
      </c>
      <c r="G499" s="13">
        <f t="shared" si="42"/>
        <v>278.93530569519157</v>
      </c>
      <c r="H499" s="13">
        <f t="shared" si="42"/>
        <v>319.62686816443545</v>
      </c>
      <c r="I499" s="13">
        <f t="shared" si="42"/>
        <v>222.80784117564158</v>
      </c>
      <c r="J499" s="13">
        <f t="shared" si="42"/>
        <v>44.747410202446922</v>
      </c>
      <c r="K499" s="13">
        <f t="shared" si="42"/>
        <v>2.6071220050214121</v>
      </c>
      <c r="L499" s="13">
        <f t="shared" si="40"/>
        <v>1143.7245472427369</v>
      </c>
      <c r="M499" s="3"/>
      <c r="N499" s="3"/>
      <c r="O499" s="3"/>
      <c r="P499" s="3"/>
      <c r="Q499" s="3"/>
      <c r="R499" s="3"/>
      <c r="S499" s="3"/>
    </row>
    <row r="500" spans="5:19">
      <c r="E500" s="4">
        <f t="shared" si="39"/>
        <v>2244</v>
      </c>
      <c r="F500" s="5">
        <f>F499*SUM(economy!Z290:AB290)/SUM(economy!Z289:AB289)</f>
        <v>21858.706759467856</v>
      </c>
      <c r="G500" s="13">
        <f t="shared" si="42"/>
        <v>280.26926406147055</v>
      </c>
      <c r="H500" s="13">
        <f t="shared" si="42"/>
        <v>320.79980873387632</v>
      </c>
      <c r="I500" s="13">
        <f t="shared" si="42"/>
        <v>223.10076692890621</v>
      </c>
      <c r="J500" s="13">
        <f t="shared" si="42"/>
        <v>44.756435887481366</v>
      </c>
      <c r="K500" s="13">
        <f t="shared" si="42"/>
        <v>2.6074212498715719</v>
      </c>
      <c r="L500" s="13">
        <f t="shared" si="40"/>
        <v>1146.5336968616061</v>
      </c>
      <c r="M500" s="3"/>
      <c r="N500" s="3"/>
      <c r="O500" s="3"/>
      <c r="P500" s="3"/>
      <c r="Q500" s="3"/>
      <c r="R500" s="3"/>
      <c r="S500" s="3"/>
    </row>
    <row r="501" spans="5:19">
      <c r="E501" s="4">
        <f t="shared" si="39"/>
        <v>2245</v>
      </c>
      <c r="F501" s="5">
        <f>F500*SUM(economy!Z291:AB291)/SUM(economy!Z290:AB290)</f>
        <v>21860.945932127677</v>
      </c>
      <c r="G501" s="13">
        <f t="shared" si="42"/>
        <v>281.60336353505312</v>
      </c>
      <c r="H501" s="13">
        <f t="shared" si="42"/>
        <v>321.96973959689973</v>
      </c>
      <c r="I501" s="13">
        <f t="shared" si="42"/>
        <v>223.39010819335272</v>
      </c>
      <c r="J501" s="13">
        <f t="shared" si="42"/>
        <v>44.765217323704377</v>
      </c>
      <c r="K501" s="13">
        <f t="shared" si="42"/>
        <v>2.6077112951276091</v>
      </c>
      <c r="L501" s="13">
        <f t="shared" si="40"/>
        <v>1149.3361399441376</v>
      </c>
      <c r="M501" s="3"/>
      <c r="N501" s="3"/>
      <c r="O501" s="3"/>
      <c r="P501" s="3"/>
      <c r="Q501" s="3"/>
      <c r="R501" s="3"/>
      <c r="S501" s="3"/>
    </row>
    <row r="502" spans="5:19">
      <c r="E502" s="4">
        <f t="shared" si="39"/>
        <v>2246</v>
      </c>
      <c r="F502" s="5">
        <f>F501*SUM(economy!Z292:AB292)/SUM(economy!Z291:AB291)</f>
        <v>21863.113866006886</v>
      </c>
      <c r="G502" s="13">
        <f t="shared" si="42"/>
        <v>282.93759967175572</v>
      </c>
      <c r="H502" s="13">
        <f t="shared" si="42"/>
        <v>323.13666219609263</v>
      </c>
      <c r="I502" s="13">
        <f t="shared" si="42"/>
        <v>223.67590214266912</v>
      </c>
      <c r="J502" s="13">
        <f t="shared" si="42"/>
        <v>44.77375991777599</v>
      </c>
      <c r="K502" s="13">
        <f t="shared" si="42"/>
        <v>2.6079923419450868</v>
      </c>
      <c r="L502" s="13">
        <f t="shared" si="40"/>
        <v>1152.1319162702384</v>
      </c>
      <c r="M502" s="3"/>
      <c r="N502" s="3"/>
      <c r="O502" s="3"/>
      <c r="P502" s="3"/>
      <c r="Q502" s="3"/>
      <c r="R502" s="3"/>
      <c r="S502" s="3"/>
    </row>
    <row r="503" spans="5:19">
      <c r="E503" s="4">
        <f t="shared" si="39"/>
        <v>2247</v>
      </c>
      <c r="F503" s="5">
        <f>F502*SUM(economy!Z293:AB293)/SUM(economy!Z292:AB292)</f>
        <v>21865.212098334498</v>
      </c>
      <c r="G503" s="13">
        <f t="shared" ref="G503:K518" si="43">G502*(1-G$5)+G$4*$F502*$L$4/1000</f>
        <v>284.27196812367163</v>
      </c>
      <c r="H503" s="13">
        <f t="shared" si="43"/>
        <v>324.30057811819142</v>
      </c>
      <c r="I503" s="13">
        <f t="shared" si="43"/>
        <v>223.9581856885641</v>
      </c>
      <c r="J503" s="13">
        <f t="shared" si="43"/>
        <v>44.782068952638205</v>
      </c>
      <c r="K503" s="13">
        <f t="shared" si="43"/>
        <v>2.608264586389998</v>
      </c>
      <c r="L503" s="13">
        <f t="shared" si="40"/>
        <v>1154.9210654694552</v>
      </c>
      <c r="M503" s="3"/>
      <c r="N503" s="3"/>
      <c r="O503" s="3"/>
      <c r="P503" s="3"/>
      <c r="Q503" s="3"/>
      <c r="R503" s="3"/>
      <c r="S503" s="3"/>
    </row>
    <row r="504" spans="5:19">
      <c r="E504" s="4">
        <f t="shared" si="39"/>
        <v>2248</v>
      </c>
      <c r="F504" s="5">
        <f>F503*SUM(economy!Z294:AB294)/SUM(economy!Z293:AB293)</f>
        <v>21867.242127027093</v>
      </c>
      <c r="G504" s="13">
        <f t="shared" si="43"/>
        <v>285.60646463671554</v>
      </c>
      <c r="H504" s="13">
        <f t="shared" si="43"/>
        <v>325.46148908990801</v>
      </c>
      <c r="I504" s="13">
        <f t="shared" si="43"/>
        <v>224.23699547823983</v>
      </c>
      <c r="J504" s="13">
        <f t="shared" si="43"/>
        <v>44.790149589861102</v>
      </c>
      <c r="K504" s="13">
        <f t="shared" si="43"/>
        <v>2.6085282195527548</v>
      </c>
      <c r="L504" s="13">
        <f t="shared" si="40"/>
        <v>1157.7036270142771</v>
      </c>
      <c r="M504" s="3"/>
      <c r="N504" s="3"/>
      <c r="O504" s="3"/>
      <c r="P504" s="3"/>
      <c r="Q504" s="3"/>
      <c r="R504" s="3"/>
      <c r="S504" s="3"/>
    </row>
    <row r="505" spans="5:19">
      <c r="E505" s="4">
        <f t="shared" si="39"/>
        <v>2249</v>
      </c>
      <c r="F505" s="5">
        <f>F504*SUM(economy!Z295:AB295)/SUM(economy!Z294:AB294)</f>
        <v>21869.205411587987</v>
      </c>
      <c r="G505" s="13">
        <f t="shared" si="43"/>
        <v>286.94108504822424</v>
      </c>
      <c r="H505" s="13">
        <f t="shared" si="43"/>
        <v>326.61939697385361</v>
      </c>
      <c r="I505" s="13">
        <f t="shared" si="43"/>
        <v>224.51236789203625</v>
      </c>
      <c r="J505" s="13">
        <f t="shared" si="43"/>
        <v>44.798006871962279</v>
      </c>
      <c r="K505" s="13">
        <f t="shared" si="43"/>
        <v>2.6087834276602733</v>
      </c>
      <c r="L505" s="13">
        <f t="shared" si="40"/>
        <v>1160.4796402137367</v>
      </c>
      <c r="M505" s="3"/>
      <c r="N505" s="3"/>
      <c r="O505" s="3"/>
      <c r="P505" s="3"/>
      <c r="Q505" s="3"/>
      <c r="R505" s="3"/>
      <c r="S505" s="3"/>
    </row>
    <row r="506" spans="5:19">
      <c r="E506" s="4">
        <f t="shared" si="39"/>
        <v>2250</v>
      </c>
      <c r="F506" s="5">
        <f>F505*SUM(economy!Z296:AB296)/SUM(economy!Z295:AB295)</f>
        <v>21871.103373990914</v>
      </c>
      <c r="G506" s="13">
        <f t="shared" si="43"/>
        <v>288.27582528461221</v>
      </c>
      <c r="H506" s="13">
        <f t="shared" si="43"/>
        <v>327.77430376455783</v>
      </c>
      <c r="I506" s="13">
        <f t="shared" si="43"/>
        <v>224.78433904124211</v>
      </c>
      <c r="J506" s="13">
        <f t="shared" si="43"/>
        <v>44.805645724699367</v>
      </c>
      <c r="K506" s="13">
        <f t="shared" si="43"/>
        <v>2.6090303921861704</v>
      </c>
      <c r="L506" s="13">
        <f t="shared" si="40"/>
        <v>1163.2491442072976</v>
      </c>
      <c r="M506" s="3"/>
      <c r="N506" s="3"/>
      <c r="O506" s="3"/>
      <c r="P506" s="3"/>
      <c r="Q506" s="3"/>
      <c r="R506" s="3"/>
      <c r="S506" s="3"/>
    </row>
    <row r="507" spans="5:19">
      <c r="E507" s="4">
        <f t="shared" si="39"/>
        <v>2251</v>
      </c>
      <c r="F507" s="5">
        <f>F506*SUM(economy!Z297:AB297)/SUM(economy!Z296:AB296)</f>
        <v>21872.937399548035</v>
      </c>
      <c r="G507" s="13">
        <f t="shared" si="43"/>
        <v>289.61068135908113</v>
      </c>
      <c r="H507" s="13">
        <f t="shared" si="43"/>
        <v>328.92621158458195</v>
      </c>
      <c r="I507" s="13">
        <f t="shared" si="43"/>
        <v>225.05294476606804</v>
      </c>
      <c r="J507" s="13">
        <f t="shared" si="43"/>
        <v>44.813070959335278</v>
      </c>
      <c r="K507" s="13">
        <f t="shared" si="43"/>
        <v>2.6092692899590881</v>
      </c>
      <c r="L507" s="13">
        <f t="shared" si="40"/>
        <v>1166.0121779590256</v>
      </c>
      <c r="M507" s="3"/>
      <c r="N507" s="3"/>
      <c r="O507" s="3"/>
      <c r="P507" s="3"/>
      <c r="Q507" s="3"/>
      <c r="R507" s="3"/>
      <c r="S507" s="3"/>
    </row>
    <row r="508" spans="5:19">
      <c r="E508" s="4">
        <f t="shared" si="39"/>
        <v>2252</v>
      </c>
      <c r="F508" s="5">
        <f>F507*SUM(economy!Z298:AB298)/SUM(economy!Z297:AB297)</f>
        <v>21874.708837762981</v>
      </c>
      <c r="G508" s="13">
        <f t="shared" si="43"/>
        <v>290.94564936938218</v>
      </c>
      <c r="H508" s="13">
        <f t="shared" si="43"/>
        <v>330.07512268072423</v>
      </c>
      <c r="I508" s="13">
        <f t="shared" si="43"/>
        <v>225.31822063377732</v>
      </c>
      <c r="J508" s="13">
        <f t="shared" si="43"/>
        <v>44.820287274875923</v>
      </c>
      <c r="K508" s="13">
        <f t="shared" si="43"/>
        <v>2.6095002932691491</v>
      </c>
      <c r="L508" s="13">
        <f t="shared" si="40"/>
        <v>1168.7687802520286</v>
      </c>
      <c r="M508" s="3"/>
      <c r="N508" s="3"/>
      <c r="O508" s="3"/>
      <c r="P508" s="3"/>
      <c r="Q508" s="3"/>
      <c r="R508" s="3"/>
      <c r="S508" s="3"/>
    </row>
    <row r="509" spans="5:19">
      <c r="E509" s="4">
        <f t="shared" si="39"/>
        <v>2253</v>
      </c>
      <c r="F509" s="5">
        <f>F508*SUM(economy!Z299:AB299)/SUM(economy!Z298:AB298)</f>
        <v>21876.41900316839</v>
      </c>
      <c r="G509" s="13">
        <f t="shared" si="43"/>
        <v>292.28072549563063</v>
      </c>
      <c r="H509" s="13">
        <f t="shared" si="43"/>
        <v>331.221039420316</v>
      </c>
      <c r="I509" s="13">
        <f t="shared" si="43"/>
        <v>225.58020193696984</v>
      </c>
      <c r="J509" s="13">
        <f t="shared" si="43"/>
        <v>44.82729926028022</v>
      </c>
      <c r="K509" s="13">
        <f t="shared" si="43"/>
        <v>2.6097235699725743</v>
      </c>
      <c r="L509" s="13">
        <f t="shared" si="40"/>
        <v>1171.5189896831694</v>
      </c>
      <c r="M509" s="3"/>
      <c r="N509" s="3"/>
      <c r="O509" s="3"/>
      <c r="P509" s="3"/>
      <c r="Q509" s="3"/>
      <c r="R509" s="3"/>
      <c r="S509" s="3"/>
    </row>
    <row r="510" spans="5:19">
      <c r="E510" s="4">
        <f t="shared" si="39"/>
        <v>2254</v>
      </c>
      <c r="F510" s="5">
        <f>F509*SUM(economy!Z300:AB300)/SUM(economy!Z299:AB299)</f>
        <v>21878.069176148572</v>
      </c>
      <c r="G510" s="13">
        <f t="shared" si="43"/>
        <v>293.6159059981714</v>
      </c>
      <c r="H510" s="13">
        <f t="shared" si="43"/>
        <v>332.36396428760617</v>
      </c>
      <c r="I510" s="13">
        <f t="shared" si="43"/>
        <v>225.83892369201493</v>
      </c>
      <c r="J510" s="13">
        <f t="shared" si="43"/>
        <v>44.834111396642172</v>
      </c>
      <c r="K510" s="13">
        <f t="shared" si="43"/>
        <v>2.6099392835944544</v>
      </c>
      <c r="L510" s="13">
        <f t="shared" si="40"/>
        <v>1174.2628446580291</v>
      </c>
      <c r="M510" s="3"/>
      <c r="N510" s="3"/>
      <c r="O510" s="3"/>
      <c r="P510" s="3"/>
      <c r="Q510" s="3"/>
      <c r="R510" s="3"/>
      <c r="S510" s="3"/>
    </row>
    <row r="511" spans="5:19">
      <c r="E511" s="4">
        <f t="shared" si="39"/>
        <v>2255</v>
      </c>
      <c r="F511" s="5">
        <f>F510*SUM(economy!Z301:AB301)/SUM(economy!Z300:AB300)</f>
        <v>21879.660603747296</v>
      </c>
      <c r="G511" s="13">
        <f t="shared" si="43"/>
        <v>294.951187215495</v>
      </c>
      <c r="H511" s="13">
        <f t="shared" si="43"/>
        <v>333.50389988023335</v>
      </c>
      <c r="I511" s="13">
        <f t="shared" si="43"/>
        <v>226.09442063762887</v>
      </c>
      <c r="J511" s="13">
        <f t="shared" si="43"/>
        <v>44.840728059344798</v>
      </c>
      <c r="K511" s="13">
        <f t="shared" si="43"/>
        <v>2.6101475934297098</v>
      </c>
      <c r="L511" s="13">
        <f t="shared" si="40"/>
        <v>1177.0003833861317</v>
      </c>
      <c r="M511" s="3"/>
      <c r="N511" s="3"/>
      <c r="O511" s="3"/>
      <c r="P511" s="3"/>
      <c r="Q511" s="3"/>
      <c r="R511" s="3"/>
      <c r="S511" s="3"/>
    </row>
    <row r="512" spans="5:19">
      <c r="E512" s="4">
        <f t="shared" si="39"/>
        <v>2256</v>
      </c>
      <c r="F512" s="5">
        <f>F511*SUM(economy!Z302:AB302)/SUM(economy!Z301:AB301)</f>
        <v>21881.194500460588</v>
      </c>
      <c r="G512" s="13">
        <f t="shared" si="43"/>
        <v>296.28656556220255</v>
      </c>
      <c r="H512" s="13">
        <f t="shared" si="43"/>
        <v>334.64084890578323</v>
      </c>
      <c r="I512" s="13">
        <f t="shared" si="43"/>
        <v>226.34672723359279</v>
      </c>
      <c r="J512" s="13">
        <f t="shared" si="43"/>
        <v>44.847153520185898</v>
      </c>
      <c r="K512" s="13">
        <f t="shared" si="43"/>
        <v>2.6103486546422503</v>
      </c>
      <c r="L512" s="13">
        <f t="shared" si="40"/>
        <v>1179.7316438764067</v>
      </c>
      <c r="M512" s="3"/>
      <c r="N512" s="3"/>
      <c r="O512" s="3"/>
      <c r="P512" s="3"/>
      <c r="Q512" s="3"/>
      <c r="R512" s="3"/>
      <c r="S512" s="3"/>
    </row>
    <row r="513" spans="5:19">
      <c r="E513" s="4">
        <f t="shared" si="39"/>
        <v>2257</v>
      </c>
      <c r="F513" s="5">
        <f>F512*SUM(economy!Z303:AB303)/SUM(economy!Z302:AB302)</f>
        <v>21882.672049015178</v>
      </c>
      <c r="G513" s="13">
        <f t="shared" si="43"/>
        <v>297.62203752701942</v>
      </c>
      <c r="H513" s="13">
        <f t="shared" si="43"/>
        <v>335.77481417843012</v>
      </c>
      <c r="I513" s="13">
        <f t="shared" si="43"/>
        <v>226.59587765960688</v>
      </c>
      <c r="J513" s="13">
        <f t="shared" si="43"/>
        <v>44.853391949475366</v>
      </c>
      <c r="K513" s="13">
        <f t="shared" si="43"/>
        <v>2.6105426183623366</v>
      </c>
      <c r="L513" s="13">
        <f t="shared" si="40"/>
        <v>1182.4566639328941</v>
      </c>
      <c r="M513" s="3"/>
      <c r="N513" s="3"/>
      <c r="O513" s="3"/>
      <c r="P513" s="3"/>
      <c r="Q513" s="3"/>
      <c r="R513" s="3"/>
      <c r="S513" s="3"/>
    </row>
    <row r="514" spans="5:19">
      <c r="E514" s="4">
        <f t="shared" si="39"/>
        <v>2258</v>
      </c>
      <c r="F514" s="5">
        <f>F513*SUM(economy!Z304:AB304)/SUM(economy!Z303:AB303)</f>
        <v>21884.094401132221</v>
      </c>
      <c r="G514" s="13">
        <f t="shared" si="43"/>
        <v>298.95759967085604</v>
      </c>
      <c r="H514" s="13">
        <f t="shared" si="43"/>
        <v>336.90579861566044</v>
      </c>
      <c r="I514" s="13">
        <f t="shared" si="43"/>
        <v>226.84190581427708</v>
      </c>
      <c r="J514" s="13">
        <f t="shared" si="43"/>
        <v>44.859447418104097</v>
      </c>
      <c r="K514" s="13">
        <f t="shared" si="43"/>
        <v>2.6107296317821822</v>
      </c>
      <c r="L514" s="13">
        <f t="shared" si="40"/>
        <v>1185.1754811506798</v>
      </c>
      <c r="M514" s="3"/>
      <c r="N514" s="3"/>
      <c r="O514" s="3"/>
      <c r="P514" s="3"/>
      <c r="Q514" s="3"/>
      <c r="R514" s="3"/>
      <c r="S514" s="3"/>
    </row>
    <row r="515" spans="5:19">
      <c r="E515" s="4">
        <f t="shared" si="39"/>
        <v>2259</v>
      </c>
      <c r="F515" s="5">
        <f>F514*SUM(economy!Z305:AB305)/SUM(economy!Z304:AB304)</f>
        <v>21885.462678276912</v>
      </c>
      <c r="G515" s="13">
        <f t="shared" si="43"/>
        <v>300.29324862491575</v>
      </c>
      <c r="H515" s="13">
        <f t="shared" si="43"/>
        <v>338.03380523507752</v>
      </c>
      <c r="I515" s="13">
        <f t="shared" si="43"/>
        <v>227.08484531422977</v>
      </c>
      <c r="J515" s="13">
        <f t="shared" si="43"/>
        <v>44.865323899584325</v>
      </c>
      <c r="K515" s="13">
        <f t="shared" si="43"/>
        <v>2.6109098382497931</v>
      </c>
      <c r="L515" s="13">
        <f t="shared" si="40"/>
        <v>1187.8881329120572</v>
      </c>
      <c r="M515" s="3"/>
      <c r="N515" s="3"/>
      <c r="O515" s="3"/>
      <c r="P515" s="3"/>
      <c r="Q515" s="3"/>
      <c r="R515" s="3"/>
      <c r="S515" s="3"/>
    </row>
    <row r="516" spans="5:19">
      <c r="E516" s="4">
        <f t="shared" si="39"/>
        <v>2260</v>
      </c>
      <c r="F516" s="5">
        <f>F515*SUM(economy!Z306:AB306)/SUM(economy!Z305:AB305)</f>
        <v>21886.777972393629</v>
      </c>
      <c r="G516" s="13">
        <f t="shared" si="43"/>
        <v>301.62898108884815</v>
      </c>
      <c r="H516" s="13">
        <f t="shared" si="43"/>
        <v>339.15883715128501</v>
      </c>
      <c r="I516" s="13">
        <f t="shared" si="43"/>
        <v>227.32472949335138</v>
      </c>
      <c r="J516" s="13">
        <f t="shared" si="43"/>
        <v>44.871025272061402</v>
      </c>
      <c r="K516" s="13">
        <f t="shared" si="43"/>
        <v>2.6110833773610782</v>
      </c>
      <c r="L516" s="13">
        <f t="shared" si="40"/>
        <v>1190.594656382907</v>
      </c>
      <c r="M516" s="3"/>
      <c r="N516" s="3"/>
      <c r="O516" s="3"/>
      <c r="P516" s="3"/>
      <c r="Q516" s="3"/>
      <c r="R516" s="3"/>
      <c r="S516" s="3"/>
    </row>
    <row r="517" spans="5:19">
      <c r="E517" s="4">
        <f t="shared" si="39"/>
        <v>2261</v>
      </c>
      <c r="F517" s="5">
        <f>F516*SUM(economy!Z307:AB307)/SUM(economy!Z306:AB306)</f>
        <v>21888.041346627422</v>
      </c>
      <c r="G517" s="13">
        <f t="shared" si="43"/>
        <v>302.96479382894728</v>
      </c>
      <c r="H517" s="13">
        <f t="shared" si="43"/>
        <v>340.28089757284818</v>
      </c>
      <c r="I517" s="13">
        <f t="shared" si="43"/>
        <v>227.56159140214837</v>
      </c>
      <c r="J517" s="13">
        <f t="shared" si="43"/>
        <v>44.876555320296895</v>
      </c>
      <c r="K517" s="13">
        <f t="shared" si="43"/>
        <v>2.61125038505023</v>
      </c>
      <c r="L517" s="13">
        <f t="shared" si="40"/>
        <v>1193.295088509291</v>
      </c>
      <c r="M517" s="3"/>
      <c r="N517" s="3"/>
      <c r="O517" s="3"/>
      <c r="P517" s="3"/>
      <c r="Q517" s="3"/>
      <c r="R517" s="3"/>
      <c r="S517" s="3"/>
    </row>
    <row r="518" spans="5:19">
      <c r="E518" s="4">
        <f t="shared" si="39"/>
        <v>2262</v>
      </c>
      <c r="F518" s="5">
        <f>F517*SUM(economy!Z308:AB308)/SUM(economy!Z307:AB307)</f>
        <v>21889.253836031308</v>
      </c>
      <c r="G518" s="13">
        <f t="shared" si="43"/>
        <v>304.30068367639404</v>
      </c>
      <c r="H518" s="13">
        <f t="shared" si="43"/>
        <v>341.39998979933125</v>
      </c>
      <c r="I518" s="13">
        <f t="shared" si="43"/>
        <v>227.79546380722419</v>
      </c>
      <c r="J518" s="13">
        <f t="shared" si="43"/>
        <v>44.881917737623134</v>
      </c>
      <c r="K518" s="13">
        <f t="shared" si="43"/>
        <v>2.611410993678418</v>
      </c>
      <c r="L518" s="13">
        <f t="shared" si="40"/>
        <v>1195.9894660142511</v>
      </c>
      <c r="M518" s="3"/>
      <c r="N518" s="3"/>
      <c r="O518" s="3"/>
      <c r="P518" s="3"/>
      <c r="Q518" s="3"/>
      <c r="R518" s="3"/>
      <c r="S518" s="3"/>
    </row>
    <row r="519" spans="5:19">
      <c r="E519" s="4">
        <f t="shared" si="39"/>
        <v>2263</v>
      </c>
      <c r="F519" s="5">
        <f>F518*SUM(economy!Z309:AB309)/SUM(economy!Z308:AB308)</f>
        <v>21890.416448260003</v>
      </c>
      <c r="G519" s="13">
        <f t="shared" ref="G519:K534" si="44">G518*(1-G$5)+G$4*$F518*$L$4/1000</f>
        <v>305.63664752554149</v>
      </c>
      <c r="H519" s="13">
        <f t="shared" si="44"/>
        <v>342.51611721840931</v>
      </c>
      <c r="I519" s="13">
        <f t="shared" si="44"/>
        <v>228.02637919086979</v>
      </c>
      <c r="J519" s="13">
        <f t="shared" si="44"/>
        <v>44.887116127869085</v>
      </c>
      <c r="K519" s="13">
        <f t="shared" si="44"/>
        <v>2.6115653321207875</v>
      </c>
      <c r="L519" s="13">
        <f t="shared" si="40"/>
        <v>1198.6778253948105</v>
      </c>
      <c r="M519" s="3"/>
      <c r="N519" s="3"/>
      <c r="O519" s="3"/>
      <c r="P519" s="3"/>
      <c r="Q519" s="3"/>
      <c r="R519" s="3"/>
      <c r="S519" s="3"/>
    </row>
    <row r="520" spans="5:19">
      <c r="E520" s="4">
        <f t="shared" si="39"/>
        <v>2264</v>
      </c>
      <c r="F520" s="5">
        <f>F519*SUM(economy!Z310:AB310)/SUM(economy!Z309:AB309)</f>
        <v>21891.530164250089</v>
      </c>
      <c r="G520" s="13">
        <f t="shared" si="44"/>
        <v>306.97268233224281</v>
      </c>
      <c r="H520" s="13">
        <f t="shared" si="44"/>
        <v>343.6292833030534</v>
      </c>
      <c r="I520" s="13">
        <f t="shared" si="44"/>
        <v>228.25436975076346</v>
      </c>
      <c r="J520" s="13">
        <f t="shared" si="44"/>
        <v>44.892154007257624</v>
      </c>
      <c r="K520" s="13">
        <f t="shared" si="44"/>
        <v>2.6117135258517985</v>
      </c>
      <c r="L520" s="13">
        <f t="shared" si="40"/>
        <v>1201.3602029191691</v>
      </c>
      <c r="M520" s="3"/>
      <c r="N520" s="3"/>
      <c r="O520" s="3"/>
      <c r="P520" s="3"/>
      <c r="Q520" s="3"/>
      <c r="R520" s="3"/>
      <c r="S520" s="3"/>
    </row>
    <row r="521" spans="5:19">
      <c r="E521" s="4">
        <f t="shared" si="39"/>
        <v>2265</v>
      </c>
      <c r="F521" s="5">
        <f>F520*SUM(economy!Z311:AB311)/SUM(economy!Z310:AB310)</f>
        <v>21892.59593888676</v>
      </c>
      <c r="G521" s="13">
        <f t="shared" si="44"/>
        <v>308.30878511222051</v>
      </c>
      <c r="H521" s="13">
        <f t="shared" si="44"/>
        <v>344.73949160878692</v>
      </c>
      <c r="I521" s="13">
        <f t="shared" si="44"/>
        <v>228.47946739977726</v>
      </c>
      <c r="J521" s="13">
        <f t="shared" si="44"/>
        <v>44.897034806274263</v>
      </c>
      <c r="K521" s="13">
        <f t="shared" si="44"/>
        <v>2.6118556970289184</v>
      </c>
      <c r="L521" s="13">
        <f t="shared" si="40"/>
        <v>1204.0366346240878</v>
      </c>
      <c r="M521" s="3"/>
      <c r="N521" s="3"/>
      <c r="O521" s="3"/>
      <c r="P521" s="3"/>
      <c r="Q521" s="3"/>
      <c r="R521" s="3"/>
      <c r="S521" s="3"/>
    </row>
    <row r="522" spans="5:19">
      <c r="E522" s="4">
        <f t="shared" ref="E522:E556" si="45">1+E521</f>
        <v>2266</v>
      </c>
      <c r="F522" s="5">
        <f>F521*SUM(economy!Z312:AB312)/SUM(economy!Z311:AB311)</f>
        <v>21893.614701657458</v>
      </c>
      <c r="G522" s="13">
        <f t="shared" si="44"/>
        <v>309.64495293947652</v>
      </c>
      <c r="H522" s="13">
        <f t="shared" si="44"/>
        <v>345.84674577101259</v>
      </c>
      <c r="I522" s="13">
        <f t="shared" si="44"/>
        <v>228.7017037658859</v>
      </c>
      <c r="J522" s="13">
        <f t="shared" si="44"/>
        <v>44.901761871507404</v>
      </c>
      <c r="K522" s="13">
        <f t="shared" si="44"/>
        <v>2.6119919645746879</v>
      </c>
      <c r="L522" s="13">
        <f t="shared" ref="L522:L556" si="46">SUM(G522:K522,L$5)</f>
        <v>1206.7071563124573</v>
      </c>
      <c r="M522" s="3"/>
      <c r="N522" s="3"/>
      <c r="O522" s="3"/>
      <c r="P522" s="3"/>
      <c r="Q522" s="3"/>
      <c r="R522" s="3"/>
      <c r="S522" s="3"/>
    </row>
    <row r="523" spans="5:19">
      <c r="E523" s="4">
        <f t="shared" si="45"/>
        <v>2267</v>
      </c>
      <c r="F523" s="5">
        <f>F522*SUM(economy!Z313:AB313)/SUM(economy!Z312:AB312)</f>
        <v>21894.587357292276</v>
      </c>
      <c r="G523" s="13">
        <f t="shared" si="44"/>
        <v>310.98118294474199</v>
      </c>
      <c r="H523" s="13">
        <f t="shared" si="44"/>
        <v>346.95104950240784</v>
      </c>
      <c r="I523" s="13">
        <f t="shared" si="44"/>
        <v>228.92111019217523</v>
      </c>
      <c r="J523" s="13">
        <f t="shared" si="44"/>
        <v>44.906338467460138</v>
      </c>
      <c r="K523" s="13">
        <f t="shared" si="44"/>
        <v>2.6121224442571815</v>
      </c>
      <c r="L523" s="13">
        <f t="shared" si="46"/>
        <v>1209.3718035510424</v>
      </c>
      <c r="M523" s="3"/>
      <c r="N523" s="3"/>
      <c r="O523" s="3"/>
      <c r="P523" s="3"/>
      <c r="Q523" s="3"/>
      <c r="R523" s="3"/>
      <c r="S523" s="3"/>
    </row>
    <row r="524" spans="5:19">
      <c r="E524" s="4">
        <f t="shared" si="45"/>
        <v>2268</v>
      </c>
      <c r="F524" s="5">
        <f>F523*SUM(economy!Z314:AB314)/SUM(economy!Z313:AB313)</f>
        <v>21895.51478639153</v>
      </c>
      <c r="G524" s="13">
        <f t="shared" si="44"/>
        <v>312.31747231396639</v>
      </c>
      <c r="H524" s="13">
        <f t="shared" si="44"/>
        <v>348.05240659038753</v>
      </c>
      <c r="I524" s="13">
        <f t="shared" si="44"/>
        <v>229.13771773694683</v>
      </c>
      <c r="J524" s="13">
        <f t="shared" si="44"/>
        <v>44.910767778333728</v>
      </c>
      <c r="K524" s="13">
        <f t="shared" si="44"/>
        <v>2.6122472487688784</v>
      </c>
      <c r="L524" s="13">
        <f t="shared" si="46"/>
        <v>1212.0306116684033</v>
      </c>
      <c r="M524" s="3"/>
      <c r="N524" s="3"/>
      <c r="O524" s="3"/>
      <c r="P524" s="3"/>
      <c r="Q524" s="3"/>
      <c r="R524" s="3"/>
      <c r="S524" s="3"/>
    </row>
    <row r="525" spans="5:19">
      <c r="E525" s="4">
        <f t="shared" si="45"/>
        <v>2269</v>
      </c>
      <c r="F525" s="5">
        <f>F524*SUM(economy!Z315:AB315)/SUM(economy!Z314:AB314)</f>
        <v>21896.397846040785</v>
      </c>
      <c r="G525" s="13">
        <f t="shared" si="44"/>
        <v>313.65381828684474</v>
      </c>
      <c r="H525" s="13">
        <f t="shared" si="44"/>
        <v>349.15082089463277</v>
      </c>
      <c r="I525" s="13">
        <f t="shared" si="44"/>
        <v>229.3515571739153</v>
      </c>
      <c r="J525" s="13">
        <f t="shared" si="44"/>
        <v>44.915052909782887</v>
      </c>
      <c r="K525" s="13">
        <f t="shared" si="44"/>
        <v>2.6123664878039583</v>
      </c>
      <c r="L525" s="13">
        <f t="shared" si="46"/>
        <v>1214.6836157529797</v>
      </c>
      <c r="M525" s="3"/>
      <c r="N525" s="3"/>
      <c r="O525" s="3"/>
      <c r="P525" s="3"/>
      <c r="Q525" s="3"/>
      <c r="R525" s="3"/>
      <c r="S525" s="3"/>
    </row>
    <row r="526" spans="5:19">
      <c r="E526" s="4">
        <f t="shared" si="45"/>
        <v>2270</v>
      </c>
      <c r="F526" s="5">
        <f>F525*SUM(economy!Z316:AB316)/SUM(economy!Z315:AB315)</f>
        <v>21897.237370412946</v>
      </c>
      <c r="G526" s="13">
        <f t="shared" si="44"/>
        <v>314.99021815538242</v>
      </c>
      <c r="H526" s="13">
        <f t="shared" si="44"/>
        <v>350.24629634468403</v>
      </c>
      <c r="I526" s="13">
        <f t="shared" si="44"/>
        <v>229.56265899249564</v>
      </c>
      <c r="J526" s="13">
        <f t="shared" si="44"/>
        <v>44.91919689064293</v>
      </c>
      <c r="K526" s="13">
        <f t="shared" si="44"/>
        <v>2.612480268134064</v>
      </c>
      <c r="L526" s="13">
        <f t="shared" si="46"/>
        <v>1217.3308506513392</v>
      </c>
      <c r="M526" s="3"/>
      <c r="N526" s="3"/>
      <c r="O526" s="3"/>
      <c r="P526" s="3"/>
      <c r="Q526" s="3"/>
      <c r="R526" s="3"/>
      <c r="S526" s="3"/>
    </row>
    <row r="527" spans="5:19">
      <c r="E527" s="4">
        <f t="shared" si="45"/>
        <v>2271</v>
      </c>
      <c r="F527" s="5">
        <f>F526*SUM(economy!Z317:AB317)/SUM(economy!Z316:AB316)</f>
        <v>21898.034171358348</v>
      </c>
      <c r="G527" s="13">
        <f t="shared" si="44"/>
        <v>316.32666926249681</v>
      </c>
      <c r="H527" s="13">
        <f t="shared" si="44"/>
        <v>351.33883693759759</v>
      </c>
      <c r="I527" s="13">
        <f t="shared" si="44"/>
        <v>229.77105339817686</v>
      </c>
      <c r="J527" s="13">
        <f t="shared" si="44"/>
        <v>44.923202674628939</v>
      </c>
      <c r="K527" s="13">
        <f t="shared" si="44"/>
        <v>2.6125886936825182</v>
      </c>
      <c r="L527" s="13">
        <f t="shared" si="46"/>
        <v>1219.9723509665826</v>
      </c>
      <c r="M527" s="3"/>
      <c r="N527" s="3"/>
      <c r="O527" s="3"/>
      <c r="P527" s="3"/>
      <c r="Q527" s="3"/>
      <c r="R527" s="3"/>
      <c r="S527" s="3"/>
    </row>
    <row r="528" spans="5:19">
      <c r="E528" s="4">
        <f t="shared" si="45"/>
        <v>2272</v>
      </c>
      <c r="F528" s="5">
        <f>F527*SUM(economy!Z318:AB318)/SUM(economy!Z317:AB317)</f>
        <v>21898.789038982428</v>
      </c>
      <c r="G528" s="13">
        <f t="shared" si="44"/>
        <v>317.66316900065482</v>
      </c>
      <c r="H528" s="13">
        <f t="shared" si="44"/>
        <v>352.4284467356639</v>
      </c>
      <c r="I528" s="13">
        <f t="shared" si="44"/>
        <v>229.97677031297934</v>
      </c>
      <c r="J528" s="13">
        <f t="shared" si="44"/>
        <v>44.92707314200716</v>
      </c>
      <c r="K528" s="13">
        <f t="shared" si="44"/>
        <v>2.612691865597041</v>
      </c>
      <c r="L528" s="13">
        <f t="shared" si="46"/>
        <v>1222.6081510569024</v>
      </c>
      <c r="M528" s="3"/>
      <c r="N528" s="3"/>
      <c r="O528" s="3"/>
      <c r="P528" s="3"/>
      <c r="Q528" s="3"/>
      <c r="R528" s="3"/>
      <c r="S528" s="3"/>
    </row>
    <row r="529" spans="5:19">
      <c r="E529" s="4">
        <f t="shared" si="45"/>
        <v>2273</v>
      </c>
      <c r="F529" s="5">
        <f>F528*SUM(economy!Z319:AB319)/SUM(economy!Z318:AB318)</f>
        <v>21899.502742211269</v>
      </c>
      <c r="G529" s="13">
        <f t="shared" si="44"/>
        <v>318.99971481054575</v>
      </c>
      <c r="H529" s="13">
        <f t="shared" si="44"/>
        <v>353.51512986418606</v>
      </c>
      <c r="I529" s="13">
        <f t="shared" si="44"/>
        <v>230.17983937599305</v>
      </c>
      <c r="J529" s="13">
        <f t="shared" si="44"/>
        <v>44.930811101238646</v>
      </c>
      <c r="K529" s="13">
        <f t="shared" si="44"/>
        <v>2.6127898823209783</v>
      </c>
      <c r="L529" s="13">
        <f t="shared" si="46"/>
        <v>1225.2382850342847</v>
      </c>
      <c r="M529" s="3"/>
      <c r="N529" s="3"/>
      <c r="O529" s="3"/>
      <c r="P529" s="3"/>
      <c r="Q529" s="3"/>
      <c r="R529" s="3"/>
      <c r="S529" s="3"/>
    </row>
    <row r="530" spans="5:19">
      <c r="E530" s="4">
        <f t="shared" si="45"/>
        <v>2274</v>
      </c>
      <c r="F530" s="5">
        <f>F529*SUM(economy!Z320:AB320)/SUM(economy!Z319:AB319)</f>
        <v>21900.176029345472</v>
      </c>
      <c r="G530" s="13">
        <f t="shared" si="44"/>
        <v>320.33630417978867</v>
      </c>
      <c r="H530" s="13">
        <f t="shared" si="44"/>
        <v>354.59889050931815</v>
      </c>
      <c r="I530" s="13">
        <f t="shared" si="44"/>
        <v>230.38028994399323</v>
      </c>
      <c r="J530" s="13">
        <f t="shared" si="44"/>
        <v>44.934419290595443</v>
      </c>
      <c r="K530" s="13">
        <f t="shared" si="44"/>
        <v>2.6128828396630532</v>
      </c>
      <c r="L530" s="13">
        <f t="shared" si="46"/>
        <v>1227.8627867633586</v>
      </c>
      <c r="M530" s="3"/>
      <c r="N530" s="3"/>
      <c r="O530" s="3"/>
      <c r="P530" s="3"/>
      <c r="Q530" s="3"/>
      <c r="R530" s="3"/>
      <c r="S530" s="3"/>
    </row>
    <row r="531" spans="5:19">
      <c r="E531" s="4">
        <f t="shared" si="45"/>
        <v>2275</v>
      </c>
      <c r="F531" s="5">
        <f>F530*SUM(economy!Z321:AB321)/SUM(economy!Z320:AB320)</f>
        <v>21900.809628602201</v>
      </c>
      <c r="G531" s="13">
        <f t="shared" si="44"/>
        <v>321.67293464167358</v>
      </c>
      <c r="H531" s="13">
        <f t="shared" si="44"/>
        <v>355.67973291596087</v>
      </c>
      <c r="I531" s="13">
        <f t="shared" si="44"/>
        <v>230.57815109213112</v>
      </c>
      <c r="J531" s="13">
        <f t="shared" si="44"/>
        <v>44.937900379749436</v>
      </c>
      <c r="K531" s="13">
        <f t="shared" si="44"/>
        <v>2.6129708308656774</v>
      </c>
      <c r="L531" s="13">
        <f t="shared" si="46"/>
        <v>1230.4816898603808</v>
      </c>
      <c r="M531" s="3"/>
      <c r="N531" s="3"/>
      <c r="O531" s="3"/>
      <c r="P531" s="3"/>
      <c r="Q531" s="3"/>
      <c r="R531" s="3"/>
      <c r="S531" s="3"/>
    </row>
    <row r="532" spans="5:19">
      <c r="E532" s="4">
        <f t="shared" si="45"/>
        <v>2276</v>
      </c>
      <c r="F532" s="5">
        <f>F531*SUM(economy!Z322:AB322)/SUM(economy!Z321:AB321)</f>
        <v>21901.404248645624</v>
      </c>
      <c r="G532" s="13">
        <f t="shared" si="44"/>
        <v>323.00960377393568</v>
      </c>
      <c r="H532" s="13">
        <f t="shared" si="44"/>
        <v>356.75766138571424</v>
      </c>
      <c r="I532" s="13">
        <f t="shared" si="44"/>
        <v>230.77345161469694</v>
      </c>
      <c r="J532" s="13">
        <f t="shared" si="44"/>
        <v>44.941256971334042</v>
      </c>
      <c r="K532" s="13">
        <f t="shared" si="44"/>
        <v>2.6130539466718319</v>
      </c>
      <c r="L532" s="13">
        <f t="shared" si="46"/>
        <v>1233.0950276923527</v>
      </c>
      <c r="M532" s="3"/>
      <c r="N532" s="3"/>
      <c r="O532" s="3"/>
      <c r="P532" s="3"/>
      <c r="Q532" s="3"/>
      <c r="R532" s="3"/>
      <c r="S532" s="3"/>
    </row>
    <row r="533" spans="5:19">
      <c r="E533" s="4">
        <f t="shared" si="45"/>
        <v>2277</v>
      </c>
      <c r="F533" s="5">
        <f>F532*SUM(economy!Z323:AB323)/SUM(economy!Z322:AB322)</f>
        <v>21901.960579106104</v>
      </c>
      <c r="G533" s="13">
        <f t="shared" si="44"/>
        <v>324.34630919756194</v>
      </c>
      <c r="H533" s="13">
        <f t="shared" si="44"/>
        <v>357.83268027488577</v>
      </c>
      <c r="I533" s="13">
        <f t="shared" si="44"/>
        <v>230.96622002595214</v>
      </c>
      <c r="J533" s="13">
        <f t="shared" si="44"/>
        <v>44.944491602478969</v>
      </c>
      <c r="K533" s="13">
        <f t="shared" si="44"/>
        <v>2.6131322753905351</v>
      </c>
      <c r="L533" s="13">
        <f t="shared" si="46"/>
        <v>1235.7028333762692</v>
      </c>
      <c r="M533" s="3"/>
      <c r="N533" s="3"/>
      <c r="O533" s="3"/>
      <c r="P533" s="3"/>
      <c r="Q533" s="3"/>
      <c r="R533" s="3"/>
      <c r="S533" s="3"/>
    </row>
    <row r="534" spans="5:19">
      <c r="E534" s="4">
        <f t="shared" si="45"/>
        <v>2278</v>
      </c>
      <c r="F534" s="5">
        <f>F533*SUM(economy!Z324:AB324)/SUM(economy!Z323:AB323)</f>
        <v>21902.479291088155</v>
      </c>
      <c r="G534" s="13">
        <f t="shared" si="44"/>
        <v>325.68304857562947</v>
      </c>
      <c r="H534" s="13">
        <f t="shared" si="44"/>
        <v>358.90479399255264</v>
      </c>
      <c r="I534" s="13">
        <f t="shared" si="44"/>
        <v>231.15648456102863</v>
      </c>
      <c r="J534" s="13">
        <f t="shared" si="44"/>
        <v>44.947606746318193</v>
      </c>
      <c r="K534" s="13">
        <f t="shared" si="44"/>
        <v>2.6132059029609258</v>
      </c>
      <c r="L534" s="13">
        <f t="shared" si="46"/>
        <v>1238.3051397784898</v>
      </c>
      <c r="M534" s="3"/>
      <c r="N534" s="3"/>
      <c r="O534" s="3"/>
      <c r="P534" s="3"/>
      <c r="Q534" s="3"/>
      <c r="R534" s="3"/>
      <c r="S534" s="3"/>
    </row>
    <row r="535" spans="5:19">
      <c r="E535" s="4">
        <f t="shared" si="45"/>
        <v>2279</v>
      </c>
      <c r="F535" s="5">
        <f>F534*SUM(economy!Z325:AB325)/SUM(economy!Z324:AB324)</f>
        <v>21902.961037667221</v>
      </c>
      <c r="G535" s="13">
        <f t="shared" ref="G535:K550" si="47">G534*(1-G$5)+G$4*$F534*$L$4/1000</f>
        <v>327.01981961217473</v>
      </c>
      <c r="H535" s="13">
        <f t="shared" si="47"/>
        <v>359.97400699867705</v>
      </c>
      <c r="I535" s="13">
        <f t="shared" si="47"/>
        <v>231.34427317689224</v>
      </c>
      <c r="J535" s="13">
        <f t="shared" si="47"/>
        <v>44.950604813471479</v>
      </c>
      <c r="K535" s="13">
        <f t="shared" si="47"/>
        <v>2.6132749130149815</v>
      </c>
      <c r="L535" s="13">
        <f t="shared" si="46"/>
        <v>1240.9019795142303</v>
      </c>
      <c r="M535" s="3"/>
      <c r="N535" s="3"/>
      <c r="O535" s="3"/>
      <c r="P535" s="3"/>
      <c r="Q535" s="3"/>
      <c r="R535" s="3"/>
      <c r="S535" s="3"/>
    </row>
    <row r="536" spans="5:19">
      <c r="E536" s="4">
        <f t="shared" si="45"/>
        <v>2280</v>
      </c>
      <c r="F536" s="5">
        <f>F535*SUM(economy!Z326:AB326)/SUM(economy!Z325:AB325)</f>
        <v>21903.406454375898</v>
      </c>
      <c r="G536" s="13">
        <f t="shared" si="47"/>
        <v>328.35662005109339</v>
      </c>
      <c r="H536" s="13">
        <f t="shared" si="47"/>
        <v>361.04032380227329</v>
      </c>
      <c r="I536" s="13">
        <f t="shared" si="47"/>
        <v>231.5296135533678</v>
      </c>
      <c r="J536" s="13">
        <f t="shared" si="47"/>
        <v>44.953488153499499</v>
      </c>
      <c r="K536" s="13">
        <f t="shared" si="47"/>
        <v>2.6133393869388799</v>
      </c>
      <c r="L536" s="13">
        <f t="shared" si="46"/>
        <v>1243.4933849471727</v>
      </c>
      <c r="M536" s="3"/>
      <c r="N536" s="3"/>
      <c r="O536" s="3"/>
      <c r="P536" s="3"/>
      <c r="Q536" s="3"/>
      <c r="R536" s="3"/>
      <c r="S536" s="3"/>
    </row>
    <row r="537" spans="5:19">
      <c r="E537" s="4">
        <f t="shared" si="45"/>
        <v>2281</v>
      </c>
      <c r="F537" s="5">
        <f>F536*SUM(economy!Z327:AB327)/SUM(economy!Z326:AB326)</f>
        <v>21903.816159679125</v>
      </c>
      <c r="G537" s="13">
        <f t="shared" si="47"/>
        <v>329.69344767506936</v>
      </c>
      <c r="H537" s="13">
        <f t="shared" si="47"/>
        <v>362.10374895962565</v>
      </c>
      <c r="I537" s="13">
        <f t="shared" si="47"/>
        <v>231.71253309422355</v>
      </c>
      <c r="J537" s="13">
        <f t="shared" si="47"/>
        <v>44.956259056332939</v>
      </c>
      <c r="K537" s="13">
        <f t="shared" si="47"/>
        <v>2.6133994039330433</v>
      </c>
      <c r="L537" s="13">
        <f t="shared" si="46"/>
        <v>1246.0793881891846</v>
      </c>
      <c r="M537" s="3"/>
      <c r="N537" s="3"/>
      <c r="O537" s="3"/>
      <c r="P537" s="3"/>
      <c r="Q537" s="3"/>
      <c r="R537" s="3"/>
      <c r="S537" s="3"/>
    </row>
    <row r="538" spans="5:19">
      <c r="E538" s="4">
        <f t="shared" si="45"/>
        <v>2282</v>
      </c>
      <c r="F538" s="5">
        <f>F537*SUM(economy!Z328:AB328)/SUM(economy!Z327:AB327)</f>
        <v>21904.190755438998</v>
      </c>
      <c r="G538" s="13">
        <f t="shared" si="47"/>
        <v>331.03030030453334</v>
      </c>
      <c r="H538" s="13">
        <f t="shared" si="47"/>
        <v>363.16428707255585</v>
      </c>
      <c r="I538" s="13">
        <f t="shared" si="47"/>
        <v>231.89305892831234</v>
      </c>
      <c r="J538" s="13">
        <f t="shared" si="47"/>
        <v>44.95891975367573</v>
      </c>
      <c r="K538" s="13">
        <f t="shared" si="47"/>
        <v>2.6134550410708686</v>
      </c>
      <c r="L538" s="13">
        <f t="shared" si="46"/>
        <v>1248.6600211001482</v>
      </c>
      <c r="M538" s="3"/>
      <c r="N538" s="3"/>
      <c r="O538" s="3"/>
      <c r="P538" s="3"/>
      <c r="Q538" s="3"/>
      <c r="R538" s="3"/>
      <c r="S538" s="3"/>
    </row>
    <row r="539" spans="5:19">
      <c r="E539" s="4">
        <f t="shared" si="45"/>
        <v>2283</v>
      </c>
      <c r="F539" s="5">
        <f>F538*SUM(economy!Z329:AB329)/SUM(economy!Z328:AB328)</f>
        <v>21904.530827369308</v>
      </c>
      <c r="G539" s="13">
        <f t="shared" si="47"/>
        <v>332.36717579664935</v>
      </c>
      <c r="H539" s="13">
        <f t="shared" si="47"/>
        <v>364.22194278673868</v>
      </c>
      <c r="I539" s="13">
        <f t="shared" si="47"/>
        <v>232.07121791076756</v>
      </c>
      <c r="J539" s="13">
        <f t="shared" si="47"/>
        <v>44.961472420382648</v>
      </c>
      <c r="K539" s="13">
        <f t="shared" si="47"/>
        <v>2.6135063733561719</v>
      </c>
      <c r="L539" s="13">
        <f t="shared" si="46"/>
        <v>1251.2353152878943</v>
      </c>
      <c r="M539" s="3"/>
      <c r="N539" s="3"/>
      <c r="O539" s="3"/>
      <c r="P539" s="3"/>
      <c r="Q539" s="3"/>
      <c r="R539" s="3"/>
      <c r="S539" s="3"/>
    </row>
    <row r="540" spans="5:19">
      <c r="E540" s="4">
        <f t="shared" si="45"/>
        <v>2284</v>
      </c>
      <c r="F540" s="5">
        <f>F539*SUM(economy!Z330:AB330)/SUM(economy!Z329:AB329)</f>
        <v>21904.836945479743</v>
      </c>
      <c r="G540" s="13">
        <f t="shared" si="47"/>
        <v>333.70407204432917</v>
      </c>
      <c r="H540" s="13">
        <f t="shared" si="47"/>
        <v>365.2767207900651</v>
      </c>
      <c r="I540" s="13">
        <f t="shared" si="47"/>
        <v>232.24703662425094</v>
      </c>
      <c r="J540" s="13">
        <f t="shared" si="47"/>
        <v>44.963919175811625</v>
      </c>
      <c r="K540" s="13">
        <f t="shared" si="47"/>
        <v>2.6135534737793655</v>
      </c>
      <c r="L540" s="13">
        <f t="shared" si="46"/>
        <v>1253.805302108236</v>
      </c>
      <c r="M540" s="3"/>
      <c r="N540" s="3"/>
      <c r="O540" s="3"/>
      <c r="P540" s="3"/>
      <c r="Q540" s="3"/>
      <c r="R540" s="3"/>
      <c r="S540" s="3"/>
    </row>
    <row r="541" spans="5:19">
      <c r="E541" s="4">
        <f t="shared" si="45"/>
        <v>2285</v>
      </c>
      <c r="F541" s="5">
        <f>F540*SUM(economy!Z331:AB331)/SUM(economy!Z330:AB330)</f>
        <v>21905.109664510015</v>
      </c>
      <c r="G541" s="13">
        <f t="shared" si="47"/>
        <v>335.04098697527394</v>
      </c>
      <c r="H541" s="13">
        <f t="shared" si="47"/>
        <v>366.32862581105167</v>
      </c>
      <c r="I541" s="13">
        <f t="shared" si="47"/>
        <v>232.4205413802506</v>
      </c>
      <c r="J541" s="13">
        <f t="shared" si="47"/>
        <v>44.966262085150881</v>
      </c>
      <c r="K541" s="13">
        <f t="shared" si="47"/>
        <v>2.6135964133723917</v>
      </c>
      <c r="L541" s="13">
        <f t="shared" si="46"/>
        <v>1256.3700126650997</v>
      </c>
      <c r="M541" s="3"/>
      <c r="N541" s="3"/>
      <c r="O541" s="3"/>
      <c r="P541" s="3"/>
      <c r="Q541" s="3"/>
      <c r="R541" s="3"/>
      <c r="S541" s="3"/>
    </row>
    <row r="542" spans="5:19">
      <c r="E542" s="4">
        <f t="shared" si="45"/>
        <v>2286</v>
      </c>
      <c r="F542" s="5">
        <f>F541*SUM(economy!Z332:AB332)/SUM(economy!Z331:AB331)</f>
        <v>21905.349524354362</v>
      </c>
      <c r="G542" s="13">
        <f t="shared" si="47"/>
        <v>336.37791855104217</v>
      </c>
      <c r="H542" s="13">
        <f t="shared" si="47"/>
        <v>367.37766261729479</v>
      </c>
      <c r="I542" s="13">
        <f t="shared" si="47"/>
        <v>232.5917582204269</v>
      </c>
      <c r="J542" s="13">
        <f t="shared" si="47"/>
        <v>44.968503160721198</v>
      </c>
      <c r="K542" s="13">
        <f t="shared" si="47"/>
        <v>2.6136352612624192</v>
      </c>
      <c r="L542" s="13">
        <f t="shared" si="46"/>
        <v>1258.9294778107474</v>
      </c>
      <c r="M542" s="3"/>
      <c r="N542" s="3"/>
      <c r="O542" s="3"/>
      <c r="P542" s="3"/>
      <c r="Q542" s="3"/>
      <c r="R542" s="3"/>
      <c r="S542" s="3"/>
    </row>
    <row r="543" spans="5:19">
      <c r="E543" s="4">
        <f t="shared" si="45"/>
        <v>2287</v>
      </c>
      <c r="F543" s="5">
        <f>F542*SUM(economy!Z333:AB333)/SUM(economy!Z332:AB332)</f>
        <v>21905.557050476207</v>
      </c>
      <c r="G543" s="13">
        <f t="shared" si="47"/>
        <v>337.71486476614359</v>
      </c>
      <c r="H543" s="13">
        <f t="shared" si="47"/>
        <v>368.42383601396944</v>
      </c>
      <c r="I543" s="13">
        <f t="shared" si="47"/>
        <v>232.76071291800383</v>
      </c>
      <c r="J543" s="13">
        <f t="shared" si="47"/>
        <v>44.97064436325369</v>
      </c>
      <c r="K543" s="13">
        <f t="shared" si="47"/>
        <v>2.6136700847243426</v>
      </c>
      <c r="L543" s="13">
        <f t="shared" si="46"/>
        <v>1261.483728146095</v>
      </c>
      <c r="M543" s="3"/>
      <c r="N543" s="3"/>
      <c r="O543" s="3"/>
      <c r="P543" s="3"/>
      <c r="Q543" s="3"/>
      <c r="R543" s="3"/>
      <c r="S543" s="3"/>
    </row>
    <row r="544" spans="5:19">
      <c r="E544" s="4">
        <f t="shared" si="45"/>
        <v>2288</v>
      </c>
      <c r="F544" s="5">
        <f>F543*SUM(economy!Z334:AB334)/SUM(economy!Z333:AB333)</f>
        <v>21905.73275431302</v>
      </c>
      <c r="G544" s="13">
        <f t="shared" si="47"/>
        <v>339.05182364715859</v>
      </c>
      <c r="H544" s="13">
        <f t="shared" si="47"/>
        <v>369.46715084237064</v>
      </c>
      <c r="I544" s="13">
        <f t="shared" si="47"/>
        <v>232.92743097920416</v>
      </c>
      <c r="J544" s="13">
        <f t="shared" si="47"/>
        <v>44.972687603143171</v>
      </c>
      <c r="K544" s="13">
        <f t="shared" si="47"/>
        <v>2.6137009492320917</v>
      </c>
      <c r="L544" s="13">
        <f t="shared" si="46"/>
        <v>1264.0327940211087</v>
      </c>
      <c r="M544" s="3"/>
      <c r="N544" s="3"/>
      <c r="O544" s="3"/>
      <c r="P544" s="3"/>
      <c r="Q544" s="3"/>
      <c r="R544" s="3"/>
      <c r="S544" s="3"/>
    </row>
    <row r="545" spans="5:19">
      <c r="E545" s="4">
        <f t="shared" si="45"/>
        <v>2289</v>
      </c>
      <c r="F545" s="5">
        <f>F544*SUM(economy!Z335:AB335)/SUM(economy!Z334:AB334)</f>
        <v>21905.877133672464</v>
      </c>
      <c r="G545" s="13">
        <f t="shared" si="47"/>
        <v>340.38879325188191</v>
      </c>
      <c r="H545" s="13">
        <f t="shared" si="47"/>
        <v>370.50761197849721</v>
      </c>
      <c r="I545" s="13">
        <f t="shared" si="47"/>
        <v>233.0919376447261</v>
      </c>
      <c r="J545" s="13">
        <f t="shared" si="47"/>
        <v>44.974634741677477</v>
      </c>
      <c r="K545" s="13">
        <f t="shared" si="47"/>
        <v>2.6137279185087614</v>
      </c>
      <c r="L545" s="13">
        <f t="shared" si="46"/>
        <v>1266.5767055352915</v>
      </c>
      <c r="M545" s="3"/>
      <c r="N545" s="3"/>
      <c r="O545" s="3"/>
      <c r="P545" s="3"/>
      <c r="Q545" s="3"/>
      <c r="R545" s="3"/>
      <c r="S545" s="3"/>
    </row>
    <row r="546" spans="5:19">
      <c r="E546" s="4">
        <f t="shared" si="45"/>
        <v>2290</v>
      </c>
      <c r="F546" s="5">
        <f>F545*SUM(economy!Z336:AB336)/SUM(economy!Z335:AB335)</f>
        <v>21905.990673118529</v>
      </c>
      <c r="G546" s="13">
        <f t="shared" si="47"/>
        <v>341.72577166849101</v>
      </c>
      <c r="H546" s="13">
        <f t="shared" si="47"/>
        <v>371.54522433167642</v>
      </c>
      <c r="I546" s="13">
        <f t="shared" si="47"/>
        <v>233.25425789125967</v>
      </c>
      <c r="J546" s="13">
        <f t="shared" si="47"/>
        <v>44.976487592243046</v>
      </c>
      <c r="K546" s="13">
        <f t="shared" si="47"/>
        <v>2.6137510545756149</v>
      </c>
      <c r="L546" s="13">
        <f t="shared" si="46"/>
        <v>1269.1154925382457</v>
      </c>
      <c r="M546" s="3"/>
      <c r="N546" s="3"/>
      <c r="O546" s="3"/>
      <c r="P546" s="3"/>
      <c r="Q546" s="3"/>
      <c r="R546" s="3"/>
      <c r="S546" s="3"/>
    </row>
    <row r="547" spans="5:19">
      <c r="E547" s="4">
        <f t="shared" si="45"/>
        <v>2291</v>
      </c>
      <c r="F547" s="5">
        <f>F546*SUM(economy!Z337:AB337)/SUM(economy!Z336:AB336)</f>
        <v>21906.07384434927</v>
      </c>
      <c r="G547" s="13">
        <f t="shared" si="47"/>
        <v>343.06275701473766</v>
      </c>
      <c r="H547" s="13">
        <f t="shared" si="47"/>
        <v>372.57999284322887</v>
      </c>
      <c r="I547" s="13">
        <f t="shared" si="47"/>
        <v>233.41441643304071</v>
      </c>
      <c r="J547" s="13">
        <f t="shared" si="47"/>
        <v>44.978247921506963</v>
      </c>
      <c r="K547" s="13">
        <f t="shared" si="47"/>
        <v>2.6137704177999321</v>
      </c>
      <c r="L547" s="13">
        <f t="shared" si="46"/>
        <v>1271.6491846303143</v>
      </c>
      <c r="M547" s="3"/>
      <c r="N547" s="3"/>
      <c r="O547" s="3"/>
      <c r="P547" s="3"/>
      <c r="Q547" s="3"/>
      <c r="R547" s="3"/>
      <c r="S547" s="3"/>
    </row>
    <row r="548" spans="5:19">
      <c r="E548" s="4">
        <f t="shared" si="45"/>
        <v>2292</v>
      </c>
      <c r="F548" s="5">
        <f>F547*SUM(economy!Z338:AB338)/SUM(economy!Z337:AB337)</f>
        <v>21906.127106565251</v>
      </c>
      <c r="G548" s="13">
        <f t="shared" si="47"/>
        <v>344.39974743716272</v>
      </c>
      <c r="H548" s="13">
        <f t="shared" si="47"/>
        <v>373.61192248517222</v>
      </c>
      <c r="I548" s="13">
        <f t="shared" si="47"/>
        <v>233.57243772344086</v>
      </c>
      <c r="J548" s="13">
        <f t="shared" si="47"/>
        <v>44.97991745057579</v>
      </c>
      <c r="K548" s="13">
        <f t="shared" si="47"/>
        <v>2.6137860669417678</v>
      </c>
      <c r="L548" s="13">
        <f t="shared" si="46"/>
        <v>1274.1778111632934</v>
      </c>
      <c r="M548" s="3"/>
      <c r="N548" s="3"/>
      <c r="O548" s="3"/>
      <c r="P548" s="3"/>
      <c r="Q548" s="3"/>
      <c r="R548" s="3"/>
      <c r="S548" s="3"/>
    </row>
    <row r="549" spans="5:19">
      <c r="E549" s="4">
        <f t="shared" si="45"/>
        <v>2293</v>
      </c>
      <c r="F549" s="5">
        <f>F548*SUM(economy!Z339:AB339)/SUM(economy!Z338:AB338)</f>
        <v>21906.150906829393</v>
      </c>
      <c r="G549" s="13">
        <f t="shared" si="47"/>
        <v>345.73674111033336</v>
      </c>
      <c r="H549" s="13">
        <f t="shared" si="47"/>
        <v>374.64101825896353</v>
      </c>
      <c r="I549" s="13">
        <f t="shared" si="47"/>
        <v>233.72834595659131</v>
      </c>
      <c r="J549" s="13">
        <f t="shared" si="47"/>
        <v>44.981497856131476</v>
      </c>
      <c r="K549" s="13">
        <f t="shared" si="47"/>
        <v>2.6137980591996097</v>
      </c>
      <c r="L549" s="13">
        <f t="shared" si="46"/>
        <v>1276.7014012412192</v>
      </c>
      <c r="M549" s="3"/>
      <c r="N549" s="3"/>
      <c r="O549" s="3"/>
      <c r="P549" s="3"/>
      <c r="Q549" s="3"/>
      <c r="R549" s="3"/>
      <c r="S549" s="3"/>
    </row>
    <row r="550" spans="5:19">
      <c r="E550" s="4">
        <f t="shared" si="45"/>
        <v>2294</v>
      </c>
      <c r="F550" s="5">
        <f>F549*SUM(economy!Z340:AB340)/SUM(economy!Z339:AB339)</f>
        <v>21906.145680418198</v>
      </c>
      <c r="G550" s="13">
        <f t="shared" si="47"/>
        <v>347.07373623610226</v>
      </c>
      <c r="H550" s="13">
        <f t="shared" si="47"/>
        <v>375.66728519427829</v>
      </c>
      <c r="I550" s="13">
        <f t="shared" si="47"/>
        <v>233.88216506903922</v>
      </c>
      <c r="J550" s="13">
        <f t="shared" si="47"/>
        <v>44.982990771544564</v>
      </c>
      <c r="K550" s="13">
        <f t="shared" si="47"/>
        <v>2.6138064502549634</v>
      </c>
      <c r="L550" s="13">
        <f t="shared" si="46"/>
        <v>1279.2199837212193</v>
      </c>
      <c r="M550" s="3"/>
      <c r="N550" s="3"/>
      <c r="O550" s="3"/>
      <c r="P550" s="3"/>
      <c r="Q550" s="3"/>
      <c r="R550" s="3"/>
      <c r="S550" s="3"/>
    </row>
    <row r="551" spans="5:19">
      <c r="E551" s="4">
        <f t="shared" si="45"/>
        <v>2295</v>
      </c>
      <c r="F551" s="5">
        <f>F550*SUM(economy!Z341:AB341)/SUM(economy!Z340:AB340)</f>
        <v>21906.111851164645</v>
      </c>
      <c r="G551" s="13">
        <f t="shared" ref="G551:K556" si="48">G550*(1-G$5)+G$4*$F550*$L$4/1000</f>
        <v>348.41073104288836</v>
      </c>
      <c r="H551" s="13">
        <f t="shared" si="48"/>
        <v>376.69072834782639</v>
      </c>
      <c r="I551" s="13">
        <f t="shared" si="48"/>
        <v>234.03391874143423</v>
      </c>
      <c r="J551" s="13">
        <f t="shared" si="48"/>
        <v>44.984397787965065</v>
      </c>
      <c r="K551" s="13">
        <f t="shared" si="48"/>
        <v>2.6138112943158847</v>
      </c>
      <c r="L551" s="13">
        <f t="shared" si="46"/>
        <v>1281.7335872144299</v>
      </c>
      <c r="M551" s="3"/>
      <c r="N551" s="3"/>
      <c r="O551" s="3"/>
      <c r="P551" s="3"/>
      <c r="Q551" s="3"/>
      <c r="R551" s="3"/>
      <c r="S551" s="3"/>
    </row>
    <row r="552" spans="5:19">
      <c r="E552" s="4">
        <f t="shared" si="45"/>
        <v>2296</v>
      </c>
      <c r="F552" s="5">
        <f>F551*SUM(economy!Z342:AB342)/SUM(economy!Z341:AB341)</f>
        <v>21906.049831792654</v>
      </c>
      <c r="G552" s="13">
        <f t="shared" si="48"/>
        <v>349.74772378497823</v>
      </c>
      <c r="H552" s="13">
        <f t="shared" si="48"/>
        <v>377.71135280220295</v>
      </c>
      <c r="I552" s="13">
        <f t="shared" si="48"/>
        <v>234.18363040024425</v>
      </c>
      <c r="J552" s="13">
        <f t="shared" si="48"/>
        <v>44.985720455391252</v>
      </c>
      <c r="K552" s="13">
        <f t="shared" si="48"/>
        <v>2.6138126441594851</v>
      </c>
      <c r="L552" s="13">
        <f t="shared" si="46"/>
        <v>1284.2422400869764</v>
      </c>
      <c r="M552" s="3"/>
      <c r="N552" s="3"/>
      <c r="O552" s="3"/>
      <c r="P552" s="3"/>
      <c r="Q552" s="3"/>
      <c r="R552" s="3"/>
      <c r="S552" s="3"/>
    </row>
    <row r="553" spans="5:19">
      <c r="E553" s="4">
        <f t="shared" si="45"/>
        <v>2297</v>
      </c>
      <c r="F553" s="5">
        <f>F552*SUM(economy!Z343:AB343)/SUM(economy!Z342:AB342)</f>
        <v>21905.960024243421</v>
      </c>
      <c r="G553" s="13">
        <f t="shared" si="48"/>
        <v>351.08471274184819</v>
      </c>
      <c r="H553" s="13">
        <f t="shared" si="48"/>
        <v>378.72916366477421</v>
      </c>
      <c r="I553" s="13">
        <f t="shared" si="48"/>
        <v>234.3313232194981</v>
      </c>
      <c r="J553" s="13">
        <f t="shared" si="48"/>
        <v>44.986960283716641</v>
      </c>
      <c r="K553" s="13">
        <f t="shared" si="48"/>
        <v>2.6138105511734091</v>
      </c>
      <c r="L553" s="13">
        <f t="shared" si="46"/>
        <v>1286.7459704610105</v>
      </c>
      <c r="M553" s="3"/>
      <c r="N553" s="3"/>
      <c r="O553" s="3"/>
      <c r="P553" s="3"/>
      <c r="Q553" s="3"/>
      <c r="R553" s="3"/>
      <c r="S553" s="3"/>
    </row>
    <row r="554" spans="5:19">
      <c r="E554" s="4">
        <f t="shared" si="45"/>
        <v>2298</v>
      </c>
      <c r="F554" s="5">
        <f>F553*SUM(economy!Z344:AB344)/SUM(economy!Z343:AB343)</f>
        <v>21905.842819994079</v>
      </c>
      <c r="G554" s="13">
        <f t="shared" si="48"/>
        <v>352.42169621750622</v>
      </c>
      <c r="H554" s="13">
        <f t="shared" si="48"/>
        <v>379.74416606659679</v>
      </c>
      <c r="I554" s="13">
        <f t="shared" si="48"/>
        <v>234.47702012255408</v>
      </c>
      <c r="J554" s="13">
        <f t="shared" si="48"/>
        <v>44.988118743755486</v>
      </c>
      <c r="K554" s="13">
        <f t="shared" si="48"/>
        <v>2.6138050653963187</v>
      </c>
      <c r="L554" s="13">
        <f t="shared" si="46"/>
        <v>1289.2448062158089</v>
      </c>
      <c r="M554" s="3"/>
      <c r="N554" s="3"/>
      <c r="O554" s="3"/>
      <c r="P554" s="3"/>
      <c r="Q554" s="3"/>
      <c r="R554" s="3"/>
      <c r="S554" s="3"/>
    </row>
    <row r="555" spans="5:19">
      <c r="E555" s="4">
        <f t="shared" si="45"/>
        <v>2299</v>
      </c>
      <c r="F555" s="5">
        <f>F554*SUM(economy!Z345:AB345)/SUM(economy!Z344:AB344)</f>
        <v>21905.698600368069</v>
      </c>
      <c r="G555" s="13">
        <f t="shared" si="48"/>
        <v>353.75867253985331</v>
      </c>
      <c r="H555" s="13">
        <f t="shared" si="48"/>
        <v>380.75636516137013</v>
      </c>
      <c r="I555" s="13">
        <f t="shared" si="48"/>
        <v>234.62074378389249</v>
      </c>
      <c r="J555" s="13">
        <f t="shared" si="48"/>
        <v>44.98919726824704</v>
      </c>
      <c r="K555" s="13">
        <f t="shared" si="48"/>
        <v>2.6137962355574036</v>
      </c>
      <c r="L555" s="13">
        <f t="shared" si="46"/>
        <v>1291.7387749889203</v>
      </c>
      <c r="M555" s="3"/>
      <c r="N555" s="3"/>
      <c r="O555" s="3"/>
      <c r="P555" s="3"/>
      <c r="Q555" s="3"/>
      <c r="R555" s="3"/>
      <c r="S555" s="3"/>
    </row>
    <row r="556" spans="5:19">
      <c r="E556" s="4">
        <f t="shared" si="45"/>
        <v>2300</v>
      </c>
      <c r="F556" s="5">
        <f>F555*SUM(economy!Z346:AB346)/SUM(economy!Z345:AB345)</f>
        <v>21905.527736838187</v>
      </c>
      <c r="G556" s="13">
        <f t="shared" si="48"/>
        <v>355.09564006006354</v>
      </c>
      <c r="H556" s="13">
        <f t="shared" si="48"/>
        <v>381.76576612442062</v>
      </c>
      <c r="I556" s="13">
        <f t="shared" si="48"/>
        <v>234.76251663093086</v>
      </c>
      <c r="J556" s="13">
        <f t="shared" si="48"/>
        <v>44.990197252838968</v>
      </c>
      <c r="K556" s="13">
        <f t="shared" si="48"/>
        <v>2.6137841091149205</v>
      </c>
      <c r="L556" s="13">
        <f t="shared" si="46"/>
        <v>1294.2279041773688</v>
      </c>
      <c r="M556" s="3"/>
      <c r="N556" s="3"/>
      <c r="O556" s="3"/>
      <c r="P556" s="3"/>
      <c r="Q556" s="3"/>
      <c r="R556" s="3"/>
      <c r="S556" s="3"/>
    </row>
    <row r="557" spans="5:19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0"/>
  <sheetViews>
    <sheetView workbookViewId="0">
      <pane xSplit="1" ySplit="5" topLeftCell="B439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0">
      <c r="B1" s="2" t="s">
        <v>10</v>
      </c>
      <c r="G1" s="2" t="s">
        <v>11</v>
      </c>
    </row>
    <row r="2" spans="1:10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f>J4/H3/LN(2)</f>
        <v>1.2134818100935207</v>
      </c>
      <c r="J4" s="2">
        <v>4.5</v>
      </c>
    </row>
    <row r="5" spans="1:10">
      <c r="I5" s="2">
        <v>7.3800000000000003E-3</v>
      </c>
    </row>
    <row r="6" spans="1:10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2.4692042454637264E-4</v>
      </c>
      <c r="J7" s="2">
        <f t="shared" ref="J7:J70" si="2">J6+J$3*(I6-J6)</f>
        <v>0</v>
      </c>
    </row>
    <row r="8" spans="1:10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4.9606555098678177E-4</v>
      </c>
      <c r="J8" s="2">
        <f t="shared" si="2"/>
        <v>1.4025080114233967E-6</v>
      </c>
    </row>
    <row r="9" spans="1:10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7.4801852385073442E-4</v>
      </c>
      <c r="J9" s="2">
        <f t="shared" si="2"/>
        <v>4.2121940955234329E-6</v>
      </c>
    </row>
    <row r="10" spans="1:10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1.0030359991164096E-3</v>
      </c>
      <c r="J10" s="2">
        <f t="shared" si="2"/>
        <v>8.4370140485330319E-6</v>
      </c>
    </row>
    <row r="11" spans="1:10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1.2636305638159507E-3</v>
      </c>
      <c r="J11" s="2">
        <f t="shared" si="2"/>
        <v>1.4086336283718571E-5</v>
      </c>
    </row>
    <row r="12" spans="1:10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1.5298307627824418E-3</v>
      </c>
      <c r="J12" s="2">
        <f t="shared" si="2"/>
        <v>2.1183747496101648E-5</v>
      </c>
    </row>
    <row r="13" spans="1:10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1.8025479840197206E-3</v>
      </c>
      <c r="J13" s="2">
        <f t="shared" si="2"/>
        <v>2.9752862542928062E-5</v>
      </c>
    </row>
    <row r="14" spans="1:10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2.0815010572117366E-3</v>
      </c>
      <c r="J14" s="2">
        <f t="shared" si="2"/>
        <v>3.9822338832916246E-5</v>
      </c>
    </row>
    <row r="15" spans="1:10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2.366460111959112E-3</v>
      </c>
      <c r="J15" s="2">
        <f t="shared" si="2"/>
        <v>5.1419073953307945E-5</v>
      </c>
    </row>
    <row r="16" spans="1:10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2.6583622461374828E-3</v>
      </c>
      <c r="J16" s="2">
        <f t="shared" si="2"/>
        <v>6.4568507049180918E-5</v>
      </c>
    </row>
    <row r="17" spans="1:10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2.9589140675107483E-3</v>
      </c>
      <c r="J17" s="2">
        <f t="shared" si="2"/>
        <v>7.9301255487202471E-5</v>
      </c>
    </row>
    <row r="18" spans="1:10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3.2685478646047672E-3</v>
      </c>
      <c r="J18" s="2">
        <f t="shared" si="2"/>
        <v>9.5657456259496217E-5</v>
      </c>
    </row>
    <row r="19" spans="1:10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3.5871183878481067E-3</v>
      </c>
      <c r="J19" s="2">
        <f t="shared" si="2"/>
        <v>1.1367947377889736E-4</v>
      </c>
    </row>
    <row r="20" spans="1:10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3.9159313903267493E-3</v>
      </c>
      <c r="J20" s="2">
        <f t="shared" si="2"/>
        <v>1.3340860681081048E-4</v>
      </c>
    </row>
    <row r="21" spans="1:10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4.2564685738796819E-3</v>
      </c>
      <c r="J21" s="2">
        <f t="shared" si="2"/>
        <v>1.5489333622118102E-4</v>
      </c>
    </row>
    <row r="22" spans="1:10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4.6098151653551503E-3</v>
      </c>
      <c r="J22" s="2">
        <f t="shared" si="2"/>
        <v>1.781902835710813E-4</v>
      </c>
    </row>
    <row r="23" spans="1:10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4.9758557935409634E-3</v>
      </c>
      <c r="J23" s="2">
        <f t="shared" si="2"/>
        <v>2.0336191289961481E-4</v>
      </c>
    </row>
    <row r="24" spans="1:10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5.3559309430286422E-3</v>
      </c>
      <c r="J24" s="2">
        <f t="shared" si="2"/>
        <v>2.3046967814165767E-4</v>
      </c>
    </row>
    <row r="25" spans="1:10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5.750427885564984E-3</v>
      </c>
      <c r="J25" s="2">
        <f t="shared" si="2"/>
        <v>2.5958229812621573E-4</v>
      </c>
    </row>
    <row r="26" spans="1:10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6.1602897344058853E-3</v>
      </c>
      <c r="J26" s="2">
        <f t="shared" si="2"/>
        <v>2.9077030106286792E-4</v>
      </c>
    </row>
    <row r="27" spans="1:10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6.5858278984072902E-3</v>
      </c>
      <c r="J27" s="2">
        <f t="shared" si="2"/>
        <v>3.2410917144425625E-4</v>
      </c>
    </row>
    <row r="28" spans="1:10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7.0284784013084417E-3</v>
      </c>
      <c r="J28" s="2">
        <f t="shared" si="2"/>
        <v>3.5967573381340631E-4</v>
      </c>
    </row>
    <row r="29" spans="1:10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7.4918229164863352E-3</v>
      </c>
      <c r="J29" s="2">
        <f t="shared" si="2"/>
        <v>3.975545329647781E-4</v>
      </c>
    </row>
    <row r="30" spans="1:10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7.9774444646031322E-3</v>
      </c>
      <c r="J30" s="2">
        <f t="shared" si="2"/>
        <v>4.3784997738318055E-4</v>
      </c>
    </row>
    <row r="31" spans="1:10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8.480904387540655E-3</v>
      </c>
      <c r="J31" s="2">
        <f t="shared" si="2"/>
        <v>4.8067487407058989E-4</v>
      </c>
    </row>
    <row r="32" spans="1:10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9.005001429054648E-3</v>
      </c>
      <c r="J32" s="2">
        <f t="shared" si="2"/>
        <v>5.2611617770709988E-4</v>
      </c>
    </row>
    <row r="33" spans="1:10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9.5491542227508584E-3</v>
      </c>
      <c r="J33" s="2">
        <f t="shared" si="2"/>
        <v>5.7427624593475398E-4</v>
      </c>
    </row>
    <row r="34" spans="1:10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1.0112853740698561E-2</v>
      </c>
      <c r="J34" s="2">
        <f t="shared" si="2"/>
        <v>6.2525355284306949E-4</v>
      </c>
    </row>
    <row r="35" spans="1:10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1.069536004605404E-2</v>
      </c>
      <c r="J35" s="2">
        <f t="shared" si="2"/>
        <v>6.7914312191008869E-4</v>
      </c>
    </row>
    <row r="36" spans="1:10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1.1299382724096028E-2</v>
      </c>
      <c r="J36" s="2">
        <f t="shared" si="2"/>
        <v>7.3603523403922638E-4</v>
      </c>
    </row>
    <row r="37" spans="1:10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1.1930754047786856E-2</v>
      </c>
      <c r="J37" s="2">
        <f t="shared" si="2"/>
        <v>7.9603504778274895E-4</v>
      </c>
    </row>
    <row r="38" spans="1:10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1.258943172260284E-2</v>
      </c>
      <c r="J38" s="2">
        <f t="shared" si="2"/>
        <v>8.5928025170277226E-4</v>
      </c>
    </row>
    <row r="39" spans="1:10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1.3277144473205613E-2</v>
      </c>
      <c r="J39" s="2">
        <f t="shared" si="2"/>
        <v>9.2590751205748464E-4</v>
      </c>
    </row>
    <row r="40" spans="1:10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1.3996353099122245E-2</v>
      </c>
      <c r="J40" s="2">
        <f t="shared" si="2"/>
        <v>9.9606253799680599E-4</v>
      </c>
    </row>
    <row r="41" spans="1:10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1.4745675871870237E-2</v>
      </c>
      <c r="J41" s="2">
        <f t="shared" si="2"/>
        <v>1.0699041883839985E-3</v>
      </c>
    </row>
    <row r="42" spans="1:10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1.5523632077047562E-2</v>
      </c>
      <c r="J42" s="2">
        <f t="shared" si="2"/>
        <v>1.1475825715462004E-3</v>
      </c>
    </row>
    <row r="43" spans="1:10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1.6329458648974254E-2</v>
      </c>
      <c r="J43" s="2">
        <f t="shared" si="2"/>
        <v>1.2292385327374482E-3</v>
      </c>
    </row>
    <row r="44" spans="1:10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1.7165270127957936E-2</v>
      </c>
      <c r="J44" s="2">
        <f t="shared" si="2"/>
        <v>1.3150077829976732E-3</v>
      </c>
    </row>
    <row r="45" spans="1:10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1.8038034016612633E-2</v>
      </c>
      <c r="J45" s="2">
        <f t="shared" si="2"/>
        <v>1.4050372731170475E-3</v>
      </c>
    </row>
    <row r="46" spans="1:10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1.8945085701487459E-2</v>
      </c>
      <c r="J46" s="2">
        <f t="shared" si="2"/>
        <v>1.4995126946201025E-3</v>
      </c>
    </row>
    <row r="47" spans="1:10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1.9892239992627011E-2</v>
      </c>
      <c r="J47" s="2">
        <f t="shared" si="2"/>
        <v>1.5986035492991091E-3</v>
      </c>
    </row>
    <row r="48" spans="1:10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2.0881140230812407E-2</v>
      </c>
      <c r="J48" s="2">
        <f t="shared" si="2"/>
        <v>1.7025114042972117E-3</v>
      </c>
    </row>
    <row r="49" spans="1:10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2.1909419207912256E-2</v>
      </c>
      <c r="J49" s="2">
        <f t="shared" si="2"/>
        <v>1.811446016031818E-3</v>
      </c>
    </row>
    <row r="50" spans="1:10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2.2973306826336269E-2</v>
      </c>
      <c r="J50" s="2">
        <f t="shared" si="2"/>
        <v>1.9256025037616988E-3</v>
      </c>
    </row>
    <row r="51" spans="1:10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2.4074163212110252E-2</v>
      </c>
      <c r="J51" s="2">
        <f t="shared" si="2"/>
        <v>2.0451534643139225E-3</v>
      </c>
    </row>
    <row r="52" spans="1:10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2.5215989256462235E-2</v>
      </c>
      <c r="J52" s="2">
        <f t="shared" si="2"/>
        <v>2.1702782396814057E-3</v>
      </c>
    </row>
    <row r="53" spans="1:10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2.6399598467734636E-2</v>
      </c>
      <c r="J53" s="2">
        <f t="shared" si="2"/>
        <v>2.301177878256721E-3</v>
      </c>
    </row>
    <row r="54" spans="1:10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2.7628002803431629E-2</v>
      </c>
      <c r="J54" s="2">
        <f t="shared" si="2"/>
        <v>2.4380569072049553E-3</v>
      </c>
    </row>
    <row r="55" spans="1:10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2.8905080552251477E-2</v>
      </c>
      <c r="J55" s="2">
        <f t="shared" si="2"/>
        <v>2.5811357998955227E-3</v>
      </c>
    </row>
    <row r="56" spans="1:10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3.0239153215602523E-2</v>
      </c>
      <c r="J56" s="2">
        <f t="shared" si="2"/>
        <v>2.7306558060889046E-3</v>
      </c>
    </row>
    <row r="57" spans="1:10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3.1633638585542231E-2</v>
      </c>
      <c r="J57" s="2">
        <f t="shared" si="2"/>
        <v>2.886904071374942E-3</v>
      </c>
    </row>
    <row r="58" spans="1:10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3.3089249224793844E-2</v>
      </c>
      <c r="J58" s="2">
        <f t="shared" si="2"/>
        <v>3.0501855234154121E-3</v>
      </c>
    </row>
    <row r="59" spans="1:10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3.460562872339968E-2</v>
      </c>
      <c r="J59" s="2">
        <f t="shared" si="2"/>
        <v>3.2208074052392415E-3</v>
      </c>
    </row>
    <row r="60" spans="1:10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3.6192858836364271E-2</v>
      </c>
      <c r="J60" s="2">
        <f t="shared" si="2"/>
        <v>3.399073190326393E-3</v>
      </c>
    </row>
    <row r="61" spans="1:10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3.7847842857832659E-2</v>
      </c>
      <c r="J61" s="2">
        <f t="shared" si="2"/>
        <v>3.5853418927958881E-3</v>
      </c>
    </row>
    <row r="62" spans="1:10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3.9576822132201803E-2</v>
      </c>
      <c r="J62" s="2">
        <f t="shared" si="2"/>
        <v>3.7799528982772972E-3</v>
      </c>
    </row>
    <row r="63" spans="1:10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4.1386887076618001E-2</v>
      </c>
      <c r="J63" s="2">
        <f t="shared" si="2"/>
        <v>3.9832791155259882E-3</v>
      </c>
    </row>
    <row r="64" spans="1:10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4.3293732116936795E-2</v>
      </c>
      <c r="J64" s="2">
        <f t="shared" si="2"/>
        <v>4.1957316087449905E-3</v>
      </c>
    </row>
    <row r="65" spans="1:10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4.5280840453712862E-2</v>
      </c>
      <c r="J65" s="2">
        <f t="shared" si="2"/>
        <v>4.4178082516315199E-3</v>
      </c>
    </row>
    <row r="66" spans="1:10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4.7352655970678156E-2</v>
      </c>
      <c r="J66" s="2">
        <f t="shared" si="2"/>
        <v>4.6499102745393419E-3</v>
      </c>
    </row>
    <row r="67" spans="1:10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4.9512892286658602E-2</v>
      </c>
      <c r="J67" s="2">
        <f t="shared" si="2"/>
        <v>4.8924618700934104E-3</v>
      </c>
    </row>
    <row r="68" spans="1:10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5.1760216596825108E-2</v>
      </c>
      <c r="J68" s="2">
        <f t="shared" si="2"/>
        <v>5.1459059148595008E-3</v>
      </c>
    </row>
    <row r="69" spans="1:10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5.4100664214813063E-2</v>
      </c>
      <c r="J69" s="2">
        <f t="shared" si="2"/>
        <v>5.4106751995330656E-3</v>
      </c>
    </row>
    <row r="70" spans="1:10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5.6545512478906275E-2</v>
      </c>
      <c r="J70" s="2">
        <f t="shared" si="2"/>
        <v>5.6872343371398562E-3</v>
      </c>
    </row>
    <row r="71" spans="1:10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5.9061633710993613E-2</v>
      </c>
      <c r="J71" s="2">
        <f t="shared" ref="J71:J134" si="6">J70+J$3*(I70-J70)</f>
        <v>5.9761093569850893E-3</v>
      </c>
    </row>
    <row r="72" spans="1:10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6.1641538322351412E-2</v>
      </c>
      <c r="J72" s="2">
        <f t="shared" si="6"/>
        <v>6.2776351353158576E-3</v>
      </c>
    </row>
    <row r="73" spans="1:10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6.4298860505542302E-2</v>
      </c>
      <c r="J73" s="2">
        <f t="shared" si="6"/>
        <v>6.59210210541822E-3</v>
      </c>
    </row>
    <row r="74" spans="1:10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6.7043201217165976E-2</v>
      </c>
      <c r="J74" s="2">
        <f t="shared" si="6"/>
        <v>6.9198764931309251E-3</v>
      </c>
    </row>
    <row r="75" spans="1:10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6.9863121567489195E-2</v>
      </c>
      <c r="J75" s="2">
        <f t="shared" si="6"/>
        <v>7.2613769775634442E-3</v>
      </c>
    </row>
    <row r="76" spans="1:10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7.2717796534304852E-2</v>
      </c>
      <c r="J76" s="2">
        <f t="shared" si="6"/>
        <v>7.6169548868342228E-3</v>
      </c>
    </row>
    <row r="77" spans="1:10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7.5640527344547723E-2</v>
      </c>
      <c r="J77" s="2">
        <f t="shared" si="6"/>
        <v>7.9867276673918561E-3</v>
      </c>
    </row>
    <row r="78" spans="1:10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7.8590938646606323E-2</v>
      </c>
      <c r="J78" s="2">
        <f t="shared" si="6"/>
        <v>8.3710012495581011E-3</v>
      </c>
    </row>
    <row r="79" spans="1:10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8.1579407573629359E-2</v>
      </c>
      <c r="J79" s="2">
        <f t="shared" si="6"/>
        <v>8.7698504939733354E-3</v>
      </c>
    </row>
    <row r="80" spans="1:10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8.4637671777146511E-2</v>
      </c>
      <c r="J80" s="2">
        <f t="shared" si="6"/>
        <v>9.183408778185782E-3</v>
      </c>
    </row>
    <row r="81" spans="1:10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8.7758153408085585E-2</v>
      </c>
      <c r="J81" s="2">
        <f t="shared" si="6"/>
        <v>9.6119889920198796E-3</v>
      </c>
    </row>
    <row r="82" spans="1:10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9.0939421173081084E-2</v>
      </c>
      <c r="J82" s="2">
        <f t="shared" si="6"/>
        <v>1.0055859205903133E-2</v>
      </c>
    </row>
    <row r="83" spans="1:10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9.4179144020665517E-2</v>
      </c>
      <c r="J83" s="2">
        <f t="shared" si="6"/>
        <v>1.0515277837876704E-2</v>
      </c>
    </row>
    <row r="84" spans="1:10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9.7494617389905336E-2</v>
      </c>
      <c r="J84" s="2">
        <f t="shared" si="6"/>
        <v>1.0990488597794943E-2</v>
      </c>
    </row>
    <row r="85" spans="1:10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0.10088074349364988</v>
      </c>
      <c r="J85" s="2">
        <f t="shared" si="6"/>
        <v>1.148183204933413E-2</v>
      </c>
    </row>
    <row r="86" spans="1:10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0.10435405455202865</v>
      </c>
      <c r="J86" s="2">
        <f t="shared" si="6"/>
        <v>1.1989617866337843E-2</v>
      </c>
    </row>
    <row r="87" spans="1:10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0.10788273759051765</v>
      </c>
      <c r="J87" s="2">
        <f t="shared" si="6"/>
        <v>1.2514247866712567E-2</v>
      </c>
    </row>
    <row r="88" spans="1:10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0.11143246724678528</v>
      </c>
      <c r="J88" s="2">
        <f t="shared" si="6"/>
        <v>1.3055940888343781E-2</v>
      </c>
    </row>
    <row r="89" spans="1:10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0.11497734851948635</v>
      </c>
      <c r="J89" s="2">
        <f t="shared" si="6"/>
        <v>1.3614719558059728E-2</v>
      </c>
    </row>
    <row r="90" spans="1:10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0.11853114078028044</v>
      </c>
      <c r="J90" s="2">
        <f t="shared" si="6"/>
        <v>1.419045929056063E-2</v>
      </c>
    </row>
    <row r="91" spans="1:10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0.12211492123721122</v>
      </c>
      <c r="J91" s="2">
        <f t="shared" si="6"/>
        <v>1.4783114361422239E-2</v>
      </c>
    </row>
    <row r="92" spans="1:10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0.12574048616941072</v>
      </c>
      <c r="J92" s="2">
        <f t="shared" si="6"/>
        <v>1.5392759024476722E-2</v>
      </c>
    </row>
    <row r="93" spans="1:10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0.12943185856502046</v>
      </c>
      <c r="J93" s="2">
        <f t="shared" si="6"/>
        <v>1.6019534114659947E-2</v>
      </c>
    </row>
    <row r="94" spans="1:10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0.13320446087376167</v>
      </c>
      <c r="J94" s="2">
        <f t="shared" si="6"/>
        <v>1.6663716117537995E-2</v>
      </c>
    </row>
    <row r="95" spans="1:10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0.13703316024615658</v>
      </c>
      <c r="J95" s="2">
        <f t="shared" si="6"/>
        <v>1.7325667547753346E-2</v>
      </c>
    </row>
    <row r="96" spans="1:10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0.14092717648852005</v>
      </c>
      <c r="J96" s="2">
        <f t="shared" si="6"/>
        <v>1.8005606106280277E-2</v>
      </c>
    </row>
    <row r="97" spans="1:10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0.14491019251513332</v>
      </c>
      <c r="J97" s="2">
        <f t="shared" si="6"/>
        <v>1.8703800626051398E-2</v>
      </c>
    </row>
    <row r="98" spans="1:10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0.14898432390557681</v>
      </c>
      <c r="J98" s="2">
        <f t="shared" si="6"/>
        <v>1.9420652931981384E-2</v>
      </c>
    </row>
    <row r="99" spans="1:10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0.15314451616312047</v>
      </c>
      <c r="J99" s="2">
        <f t="shared" si="6"/>
        <v>2.0156574583111406E-2</v>
      </c>
    </row>
    <row r="100" spans="1:10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0.15739740455844098</v>
      </c>
      <c r="J100" s="2">
        <f t="shared" si="6"/>
        <v>2.0911946091285858E-2</v>
      </c>
    </row>
    <row r="101" spans="1:10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0.16173376619987798</v>
      </c>
      <c r="J101" s="2">
        <f t="shared" si="6"/>
        <v>2.1687183495379299E-2</v>
      </c>
    </row>
    <row r="102" spans="1:10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0.1660877613245777</v>
      </c>
      <c r="J102" s="2">
        <f t="shared" si="6"/>
        <v>2.248264808514085E-2</v>
      </c>
    </row>
    <row r="103" spans="1:10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0.17048028900027593</v>
      </c>
      <c r="J103" s="2">
        <f t="shared" si="6"/>
        <v>2.329832512834085E-2</v>
      </c>
    </row>
    <row r="104" spans="1:10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0.17494983710347128</v>
      </c>
      <c r="J104" s="2">
        <f t="shared" si="6"/>
        <v>2.4134318683133441E-2</v>
      </c>
    </row>
    <row r="105" spans="1:10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0.17951041541613677</v>
      </c>
      <c r="J105" s="2">
        <f t="shared" si="6"/>
        <v>2.4990950827760958E-2</v>
      </c>
    </row>
    <row r="106" spans="1:10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0.18414108300464452</v>
      </c>
      <c r="J106" s="2">
        <f t="shared" si="6"/>
        <v>2.5868621386622933E-2</v>
      </c>
    </row>
    <row r="107" spans="1:10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0.18889266811390187</v>
      </c>
      <c r="J107" s="2">
        <f t="shared" si="6"/>
        <v>2.6767608968613296E-2</v>
      </c>
    </row>
    <row r="108" spans="1:10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0.1937914032063256</v>
      </c>
      <c r="J108" s="2">
        <f t="shared" si="6"/>
        <v>2.7688479304558533E-2</v>
      </c>
    </row>
    <row r="109" spans="1:10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0.1988325776125166</v>
      </c>
      <c r="J109" s="2">
        <f t="shared" si="6"/>
        <v>2.863194391232057E-2</v>
      </c>
    </row>
    <row r="110" spans="1:10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0.20401728066496838</v>
      </c>
      <c r="J110" s="2">
        <f t="shared" si="6"/>
        <v>2.9598683511737684E-2</v>
      </c>
    </row>
    <row r="111" spans="1:10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0.20934098146031638</v>
      </c>
      <c r="J111" s="2">
        <f t="shared" si="6"/>
        <v>3.0589381143568035E-2</v>
      </c>
    </row>
    <row r="112" spans="1:10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0.21484038103639477</v>
      </c>
      <c r="J112" s="2">
        <f t="shared" si="6"/>
        <v>3.1604690233367164E-2</v>
      </c>
    </row>
    <row r="113" spans="1:10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0.2205370665203705</v>
      </c>
      <c r="J113" s="2">
        <f t="shared" si="6"/>
        <v>3.264546895712836E-2</v>
      </c>
    </row>
    <row r="114" spans="1:10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0.22644013440935773</v>
      </c>
      <c r="J114" s="2">
        <f t="shared" si="6"/>
        <v>3.3712693231287574E-2</v>
      </c>
    </row>
    <row r="115" spans="1:10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0.23254958704381287</v>
      </c>
      <c r="J115" s="2">
        <f t="shared" si="6"/>
        <v>3.4807385097179011E-2</v>
      </c>
    </row>
    <row r="116" spans="1:10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0.2388824858611733</v>
      </c>
      <c r="J116" s="2">
        <f t="shared" si="6"/>
        <v>3.5930560804235893E-2</v>
      </c>
    </row>
    <row r="117" spans="1:10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0.24545203812044405</v>
      </c>
      <c r="J117" s="2">
        <f t="shared" si="6"/>
        <v>3.7083327738559296E-2</v>
      </c>
    </row>
    <row r="118" spans="1:10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0.25224336625149141</v>
      </c>
      <c r="J118" s="2">
        <f t="shared" si="6"/>
        <v>3.8266862013528399E-2</v>
      </c>
    </row>
    <row r="119" spans="1:10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0.25926793938231257</v>
      </c>
      <c r="J119" s="2">
        <f t="shared" si="6"/>
        <v>3.9482248557600026E-2</v>
      </c>
    </row>
    <row r="120" spans="1:10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0.26654663752685981</v>
      </c>
      <c r="J120" s="2">
        <f t="shared" si="6"/>
        <v>4.0730631281484395E-2</v>
      </c>
    </row>
    <row r="121" spans="1:10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0.27410215960406986</v>
      </c>
      <c r="J121" s="2">
        <f t="shared" si="6"/>
        <v>4.2013266196958124E-2</v>
      </c>
    </row>
    <row r="122" spans="1:10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0.28194817735994482</v>
      </c>
      <c r="J122" s="2">
        <f t="shared" si="6"/>
        <v>4.3331531111510516E-2</v>
      </c>
    </row>
    <row r="123" spans="1:10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0.2901031617365426</v>
      </c>
      <c r="J123" s="2">
        <f t="shared" si="6"/>
        <v>4.4686873662201622E-2</v>
      </c>
    </row>
    <row r="124" spans="1:10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0.29857045079926764</v>
      </c>
      <c r="J124" s="2">
        <f t="shared" si="6"/>
        <v>4.6080838178463882E-2</v>
      </c>
    </row>
    <row r="125" spans="1:10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0.30737060497598873</v>
      </c>
      <c r="J125" s="2">
        <f t="shared" si="6"/>
        <v>4.7514979178150049E-2</v>
      </c>
    </row>
    <row r="126" spans="1:10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0.31653259496973318</v>
      </c>
      <c r="J126" s="2">
        <f t="shared" si="6"/>
        <v>4.8990959132681776E-2</v>
      </c>
    </row>
    <row r="127" spans="1:10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0.32609749087343792</v>
      </c>
      <c r="J127" s="2">
        <f t="shared" si="6"/>
        <v>5.0510595624236231E-2</v>
      </c>
    </row>
    <row r="128" spans="1:10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0.33607280459443384</v>
      </c>
      <c r="J128" s="2">
        <f t="shared" si="6"/>
        <v>5.2075929189251698E-2</v>
      </c>
    </row>
    <row r="129" spans="1:10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0.34646902027113224</v>
      </c>
      <c r="J129" s="2">
        <f t="shared" si="6"/>
        <v>5.3689031441553133E-2</v>
      </c>
    </row>
    <row r="130" spans="1:10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0.35731345961858157</v>
      </c>
      <c r="J130" s="2">
        <f t="shared" si="6"/>
        <v>5.5352021778105144E-2</v>
      </c>
    </row>
    <row r="131" spans="1:10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0.36857352302183999</v>
      </c>
      <c r="J131" s="2">
        <f t="shared" si="6"/>
        <v>5.7067162745039049E-2</v>
      </c>
    </row>
    <row r="132" spans="1:10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0.38021163124736207</v>
      </c>
      <c r="J132" s="2">
        <f t="shared" si="6"/>
        <v>5.8836518871411281E-2</v>
      </c>
    </row>
    <row r="133" spans="1:10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0.39226620905421927</v>
      </c>
      <c r="J133" s="2">
        <f t="shared" si="6"/>
        <v>6.0661929509706683E-2</v>
      </c>
    </row>
    <row r="134" spans="1:10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0.40474503691664143</v>
      </c>
      <c r="J134" s="2">
        <f t="shared" si="6"/>
        <v>6.2545441817519518E-2</v>
      </c>
    </row>
    <row r="135" spans="1:10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0.41763032191798866</v>
      </c>
      <c r="J135" s="2">
        <f t="shared" ref="J135:J198" si="10">J134+J$3*(I134-J134)</f>
        <v>6.4489135517682525E-2</v>
      </c>
    </row>
    <row r="136" spans="1:10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0.43095938200778527</v>
      </c>
      <c r="J136" s="2">
        <f t="shared" si="10"/>
        <v>6.6494977456436261E-2</v>
      </c>
    </row>
    <row r="137" spans="1:10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0.44468453742751823</v>
      </c>
      <c r="J137" s="2">
        <f t="shared" si="10"/>
        <v>6.8565135274287925E-2</v>
      </c>
    </row>
    <row r="138" spans="1:10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0.45873651746581345</v>
      </c>
      <c r="J138" s="2">
        <f t="shared" si="10"/>
        <v>7.0701493478518271E-2</v>
      </c>
    </row>
    <row r="139" spans="1:10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0.47308246752146244</v>
      </c>
      <c r="J139" s="2">
        <f t="shared" si="10"/>
        <v>7.2905532414766105E-2</v>
      </c>
    </row>
    <row r="140" spans="1:10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0.48769671709739976</v>
      </c>
      <c r="J140" s="2">
        <f t="shared" si="10"/>
        <v>7.5178537406172141E-2</v>
      </c>
    </row>
    <row r="141" spans="1:10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0.50260372260552422</v>
      </c>
      <c r="J141" s="2">
        <f t="shared" si="10"/>
        <v>7.7521640666818312E-2</v>
      </c>
    </row>
    <row r="142" spans="1:10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0.51781717901937907</v>
      </c>
      <c r="J142" s="2">
        <f t="shared" si="10"/>
        <v>7.9936106892230158E-2</v>
      </c>
    </row>
    <row r="143" spans="1:10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0.53335109356462695</v>
      </c>
      <c r="J143" s="2">
        <f t="shared" si="10"/>
        <v>8.2423271381912369E-2</v>
      </c>
    </row>
    <row r="144" spans="1:10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0.54921252291016842</v>
      </c>
      <c r="J144" s="2">
        <f t="shared" si="10"/>
        <v>8.4984541411910183E-2</v>
      </c>
    </row>
    <row r="145" spans="1:10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0.56542309979629524</v>
      </c>
      <c r="J145" s="2">
        <f t="shared" si="10"/>
        <v>8.7621356346820292E-2</v>
      </c>
    </row>
    <row r="146" spans="1:10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0.58198053962297513</v>
      </c>
      <c r="J146" s="2">
        <f t="shared" si="10"/>
        <v>9.0335270249613311E-2</v>
      </c>
    </row>
    <row r="147" spans="1:10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0.59886970290918362</v>
      </c>
      <c r="J147" s="2">
        <f t="shared" si="10"/>
        <v>9.3127815379654005E-2</v>
      </c>
    </row>
    <row r="148" spans="1:10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0.61608259274537447</v>
      </c>
      <c r="J148" s="2">
        <f t="shared" si="10"/>
        <v>9.6000429300821727E-2</v>
      </c>
    </row>
    <row r="149" spans="1:10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0.63357785893029961</v>
      </c>
      <c r="J149" s="2">
        <f t="shared" si="10"/>
        <v>9.8954495989186791E-2</v>
      </c>
    </row>
    <row r="150" spans="1:10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0.65133050995055364</v>
      </c>
      <c r="J150" s="2">
        <f t="shared" si="10"/>
        <v>0.10199115669069231</v>
      </c>
    </row>
    <row r="151" spans="1:10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0.66934390572121449</v>
      </c>
      <c r="J151" s="2">
        <f t="shared" si="10"/>
        <v>0.10511140421720833</v>
      </c>
    </row>
    <row r="152" spans="1:10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0.68762598846179779</v>
      </c>
      <c r="J152" s="2">
        <f t="shared" si="10"/>
        <v>0.10831624482575108</v>
      </c>
    </row>
    <row r="153" spans="1:10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0.70618100247113536</v>
      </c>
      <c r="J153" s="2">
        <f t="shared" si="10"/>
        <v>0.11160672416960384</v>
      </c>
    </row>
    <row r="154" spans="1:10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0.72500899117246786</v>
      </c>
      <c r="J154" s="2">
        <f t="shared" si="10"/>
        <v>0.11498390607035654</v>
      </c>
    </row>
    <row r="155" spans="1:10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0.74407926743636887</v>
      </c>
      <c r="J155" s="2">
        <f t="shared" si="10"/>
        <v>0.11844884855373652</v>
      </c>
    </row>
    <row r="156" spans="1:10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0.76335772685875258</v>
      </c>
      <c r="J156" s="2">
        <f t="shared" si="10"/>
        <v>0.12200242933298988</v>
      </c>
    </row>
    <row r="157" spans="1:10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0.78286123490522375</v>
      </c>
      <c r="J157" s="2">
        <f t="shared" si="10"/>
        <v>0.12564532742293621</v>
      </c>
    </row>
    <row r="158" spans="1:10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0.80260404219969861</v>
      </c>
      <c r="J158" s="2">
        <f t="shared" si="10"/>
        <v>0.12937831377743561</v>
      </c>
    </row>
    <row r="159" spans="1:10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0.82257663700248562</v>
      </c>
      <c r="J159" s="2">
        <f t="shared" si="10"/>
        <v>0.13320223591487407</v>
      </c>
    </row>
    <row r="160" spans="1:10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0.84284562133624152</v>
      </c>
      <c r="J160" s="2">
        <f t="shared" si="10"/>
        <v>0.13711788251305171</v>
      </c>
    </row>
    <row r="161" spans="1:14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0.86346345313218775</v>
      </c>
      <c r="J161" s="2">
        <f t="shared" si="10"/>
        <v>0.14112641606956744</v>
      </c>
    </row>
    <row r="162" spans="1:14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0.8844600158147744</v>
      </c>
      <c r="J162" s="2">
        <f t="shared" si="10"/>
        <v>0.14522929044008312</v>
      </c>
    </row>
    <row r="163" spans="1:14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0.90585405086635418</v>
      </c>
      <c r="J163" s="2">
        <f t="shared" si="10"/>
        <v>0.14942812096021135</v>
      </c>
    </row>
    <row r="164" spans="1:14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0.92764785213815693</v>
      </c>
      <c r="J164" s="2">
        <f t="shared" si="10"/>
        <v>0.15372462024207825</v>
      </c>
    </row>
    <row r="165" spans="1:14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0.94984646593079902</v>
      </c>
      <c r="J165" s="4">
        <f t="shared" si="10"/>
        <v>0.15812050419924797</v>
      </c>
      <c r="K165" s="4"/>
      <c r="L165" s="4"/>
      <c r="M165" s="4"/>
      <c r="N165" s="4"/>
    </row>
    <row r="166" spans="1:14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0.9724116233189839</v>
      </c>
      <c r="J166" s="4">
        <f t="shared" si="10"/>
        <v>0.16261750766188318</v>
      </c>
      <c r="K166" s="4"/>
      <c r="L166" s="4"/>
      <c r="M166" s="4"/>
      <c r="N166" s="4"/>
    </row>
    <row r="167" spans="1:14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0.99529604093976187</v>
      </c>
      <c r="J167" s="4">
        <f t="shared" si="10"/>
        <v>0.16721713823881551</v>
      </c>
      <c r="K167" s="4"/>
      <c r="L167" s="4"/>
      <c r="M167" s="4"/>
      <c r="N167" s="4"/>
    </row>
    <row r="168" spans="1:14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1.0185142501321358</v>
      </c>
      <c r="J168" s="4">
        <f t="shared" si="10"/>
        <v>0.17192062640615688</v>
      </c>
      <c r="K168" s="4"/>
      <c r="L168" s="4"/>
      <c r="M168" s="4"/>
      <c r="N168" s="4"/>
    </row>
    <row r="169" spans="1:14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1.0420810202331925</v>
      </c>
      <c r="J169" s="4">
        <f t="shared" si="10"/>
        <v>0.17672927818892045</v>
      </c>
      <c r="K169" s="4"/>
      <c r="L169" s="4"/>
      <c r="M169" s="4"/>
      <c r="N169" s="4"/>
    </row>
    <row r="170" spans="1:14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1.0660091322431093</v>
      </c>
      <c r="J170" s="4">
        <f t="shared" si="10"/>
        <v>0.18164447608373191</v>
      </c>
      <c r="K170" s="4"/>
      <c r="L170" s="4"/>
      <c r="M170" s="4"/>
      <c r="N170" s="4"/>
    </row>
    <row r="171" spans="1:14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1.0903097752409501</v>
      </c>
      <c r="J171" s="4">
        <f t="shared" si="10"/>
        <v>0.18666766733071719</v>
      </c>
      <c r="K171" s="4"/>
      <c r="L171" s="4"/>
      <c r="M171" s="4"/>
      <c r="N171" s="4"/>
    </row>
    <row r="172" spans="1:14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1.1149927956782937</v>
      </c>
      <c r="J172" s="4">
        <f t="shared" si="10"/>
        <v>0.1918003545036473</v>
      </c>
      <c r="K172" s="4"/>
      <c r="L172" s="4"/>
      <c r="M172" s="4"/>
      <c r="N172" s="4"/>
    </row>
    <row r="173" spans="1:14">
      <c r="A173" s="4">
        <f t="shared" si="12"/>
        <v>2017</v>
      </c>
      <c r="G173" s="4">
        <f>carbondioxide!L273</f>
        <v>394.40546104394571</v>
      </c>
      <c r="H173" s="4">
        <f t="shared" si="9"/>
        <v>1.929254787131006</v>
      </c>
      <c r="I173" s="4">
        <f t="shared" si="11"/>
        <v>1.1395683790282751</v>
      </c>
      <c r="J173" s="4">
        <f t="shared" si="10"/>
        <v>0.1970440875695193</v>
      </c>
      <c r="K173" s="4"/>
      <c r="L173" s="4"/>
      <c r="M173" s="4"/>
      <c r="N173" s="4"/>
    </row>
    <row r="174" spans="1:14">
      <c r="A174" s="4">
        <f t="shared" si="12"/>
        <v>2018</v>
      </c>
      <c r="G174" s="4">
        <f>carbondioxide!L274</f>
        <v>396.07395043723386</v>
      </c>
      <c r="H174" s="4">
        <f t="shared" si="9"/>
        <v>1.9518396422980331</v>
      </c>
      <c r="I174" s="4">
        <f t="shared" si="11"/>
        <v>1.1640737599491771</v>
      </c>
      <c r="J174" s="4">
        <f t="shared" si="10"/>
        <v>0.20239762554500504</v>
      </c>
      <c r="K174" s="4"/>
      <c r="L174" s="4"/>
      <c r="M174" s="4"/>
      <c r="N174" s="4"/>
    </row>
    <row r="175" spans="1:14">
      <c r="A175" s="4">
        <f t="shared" si="12"/>
        <v>2019</v>
      </c>
      <c r="G175" s="4">
        <f>carbondioxide!L275</f>
        <v>397.82775037870431</v>
      </c>
      <c r="H175" s="4">
        <f t="shared" si="9"/>
        <v>1.975476938805256</v>
      </c>
      <c r="I175" s="4">
        <f t="shared" si="11"/>
        <v>1.1885447583089601</v>
      </c>
      <c r="J175" s="4">
        <f t="shared" si="10"/>
        <v>0.20785994598842072</v>
      </c>
      <c r="K175" s="4"/>
      <c r="L175" s="4"/>
      <c r="M175" s="4"/>
      <c r="N175" s="4"/>
    </row>
    <row r="176" spans="1:14">
      <c r="A176" s="4">
        <f t="shared" si="12"/>
        <v>2020</v>
      </c>
      <c r="G176" s="4">
        <f>carbondioxide!L276</f>
        <v>399.65532724915766</v>
      </c>
      <c r="H176" s="4">
        <f t="shared" si="9"/>
        <v>1.9999979691514416</v>
      </c>
      <c r="I176" s="4">
        <f t="shared" si="11"/>
        <v>1.21301076416953</v>
      </c>
      <c r="J176" s="4">
        <f t="shared" si="10"/>
        <v>0.21343023572240138</v>
      </c>
      <c r="K176" s="4"/>
      <c r="L176" s="4"/>
      <c r="M176" s="4"/>
      <c r="N176" s="4"/>
    </row>
    <row r="177" spans="1:14">
      <c r="A177" s="4">
        <f t="shared" si="12"/>
        <v>2021</v>
      </c>
      <c r="G177" s="4">
        <f>carbondioxide!L277</f>
        <v>401.54934080898084</v>
      </c>
      <c r="H177" s="4">
        <f t="shared" si="9"/>
        <v>2.0252923585239322</v>
      </c>
      <c r="I177" s="4">
        <f t="shared" si="11"/>
        <v>1.2374967634989191</v>
      </c>
      <c r="J177" s="4">
        <f t="shared" si="10"/>
        <v>0.21910785312398107</v>
      </c>
      <c r="K177" s="4"/>
      <c r="L177" s="4"/>
      <c r="M177" s="4"/>
      <c r="N177" s="4"/>
    </row>
    <row r="178" spans="1:14">
      <c r="A178" s="4">
        <f t="shared" si="12"/>
        <v>2022</v>
      </c>
      <c r="G178" s="4">
        <f>carbondioxide!L278</f>
        <v>403.504991250731</v>
      </c>
      <c r="H178" s="4">
        <f t="shared" si="9"/>
        <v>2.0512850152360906</v>
      </c>
      <c r="I178" s="4">
        <f t="shared" si="11"/>
        <v>1.2620245807594237</v>
      </c>
      <c r="J178" s="4">
        <f t="shared" si="10"/>
        <v>0.22489230213491071</v>
      </c>
      <c r="K178" s="4"/>
      <c r="L178" s="4"/>
      <c r="M178" s="4"/>
      <c r="N178" s="4"/>
    </row>
    <row r="179" spans="1:14">
      <c r="A179" s="4">
        <f t="shared" si="12"/>
        <v>2023</v>
      </c>
      <c r="G179" s="4">
        <f>carbondioxide!L279</f>
        <v>405.51901792877936</v>
      </c>
      <c r="H179" s="4">
        <f t="shared" si="9"/>
        <v>2.077922209841859</v>
      </c>
      <c r="I179" s="4">
        <f t="shared" si="11"/>
        <v>1.2866136478692036</v>
      </c>
      <c r="J179" s="4">
        <f t="shared" si="10"/>
        <v>0.23078321347749794</v>
      </c>
      <c r="K179" s="4"/>
      <c r="L179" s="4"/>
      <c r="M179" s="4"/>
      <c r="N179" s="4"/>
    </row>
    <row r="180" spans="1:14">
      <c r="A180" s="4">
        <f t="shared" si="12"/>
        <v>2024</v>
      </c>
      <c r="G180" s="4">
        <f>carbondioxide!L280</f>
        <v>407.58909239325362</v>
      </c>
      <c r="H180" s="4">
        <f t="shared" si="9"/>
        <v>2.1051631687543275</v>
      </c>
      <c r="I180" s="4">
        <f t="shared" si="11"/>
        <v>1.3112814865195339</v>
      </c>
      <c r="J180" s="4">
        <f t="shared" si="10"/>
        <v>0.23678033034484283</v>
      </c>
      <c r="K180" s="4"/>
      <c r="L180" s="4"/>
      <c r="M180" s="4"/>
      <c r="N180" s="4"/>
    </row>
    <row r="181" spans="1:14">
      <c r="A181" s="4">
        <f t="shared" si="12"/>
        <v>2025</v>
      </c>
      <c r="G181" s="4">
        <f>carbondioxide!L281</f>
        <v>409.71345057499764</v>
      </c>
      <c r="H181" s="4">
        <f t="shared" si="9"/>
        <v>2.132975004077533</v>
      </c>
      <c r="I181" s="4">
        <f t="shared" si="11"/>
        <v>1.3360440169741701</v>
      </c>
      <c r="J181" s="4">
        <f t="shared" si="10"/>
        <v>0.24288349691191508</v>
      </c>
      <c r="K181" s="4"/>
      <c r="L181" s="4"/>
      <c r="M181" s="4"/>
      <c r="N181" s="4"/>
    </row>
    <row r="182" spans="1:14">
      <c r="A182" s="4">
        <f t="shared" si="12"/>
        <v>2026</v>
      </c>
      <c r="G182" s="4">
        <f>carbondioxide!L282</f>
        <v>411.89067001124846</v>
      </c>
      <c r="H182" s="4">
        <f t="shared" si="9"/>
        <v>2.1613296604326488</v>
      </c>
      <c r="I182" s="4">
        <f t="shared" si="11"/>
        <v>1.3609157617524679</v>
      </c>
      <c r="J182" s="4">
        <f t="shared" si="10"/>
        <v>0.24909264866586869</v>
      </c>
      <c r="K182" s="4"/>
      <c r="L182" s="4"/>
      <c r="M182" s="4"/>
      <c r="N182" s="4"/>
    </row>
    <row r="183" spans="1:14">
      <c r="A183" s="4">
        <f t="shared" si="12"/>
        <v>2027</v>
      </c>
      <c r="G183" s="4">
        <f>carbondioxide!L283</f>
        <v>414.18833026305333</v>
      </c>
      <c r="H183" s="4">
        <f t="shared" si="9"/>
        <v>2.1910907705499905</v>
      </c>
      <c r="I183" s="4">
        <f t="shared" si="11"/>
        <v>1.3859375928117768</v>
      </c>
      <c r="J183" s="4">
        <f t="shared" si="10"/>
        <v>0.25540780394820056</v>
      </c>
      <c r="K183" s="4"/>
      <c r="L183" s="4"/>
      <c r="M183" s="4"/>
      <c r="N183" s="4"/>
    </row>
    <row r="184" spans="1:14">
      <c r="A184" s="4">
        <f t="shared" si="12"/>
        <v>2028</v>
      </c>
      <c r="G184" s="4">
        <f>carbondioxide!L284</f>
        <v>416.53664573599701</v>
      </c>
      <c r="H184" s="4">
        <f t="shared" si="9"/>
        <v>2.2213378959118555</v>
      </c>
      <c r="I184" s="4">
        <f t="shared" si="11"/>
        <v>1.4111204407414497</v>
      </c>
      <c r="J184" s="4">
        <f t="shared" si="10"/>
        <v>0.26182921314894569</v>
      </c>
      <c r="K184" s="4"/>
      <c r="L184" s="4"/>
      <c r="M184" s="4"/>
      <c r="N184" s="4"/>
    </row>
    <row r="185" spans="1:14">
      <c r="A185" s="4">
        <f t="shared" si="12"/>
        <v>2029</v>
      </c>
      <c r="G185" s="4">
        <f>carbondioxide!L285</f>
        <v>418.93085078202694</v>
      </c>
      <c r="H185" s="4">
        <f t="shared" si="9"/>
        <v>2.2520010446602927</v>
      </c>
      <c r="I185" s="4">
        <f t="shared" si="11"/>
        <v>1.436472703181412</v>
      </c>
      <c r="J185" s="4">
        <f t="shared" si="10"/>
        <v>0.26835718732167113</v>
      </c>
      <c r="K185" s="4"/>
      <c r="L185" s="4"/>
      <c r="M185" s="4"/>
      <c r="N185" s="4"/>
    </row>
    <row r="186" spans="1:14">
      <c r="A186" s="4">
        <f t="shared" si="12"/>
        <v>2030</v>
      </c>
      <c r="G186" s="4">
        <f>carbondioxide!L286</f>
        <v>421.37072089289461</v>
      </c>
      <c r="H186" s="4">
        <f t="shared" si="9"/>
        <v>2.2830692759146838</v>
      </c>
      <c r="I186" s="4">
        <f t="shared" si="11"/>
        <v>1.4620021632330729</v>
      </c>
      <c r="J186" s="4">
        <f t="shared" si="10"/>
        <v>0.27499208345175447</v>
      </c>
      <c r="K186" s="4"/>
      <c r="L186" s="4"/>
      <c r="M186" s="4"/>
      <c r="N186" s="4"/>
    </row>
    <row r="187" spans="1:14">
      <c r="A187" s="4">
        <f t="shared" si="12"/>
        <v>2031</v>
      </c>
      <c r="G187" s="4">
        <f>carbondioxide!L287</f>
        <v>423.85577348397726</v>
      </c>
      <c r="H187" s="4">
        <f t="shared" si="9"/>
        <v>2.3145284640950301</v>
      </c>
      <c r="I187" s="4">
        <f t="shared" si="11"/>
        <v>1.4877159111326692</v>
      </c>
      <c r="J187" s="4">
        <f t="shared" si="10"/>
        <v>0.28173430070491234</v>
      </c>
      <c r="K187" s="4"/>
      <c r="L187" s="4"/>
      <c r="M187" s="4"/>
      <c r="N187" s="4"/>
    </row>
    <row r="188" spans="1:14">
      <c r="A188" s="4">
        <f t="shared" si="12"/>
        <v>2032</v>
      </c>
      <c r="G188" s="4">
        <f>carbondioxide!L288</f>
        <v>426.3853699928859</v>
      </c>
      <c r="H188" s="4">
        <f t="shared" si="9"/>
        <v>2.3463626827915847</v>
      </c>
      <c r="I188" s="4">
        <f t="shared" si="11"/>
        <v>1.5136203114702316</v>
      </c>
      <c r="J188" s="4">
        <f t="shared" si="10"/>
        <v>0.288584276252142</v>
      </c>
      <c r="K188" s="4"/>
      <c r="L188" s="4"/>
      <c r="M188" s="4"/>
      <c r="N188" s="4"/>
    </row>
    <row r="189" spans="1:14">
      <c r="A189" s="4">
        <f t="shared" si="12"/>
        <v>2033</v>
      </c>
      <c r="G189" s="4">
        <f>carbondioxide!L289</f>
        <v>428.9587777690964</v>
      </c>
      <c r="H189" s="4">
        <f t="shared" si="9"/>
        <v>2.3785550422762194</v>
      </c>
      <c r="I189" s="4">
        <f t="shared" si="11"/>
        <v>1.5397209974762598</v>
      </c>
      <c r="J189" s="4">
        <f t="shared" si="10"/>
        <v>0.29554248093218077</v>
      </c>
      <c r="K189" s="4"/>
      <c r="L189" s="4"/>
      <c r="M189" s="4"/>
      <c r="N189" s="4"/>
    </row>
    <row r="190" spans="1:14">
      <c r="A190" s="4">
        <f t="shared" si="12"/>
        <v>2034</v>
      </c>
      <c r="G190" s="4">
        <f>carbondioxide!L290</f>
        <v>431.57520784973508</v>
      </c>
      <c r="H190" s="4">
        <f t="shared" si="9"/>
        <v>2.4110882002920562</v>
      </c>
      <c r="I190" s="4">
        <f t="shared" si="11"/>
        <v>1.5660228813325621</v>
      </c>
      <c r="J190" s="4">
        <f t="shared" si="10"/>
        <v>0.30260941490615112</v>
      </c>
      <c r="K190" s="4"/>
      <c r="L190" s="4"/>
      <c r="M190" s="4"/>
      <c r="N190" s="4"/>
    </row>
    <row r="191" spans="1:14">
      <c r="A191" s="4">
        <f t="shared" si="12"/>
        <v>2035</v>
      </c>
      <c r="G191" s="4">
        <f>carbondioxide!L291</f>
        <v>434.23383809218439</v>
      </c>
      <c r="H191" s="4">
        <f t="shared" si="9"/>
        <v>2.4439446749838893</v>
      </c>
      <c r="I191" s="4">
        <f t="shared" si="11"/>
        <v>1.5925301738321991</v>
      </c>
      <c r="J191" s="4">
        <f t="shared" si="10"/>
        <v>0.30978560339545314</v>
      </c>
      <c r="K191" s="4"/>
      <c r="L191" s="4"/>
      <c r="M191" s="4"/>
      <c r="N191" s="4"/>
    </row>
    <row r="192" spans="1:14">
      <c r="A192" s="4">
        <f t="shared" si="12"/>
        <v>2036</v>
      </c>
      <c r="G192" s="4">
        <f>carbondioxide!L292</f>
        <v>436.93382740917809</v>
      </c>
      <c r="H192" s="4">
        <f t="shared" si="9"/>
        <v>2.4771070377954962</v>
      </c>
      <c r="I192" s="4">
        <f t="shared" si="11"/>
        <v>1.6192464093519703</v>
      </c>
      <c r="J192" s="4">
        <f t="shared" si="10"/>
        <v>0.31707159255553385</v>
      </c>
      <c r="K192" s="4"/>
      <c r="L192" s="4"/>
      <c r="M192" s="4"/>
      <c r="N192" s="4"/>
    </row>
    <row r="193" spans="1:14">
      <c r="A193" s="4">
        <f t="shared" si="12"/>
        <v>2037</v>
      </c>
      <c r="G193" s="4">
        <f>carbondioxide!L293</f>
        <v>439.67432459257657</v>
      </c>
      <c r="H193" s="4">
        <f t="shared" si="9"/>
        <v>2.5105580333468409</v>
      </c>
      <c r="I193" s="4">
        <f t="shared" si="11"/>
        <v>1.6461744736948563</v>
      </c>
      <c r="J193" s="4">
        <f t="shared" si="10"/>
        <v>0.32446794551493763</v>
      </c>
      <c r="K193" s="4"/>
      <c r="L193" s="4"/>
      <c r="M193" s="4"/>
      <c r="N193" s="4"/>
    </row>
    <row r="194" spans="1:14">
      <c r="A194" s="4">
        <f t="shared" si="12"/>
        <v>2038</v>
      </c>
      <c r="G194" s="4">
        <f>carbondioxide!L294</f>
        <v>442.45447384146905</v>
      </c>
      <c r="H194" s="4">
        <f t="shared" si="9"/>
        <v>2.5442806547021068</v>
      </c>
      <c r="I194" s="4">
        <f t="shared" si="11"/>
        <v>1.6733166333231986</v>
      </c>
      <c r="J194" s="4">
        <f t="shared" si="10"/>
        <v>0.33197523859499956</v>
      </c>
      <c r="K194" s="4"/>
      <c r="L194" s="4"/>
      <c r="M194" s="4"/>
      <c r="N194" s="4"/>
    </row>
    <row r="195" spans="1:14">
      <c r="A195" s="4">
        <f t="shared" si="12"/>
        <v>2039</v>
      </c>
      <c r="G195" s="4">
        <f>carbondioxide!L295</f>
        <v>445.27341827887824</v>
      </c>
      <c r="H195" s="4">
        <f t="shared" si="9"/>
        <v>2.5782581912095992</v>
      </c>
      <c r="I195" s="4">
        <f t="shared" si="11"/>
        <v>1.7006745650860218</v>
      </c>
      <c r="J195" s="4">
        <f t="shared" si="10"/>
        <v>0.33959405771705575</v>
      </c>
      <c r="K195" s="4"/>
      <c r="L195" s="4"/>
      <c r="M195" s="4"/>
      <c r="N195" s="4"/>
    </row>
    <row r="196" spans="1:14">
      <c r="A196" s="4">
        <f t="shared" si="12"/>
        <v>2040</v>
      </c>
      <c r="G196" s="4">
        <f>carbondioxide!L296</f>
        <v>448.13030223701378</v>
      </c>
      <c r="H196" s="4">
        <f t="shared" si="9"/>
        <v>2.6124742593154515</v>
      </c>
      <c r="I196" s="4">
        <f t="shared" si="11"/>
        <v>1.7282493858966679</v>
      </c>
      <c r="J196" s="4">
        <f t="shared" si="10"/>
        <v>0.34732499499891151</v>
      </c>
      <c r="K196" s="4"/>
      <c r="L196" s="4"/>
      <c r="M196" s="4"/>
      <c r="N196" s="4"/>
    </row>
    <row r="197" spans="1:14">
      <c r="A197" s="4">
        <f t="shared" si="12"/>
        <v>2041</v>
      </c>
      <c r="G197" s="4">
        <f>carbondioxide!L297</f>
        <v>451.02427278504354</v>
      </c>
      <c r="H197" s="4">
        <f t="shared" si="9"/>
        <v>2.6469128226604162</v>
      </c>
      <c r="I197" s="4">
        <f t="shared" si="11"/>
        <v>1.7560416820308515</v>
      </c>
      <c r="J197" s="4">
        <f t="shared" si="10"/>
        <v>0.35516864553921079</v>
      </c>
      <c r="K197" s="4"/>
      <c r="L197" s="4"/>
      <c r="M197" s="4"/>
      <c r="N197" s="4"/>
    </row>
    <row r="198" spans="1:14">
      <c r="A198" s="4">
        <f t="shared" si="12"/>
        <v>2042</v>
      </c>
      <c r="G198" s="4">
        <f>carbondioxide!L298</f>
        <v>453.95448078770289</v>
      </c>
      <c r="H198" s="4">
        <f t="shared" si="9"/>
        <v>2.6815582052980771</v>
      </c>
      <c r="I198" s="4">
        <f t="shared" si="11"/>
        <v>1.7840515378453612</v>
      </c>
      <c r="J198" s="4">
        <f t="shared" si="10"/>
        <v>0.36312560438648334</v>
      </c>
      <c r="K198" s="4"/>
      <c r="L198" s="4"/>
      <c r="M198" s="4"/>
      <c r="N198" s="4"/>
    </row>
    <row r="199" spans="1:14">
      <c r="A199" s="4">
        <f t="shared" si="12"/>
        <v>2043</v>
      </c>
      <c r="G199" s="4">
        <f>carbondioxide!L299</f>
        <v>456.92008167038227</v>
      </c>
      <c r="H199" s="4">
        <f t="shared" ref="H199:H262" si="13">H$3*LN(G199/G$3)</f>
        <v>2.7163951003803728</v>
      </c>
      <c r="I199" s="4">
        <f t="shared" si="11"/>
        <v>1.8122785637970653</v>
      </c>
      <c r="J199" s="4">
        <f t="shared" ref="J199:J262" si="14">J198+J$3*(I198-J198)</f>
        <v>0.37119646368852977</v>
      </c>
      <c r="K199" s="4"/>
      <c r="L199" s="4"/>
      <c r="M199" s="4"/>
      <c r="N199" s="4"/>
    </row>
    <row r="200" spans="1:14">
      <c r="A200" s="4">
        <f t="shared" si="12"/>
        <v>2044</v>
      </c>
      <c r="G200" s="4">
        <f>carbondioxide!L300</f>
        <v>459.92023599792759</v>
      </c>
      <c r="H200" s="4">
        <f t="shared" si="13"/>
        <v>2.751408575754517</v>
      </c>
      <c r="I200" s="4">
        <f t="shared" ref="I200:I263" si="15">I199+I$3*(I$4*H200-I199)+I$5*(J199-I199)</f>
        <v>1.8407219236906831</v>
      </c>
      <c r="J200" s="4">
        <f t="shared" si="14"/>
        <v>0.37938181001714627</v>
      </c>
      <c r="K200" s="4"/>
      <c r="L200" s="4"/>
      <c r="M200" s="4"/>
      <c r="N200" s="4"/>
    </row>
    <row r="201" spans="1:14">
      <c r="A201" s="4">
        <f t="shared" si="12"/>
        <v>2045</v>
      </c>
      <c r="G201" s="4">
        <f>carbondioxide!L301</f>
        <v>462.95410993283519</v>
      </c>
      <c r="H201" s="4">
        <f t="shared" si="13"/>
        <v>2.7865840773699424</v>
      </c>
      <c r="I201" s="4">
        <f t="shared" si="15"/>
        <v>1.8693803611140181</v>
      </c>
      <c r="J201" s="4">
        <f t="shared" si="14"/>
        <v>0.38768222186281198</v>
      </c>
      <c r="K201" s="4"/>
      <c r="L201" s="4"/>
      <c r="M201" s="4"/>
      <c r="N201" s="4"/>
    </row>
    <row r="202" spans="1:14">
      <c r="A202" s="4">
        <f t="shared" si="12"/>
        <v>2046</v>
      </c>
      <c r="G202" s="4">
        <f>carbondioxide!L302</f>
        <v>466.02087561325936</v>
      </c>
      <c r="H202" s="4">
        <f t="shared" si="13"/>
        <v>2.8219074310633907</v>
      </c>
      <c r="I202" s="4">
        <f t="shared" si="15"/>
        <v>1.8982522250383222</v>
      </c>
      <c r="J202" s="4">
        <f t="shared" si="14"/>
        <v>0.39609826729375885</v>
      </c>
      <c r="K202" s="4"/>
      <c r="L202" s="4"/>
      <c r="M202" s="4"/>
      <c r="N202" s="4"/>
    </row>
    <row r="203" spans="1:14">
      <c r="A203" s="4">
        <f t="shared" si="12"/>
        <v>2047</v>
      </c>
      <c r="G203" s="4">
        <f>carbondioxide!L303</f>
        <v>469.11971147587315</v>
      </c>
      <c r="H203" s="4">
        <f t="shared" si="13"/>
        <v>2.8573648430895804</v>
      </c>
      <c r="I203" s="4">
        <f t="shared" si="15"/>
        <v>1.9273354945735686</v>
      </c>
      <c r="J203" s="4">
        <f t="shared" si="14"/>
        <v>0.40463050177374799</v>
      </c>
      <c r="K203" s="4"/>
      <c r="L203" s="4"/>
      <c r="M203" s="4"/>
      <c r="N203" s="4"/>
    </row>
    <row r="204" spans="1:14">
      <c r="A204" s="4">
        <f t="shared" si="12"/>
        <v>2048</v>
      </c>
      <c r="G204" s="4">
        <f>carbondioxide!L304</f>
        <v>472.24980253924616</v>
      </c>
      <c r="H204" s="4">
        <f t="shared" si="13"/>
        <v>2.8929428996424367</v>
      </c>
      <c r="I204" s="4">
        <f t="shared" si="15"/>
        <v>1.9566278028763184</v>
      </c>
      <c r="J204" s="4">
        <f t="shared" si="14"/>
        <v>0.41327946613285099</v>
      </c>
      <c r="K204" s="4"/>
      <c r="L204" s="4"/>
      <c r="M204" s="4"/>
      <c r="N204" s="4"/>
    </row>
    <row r="205" spans="1:14">
      <c r="A205" s="4">
        <f t="shared" si="12"/>
        <v>2049</v>
      </c>
      <c r="G205" s="4">
        <f>carbondioxide!L305</f>
        <v>475.41034065766758</v>
      </c>
      <c r="H205" s="4">
        <f t="shared" si="13"/>
        <v>2.9286285655367119</v>
      </c>
      <c r="I205" s="4">
        <f t="shared" si="15"/>
        <v>1.9861264602131745</v>
      </c>
      <c r="J205" s="4">
        <f t="shared" si="14"/>
        <v>0.42204568468555387</v>
      </c>
      <c r="K205" s="4"/>
      <c r="L205" s="4"/>
      <c r="M205" s="4"/>
      <c r="N205" s="4"/>
    </row>
    <row r="206" spans="1:14">
      <c r="A206" s="4">
        <f t="shared" si="12"/>
        <v>2050</v>
      </c>
      <c r="G206" s="4">
        <f>carbondioxide!L306</f>
        <v>478.60052475181976</v>
      </c>
      <c r="H206" s="4">
        <f t="shared" si="13"/>
        <v>2.9644091821732026</v>
      </c>
      <c r="I206" s="4">
        <f t="shared" si="15"/>
        <v>2.0158284761865031</v>
      </c>
      <c r="J206" s="4">
        <f t="shared" si="14"/>
        <v>0.43092966349055073</v>
      </c>
      <c r="K206" s="4"/>
      <c r="L206" s="4"/>
      <c r="M206" s="4"/>
      <c r="N206" s="4"/>
    </row>
    <row r="207" spans="1:14">
      <c r="A207" s="4">
        <f t="shared" si="12"/>
        <v>2051</v>
      </c>
      <c r="G207" s="4">
        <f>carbondioxide!L307</f>
        <v>481.81956102053414</v>
      </c>
      <c r="H207" s="4">
        <f t="shared" si="13"/>
        <v>3.0002724648814305</v>
      </c>
      <c r="I207" s="4">
        <f t="shared" si="15"/>
        <v>2.045730581131759</v>
      </c>
      <c r="J207" s="4">
        <f t="shared" si="14"/>
        <v>0.43993188874666372</v>
      </c>
      <c r="K207" s="4"/>
      <c r="L207" s="4"/>
      <c r="M207" s="4"/>
      <c r="N207" s="4"/>
    </row>
    <row r="208" spans="1:14">
      <c r="A208" s="4">
        <f t="shared" si="12"/>
        <v>2052</v>
      </c>
      <c r="G208" s="4">
        <f>carbondioxide!L308</f>
        <v>485.0666631365022</v>
      </c>
      <c r="H208" s="4">
        <f t="shared" si="13"/>
        <v>3.0362064997147504</v>
      </c>
      <c r="I208" s="4">
        <f t="shared" si="15"/>
        <v>2.0758292466977282</v>
      </c>
      <c r="J208" s="4">
        <f t="shared" si="14"/>
        <v>0.44905282531941104</v>
      </c>
      <c r="K208" s="4"/>
      <c r="L208" s="4"/>
      <c r="M208" s="4"/>
      <c r="N208" s="4"/>
    </row>
    <row r="209" spans="1:14">
      <c r="A209" s="4">
        <f t="shared" si="12"/>
        <v>2053</v>
      </c>
      <c r="G209" s="4">
        <f>carbondioxide!L309</f>
        <v>488.34105242796238</v>
      </c>
      <c r="H209" s="4">
        <f t="shared" si="13"/>
        <v>3.0721997397603222</v>
      </c>
      <c r="I209" s="4">
        <f t="shared" si="15"/>
        <v>2.1061207056225282</v>
      </c>
      <c r="J209" s="4">
        <f t="shared" si="14"/>
        <v>0.45829291539283989</v>
      </c>
      <c r="K209" s="4"/>
      <c r="L209" s="4"/>
      <c r="M209" s="4"/>
      <c r="N209" s="4"/>
    </row>
    <row r="210" spans="1:14">
      <c r="A210" s="4">
        <f t="shared" si="12"/>
        <v>2054</v>
      </c>
      <c r="G210" s="4">
        <f>carbondioxide!L310</f>
        <v>491.64195804783287</v>
      </c>
      <c r="H210" s="4">
        <f t="shared" si="13"/>
        <v>3.1082410010177424</v>
      </c>
      <c r="I210" s="4">
        <f t="shared" si="15"/>
        <v>2.1366009707194173</v>
      </c>
      <c r="J210" s="4">
        <f t="shared" si="14"/>
        <v>0.46765257724134451</v>
      </c>
      <c r="K210" s="4"/>
      <c r="L210" s="4"/>
      <c r="M210" s="4"/>
      <c r="N210" s="4"/>
    </row>
    <row r="211" spans="1:14">
      <c r="A211" s="4">
        <f t="shared" si="12"/>
        <v>2055</v>
      </c>
      <c r="G211" s="4">
        <f>carbondioxide!L311</f>
        <v>494.96861713140282</v>
      </c>
      <c r="H211" s="4">
        <f t="shared" si="13"/>
        <v>3.1443194578938609</v>
      </c>
      <c r="I211" s="4">
        <f t="shared" si="15"/>
        <v>2.1672658530874314</v>
      </c>
      <c r="J211" s="4">
        <f t="shared" si="14"/>
        <v>0.47713220411629997</v>
      </c>
      <c r="K211" s="4"/>
      <c r="L211" s="4"/>
      <c r="M211" s="4"/>
      <c r="N211" s="4"/>
    </row>
    <row r="212" spans="1:14">
      <c r="A212" s="4">
        <f t="shared" si="12"/>
        <v>2056</v>
      </c>
      <c r="G212" s="4">
        <f>carbondioxide!L312</f>
        <v>498.3202749434505</v>
      </c>
      <c r="H212" s="4">
        <f t="shared" si="13"/>
        <v>3.1804246383565538</v>
      </c>
      <c r="I212" s="4">
        <f t="shared" si="15"/>
        <v>2.1981109795626712</v>
      </c>
      <c r="J212" s="4">
        <f t="shared" si="14"/>
        <v>0.486732163242456</v>
      </c>
      <c r="K212" s="4"/>
      <c r="L212" s="4"/>
      <c r="M212" s="4"/>
      <c r="N212" s="4"/>
    </row>
    <row r="213" spans="1:14">
      <c r="A213" s="4">
        <f t="shared" si="12"/>
        <v>2057</v>
      </c>
      <c r="G213" s="4">
        <f>carbondioxide!L313</f>
        <v>501.69618501549257</v>
      </c>
      <c r="H213" s="4">
        <f t="shared" si="13"/>
        <v>3.216546418786399</v>
      </c>
      <c r="I213" s="4">
        <f t="shared" si="15"/>
        <v>2.2291318094267036</v>
      </c>
      <c r="J213" s="4">
        <f t="shared" si="14"/>
        <v>0.49645279491915484</v>
      </c>
      <c r="K213" s="4"/>
      <c r="L213" s="4"/>
      <c r="M213" s="4"/>
      <c r="N213" s="4"/>
    </row>
    <row r="214" spans="1:14">
      <c r="A214" s="4">
        <f t="shared" si="12"/>
        <v>2058</v>
      </c>
      <c r="G214" s="4">
        <f>carbondioxide!L314</f>
        <v>505.09560927374389</v>
      </c>
      <c r="H214" s="4">
        <f t="shared" si="13"/>
        <v>3.2526750185620408</v>
      </c>
      <c r="I214" s="4">
        <f t="shared" si="15"/>
        <v>2.2603236503890827</v>
      </c>
      <c r="J214" s="4">
        <f t="shared" si="14"/>
        <v>0.50629441172155776</v>
      </c>
      <c r="K214" s="4"/>
      <c r="L214" s="4"/>
      <c r="M214" s="4"/>
      <c r="N214" s="4"/>
    </row>
    <row r="215" spans="1:14">
      <c r="A215" s="4">
        <f t="shared" si="12"/>
        <v>2059</v>
      </c>
      <c r="G215" s="4">
        <f>carbondioxide!L315</f>
        <v>508.51781815828031</v>
      </c>
      <c r="H215" s="4">
        <f t="shared" si="13"/>
        <v>3.2888009944121936</v>
      </c>
      <c r="I215" s="4">
        <f t="shared" si="15"/>
        <v>2.2916816738614152</v>
      </c>
      <c r="J215" s="4">
        <f t="shared" si="14"/>
        <v>0.51625729779718932</v>
      </c>
      <c r="K215" s="4"/>
      <c r="L215" s="4"/>
      <c r="M215" s="4"/>
      <c r="N215" s="4"/>
    </row>
    <row r="216" spans="1:14">
      <c r="A216" s="4">
        <f t="shared" si="12"/>
        <v>2060</v>
      </c>
      <c r="G216" s="4">
        <f>carbondioxide!L316</f>
        <v>511.96209073382636</v>
      </c>
      <c r="H216" s="4">
        <f t="shared" si="13"/>
        <v>3.3249152345648376</v>
      </c>
      <c r="I216" s="4">
        <f t="shared" si="15"/>
        <v>2.323200929540739</v>
      </c>
      <c r="J216" s="4">
        <f t="shared" si="14"/>
        <v>0.52634170825323412</v>
      </c>
      <c r="K216" s="4"/>
      <c r="L216" s="4"/>
      <c r="M216" s="4"/>
      <c r="N216" s="4"/>
    </row>
    <row r="217" spans="1:14">
      <c r="A217" s="4">
        <f t="shared" si="12"/>
        <v>2061</v>
      </c>
      <c r="G217" s="4">
        <f>carbondioxide!L317</f>
        <v>515.4277147925352</v>
      </c>
      <c r="H217" s="4">
        <f t="shared" si="13"/>
        <v>3.3610089527218472</v>
      </c>
      <c r="I217" s="4">
        <f t="shared" si="15"/>
        <v>2.3548763593202438</v>
      </c>
      <c r="J217" s="4">
        <f t="shared" si="14"/>
        <v>0.53654786863014714</v>
      </c>
      <c r="K217" s="4"/>
      <c r="L217" s="4"/>
      <c r="M217" s="4"/>
      <c r="N217" s="4"/>
    </row>
    <row r="218" spans="1:14">
      <c r="A218" s="4">
        <f t="shared" si="12"/>
        <v>2062</v>
      </c>
      <c r="G218" s="4">
        <f>carbondioxide!L318</f>
        <v>518.91398694908321</v>
      </c>
      <c r="H218" s="4">
        <f t="shared" si="13"/>
        <v>3.3970736818852636</v>
      </c>
      <c r="I218" s="4">
        <f t="shared" si="15"/>
        <v>2.3867028105455419</v>
      </c>
      <c r="J218" s="4">
        <f t="shared" si="14"/>
        <v>0.54687597445726688</v>
      </c>
      <c r="K218" s="4"/>
      <c r="L218" s="4"/>
      <c r="M218" s="4"/>
      <c r="N218" s="4"/>
    </row>
    <row r="219" spans="1:14">
      <c r="A219" s="4">
        <f t="shared" si="12"/>
        <v>2063</v>
      </c>
      <c r="G219" s="4">
        <f>carbondioxide!L319</f>
        <v>522.42021272836564</v>
      </c>
      <c r="H219" s="4">
        <f t="shared" si="13"/>
        <v>3.4331012680594606</v>
      </c>
      <c r="I219" s="4">
        <f t="shared" si="15"/>
        <v>2.4186750486348232</v>
      </c>
      <c r="J219" s="4">
        <f t="shared" si="14"/>
        <v>0.55732619088624824</v>
      </c>
      <c r="K219" s="4"/>
      <c r="L219" s="4"/>
      <c r="M219" s="4"/>
      <c r="N219" s="4"/>
    </row>
    <row r="220" spans="1:14">
      <c r="A220" s="4">
        <f t="shared" si="12"/>
        <v>2064</v>
      </c>
      <c r="G220" s="4">
        <f>carbondioxide!L320</f>
        <v>525.94570664604908</v>
      </c>
      <c r="H220" s="4">
        <f t="shared" si="13"/>
        <v>3.4690838638517012</v>
      </c>
      <c r="I220" s="4">
        <f t="shared" si="15"/>
        <v>2.450787769081296</v>
      </c>
      <c r="J220" s="4">
        <f t="shared" si="14"/>
        <v>0.5678986523982601</v>
      </c>
      <c r="K220" s="4"/>
      <c r="L220" s="4"/>
      <c r="M220" s="4"/>
      <c r="N220" s="4"/>
    </row>
    <row r="221" spans="1:14">
      <c r="A221" s="4">
        <f t="shared" si="12"/>
        <v>2065</v>
      </c>
      <c r="G221" s="4">
        <f>carbondioxide!L321</f>
        <v>529.48979228220969</v>
      </c>
      <c r="H221" s="4">
        <f t="shared" si="13"/>
        <v>3.505013921991857</v>
      </c>
      <c r="I221" s="4">
        <f t="shared" si="15"/>
        <v>2.4830356088563126</v>
      </c>
      <c r="J221" s="4">
        <f t="shared" si="14"/>
        <v>0.57859346258101974</v>
      </c>
      <c r="K221" s="4"/>
      <c r="L221" s="4"/>
      <c r="M221" s="4"/>
      <c r="N221" s="4"/>
    </row>
    <row r="222" spans="1:14">
      <c r="A222" s="4">
        <f t="shared" si="12"/>
        <v>2066</v>
      </c>
      <c r="G222" s="4">
        <f>carbondioxide!L322</f>
        <v>533.05180234826526</v>
      </c>
      <c r="H222" s="4">
        <f t="shared" si="13"/>
        <v>3.5408841887904896</v>
      </c>
      <c r="I222" s="4">
        <f t="shared" si="15"/>
        <v>2.5154131572315515</v>
      </c>
      <c r="J222" s="4">
        <f t="shared" si="14"/>
        <v>0.58941069397186341</v>
      </c>
      <c r="K222" s="4"/>
      <c r="L222" s="4"/>
      <c r="M222" s="4"/>
      <c r="N222" s="4"/>
    </row>
    <row r="223" spans="1:14">
      <c r="A223" s="4">
        <f t="shared" si="12"/>
        <v>2067</v>
      </c>
      <c r="G223" s="4">
        <f>carbondioxide!L323</f>
        <v>536.63107874739319</v>
      </c>
      <c r="H223" s="4">
        <f t="shared" si="13"/>
        <v>3.5766876975530626</v>
      </c>
      <c r="I223" s="4">
        <f t="shared" si="15"/>
        <v>2.547914966038535</v>
      </c>
      <c r="J223" s="4">
        <f t="shared" si="14"/>
        <v>0.60035038796317841</v>
      </c>
      <c r="K223" s="4"/>
      <c r="L223" s="4"/>
      <c r="M223" s="4"/>
      <c r="N223" s="4"/>
    </row>
    <row r="224" spans="1:14">
      <c r="A224" s="4">
        <f t="shared" si="12"/>
        <v>2068</v>
      </c>
      <c r="G224" s="4">
        <f>carbondioxide!L324</f>
        <v>540.2269726286047</v>
      </c>
      <c r="H224" s="4">
        <f t="shared" si="13"/>
        <v>3.6124177619665563</v>
      </c>
      <c r="I224" s="4">
        <f t="shared" si="15"/>
        <v>2.5805355593836441</v>
      </c>
      <c r="J224" s="4">
        <f t="shared" si="14"/>
        <v>0.61141255476664647</v>
      </c>
      <c r="K224" s="4"/>
      <c r="L224" s="4"/>
      <c r="M224" s="4"/>
      <c r="N224" s="4"/>
    </row>
    <row r="225" spans="1:14">
      <c r="A225" s="4">
        <f t="shared" si="12"/>
        <v>2069</v>
      </c>
      <c r="G225" s="4">
        <f>carbondioxide!L325</f>
        <v>543.83884443464103</v>
      </c>
      <c r="H225" s="4">
        <f t="shared" si="13"/>
        <v>3.6480679694735541</v>
      </c>
      <c r="I225" s="4">
        <f t="shared" si="15"/>
        <v>2.6132694428366379</v>
      </c>
      <c r="J225" s="4">
        <f t="shared" si="14"/>
        <v>0.62259717343287102</v>
      </c>
      <c r="K225" s="4"/>
      <c r="L225" s="4"/>
      <c r="M225" s="4"/>
      <c r="N225" s="4"/>
    </row>
    <row r="226" spans="1:14">
      <c r="A226" s="4">
        <f t="shared" si="12"/>
        <v>2070</v>
      </c>
      <c r="G226" s="4">
        <f>carbondioxide!L326</f>
        <v>547.46606394384128</v>
      </c>
      <c r="H226" s="4">
        <f t="shared" si="13"/>
        <v>3.6836321746475851</v>
      </c>
      <c r="I226" s="4">
        <f t="shared" si="15"/>
        <v>2.6461111121104786</v>
      </c>
      <c r="J226" s="4">
        <f t="shared" si="14"/>
        <v>0.63390419192308445</v>
      </c>
      <c r="K226" s="4"/>
      <c r="L226" s="4"/>
      <c r="M226" s="4"/>
      <c r="N226" s="4"/>
    </row>
    <row r="227" spans="1:14">
      <c r="A227" s="4">
        <f t="shared" si="12"/>
        <v>2071</v>
      </c>
      <c r="G227" s="4">
        <f>carbondioxide!L327</f>
        <v>551.10801030612333</v>
      </c>
      <c r="H227" s="4">
        <f t="shared" si="13"/>
        <v>3.719104492582344</v>
      </c>
      <c r="I227" s="4">
        <f t="shared" si="15"/>
        <v>2.6790550612500632</v>
      </c>
      <c r="J227" s="4">
        <f t="shared" si="14"/>
        <v>0.64533352722974879</v>
      </c>
      <c r="K227" s="4"/>
      <c r="L227" s="4"/>
      <c r="M227" s="4"/>
      <c r="N227" s="4"/>
    </row>
    <row r="228" spans="1:14">
      <c r="A228" s="4">
        <f t="shared" si="12"/>
        <v>2072</v>
      </c>
      <c r="G228" s="4">
        <f>carbondioxide!L328</f>
        <v>554.76407207321563</v>
      </c>
      <c r="H228" s="4">
        <f t="shared" si="13"/>
        <v>3.7544792923063732</v>
      </c>
      <c r="I228" s="4">
        <f t="shared" si="15"/>
        <v>2.7120957903472083</v>
      </c>
      <c r="J228" s="4">
        <f t="shared" si="14"/>
        <v>0.6568850655429842</v>
      </c>
      <c r="K228" s="4"/>
      <c r="L228" s="4"/>
      <c r="M228" s="4"/>
      <c r="N228" s="4"/>
    </row>
    <row r="229" spans="1:14">
      <c r="A229" s="4">
        <f t="shared" si="12"/>
        <v>2073</v>
      </c>
      <c r="G229" s="4">
        <f>carbondioxide!L329</f>
        <v>558.43364722326805</v>
      </c>
      <c r="H229" s="4">
        <f t="shared" si="13"/>
        <v>3.7897511902337286</v>
      </c>
      <c r="I229" s="4">
        <f t="shared" si="15"/>
        <v>2.7452278127989644</v>
      </c>
      <c r="J229" s="4">
        <f t="shared" si="14"/>
        <v>0.66855866245987217</v>
      </c>
      <c r="K229" s="4"/>
      <c r="L229" s="4"/>
      <c r="M229" s="4"/>
      <c r="N229" s="4"/>
    </row>
    <row r="230" spans="1:14">
      <c r="A230" s="4">
        <f t="shared" si="12"/>
        <v>2074</v>
      </c>
      <c r="G230" s="4">
        <f>carbondioxide!L330</f>
        <v>562.11614317996873</v>
      </c>
      <c r="H230" s="4">
        <f t="shared" si="13"/>
        <v>3.8249150436602566</v>
      </c>
      <c r="I230" s="4">
        <f t="shared" si="15"/>
        <v>2.7784456621260589</v>
      </c>
      <c r="J230" s="4">
        <f t="shared" si="14"/>
        <v>0.68035414323379817</v>
      </c>
      <c r="K230" s="4"/>
      <c r="L230" s="4"/>
      <c r="M230" s="4"/>
      <c r="N230" s="4"/>
    </row>
    <row r="231" spans="1:14">
      <c r="A231" s="4">
        <f t="shared" si="12"/>
        <v>2075</v>
      </c>
      <c r="G231" s="4">
        <f>carbondioxide!L331</f>
        <v>565.81097682628751</v>
      </c>
      <c r="H231" s="4">
        <f t="shared" si="13"/>
        <v>3.859965944314129</v>
      </c>
      <c r="I231" s="4">
        <f t="shared" si="15"/>
        <v>2.8117438983679519</v>
      </c>
      <c r="J231" s="4">
        <f t="shared" si="14"/>
        <v>0.69227130306110618</v>
      </c>
      <c r="K231" s="4"/>
      <c r="L231" s="4"/>
      <c r="M231" s="4"/>
      <c r="N231" s="4"/>
    </row>
    <row r="232" spans="1:14">
      <c r="A232" s="4">
        <f t="shared" si="12"/>
        <v>2076</v>
      </c>
      <c r="G232" s="4">
        <f>carbondioxide!L332</f>
        <v>569.51757451296908</v>
      </c>
      <c r="H232" s="4">
        <f t="shared" si="13"/>
        <v>3.8948992119685775</v>
      </c>
      <c r="I232" s="4">
        <f t="shared" si="15"/>
        <v>2.8451171140706775</v>
      </c>
      <c r="J232" s="4">
        <f t="shared" si="14"/>
        <v>0.70430990740244903</v>
      </c>
      <c r="K232" s="4"/>
      <c r="L232" s="4"/>
      <c r="M232" s="4"/>
      <c r="N232" s="4"/>
    </row>
    <row r="233" spans="1:14">
      <c r="A233" s="4">
        <f t="shared" si="12"/>
        <v>2077</v>
      </c>
      <c r="G233" s="4">
        <f>carbondioxide!L333</f>
        <v>573.23537206189064</v>
      </c>
      <c r="H233" s="4">
        <f t="shared" si="13"/>
        <v>3.9297103881238704</v>
      </c>
      <c r="I233" s="4">
        <f t="shared" si="15"/>
        <v>2.8785599398833077</v>
      </c>
      <c r="J233" s="4">
        <f t="shared" si="14"/>
        <v>0.71646969233632452</v>
      </c>
      <c r="K233" s="4"/>
      <c r="L233" s="4"/>
      <c r="M233" s="4"/>
      <c r="N233" s="4"/>
    </row>
    <row r="234" spans="1:14">
      <c r="A234" s="4">
        <f t="shared" ref="A234:A297" si="16">1+A233</f>
        <v>2078</v>
      </c>
      <c r="G234" s="4">
        <f>carbondioxide!L334</f>
        <v>576.96381476440456</v>
      </c>
      <c r="H234" s="4">
        <f t="shared" si="13"/>
        <v>3.9643952297649174</v>
      </c>
      <c r="I234" s="4">
        <f t="shared" si="15"/>
        <v>2.9120670497785341</v>
      </c>
      <c r="J234" s="4">
        <f t="shared" si="14"/>
        <v>0.72875036494239143</v>
      </c>
      <c r="K234" s="4"/>
      <c r="L234" s="4"/>
      <c r="M234" s="4"/>
      <c r="N234" s="4"/>
    </row>
    <row r="235" spans="1:14">
      <c r="A235" s="4">
        <f t="shared" si="16"/>
        <v>2079</v>
      </c>
      <c r="G235" s="4">
        <f>carbondioxide!L335</f>
        <v>580.70235737478185</v>
      </c>
      <c r="H235" s="4">
        <f t="shared" si="13"/>
        <v>3.9989497032001964</v>
      </c>
      <c r="I235" s="4">
        <f t="shared" si="15"/>
        <v>2.9456331659125081</v>
      </c>
      <c r="J235" s="4">
        <f t="shared" si="14"/>
        <v>0.74115160371226074</v>
      </c>
      <c r="K235" s="4"/>
      <c r="L235" s="4"/>
      <c r="M235" s="4"/>
      <c r="N235" s="4"/>
    </row>
    <row r="236" spans="1:14">
      <c r="A236" s="4">
        <f t="shared" si="16"/>
        <v>2080</v>
      </c>
      <c r="G236" s="4">
        <f>carbondioxide!L336</f>
        <v>584.45046409887289</v>
      </c>
      <c r="H236" s="4">
        <f t="shared" si="13"/>
        <v>4.0333699779870456</v>
      </c>
      <c r="I236" s="4">
        <f t="shared" si="15"/>
        <v>2.9792530631387235</v>
      </c>
      <c r="J236" s="4">
        <f t="shared" si="14"/>
        <v>0.75367305898555814</v>
      </c>
      <c r="K236" s="4"/>
      <c r="L236" s="4"/>
      <c r="M236" s="4"/>
      <c r="N236" s="4"/>
    </row>
    <row r="237" spans="1:14">
      <c r="A237" s="4">
        <f t="shared" si="16"/>
        <v>2081</v>
      </c>
      <c r="G237" s="4">
        <f>carbondioxide!L337</f>
        <v>588.20760857810467</v>
      </c>
      <c r="H237" s="4">
        <f t="shared" si="13"/>
        <v>4.0676524209478053</v>
      </c>
      <c r="I237" s="4">
        <f t="shared" si="15"/>
        <v>3.0129215731903591</v>
      </c>
      <c r="J237" s="4">
        <f t="shared" si="14"/>
        <v>0.76631435340914811</v>
      </c>
      <c r="K237" s="4"/>
      <c r="L237" s="4"/>
      <c r="M237" s="4"/>
      <c r="N237" s="4"/>
    </row>
    <row r="238" spans="1:14">
      <c r="A238" s="4">
        <f t="shared" si="16"/>
        <v>2082</v>
      </c>
      <c r="G238" s="4">
        <f>carbondioxide!L338</f>
        <v>591.97327386893028</v>
      </c>
      <c r="H238" s="4">
        <f t="shared" si="13"/>
        <v>4.1017935902807068</v>
      </c>
      <c r="I238" s="4">
        <f t="shared" si="15"/>
        <v>3.0466335885451348</v>
      </c>
      <c r="J238" s="4">
        <f t="shared" si="14"/>
        <v>0.77907508241750534</v>
      </c>
      <c r="K238" s="4"/>
      <c r="L238" s="4"/>
      <c r="M238" s="4"/>
      <c r="N238" s="4"/>
    </row>
    <row r="239" spans="1:14">
      <c r="A239" s="4">
        <f t="shared" si="16"/>
        <v>2083</v>
      </c>
      <c r="G239" s="4">
        <f>carbondioxide!L339</f>
        <v>595.74695241785116</v>
      </c>
      <c r="H239" s="4">
        <f t="shared" si="13"/>
        <v>4.1357902297689364</v>
      </c>
      <c r="I239" s="4">
        <f t="shared" si="15"/>
        <v>3.0803840659863475</v>
      </c>
      <c r="J239" s="4">
        <f t="shared" si="14"/>
        <v>0.79195481473231022</v>
      </c>
      <c r="K239" s="4"/>
      <c r="L239" s="4"/>
      <c r="M239" s="4"/>
      <c r="N239" s="4"/>
    </row>
    <row r="240" spans="1:14">
      <c r="A240" s="4">
        <f t="shared" si="16"/>
        <v>2084</v>
      </c>
      <c r="G240" s="4">
        <f>carbondioxide!L340</f>
        <v>599.52814603213096</v>
      </c>
      <c r="H240" s="4">
        <f t="shared" si="13"/>
        <v>4.1696392630908052</v>
      </c>
      <c r="I240" s="4">
        <f t="shared" si="15"/>
        <v>3.1141680298734009</v>
      </c>
      <c r="J240" s="4">
        <f t="shared" si="14"/>
        <v>0.80495309287943317</v>
      </c>
      <c r="K240" s="4"/>
      <c r="L240" s="4"/>
      <c r="M240" s="4"/>
      <c r="N240" s="4"/>
    </row>
    <row r="241" spans="1:14">
      <c r="A241" s="4">
        <f t="shared" si="16"/>
        <v>2085</v>
      </c>
      <c r="G241" s="4">
        <f>carbondioxide!L341</f>
        <v>603.31636584632088</v>
      </c>
      <c r="H241" s="4">
        <f t="shared" si="13"/>
        <v>4.2033377882334975</v>
      </c>
      <c r="I241" s="4">
        <f t="shared" si="15"/>
        <v>3.1479805751347483</v>
      </c>
      <c r="J241" s="4">
        <f t="shared" si="14"/>
        <v>0.81806943372155894</v>
      </c>
      <c r="K241" s="4"/>
      <c r="L241" s="4"/>
      <c r="M241" s="4"/>
      <c r="N241" s="4"/>
    </row>
    <row r="242" spans="1:14">
      <c r="A242" s="4">
        <f t="shared" si="16"/>
        <v>2086</v>
      </c>
      <c r="G242" s="4">
        <f>carbondioxide!L342</f>
        <v>607.11113228471856</v>
      </c>
      <c r="H242" s="4">
        <f t="shared" si="13"/>
        <v>4.2368830720125183</v>
      </c>
      <c r="I242" s="4">
        <f t="shared" si="15"/>
        <v>3.1818168699958065</v>
      </c>
      <c r="J242" s="4">
        <f t="shared" si="14"/>
        <v>0.83130332900478587</v>
      </c>
      <c r="K242" s="4"/>
      <c r="L242" s="4"/>
      <c r="M242" s="4"/>
      <c r="N242" s="4"/>
    </row>
    <row r="243" spans="1:14">
      <c r="A243" s="4">
        <f t="shared" si="16"/>
        <v>2087</v>
      </c>
      <c r="G243" s="4">
        <f>carbondioxide!L343</f>
        <v>610.91197501988449</v>
      </c>
      <c r="H243" s="4">
        <f t="shared" si="13"/>
        <v>4.2702725446985363</v>
      </c>
      <c r="I243" s="4">
        <f t="shared" si="15"/>
        <v>3.2156721584540162</v>
      </c>
      <c r="J243" s="4">
        <f t="shared" si="14"/>
        <v>0.84465424591761484</v>
      </c>
      <c r="K243" s="4"/>
      <c r="L243" s="4"/>
      <c r="M243" s="4"/>
      <c r="N243" s="4"/>
    </row>
    <row r="244" spans="1:14">
      <c r="A244" s="4">
        <f t="shared" si="16"/>
        <v>2088</v>
      </c>
      <c r="G244" s="4">
        <f>carbondioxide!L344</f>
        <v>614.71843292733524</v>
      </c>
      <c r="H244" s="4">
        <f t="shared" si="13"/>
        <v>4.3035037947529622</v>
      </c>
      <c r="I244" s="4">
        <f t="shared" si="15"/>
        <v>3.2495417625128642</v>
      </c>
      <c r="J244" s="4">
        <f t="shared" si="14"/>
        <v>0.85812162766082156</v>
      </c>
      <c r="K244" s="4"/>
      <c r="L244" s="4"/>
      <c r="M244" s="4"/>
      <c r="N244" s="4"/>
    </row>
    <row r="245" spans="1:14">
      <c r="A245" s="4">
        <f t="shared" si="16"/>
        <v>2089</v>
      </c>
      <c r="G245" s="4">
        <f>carbondioxide!L345</f>
        <v>618.53005403654197</v>
      </c>
      <c r="H245" s="4">
        <f t="shared" si="13"/>
        <v>4.3365745636733282</v>
      </c>
      <c r="I245" s="4">
        <f t="shared" si="15"/>
        <v>3.2834210841863016</v>
      </c>
      <c r="J245" s="4">
        <f t="shared" si="14"/>
        <v>0.8717048940267812</v>
      </c>
      <c r="K245" s="4"/>
      <c r="L245" s="4"/>
      <c r="M245" s="4"/>
      <c r="N245" s="4"/>
    </row>
    <row r="246" spans="1:14">
      <c r="A246" s="4">
        <f t="shared" si="16"/>
        <v>2090</v>
      </c>
      <c r="G246" s="4">
        <f>carbondioxide!L346</f>
        <v>622.34639547835604</v>
      </c>
      <c r="H246" s="4">
        <f t="shared" si="13"/>
        <v>4.369482740949211</v>
      </c>
      <c r="I246" s="4">
        <f t="shared" si="15"/>
        <v>3.317305607284637</v>
      </c>
      <c r="J246" s="4">
        <f t="shared" si="14"/>
        <v>0.88540344198688725</v>
      </c>
      <c r="K246" s="4"/>
      <c r="L246" s="4"/>
      <c r="M246" s="4"/>
      <c r="N246" s="4"/>
    </row>
    <row r="247" spans="1:14">
      <c r="A247" s="4">
        <f t="shared" si="16"/>
        <v>2091</v>
      </c>
      <c r="G247" s="4">
        <f>carbondioxide!L347</f>
        <v>626.1670234289877</v>
      </c>
      <c r="H247" s="4">
        <f t="shared" si="13"/>
        <v>4.4022263591291173</v>
      </c>
      <c r="I247" s="4">
        <f t="shared" si="15"/>
        <v>3.3511908989926189</v>
      </c>
      <c r="J247" s="4">
        <f t="shared" si="14"/>
        <v>0.89921664628577846</v>
      </c>
      <c r="K247" s="4"/>
      <c r="L247" s="4"/>
      <c r="M247" s="4"/>
      <c r="N247" s="4"/>
    </row>
    <row r="248" spans="1:14">
      <c r="A248" s="4">
        <f t="shared" si="16"/>
        <v>2092</v>
      </c>
      <c r="G248" s="4">
        <f>carbondioxide!L348</f>
        <v>629.99151305066584</v>
      </c>
      <c r="H248" s="4">
        <f t="shared" si="13"/>
        <v>4.4348035889986317</v>
      </c>
      <c r="I248" s="4">
        <f t="shared" si="15"/>
        <v>3.3850726112500666</v>
      </c>
      <c r="J248" s="4">
        <f t="shared" si="14"/>
        <v>0.91314386004115333</v>
      </c>
      <c r="K248" s="4"/>
      <c r="L248" s="4"/>
      <c r="M248" s="4"/>
      <c r="N248" s="4"/>
    </row>
    <row r="249" spans="1:14">
      <c r="A249" s="4">
        <f t="shared" si="16"/>
        <v>2093</v>
      </c>
      <c r="G249" s="4">
        <f>carbondioxide!L349</f>
        <v>633.81944842910093</v>
      </c>
      <c r="H249" s="4">
        <f t="shared" si="13"/>
        <v>4.4672127348697233</v>
      </c>
      <c r="I249" s="4">
        <f t="shared" si="15"/>
        <v>3.4189464819450563</v>
      </c>
      <c r="J249" s="4">
        <f t="shared" si="14"/>
        <v>0.92718441534801999</v>
      </c>
      <c r="K249" s="4"/>
      <c r="L249" s="4"/>
      <c r="M249" s="4"/>
      <c r="N249" s="4"/>
    </row>
    <row r="250" spans="1:14">
      <c r="A250" s="4">
        <f t="shared" si="16"/>
        <v>2094</v>
      </c>
      <c r="G250" s="4">
        <f>carbondioxide!L350</f>
        <v>637.65042250788042</v>
      </c>
      <c r="H250" s="4">
        <f t="shared" si="13"/>
        <v>4.4994522299810411</v>
      </c>
      <c r="I250" s="4">
        <f t="shared" si="15"/>
        <v>3.4528083359293249</v>
      </c>
      <c r="J250" s="4">
        <f t="shared" si="14"/>
        <v>0.94133762388629116</v>
      </c>
      <c r="K250" s="4"/>
      <c r="L250" s="4"/>
      <c r="M250" s="4"/>
      <c r="N250" s="4"/>
    </row>
    <row r="251" spans="1:14">
      <c r="A251" s="4">
        <f t="shared" si="16"/>
        <v>2095</v>
      </c>
      <c r="G251" s="4">
        <f>carbondioxide!L351</f>
        <v>641.48403701992174</v>
      </c>
      <c r="H251" s="4">
        <f t="shared" si="13"/>
        <v>4.5315206320087587</v>
      </c>
      <c r="I251" s="4">
        <f t="shared" si="15"/>
        <v>3.4866540858652133</v>
      </c>
      <c r="J251" s="4">
        <f t="shared" si="14"/>
        <v>0.95560277753069556</v>
      </c>
      <c r="K251" s="4"/>
      <c r="L251" s="4"/>
      <c r="M251" s="4"/>
      <c r="N251" s="4"/>
    </row>
    <row r="252" spans="1:14">
      <c r="A252" s="4">
        <f t="shared" si="16"/>
        <v>2096</v>
      </c>
      <c r="G252" s="4">
        <f>carbondioxide!L352</f>
        <v>645.31990241610947</v>
      </c>
      <c r="H252" s="4">
        <f t="shared" si="13"/>
        <v>4.5634166186873841</v>
      </c>
      <c r="I252" s="4">
        <f t="shared" si="15"/>
        <v>3.520479732913139</v>
      </c>
      <c r="J252" s="4">
        <f t="shared" si="14"/>
        <v>0.96997914896203563</v>
      </c>
      <c r="K252" s="4"/>
      <c r="L252" s="4"/>
      <c r="M252" s="4"/>
      <c r="N252" s="4"/>
    </row>
    <row r="253" spans="1:14">
      <c r="A253" s="4">
        <f t="shared" si="16"/>
        <v>2097</v>
      </c>
      <c r="G253" s="4">
        <f>carbondioxide!L353</f>
        <v>649.15763779124052</v>
      </c>
      <c r="H253" s="4">
        <f t="shared" si="13"/>
        <v>4.5951389835397567</v>
      </c>
      <c r="I253" s="4">
        <f t="shared" si="15"/>
        <v>3.5542813672682576</v>
      </c>
      <c r="J253" s="4">
        <f t="shared" si="14"/>
        <v>0.98446599227887788</v>
      </c>
      <c r="K253" s="4"/>
      <c r="L253" s="4"/>
      <c r="M253" s="4"/>
      <c r="N253" s="4"/>
    </row>
    <row r="254" spans="1:14">
      <c r="A254" s="4">
        <f t="shared" si="16"/>
        <v>2098</v>
      </c>
      <c r="G254" s="4">
        <f>carbondioxide!L354</f>
        <v>652.99687080740398</v>
      </c>
      <c r="H254" s="4">
        <f t="shared" si="13"/>
        <v>4.6266866317153514</v>
      </c>
      <c r="I254" s="4">
        <f t="shared" si="15"/>
        <v>3.5880551685546584</v>
      </c>
      <c r="J254" s="4">
        <f t="shared" si="14"/>
        <v>0.99906254360881752</v>
      </c>
      <c r="K254" s="4"/>
      <c r="L254" s="4"/>
      <c r="M254" s="4"/>
      <c r="N254" s="4"/>
    </row>
    <row r="255" spans="1:14">
      <c r="A255" s="4">
        <f t="shared" si="16"/>
        <v>2099</v>
      </c>
      <c r="G255" s="4">
        <f>carbondioxide!L355</f>
        <v>656.83723761492024</v>
      </c>
      <c r="H255" s="4">
        <f t="shared" si="13"/>
        <v>4.6580585759358595</v>
      </c>
      <c r="I255" s="4">
        <f t="shared" si="15"/>
        <v>3.6217974060851152</v>
      </c>
      <c r="J255" s="4">
        <f t="shared" si="14"/>
        <v>1.0137680217185099</v>
      </c>
      <c r="K255" s="4"/>
      <c r="L255" s="4"/>
      <c r="M255" s="4"/>
      <c r="N255" s="4"/>
    </row>
    <row r="256" spans="1:14">
      <c r="A256" s="4">
        <f t="shared" si="16"/>
        <v>2100</v>
      </c>
      <c r="G256" s="4">
        <f>carbondioxide!L356</f>
        <v>660.67838277096087</v>
      </c>
      <c r="H256" s="4">
        <f t="shared" si="13"/>
        <v>4.6892539325468769</v>
      </c>
      <c r="I256" s="4">
        <f t="shared" si="15"/>
        <v>3.655504438994122</v>
      </c>
      <c r="J256" s="4">
        <f t="shared" si="14"/>
        <v>1.0285816286217122</v>
      </c>
      <c r="K256" s="4"/>
      <c r="L256" s="4"/>
      <c r="M256" s="4"/>
      <c r="N256" s="4"/>
    </row>
    <row r="257" spans="1:14">
      <c r="A257" s="4">
        <f t="shared" si="16"/>
        <v>2101</v>
      </c>
      <c r="G257" s="4">
        <f>carbondioxide!L357</f>
        <v>664.51995915597308</v>
      </c>
      <c r="H257" s="4">
        <f t="shared" si="13"/>
        <v>4.7202719176744647</v>
      </c>
      <c r="I257" s="4">
        <f t="shared" si="15"/>
        <v>3.689172716251631</v>
      </c>
      <c r="J257" s="4">
        <f t="shared" si="14"/>
        <v>1.0435025501846276</v>
      </c>
      <c r="K257" s="4"/>
      <c r="L257" s="4"/>
      <c r="M257" s="4"/>
      <c r="N257" s="4"/>
    </row>
    <row r="258" spans="1:14">
      <c r="A258" s="4">
        <f t="shared" si="16"/>
        <v>2102</v>
      </c>
      <c r="G258" s="4">
        <f>carbondioxide!L358</f>
        <v>668.36162788803063</v>
      </c>
      <c r="H258" s="4">
        <f t="shared" si="13"/>
        <v>4.7511118434852264</v>
      </c>
      <c r="I258" s="4">
        <f t="shared" si="15"/>
        <v>3.7227987765646184</v>
      </c>
      <c r="J258" s="4">
        <f t="shared" si="14"/>
        <v>1.0585299567278881</v>
      </c>
      <c r="K258" s="4"/>
      <c r="L258" s="4"/>
      <c r="M258" s="4"/>
      <c r="N258" s="4"/>
    </row>
    <row r="259" spans="1:14">
      <c r="A259" s="4">
        <f t="shared" si="16"/>
        <v>2103</v>
      </c>
      <c r="G259" s="4">
        <f>carbondioxide!L359</f>
        <v>672.20305823522767</v>
      </c>
      <c r="H259" s="4">
        <f t="shared" si="13"/>
        <v>4.7817731145484554</v>
      </c>
      <c r="I259" s="4">
        <f t="shared" si="15"/>
        <v>3.7563792481733382</v>
      </c>
      <c r="J259" s="4">
        <f t="shared" si="14"/>
        <v>1.0736630036245607</v>
      </c>
      <c r="K259" s="4"/>
      <c r="L259" s="4"/>
      <c r="M259" s="4"/>
      <c r="N259" s="4"/>
    </row>
    <row r="260" spans="1:14">
      <c r="A260" s="4">
        <f t="shared" si="16"/>
        <v>2104</v>
      </c>
      <c r="G260" s="4">
        <f>carbondioxide!L360</f>
        <v>676.0439275262388</v>
      </c>
      <c r="H260" s="4">
        <f t="shared" si="13"/>
        <v>4.812255224298875</v>
      </c>
      <c r="I260" s="4">
        <f t="shared" si="15"/>
        <v>3.7899108485488142</v>
      </c>
      <c r="J260" s="4">
        <f t="shared" si="14"/>
        <v>1.0889008318935978</v>
      </c>
      <c r="K260" s="4"/>
      <c r="L260" s="4"/>
      <c r="M260" s="4"/>
      <c r="N260" s="4"/>
    </row>
    <row r="261" spans="1:14">
      <c r="A261" s="4">
        <f t="shared" si="16"/>
        <v>2105</v>
      </c>
      <c r="G261" s="4">
        <f>carbondioxide!L361</f>
        <v>679.88392105915773</v>
      </c>
      <c r="H261" s="4">
        <f t="shared" si="13"/>
        <v>4.8425577515983669</v>
      </c>
      <c r="I261" s="4">
        <f t="shared" si="15"/>
        <v>3.823390383997884</v>
      </c>
      <c r="J261" s="4">
        <f t="shared" si="14"/>
        <v>1.1042425687881994</v>
      </c>
      <c r="K261" s="4"/>
      <c r="L261" s="4"/>
      <c r="M261" s="4"/>
      <c r="N261" s="4"/>
    </row>
    <row r="262" spans="1:14">
      <c r="A262" s="4">
        <f t="shared" si="16"/>
        <v>2106</v>
      </c>
      <c r="G262" s="4">
        <f>carbondioxide!L362</f>
        <v>683.72273200873099</v>
      </c>
      <c r="H262" s="4">
        <f t="shared" si="13"/>
        <v>4.8726803573950708</v>
      </c>
      <c r="I262" s="4">
        <f t="shared" si="15"/>
        <v>3.8568147491818228</v>
      </c>
      <c r="J262" s="4">
        <f t="shared" si="14"/>
        <v>1.1196873283785904</v>
      </c>
      <c r="K262" s="4"/>
      <c r="L262" s="4"/>
      <c r="M262" s="4"/>
      <c r="N262" s="4"/>
    </row>
    <row r="263" spans="1:14">
      <c r="A263" s="4">
        <f t="shared" si="16"/>
        <v>2107</v>
      </c>
      <c r="G263" s="4">
        <f>carbondioxide!L363</f>
        <v>687.56006133210053</v>
      </c>
      <c r="H263" s="4">
        <f t="shared" ref="H263:H326" si="17">H$3*LN(G263/G$3)</f>
        <v>4.9026227814781933</v>
      </c>
      <c r="I263" s="4">
        <f t="shared" si="15"/>
        <v>3.8901809265543315</v>
      </c>
      <c r="J263" s="4">
        <f t="shared" ref="J263:J326" si="18">J262+J$3*(I262-J262)</f>
        <v>1.1352342121287529</v>
      </c>
      <c r="K263" s="4"/>
      <c r="L263" s="4"/>
      <c r="M263" s="4"/>
      <c r="N263" s="4"/>
    </row>
    <row r="264" spans="1:14">
      <c r="A264" s="4">
        <f t="shared" si="16"/>
        <v>2108</v>
      </c>
      <c r="G264" s="4">
        <f>carbondioxide!L364</f>
        <v>691.39561767316616</v>
      </c>
      <c r="H264" s="4">
        <f t="shared" si="17"/>
        <v>4.9323848393267893</v>
      </c>
      <c r="I264" s="4">
        <f t="shared" ref="I264:I327" si="19">I263+I$3*(I$4*H264-I263)+I$5*(J263-I263)</f>
        <v>3.9234859857244246</v>
      </c>
      <c r="J264" s="4">
        <f t="shared" si="18"/>
        <v>1.1508823094666902</v>
      </c>
      <c r="K264" s="4"/>
      <c r="L264" s="4"/>
      <c r="M264" s="4"/>
      <c r="N264" s="4"/>
    </row>
    <row r="265" spans="1:14">
      <c r="A265" s="4">
        <f t="shared" si="16"/>
        <v>2109</v>
      </c>
      <c r="G265" s="4">
        <f>carbondioxide!L365</f>
        <v>695.2291172656744</v>
      </c>
      <c r="H265" s="4">
        <f t="shared" si="17"/>
        <v>4.9619664190507677</v>
      </c>
      <c r="I265" s="4">
        <f t="shared" si="19"/>
        <v>3.9567270827495098</v>
      </c>
      <c r="J265" s="4">
        <f t="shared" si="18"/>
        <v>1.1666306983478341</v>
      </c>
      <c r="K265" s="4"/>
      <c r="L265" s="4"/>
      <c r="M265" s="4"/>
      <c r="N265" s="4"/>
    </row>
    <row r="266" spans="1:14">
      <c r="A266" s="4">
        <f t="shared" si="16"/>
        <v>2110</v>
      </c>
      <c r="G266" s="4">
        <f>carbondioxide!L366</f>
        <v>699.06028383514456</v>
      </c>
      <c r="H266" s="4">
        <f t="shared" si="17"/>
        <v>4.9913674784223474</v>
      </c>
      <c r="I266" s="4">
        <f t="shared" si="19"/>
        <v>3.9899014593637192</v>
      </c>
      <c r="J266" s="4">
        <f t="shared" si="18"/>
        <v>1.1824784458112356</v>
      </c>
      <c r="K266" s="4"/>
      <c r="L266" s="4"/>
      <c r="M266" s="4"/>
      <c r="N266" s="4"/>
    </row>
    <row r="267" spans="1:14">
      <c r="A267" s="4">
        <f t="shared" si="16"/>
        <v>2111</v>
      </c>
      <c r="G267" s="4">
        <f>carbondioxide!L367</f>
        <v>702.88884849973317</v>
      </c>
      <c r="H267" s="4">
        <f t="shared" si="17"/>
        <v>5.0205880419961586</v>
      </c>
      <c r="I267" s="4">
        <f t="shared" si="19"/>
        <v>4.023006442146337</v>
      </c>
      <c r="J267" s="4">
        <f t="shared" si="18"/>
        <v>1.1984246085282138</v>
      </c>
      <c r="K267" s="4"/>
      <c r="L267" s="4"/>
      <c r="M267" s="4"/>
      <c r="N267" s="4"/>
    </row>
    <row r="268" spans="1:14">
      <c r="A268" s="4">
        <f t="shared" si="16"/>
        <v>2112</v>
      </c>
      <c r="G268" s="4">
        <f>carbondioxide!L368</f>
        <v>706.71454967014074</v>
      </c>
      <c r="H268" s="4">
        <f t="shared" si="17"/>
        <v>5.049628198316169</v>
      </c>
      <c r="I268" s="4">
        <f t="shared" si="19"/>
        <v>4.0560394416349244</v>
      </c>
      <c r="J268" s="4">
        <f t="shared" si="18"/>
        <v>1.2144682333431647</v>
      </c>
      <c r="K268" s="4"/>
      <c r="L268" s="4"/>
      <c r="M268" s="4"/>
      <c r="N268" s="4"/>
    </row>
    <row r="269" spans="1:14">
      <c r="A269" s="4">
        <f t="shared" si="16"/>
        <v>2113</v>
      </c>
      <c r="G269" s="4">
        <f>carbondioxide!L369</f>
        <v>710.53713294866009</v>
      </c>
      <c r="H269" s="4">
        <f t="shared" si="17"/>
        <v>5.0784880972076012</v>
      </c>
      <c r="I269" s="4">
        <f t="shared" si="19"/>
        <v>4.0889979513875661</v>
      </c>
      <c r="J269" s="4">
        <f t="shared" si="18"/>
        <v>1.2306083578062619</v>
      </c>
      <c r="K269" s="4"/>
      <c r="L269" s="4"/>
      <c r="M269" s="4"/>
      <c r="N269" s="4"/>
    </row>
    <row r="270" spans="1:14">
      <c r="A270" s="4">
        <f t="shared" si="16"/>
        <v>2114</v>
      </c>
      <c r="G270" s="4">
        <f>carbondioxide!L370</f>
        <v>714.35635102746437</v>
      </c>
      <c r="H270" s="4">
        <f t="shared" si="17"/>
        <v>5.1071679471520133</v>
      </c>
      <c r="I270" s="4">
        <f t="shared" si="19"/>
        <v>4.1218795469984322</v>
      </c>
      <c r="J270" s="4">
        <f t="shared" si="18"/>
        <v>1.2468440106978036</v>
      </c>
      <c r="K270" s="4"/>
      <c r="L270" s="4"/>
      <c r="M270" s="4"/>
      <c r="N270" s="4"/>
    </row>
    <row r="271" spans="1:14">
      <c r="A271" s="4">
        <f t="shared" si="16"/>
        <v>2115</v>
      </c>
      <c r="G271" s="4">
        <f>carbondioxide!L371</f>
        <v>718.171963586228</v>
      </c>
      <c r="H271" s="4">
        <f t="shared" si="17"/>
        <v>5.135668012743694</v>
      </c>
      <c r="I271" s="4">
        <f t="shared" si="19"/>
        <v>4.1546818850706506</v>
      </c>
      <c r="J271" s="4">
        <f t="shared" si="18"/>
        <v>1.2631742125439911</v>
      </c>
      <c r="K271" s="4"/>
      <c r="L271" s="4"/>
      <c r="M271" s="4"/>
      <c r="N271" s="4"/>
    </row>
    <row r="272" spans="1:14">
      <c r="A272" s="4">
        <f t="shared" si="16"/>
        <v>2116</v>
      </c>
      <c r="G272" s="4">
        <f>carbondioxide!L372</f>
        <v>721.98373718917458</v>
      </c>
      <c r="H272" s="4">
        <f t="shared" si="17"/>
        <v>5.1639886122255305</v>
      </c>
      <c r="I272" s="4">
        <f t="shared" si="19"/>
        <v>4.1874027021503188</v>
      </c>
      <c r="J272" s="4">
        <f t="shared" si="18"/>
        <v>1.2795979761239424</v>
      </c>
      <c r="K272" s="4"/>
      <c r="L272" s="4"/>
      <c r="M272" s="4"/>
      <c r="N272" s="4"/>
    </row>
    <row r="273" spans="1:14">
      <c r="A273" s="4">
        <f t="shared" si="16"/>
        <v>2117</v>
      </c>
      <c r="G273" s="4">
        <f>carbondioxide!L373</f>
        <v>725.79144518164105</v>
      </c>
      <c r="H273" s="4">
        <f t="shared" si="17"/>
        <v>5.1921301151025148</v>
      </c>
      <c r="I273" s="4">
        <f t="shared" si="19"/>
        <v>4.2200398136252781</v>
      </c>
      <c r="J273" s="4">
        <f t="shared" si="18"/>
        <v>1.2961143069677723</v>
      </c>
      <c r="K273" s="4"/>
      <c r="L273" s="4"/>
      <c r="M273" s="4"/>
      <c r="N273" s="4"/>
    </row>
    <row r="274" spans="1:14">
      <c r="A274" s="4">
        <f t="shared" si="16"/>
        <v>2118</v>
      </c>
      <c r="G274" s="4">
        <f>carbondioxide!L374</f>
        <v>729.59486758624303</v>
      </c>
      <c r="H274" s="4">
        <f t="shared" si="17"/>
        <v>5.2200929398310594</v>
      </c>
      <c r="I274" s="4">
        <f t="shared" si="19"/>
        <v>4.2525911125920937</v>
      </c>
      <c r="J274" s="4">
        <f t="shared" si="18"/>
        <v>1.312722203845587</v>
      </c>
      <c r="K274" s="4"/>
      <c r="L274" s="4"/>
      <c r="M274" s="4"/>
      <c r="N274" s="4"/>
    </row>
    <row r="275" spans="1:14">
      <c r="A275" s="4">
        <f t="shared" si="16"/>
        <v>2119</v>
      </c>
      <c r="G275" s="4">
        <f>carbondioxide!L375</f>
        <v>733.39379099873054</v>
      </c>
      <c r="H275" s="4">
        <f t="shared" si="17"/>
        <v>5.2478775515823166</v>
      </c>
      <c r="I275" s="4">
        <f t="shared" si="19"/>
        <v>4.2850545686945338</v>
      </c>
      <c r="J275" s="4">
        <f t="shared" si="18"/>
        <v>1.3294206592472673</v>
      </c>
      <c r="K275" s="4"/>
      <c r="L275" s="4"/>
      <c r="M275" s="4"/>
      <c r="N275" s="4"/>
    </row>
    <row r="276" spans="1:14">
      <c r="A276" s="4">
        <f t="shared" si="16"/>
        <v>2120</v>
      </c>
      <c r="G276" s="4">
        <f>carbondioxide!L376</f>
        <v>737.18800848360968</v>
      </c>
      <c r="H276" s="4">
        <f t="shared" si="17"/>
        <v>5.2754844600776556</v>
      </c>
      <c r="I276" s="4">
        <f t="shared" si="19"/>
        <v>4.3174282269366557</v>
      </c>
      <c r="J276" s="4">
        <f t="shared" si="18"/>
        <v>1.3462086598529277</v>
      </c>
      <c r="K276" s="4"/>
      <c r="L276" s="4"/>
      <c r="M276" s="4"/>
      <c r="N276" s="4"/>
    </row>
    <row r="277" spans="1:14">
      <c r="A277" s="4">
        <f t="shared" si="16"/>
        <v>2121</v>
      </c>
      <c r="G277" s="4">
        <f>carbondioxide!L377</f>
        <v>740.9773194696154</v>
      </c>
      <c r="H277" s="4">
        <f t="shared" si="17"/>
        <v>5.3029142174945667</v>
      </c>
      <c r="I277" s="4">
        <f t="shared" si="19"/>
        <v>4.3497102064734481</v>
      </c>
      <c r="J277" s="4">
        <f t="shared" si="18"/>
        <v>1.3630851869939633</v>
      </c>
      <c r="K277" s="4"/>
      <c r="L277" s="4"/>
      <c r="M277" s="4"/>
      <c r="N277" s="4"/>
    </row>
    <row r="278" spans="1:14">
      <c r="A278" s="4">
        <f t="shared" si="16"/>
        <v>2122</v>
      </c>
      <c r="G278" s="4">
        <f>carbondioxide!L378</f>
        <v>744.76152964510675</v>
      </c>
      <c r="H278" s="4">
        <f t="shared" si="17"/>
        <v>5.3301674164411601</v>
      </c>
      <c r="I278" s="4">
        <f t="shared" si="19"/>
        <v>4.3818986993818445</v>
      </c>
      <c r="J278" s="4">
        <f t="shared" si="18"/>
        <v>1.3800492171046068</v>
      </c>
      <c r="K278" s="4"/>
      <c r="L278" s="4"/>
      <c r="M278" s="4"/>
      <c r="N278" s="4"/>
    </row>
    <row r="279" spans="1:14">
      <c r="A279" s="4">
        <f t="shared" si="16"/>
        <v>2123</v>
      </c>
      <c r="G279" s="4">
        <f>carbondioxide!L379</f>
        <v>748.54045085346274</v>
      </c>
      <c r="H279" s="4">
        <f t="shared" si="17"/>
        <v>5.357244687997551</v>
      </c>
      <c r="I279" s="4">
        <f t="shared" si="19"/>
        <v>4.4139919694147558</v>
      </c>
      <c r="J279" s="4">
        <f t="shared" si="18"/>
        <v>1.3970997221639416</v>
      </c>
      <c r="K279" s="4"/>
      <c r="L279" s="4"/>
      <c r="M279" s="4"/>
      <c r="N279" s="4"/>
    </row>
    <row r="280" spans="1:14">
      <c r="A280" s="4">
        <f t="shared" si="16"/>
        <v>2124</v>
      </c>
      <c r="G280" s="4">
        <f>carbondioxide!L380</f>
        <v>752.31390098854627</v>
      </c>
      <c r="H280" s="4">
        <f t="shared" si="17"/>
        <v>5.3841466998223684</v>
      </c>
      <c r="I280" s="4">
        <f t="shared" si="19"/>
        <v>4.445988350740631</v>
      </c>
      <c r="J280" s="4">
        <f t="shared" si="18"/>
        <v>1.4142356701283263</v>
      </c>
      <c r="K280" s="4"/>
      <c r="L280" s="4"/>
      <c r="M280" s="4"/>
      <c r="N280" s="4"/>
    </row>
    <row r="281" spans="1:14">
      <c r="A281" s="4">
        <f t="shared" si="16"/>
        <v>2125</v>
      </c>
      <c r="G281" s="4">
        <f>carbondioxide!L381</f>
        <v>756.08170389030624</v>
      </c>
      <c r="H281" s="4">
        <f t="shared" si="17"/>
        <v>5.4108741543226886</v>
      </c>
      <c r="I281" s="4">
        <f t="shared" si="19"/>
        <v>4.4778862466709315</v>
      </c>
      <c r="J281" s="4">
        <f t="shared" si="18"/>
        <v>1.4314560253542041</v>
      </c>
      <c r="K281" s="4"/>
      <c r="L281" s="4"/>
      <c r="M281" s="4"/>
      <c r="N281" s="4"/>
    </row>
    <row r="282" spans="1:14">
      <c r="A282" s="4">
        <f t="shared" si="16"/>
        <v>2126</v>
      </c>
      <c r="G282" s="4">
        <f>carbondioxide!L382</f>
        <v>759.84368924058526</v>
      </c>
      <c r="H282" s="4">
        <f t="shared" si="17"/>
        <v>5.4374277868857259</v>
      </c>
      <c r="I282" s="4">
        <f t="shared" si="19"/>
        <v>4.50968412837776</v>
      </c>
      <c r="J282" s="4">
        <f t="shared" si="18"/>
        <v>1.4487597490112831</v>
      </c>
      <c r="K282" s="4"/>
      <c r="L282" s="4"/>
      <c r="M282" s="4"/>
      <c r="N282" s="4"/>
    </row>
    <row r="283" spans="1:14">
      <c r="A283" s="4">
        <f t="shared" si="16"/>
        <v>2127</v>
      </c>
      <c r="G283" s="4">
        <f>carbondioxide!L383</f>
        <v>763.59969245919171</v>
      </c>
      <c r="H283" s="4">
        <f t="shared" si="17"/>
        <v>5.4638083641705668</v>
      </c>
      <c r="I283" s="4">
        <f t="shared" si="19"/>
        <v>4.5413805336037649</v>
      </c>
      <c r="J283" s="4">
        <f t="shared" si="18"/>
        <v>1.4661457994860847</v>
      </c>
      <c r="K283" s="4"/>
      <c r="L283" s="4"/>
      <c r="M283" s="4"/>
      <c r="N283" s="4"/>
    </row>
    <row r="284" spans="1:14">
      <c r="A284" s="4">
        <f t="shared" si="16"/>
        <v>2128</v>
      </c>
      <c r="G284" s="4">
        <f>carbondioxide!L384</f>
        <v>767.34955460030278</v>
      </c>
      <c r="H284" s="4">
        <f t="shared" si="17"/>
        <v>5.4900166824583794</v>
      </c>
      <c r="I284" s="4">
        <f t="shared" si="19"/>
        <v>4.5729740653663145</v>
      </c>
      <c r="J284" s="4">
        <f t="shared" si="18"/>
        <v>1.483613132775873</v>
      </c>
      <c r="K284" s="4"/>
      <c r="L284" s="4"/>
      <c r="M284" s="4"/>
      <c r="N284" s="4"/>
    </row>
    <row r="285" spans="1:14">
      <c r="A285" s="4">
        <f t="shared" si="16"/>
        <v>2129</v>
      </c>
      <c r="G285" s="4">
        <f>carbondioxide!L385</f>
        <v>771.09312224925111</v>
      </c>
      <c r="H285" s="4">
        <f t="shared" si="17"/>
        <v>5.5160535660594512</v>
      </c>
      <c r="I285" s="4">
        <f t="shared" si="19"/>
        <v>4.6044633906578349</v>
      </c>
      <c r="J285" s="4">
        <f t="shared" si="18"/>
        <v>1.5011607028729868</v>
      </c>
      <c r="K285" s="4"/>
      <c r="L285" s="4"/>
      <c r="M285" s="4"/>
      <c r="N285" s="4"/>
    </row>
    <row r="286" spans="1:14">
      <c r="A286" s="4">
        <f t="shared" si="16"/>
        <v>2130</v>
      </c>
      <c r="G286" s="4">
        <f>carbondioxide!L386</f>
        <v>774.8302474197535</v>
      </c>
      <c r="H286" s="4">
        <f t="shared" si="17"/>
        <v>5.5419198657754629</v>
      </c>
      <c r="I286" s="4">
        <f t="shared" si="19"/>
        <v>4.6358472391440717</v>
      </c>
      <c r="J286" s="4">
        <f t="shared" si="18"/>
        <v>1.5187874621396047</v>
      </c>
      <c r="K286" s="4"/>
      <c r="L286" s="4"/>
      <c r="M286" s="4"/>
      <c r="N286" s="4"/>
    </row>
    <row r="287" spans="1:14">
      <c r="A287" s="4">
        <f t="shared" si="16"/>
        <v>2131</v>
      </c>
      <c r="G287" s="4">
        <f>carbondioxide!L387</f>
        <v>778.56078745163552</v>
      </c>
      <c r="H287" s="4">
        <f t="shared" si="17"/>
        <v>5.5676164574155012</v>
      </c>
      <c r="I287" s="4">
        <f t="shared" si="19"/>
        <v>4.6671244018619573</v>
      </c>
      <c r="J287" s="4">
        <f t="shared" si="18"/>
        <v>1.53649236167299</v>
      </c>
      <c r="K287" s="4"/>
      <c r="L287" s="4"/>
      <c r="M287" s="4"/>
      <c r="N287" s="4"/>
    </row>
    <row r="288" spans="1:14">
      <c r="A288" s="4">
        <f t="shared" si="16"/>
        <v>2132</v>
      </c>
      <c r="G288" s="4">
        <f>carbondioxide!L388</f>
        <v>782.28460490909924</v>
      </c>
      <c r="H288" s="4">
        <f t="shared" si="17"/>
        <v>5.5931442403642251</v>
      </c>
      <c r="I288" s="4">
        <f t="shared" si="19"/>
        <v>4.6982937299186265</v>
      </c>
      <c r="J288" s="4">
        <f t="shared" si="18"/>
        <v>1.5542743516612634</v>
      </c>
      <c r="K288" s="4"/>
      <c r="L288" s="4"/>
      <c r="M288" s="4"/>
      <c r="N288" s="4"/>
    </row>
    <row r="289" spans="1:14">
      <c r="A289" s="4">
        <f t="shared" si="16"/>
        <v>2133</v>
      </c>
      <c r="G289" s="4">
        <f>carbondioxide!L389</f>
        <v>786.00156747958624</v>
      </c>
      <c r="H289" s="4">
        <f t="shared" si="17"/>
        <v>5.6185041362007393</v>
      </c>
      <c r="I289" s="4">
        <f t="shared" si="19"/>
        <v>4.7293541331930697</v>
      </c>
      <c r="J289" s="4">
        <f t="shared" si="18"/>
        <v>1.5721323817297652</v>
      </c>
      <c r="K289" s="4"/>
      <c r="L289" s="4"/>
      <c r="M289" s="4"/>
      <c r="N289" s="4"/>
    </row>
    <row r="290" spans="1:14">
      <c r="A290" s="4">
        <f t="shared" si="16"/>
        <v>2134</v>
      </c>
      <c r="G290" s="4">
        <f>carbondioxide!L390</f>
        <v>789.71154787327953</v>
      </c>
      <c r="H290" s="4">
        <f t="shared" si="17"/>
        <v>5.6436970873666938</v>
      </c>
      <c r="I290" s="4">
        <f t="shared" si="19"/>
        <v>4.7603045790417777</v>
      </c>
      <c r="J290" s="4">
        <f t="shared" si="18"/>
        <v>1.5900654012780768</v>
      </c>
      <c r="K290" s="4"/>
      <c r="L290" s="4"/>
      <c r="M290" s="4"/>
      <c r="N290" s="4"/>
    </row>
    <row r="291" spans="1:14">
      <c r="A291" s="4">
        <f t="shared" si="16"/>
        <v>2135</v>
      </c>
      <c r="G291" s="4">
        <f>carbondioxide!L391</f>
        <v>793.41442372328868</v>
      </c>
      <c r="H291" s="4">
        <f t="shared" si="17"/>
        <v>5.6687240558821799</v>
      </c>
      <c r="I291" s="4">
        <f t="shared" si="19"/>
        <v>4.7911440910096781</v>
      </c>
      <c r="J291" s="4">
        <f t="shared" si="18"/>
        <v>1.6080723598077746</v>
      </c>
      <c r="K291" s="4"/>
      <c r="L291" s="4"/>
      <c r="M291" s="4"/>
      <c r="N291" s="4"/>
    </row>
    <row r="292" spans="1:14">
      <c r="A292" s="4">
        <f t="shared" si="16"/>
        <v>2136</v>
      </c>
      <c r="G292" s="4">
        <f>carbondioxide!L392</f>
        <v>797.11007748655845</v>
      </c>
      <c r="H292" s="4">
        <f t="shared" si="17"/>
        <v>5.6935860221080148</v>
      </c>
      <c r="I292" s="4">
        <f t="shared" si="19"/>
        <v>4.821871747547549</v>
      </c>
      <c r="J292" s="4">
        <f t="shared" si="18"/>
        <v>1.6261522072410015</v>
      </c>
      <c r="K292" s="4"/>
      <c r="L292" s="4"/>
      <c r="M292" s="4"/>
      <c r="N292" s="4"/>
    </row>
    <row r="293" spans="1:14">
      <c r="A293" s="4">
        <f t="shared" si="16"/>
        <v>2137</v>
      </c>
      <c r="G293" s="4">
        <f>carbondioxide!L393</f>
        <v>800.79839634554264</v>
      </c>
      <c r="H293" s="4">
        <f t="shared" si="17"/>
        <v>5.7182839835530661</v>
      </c>
      <c r="I293" s="4">
        <f t="shared" si="19"/>
        <v>4.8524866807370328</v>
      </c>
      <c r="J293" s="4">
        <f t="shared" si="18"/>
        <v>1.6443038942299426</v>
      </c>
      <c r="K293" s="4"/>
      <c r="L293" s="4"/>
      <c r="M293" s="4"/>
      <c r="N293" s="4"/>
    </row>
    <row r="294" spans="1:14">
      <c r="A294" s="4">
        <f t="shared" si="16"/>
        <v>2138</v>
      </c>
      <c r="G294" s="4">
        <f>carbondioxide!L394</f>
        <v>804.47927211067656</v>
      </c>
      <c r="H294" s="4">
        <f t="shared" si="17"/>
        <v>5.7428189537252337</v>
      </c>
      <c r="I294" s="4">
        <f t="shared" si="19"/>
        <v>4.8829880750242927</v>
      </c>
      <c r="J294" s="4">
        <f t="shared" si="18"/>
        <v>1.6625263724573029</v>
      </c>
      <c r="K294" s="4"/>
      <c r="L294" s="4"/>
      <c r="M294" s="4"/>
      <c r="N294" s="4"/>
    </row>
    <row r="295" spans="1:14">
      <c r="A295" s="4">
        <f t="shared" si="16"/>
        <v>2139</v>
      </c>
      <c r="G295" s="4">
        <f>carbondioxide!L395</f>
        <v>808.15260112368617</v>
      </c>
      <c r="H295" s="4">
        <f t="shared" si="17"/>
        <v>5.7671919610248334</v>
      </c>
      <c r="I295" s="4">
        <f t="shared" si="19"/>
        <v>4.9133751659632692</v>
      </c>
      <c r="J295" s="4">
        <f t="shared" si="18"/>
        <v>1.6808185949278835</v>
      </c>
      <c r="K295" s="4"/>
      <c r="L295" s="4"/>
      <c r="M295" s="4"/>
      <c r="N295" s="4"/>
    </row>
    <row r="296" spans="1:14">
      <c r="A296" s="4">
        <f t="shared" si="16"/>
        <v>2140</v>
      </c>
      <c r="G296" s="4">
        <f>carbondioxide!L396</f>
        <v>811.81828416176415</v>
      </c>
      <c r="H296" s="4">
        <f t="shared" si="17"/>
        <v>5.7914040476790394</v>
      </c>
      <c r="I296" s="4">
        <f t="shared" si="19"/>
        <v>4.9436472389694375</v>
      </c>
      <c r="J296" s="4">
        <f t="shared" si="18"/>
        <v>1.6991795162513645</v>
      </c>
      <c r="K296" s="4"/>
      <c r="L296" s="4"/>
      <c r="M296" s="4"/>
      <c r="N296" s="4"/>
    </row>
    <row r="297" spans="1:14">
      <c r="A297" s="4">
        <f t="shared" si="16"/>
        <v>2141</v>
      </c>
      <c r="G297" s="4">
        <f>carbondioxide!L397</f>
        <v>815.47622634264644</v>
      </c>
      <c r="H297" s="4">
        <f t="shared" si="17"/>
        <v>5.8154562687161997</v>
      </c>
      <c r="I297" s="4">
        <f t="shared" si="19"/>
        <v>4.9738036280848856</v>
      </c>
      <c r="J297" s="4">
        <f t="shared" si="18"/>
        <v>1.7176080929164033</v>
      </c>
      <c r="K297" s="4"/>
      <c r="L297" s="4"/>
      <c r="M297" s="4"/>
      <c r="N297" s="4"/>
    </row>
    <row r="298" spans="1:14">
      <c r="A298" s="4">
        <f t="shared" ref="A298:A361" si="20">1+A297</f>
        <v>2142</v>
      </c>
      <c r="G298" s="4">
        <f>carbondioxide!L398</f>
        <v>819.1263370306142</v>
      </c>
      <c r="H298" s="4">
        <f t="shared" si="17"/>
        <v>5.8393496909787501</v>
      </c>
      <c r="I298" s="4">
        <f t="shared" si="19"/>
        <v>5.003843714755484</v>
      </c>
      <c r="J298" s="4">
        <f t="shared" si="18"/>
        <v>1.7361032835561603</v>
      </c>
      <c r="K298" s="4"/>
      <c r="L298" s="4"/>
      <c r="M298" s="4"/>
      <c r="N298" s="4"/>
    </row>
    <row r="299" spans="1:14">
      <c r="A299" s="4">
        <f t="shared" si="20"/>
        <v>2143</v>
      </c>
      <c r="G299" s="4">
        <f>carbondioxide!L399</f>
        <v>822.76852974345252</v>
      </c>
      <c r="H299" s="4">
        <f t="shared" si="17"/>
        <v>5.8630853921735762</v>
      </c>
      <c r="I299" s="4">
        <f t="shared" si="19"/>
        <v>5.0337669266208414</v>
      </c>
      <c r="J299" s="4">
        <f t="shared" si="18"/>
        <v>1.7546640492053724</v>
      </c>
      <c r="K299" s="4"/>
      <c r="L299" s="4"/>
      <c r="M299" s="4"/>
      <c r="N299" s="4"/>
    </row>
    <row r="300" spans="1:14">
      <c r="A300" s="4">
        <f t="shared" si="20"/>
        <v>2144</v>
      </c>
      <c r="G300" s="4">
        <f>carbondioxide!L400</f>
        <v>826.40272206038685</v>
      </c>
      <c r="H300" s="4">
        <f t="shared" si="17"/>
        <v>5.8866644599586238</v>
      </c>
      <c r="I300" s="4">
        <f t="shared" si="19"/>
        <v>5.0635727363176866</v>
      </c>
      <c r="J300" s="4">
        <f t="shared" si="18"/>
        <v>1.7732893535490923</v>
      </c>
      <c r="K300" s="4"/>
      <c r="L300" s="4"/>
      <c r="M300" s="4"/>
      <c r="N300" s="4"/>
    </row>
    <row r="301" spans="1:14">
      <c r="A301" s="4">
        <f t="shared" si="20"/>
        <v>2145</v>
      </c>
      <c r="G301" s="4">
        <f>carbondioxide!L401</f>
        <v>830.02883553102424</v>
      </c>
      <c r="H301" s="4">
        <f t="shared" si="17"/>
        <v>5.9100879910646862</v>
      </c>
      <c r="I301" s="4">
        <f t="shared" si="19"/>
        <v>5.0932606602972763</v>
      </c>
      <c r="J301" s="4">
        <f t="shared" si="18"/>
        <v>1.7919781631632179</v>
      </c>
      <c r="K301" s="4"/>
      <c r="L301" s="4"/>
      <c r="M301" s="4"/>
      <c r="N301" s="4"/>
    </row>
    <row r="302" spans="1:14">
      <c r="A302" s="4">
        <f t="shared" si="20"/>
        <v>2146</v>
      </c>
      <c r="G302" s="4">
        <f>carbondioxide!L402</f>
        <v>833.64679558531691</v>
      </c>
      <c r="H302" s="4">
        <f t="shared" si="17"/>
        <v>5.9333570904511781</v>
      </c>
      <c r="I302" s="4">
        <f t="shared" si="19"/>
        <v>5.1228302576573457</v>
      </c>
      <c r="J302" s="4">
        <f t="shared" si="18"/>
        <v>1.8107294477469393</v>
      </c>
      <c r="K302" s="4"/>
      <c r="L302" s="4"/>
      <c r="M302" s="4"/>
      <c r="N302" s="4"/>
    </row>
    <row r="303" spans="1:14">
      <c r="A303" s="4">
        <f t="shared" si="20"/>
        <v>2147</v>
      </c>
      <c r="G303" s="4">
        <f>carbondioxide!L403</f>
        <v>837.25653144457226</v>
      </c>
      <c r="H303" s="4">
        <f t="shared" si="17"/>
        <v>5.9564728704949204</v>
      </c>
      <c r="I303" s="4">
        <f t="shared" si="19"/>
        <v>5.1522811289891033</v>
      </c>
      <c r="J303" s="4">
        <f t="shared" si="18"/>
        <v>1.8295421803472305</v>
      </c>
      <c r="K303" s="4"/>
      <c r="L303" s="4"/>
      <c r="M303" s="4"/>
      <c r="N303" s="4"/>
    </row>
    <row r="304" spans="1:14">
      <c r="A304" s="4">
        <f t="shared" si="20"/>
        <v>2148</v>
      </c>
      <c r="G304" s="4">
        <f>carbondioxide!L404</f>
        <v>840.85797603352341</v>
      </c>
      <c r="H304" s="4">
        <f t="shared" si="17"/>
        <v>5.9794364502108035</v>
      </c>
      <c r="I304" s="4">
        <f t="shared" si="19"/>
        <v>5.1816129152396941</v>
      </c>
      <c r="J304" s="4">
        <f t="shared" si="18"/>
        <v>1.8484153375755163</v>
      </c>
      <c r="K304" s="4"/>
      <c r="L304" s="4"/>
      <c r="M304" s="4"/>
      <c r="N304" s="4"/>
    </row>
    <row r="305" spans="1:14">
      <c r="A305" s="4">
        <f t="shared" si="20"/>
        <v>2149</v>
      </c>
      <c r="G305" s="4">
        <f>carbondioxide!L405</f>
        <v>844.45106589348063</v>
      </c>
      <c r="H305" s="4">
        <f t="shared" si="17"/>
        <v>6.0022489545033766</v>
      </c>
      <c r="I305" s="4">
        <f t="shared" si="19"/>
        <v>5.2108252965905288</v>
      </c>
      <c r="J305" s="4">
        <f t="shared" si="18"/>
        <v>1.8673478998166488</v>
      </c>
      <c r="K305" s="4"/>
      <c r="L305" s="4"/>
      <c r="M305" s="4"/>
      <c r="N305" s="4"/>
    </row>
    <row r="306" spans="1:14">
      <c r="A306" s="4">
        <f t="shared" si="20"/>
        <v>2150</v>
      </c>
      <c r="G306" s="4">
        <f>carbondioxide!L406</f>
        <v>848.03574109657541</v>
      </c>
      <c r="H306" s="4">
        <f t="shared" si="17"/>
        <v>6.024911513448326</v>
      </c>
      <c r="I306" s="4">
        <f t="shared" si="19"/>
        <v>5.2399179913518301</v>
      </c>
      <c r="J306" s="4">
        <f t="shared" si="18"/>
        <v>1.8863388514303245</v>
      </c>
      <c r="K306" s="4"/>
      <c r="L306" s="4"/>
      <c r="M306" s="4"/>
      <c r="N306" s="4"/>
    </row>
    <row r="307" spans="1:14">
      <c r="A307" s="4">
        <f t="shared" si="20"/>
        <v>2151</v>
      </c>
      <c r="G307" s="4">
        <f>carbondioxide!L407</f>
        <v>851.61194516111391</v>
      </c>
      <c r="H307" s="4">
        <f t="shared" si="17"/>
        <v>6.0474252616028972</v>
      </c>
      <c r="I307" s="4">
        <f t="shared" si="19"/>
        <v>5.268890754873695</v>
      </c>
      <c r="J307" s="4">
        <f t="shared" si="18"/>
        <v>1.9053871809450786</v>
      </c>
      <c r="K307" s="4"/>
      <c r="L307" s="4"/>
      <c r="M307" s="4"/>
      <c r="N307" s="4"/>
    </row>
    <row r="308" spans="1:14">
      <c r="A308" s="4">
        <f t="shared" si="20"/>
        <v>2152</v>
      </c>
      <c r="G308" s="4">
        <f>carbondioxide!L408</f>
        <v>855.17962496804989</v>
      </c>
      <c r="H308" s="4">
        <f t="shared" si="17"/>
        <v>6.0697913373443368</v>
      </c>
      <c r="I308" s="4">
        <f t="shared" si="19"/>
        <v>5.2977433784739576</v>
      </c>
      <c r="J308" s="4">
        <f t="shared" si="18"/>
        <v>1.9244918812449932</v>
      </c>
      <c r="K308" s="4"/>
      <c r="L308" s="4"/>
      <c r="M308" s="4"/>
      <c r="N308" s="4"/>
    </row>
    <row r="309" spans="1:14">
      <c r="A309" s="4">
        <f t="shared" si="20"/>
        <v>2153</v>
      </c>
      <c r="G309" s="4">
        <f>carbondioxide!L409</f>
        <v>858.73873067858847</v>
      </c>
      <c r="H309" s="4">
        <f t="shared" si="17"/>
        <v>6.0920108822354075</v>
      </c>
      <c r="I309" s="4">
        <f t="shared" si="19"/>
        <v>5.3264756883830762</v>
      </c>
      <c r="J309" s="4">
        <f t="shared" si="18"/>
        <v>1.9436519497492537</v>
      </c>
      <c r="K309" s="4"/>
      <c r="L309" s="4"/>
      <c r="M309" s="4"/>
      <c r="N309" s="4"/>
    </row>
    <row r="310" spans="1:14">
      <c r="A310" s="4">
        <f t="shared" si="20"/>
        <v>2154</v>
      </c>
      <c r="G310" s="4">
        <f>carbondioxide!L410</f>
        <v>862.28921565293092</v>
      </c>
      <c r="H310" s="4">
        <f t="shared" si="17"/>
        <v>6.1140850404161231</v>
      </c>
      <c r="I310" s="4">
        <f t="shared" si="19"/>
        <v>5.3550875447062447</v>
      </c>
      <c r="J310" s="4">
        <f t="shared" si="18"/>
        <v>1.9628663885846938</v>
      </c>
      <c r="K310" s="4"/>
      <c r="L310" s="4"/>
      <c r="M310" s="4"/>
      <c r="N310" s="4"/>
    </row>
    <row r="311" spans="1:14">
      <c r="A311" s="4">
        <f t="shared" si="20"/>
        <v>2155</v>
      </c>
      <c r="G311" s="4">
        <f>carbondioxide!L411</f>
        <v>865.83103637016791</v>
      </c>
      <c r="H311" s="4">
        <f t="shared" si="17"/>
        <v>6.1360149580208221</v>
      </c>
      <c r="I311" s="4">
        <f t="shared" si="19"/>
        <v>5.383578840402901</v>
      </c>
      <c r="J311" s="4">
        <f t="shared" si="18"/>
        <v>1.9821342047514641</v>
      </c>
      <c r="K311" s="4"/>
      <c r="L311" s="4"/>
      <c r="M311" s="4"/>
      <c r="N311" s="4"/>
    </row>
    <row r="312" spans="1:14">
      <c r="A312" s="4">
        <f t="shared" si="20"/>
        <v>2156</v>
      </c>
      <c r="G312" s="4">
        <f>carbondioxide!L412</f>
        <v>869.36415234932986</v>
      </c>
      <c r="H312" s="4">
        <f t="shared" si="17"/>
        <v>6.1578017826197513</v>
      </c>
      <c r="I312" s="4">
        <f t="shared" si="19"/>
        <v>5.4119495002837645</v>
      </c>
      <c r="J312" s="4">
        <f t="shared" si="18"/>
        <v>2.0014544102819642</v>
      </c>
      <c r="K312" s="4"/>
      <c r="L312" s="4"/>
      <c r="M312" s="4"/>
      <c r="N312" s="4"/>
    </row>
    <row r="313" spans="1:14">
      <c r="A313" s="4">
        <f t="shared" si="20"/>
        <v>2157</v>
      </c>
      <c r="G313" s="4">
        <f>carbondioxide!L413</f>
        <v>872.88852607159686</v>
      </c>
      <c r="H313" s="4">
        <f t="shared" si="17"/>
        <v>6.1794466626843372</v>
      </c>
      <c r="I313" s="4">
        <f t="shared" si="19"/>
        <v>5.4401994800255178</v>
      </c>
      <c r="J313" s="4">
        <f t="shared" si="18"/>
        <v>2.0208260223931744</v>
      </c>
      <c r="K313" s="4"/>
      <c r="L313" s="4"/>
      <c r="M313" s="4"/>
      <c r="N313" s="4"/>
    </row>
    <row r="314" spans="1:14">
      <c r="A314" s="4">
        <f t="shared" si="20"/>
        <v>2158</v>
      </c>
      <c r="G314" s="4">
        <f>carbondioxide!L414</f>
        <v>876.4041229036776</v>
      </c>
      <c r="H314" s="4">
        <f t="shared" si="17"/>
        <v>6.2009507470753693</v>
      </c>
      <c r="I314" s="4">
        <f t="shared" si="19"/>
        <v>5.4683287652032</v>
      </c>
      <c r="J314" s="4">
        <f t="shared" si="18"/>
        <v>2.040248063632526</v>
      </c>
      <c r="K314" s="4"/>
      <c r="L314" s="4"/>
      <c r="M314" s="4"/>
      <c r="N314" s="4"/>
    </row>
    <row r="315" spans="1:14">
      <c r="A315" s="4">
        <f t="shared" si="20"/>
        <v>2159</v>
      </c>
      <c r="G315" s="4">
        <f>carbondioxide!L415</f>
        <v>879.91091102235737</v>
      </c>
      <c r="H315" s="4">
        <f t="shared" si="17"/>
        <v>6.2223151845533193</v>
      </c>
      <c r="I315" s="4">
        <f t="shared" si="19"/>
        <v>5.4963373703403846</v>
      </c>
      <c r="J315" s="4">
        <f t="shared" si="18"/>
        <v>2.0597195620174475</v>
      </c>
      <c r="K315" s="4"/>
      <c r="L315" s="4"/>
      <c r="M315" s="4"/>
      <c r="N315" s="4"/>
    </row>
    <row r="316" spans="1:14">
      <c r="A316" s="4">
        <f t="shared" si="20"/>
        <v>2160</v>
      </c>
      <c r="G316" s="4">
        <f>carbondioxide!L416</f>
        <v>883.40886134021946</v>
      </c>
      <c r="H316" s="4">
        <f t="shared" si="17"/>
        <v>6.2435411233100471</v>
      </c>
      <c r="I316" s="4">
        <f t="shared" si="19"/>
        <v>5.5242253379771622</v>
      </c>
      <c r="J316" s="4">
        <f t="shared" si="18"/>
        <v>2.0792395511687216</v>
      </c>
      <c r="K316" s="4"/>
      <c r="L316" s="4"/>
      <c r="M316" s="4"/>
      <c r="N316" s="4"/>
    </row>
    <row r="317" spans="1:14">
      <c r="A317" s="4">
        <f t="shared" si="20"/>
        <v>2161</v>
      </c>
      <c r="G317" s="4">
        <f>carbondioxide!L417</f>
        <v>886.89794743254083</v>
      </c>
      <c r="H317" s="4">
        <f t="shared" si="17"/>
        <v>6.264629710521179</v>
      </c>
      <c r="I317" s="4">
        <f t="shared" si="19"/>
        <v>5.5519927377559366</v>
      </c>
      <c r="J317" s="4">
        <f t="shared" si="18"/>
        <v>2.0988070704377937</v>
      </c>
      <c r="K317" s="4"/>
      <c r="L317" s="4"/>
      <c r="M317" s="4"/>
      <c r="N317" s="4"/>
    </row>
    <row r="318" spans="1:14">
      <c r="A318" s="4">
        <f t="shared" si="20"/>
        <v>2162</v>
      </c>
      <c r="G318" s="4">
        <f>carbondioxide!L418</f>
        <v>890.37814546536401</v>
      </c>
      <c r="H318" s="4">
        <f t="shared" si="17"/>
        <v>6.2855820919184664</v>
      </c>
      <c r="I318" s="4">
        <f t="shared" si="19"/>
        <v>5.5796396655250282</v>
      </c>
      <c r="J318" s="4">
        <f t="shared" si="18"/>
        <v>2.1184211650281606</v>
      </c>
      <c r="K318" s="4"/>
      <c r="L318" s="4"/>
      <c r="M318" s="4"/>
      <c r="N318" s="4"/>
    </row>
    <row r="319" spans="1:14">
      <c r="A319" s="4">
        <f t="shared" si="20"/>
        <v>2163</v>
      </c>
      <c r="G319" s="4">
        <f>carbondioxide!L419</f>
        <v>893.84943412474308</v>
      </c>
      <c r="H319" s="4">
        <f t="shared" si="17"/>
        <v>6.3063994113814008</v>
      </c>
      <c r="I319" s="4">
        <f t="shared" si="19"/>
        <v>5.6071662424600532</v>
      </c>
      <c r="J319" s="4">
        <f t="shared" si="18"/>
        <v>2.1380808861109828</v>
      </c>
      <c r="K319" s="4"/>
      <c r="L319" s="4"/>
      <c r="M319" s="4"/>
      <c r="N319" s="4"/>
    </row>
    <row r="320" spans="1:14">
      <c r="A320" s="4">
        <f t="shared" si="20"/>
        <v>2164</v>
      </c>
      <c r="G320" s="4">
        <f>carbondioxide!L420</f>
        <v>897.31179454716516</v>
      </c>
      <c r="H320" s="4">
        <f t="shared" si="17"/>
        <v>6.327082810547501</v>
      </c>
      <c r="I320" s="4">
        <f t="shared" si="19"/>
        <v>5.6345726142030221</v>
      </c>
      <c r="J320" s="4">
        <f t="shared" si="18"/>
        <v>2.1577852909350455</v>
      </c>
      <c r="K320" s="4"/>
      <c r="L320" s="4"/>
      <c r="M320" s="4"/>
      <c r="N320" s="4"/>
    </row>
    <row r="321" spans="1:14">
      <c r="A321" s="4">
        <f t="shared" si="20"/>
        <v>2165</v>
      </c>
      <c r="G321" s="4">
        <f>carbondioxide!L421</f>
        <v>900.76521025114414</v>
      </c>
      <c r="H321" s="4">
        <f t="shared" si="17"/>
        <v>6.347633428440548</v>
      </c>
      <c r="I321" s="4">
        <f t="shared" si="19"/>
        <v>5.6618589500190941</v>
      </c>
      <c r="J321" s="4">
        <f t="shared" si="18"/>
        <v>2.1775334429312077</v>
      </c>
      <c r="K321" s="4"/>
      <c r="L321" s="4"/>
      <c r="M321" s="4"/>
      <c r="N321" s="4"/>
    </row>
    <row r="322" spans="1:14">
      <c r="A322" s="4">
        <f t="shared" si="20"/>
        <v>2166</v>
      </c>
      <c r="G322" s="4">
        <f>carbondioxide!L422</f>
        <v>904.20966706998252</v>
      </c>
      <c r="H322" s="4">
        <f t="shared" si="17"/>
        <v>6.3680524011162074</v>
      </c>
      <c r="I322" s="4">
        <f t="shared" si="19"/>
        <v>5.6890254419709052</v>
      </c>
      <c r="J322" s="4">
        <f t="shared" si="18"/>
        <v>2.1973244118114668</v>
      </c>
      <c r="K322" s="4"/>
      <c r="L322" s="4"/>
      <c r="M322" s="4"/>
      <c r="N322" s="4"/>
    </row>
    <row r="323" spans="1:14">
      <c r="A323" s="4">
        <f t="shared" si="20"/>
        <v>2167</v>
      </c>
      <c r="G323" s="4">
        <f>carbondioxide!L423</f>
        <v>907.64515308570276</v>
      </c>
      <c r="H323" s="4">
        <f t="shared" si="17"/>
        <v>6.3883408613244201</v>
      </c>
      <c r="I323" s="4">
        <f t="shared" si="19"/>
        <v>5.7160723041103685</v>
      </c>
      <c r="J323" s="4">
        <f t="shared" si="18"/>
        <v>2.2171572736627723</v>
      </c>
      <c r="K323" s="4"/>
      <c r="L323" s="4"/>
      <c r="M323" s="4"/>
      <c r="N323" s="4"/>
    </row>
    <row r="324" spans="1:14">
      <c r="A324" s="4">
        <f t="shared" si="20"/>
        <v>2168</v>
      </c>
      <c r="G324" s="4">
        <f>carbondioxide!L424</f>
        <v>911.07165856413826</v>
      </c>
      <c r="H324" s="4">
        <f t="shared" si="17"/>
        <v>6.408499938187961</v>
      </c>
      <c r="I324" s="4">
        <f t="shared" si="19"/>
        <v>5.7429997716878392</v>
      </c>
      <c r="J324" s="4">
        <f t="shared" si="18"/>
        <v>2.2370311110357144</v>
      </c>
      <c r="K324" s="4"/>
      <c r="L324" s="4"/>
      <c r="M324" s="4"/>
      <c r="N324" s="4"/>
    </row>
    <row r="325" spans="1:14">
      <c r="A325" s="4">
        <f t="shared" si="20"/>
        <v>2169</v>
      </c>
      <c r="G325" s="4">
        <f>carbondioxide!L425</f>
        <v>914.48917589118332</v>
      </c>
      <c r="H325" s="4">
        <f t="shared" si="17"/>
        <v>6.4285307568966203</v>
      </c>
      <c r="I325" s="4">
        <f t="shared" si="19"/>
        <v>5.7698081003785093</v>
      </c>
      <c r="J325" s="4">
        <f t="shared" si="18"/>
        <v>2.2569450130282185</v>
      </c>
      <c r="K325" s="4"/>
      <c r="L325" s="4"/>
      <c r="M325" s="4"/>
      <c r="N325" s="4"/>
    </row>
    <row r="326" spans="1:14">
      <c r="A326" s="4">
        <f t="shared" si="20"/>
        <v>2170</v>
      </c>
      <c r="G326" s="4">
        <f>carbondioxide!L426</f>
        <v>917.89769951019457</v>
      </c>
      <c r="H326" s="4">
        <f t="shared" si="17"/>
        <v>6.4484344384164523</v>
      </c>
      <c r="I326" s="4">
        <f t="shared" si="19"/>
        <v>5.7964975655259083</v>
      </c>
      <c r="J326" s="4">
        <f t="shared" si="18"/>
        <v>2.2768980753643682</v>
      </c>
      <c r="K326" s="4"/>
      <c r="L326" s="4"/>
      <c r="M326" s="4"/>
      <c r="N326" s="4"/>
    </row>
    <row r="327" spans="1:14">
      <c r="A327" s="4">
        <f t="shared" si="20"/>
        <v>2171</v>
      </c>
      <c r="G327" s="4">
        <f>carbondioxide!L427</f>
        <v>921.29722586054061</v>
      </c>
      <c r="H327" s="4">
        <f t="shared" ref="H327:H390" si="21">H$3*LN(G327/G$3)</f>
        <v>6.4682120992135701</v>
      </c>
      <c r="I327" s="4">
        <f t="shared" si="19"/>
        <v>5.8230684614023485</v>
      </c>
      <c r="J327" s="4">
        <f t="shared" ref="J327:J390" si="22">J326+J$3*(I326-J326)</f>
        <v>2.2968894004684857</v>
      </c>
      <c r="K327" s="4"/>
      <c r="L327" s="4"/>
      <c r="M327" s="4"/>
      <c r="N327" s="4"/>
    </row>
    <row r="328" spans="1:14">
      <c r="A328" s="4">
        <f t="shared" si="20"/>
        <v>2172</v>
      </c>
      <c r="G328" s="4">
        <f>carbondioxide!L428</f>
        <v>924.6877533172883</v>
      </c>
      <c r="H328" s="4">
        <f t="shared" si="21"/>
        <v>6.4878648509919401</v>
      </c>
      <c r="I328" s="4">
        <f t="shared" ref="I328:I391" si="23">I327+I$3*(I$4*H328-I327)+I$5*(J327-I327)</f>
        <v>5.8495211004861662</v>
      </c>
      <c r="J328" s="4">
        <f t="shared" si="22"/>
        <v>2.31691809753459</v>
      </c>
      <c r="K328" s="4"/>
      <c r="L328" s="4"/>
      <c r="M328" s="4"/>
      <c r="N328" s="4"/>
    </row>
    <row r="329" spans="1:14">
      <c r="A329" s="4">
        <f t="shared" si="20"/>
        <v>2173</v>
      </c>
      <c r="G329" s="4">
        <f>carbondioxide!L429</f>
        <v>928.06928213202468</v>
      </c>
      <c r="H329" s="4">
        <f t="shared" si="21"/>
        <v>6.5073938004447296</v>
      </c>
      <c r="I329" s="4">
        <f t="shared" si="23"/>
        <v>5.8758558127555869</v>
      </c>
      <c r="J329" s="4">
        <f t="shared" si="22"/>
        <v>2.3369832825913548</v>
      </c>
      <c r="K329" s="4"/>
      <c r="L329" s="4"/>
      <c r="M329" s="4"/>
      <c r="N329" s="4"/>
    </row>
    <row r="330" spans="1:14">
      <c r="A330" s="4">
        <f t="shared" si="20"/>
        <v>2174</v>
      </c>
      <c r="G330" s="4">
        <f>carbondioxide!L430</f>
        <v>931.44181437480256</v>
      </c>
      <c r="H330" s="4">
        <f t="shared" si="21"/>
        <v>6.5268000490186733</v>
      </c>
      <c r="I330" s="4">
        <f t="shared" si="23"/>
        <v>5.9020729449990341</v>
      </c>
      <c r="J330" s="4">
        <f t="shared" si="22"/>
        <v>2.3570840785626874</v>
      </c>
      <c r="K330" s="4"/>
      <c r="L330" s="4"/>
      <c r="M330" s="4"/>
      <c r="N330" s="4"/>
    </row>
    <row r="331" spans="1:14">
      <c r="A331" s="4">
        <f t="shared" si="20"/>
        <v>2175</v>
      </c>
      <c r="G331" s="4">
        <f>carbondioxide!L431</f>
        <v>934.80535387720238</v>
      </c>
      <c r="H331" s="4">
        <f t="shared" si="21"/>
        <v>6.5460846926910179</v>
      </c>
      <c r="I331" s="4">
        <f t="shared" si="23"/>
        <v>5.9281728601417099</v>
      </c>
      <c r="J331" s="4">
        <f t="shared" si="22"/>
        <v>2.3772196153240457</v>
      </c>
      <c r="K331" s="4"/>
      <c r="L331" s="4"/>
      <c r="M331" s="4"/>
      <c r="N331" s="4"/>
    </row>
    <row r="332" spans="1:14">
      <c r="A332" s="4">
        <f t="shared" si="20"/>
        <v>2176</v>
      </c>
      <c r="G332" s="4">
        <f>carbondioxide!L432</f>
        <v>938.15990617650505</v>
      </c>
      <c r="H332" s="4">
        <f t="shared" si="21"/>
        <v>6.5652488217586038</v>
      </c>
      <c r="I332" s="4">
        <f t="shared" si="23"/>
        <v>5.9541559365882426</v>
      </c>
      <c r="J332" s="4">
        <f t="shared" si="22"/>
        <v>2.3973890297546099</v>
      </c>
      <c r="K332" s="4"/>
      <c r="L332" s="4"/>
      <c r="M332" s="4"/>
      <c r="N332" s="4"/>
    </row>
    <row r="333" spans="1:14">
      <c r="A333" s="4">
        <f t="shared" si="20"/>
        <v>2177</v>
      </c>
      <c r="G333" s="4">
        <f>carbondioxide!L433</f>
        <v>941.5054784609614</v>
      </c>
      <c r="H333" s="4">
        <f t="shared" si="21"/>
        <v>6.5842935206385995</v>
      </c>
      <c r="I333" s="4">
        <f t="shared" si="23"/>
        <v>5.9800225675812078</v>
      </c>
      <c r="J333" s="4">
        <f t="shared" si="22"/>
        <v>2.4175914657854247</v>
      </c>
      <c r="K333" s="4"/>
      <c r="L333" s="4"/>
      <c r="M333" s="4"/>
      <c r="N333" s="4"/>
    </row>
    <row r="334" spans="1:14">
      <c r="A334" s="4">
        <f t="shared" si="20"/>
        <v>2178</v>
      </c>
      <c r="G334" s="4">
        <f>carbondioxide!L434</f>
        <v>944.84207951615383</v>
      </c>
      <c r="H334" s="4">
        <f t="shared" si="21"/>
        <v>6.6032198676805267</v>
      </c>
      <c r="I334" s="4">
        <f t="shared" si="23"/>
        <v>6.0057731605753251</v>
      </c>
      <c r="J334" s="4">
        <f t="shared" si="22"/>
        <v>2.4378260744436249</v>
      </c>
      <c r="K334" s="4"/>
      <c r="L334" s="4"/>
      <c r="M334" s="4"/>
      <c r="N334" s="4"/>
    </row>
    <row r="335" spans="1:14">
      <c r="A335" s="4">
        <f t="shared" si="20"/>
        <v>2179</v>
      </c>
      <c r="G335" s="4">
        <f>carbondioxide!L435</f>
        <v>948.1697196724383</v>
      </c>
      <c r="H335" s="4">
        <f t="shared" si="21"/>
        <v>6.6220289349891068</v>
      </c>
      <c r="I335" s="4">
        <f t="shared" si="23"/>
        <v>6.0314081366271139</v>
      </c>
      <c r="J335" s="4">
        <f t="shared" si="22"/>
        <v>2.4580920138928528</v>
      </c>
      <c r="K335" s="4"/>
      <c r="L335" s="4"/>
      <c r="M335" s="4"/>
      <c r="N335" s="4"/>
    </row>
    <row r="336" spans="1:14">
      <c r="A336" s="4">
        <f t="shared" si="20"/>
        <v>2180</v>
      </c>
      <c r="G336" s="4">
        <f>carbondioxide!L436</f>
        <v>951.48841075345536</v>
      </c>
      <c r="H336" s="4">
        <f t="shared" si="21"/>
        <v>6.6407217882575731</v>
      </c>
      <c r="I336" s="4">
        <f t="shared" si="23"/>
        <v>6.0569279297998042</v>
      </c>
      <c r="J336" s="4">
        <f t="shared" si="22"/>
        <v>2.4783884494699833</v>
      </c>
      <c r="K336" s="4"/>
      <c r="L336" s="4"/>
      <c r="M336" s="4"/>
      <c r="N336" s="4"/>
    </row>
    <row r="337" spans="1:14">
      <c r="A337" s="4">
        <f t="shared" si="20"/>
        <v>2181</v>
      </c>
      <c r="G337" s="4">
        <f>carbondioxide!L437</f>
        <v>954.79816602570361</v>
      </c>
      <c r="H337" s="4">
        <f t="shared" si="21"/>
        <v>6.6592994866110473</v>
      </c>
      <c r="I337" s="4">
        <f t="shared" si="23"/>
        <v>6.0823329865832658</v>
      </c>
      <c r="J337" s="4">
        <f t="shared" si="22"/>
        <v>2.4987145537182567</v>
      </c>
      <c r="K337" s="4"/>
      <c r="L337" s="4"/>
      <c r="M337" s="4"/>
      <c r="N337" s="4"/>
    </row>
    <row r="338" spans="1:14">
      <c r="A338" s="4">
        <f t="shared" si="20"/>
        <v>2182</v>
      </c>
      <c r="G338" s="4">
        <f>carbondioxide!L438</f>
        <v>958.09900014916002</v>
      </c>
      <c r="H338" s="4">
        <f t="shared" si="21"/>
        <v>6.6777630824595926</v>
      </c>
      <c r="I338" s="4">
        <f t="shared" si="23"/>
        <v>6.1076237653287668</v>
      </c>
      <c r="J338" s="4">
        <f t="shared" si="22"/>
        <v>2.5190695064169297</v>
      </c>
      <c r="K338" s="4"/>
      <c r="L338" s="4"/>
      <c r="M338" s="4"/>
      <c r="N338" s="4"/>
    </row>
    <row r="339" spans="1:14">
      <c r="A339" s="4">
        <f t="shared" si="20"/>
        <v>2183</v>
      </c>
      <c r="G339" s="4">
        <f>carbondioxide!L439</f>
        <v>961.39092912894125</v>
      </c>
      <c r="H339" s="4">
        <f t="shared" si="21"/>
        <v>6.6961136213606203</v>
      </c>
      <c r="I339" s="4">
        <f t="shared" si="23"/>
        <v>6.1328007356982992</v>
      </c>
      <c r="J339" s="4">
        <f t="shared" si="22"/>
        <v>2.539452494607549</v>
      </c>
      <c r="K339" s="4"/>
      <c r="L339" s="4"/>
      <c r="M339" s="4"/>
      <c r="N339" s="4"/>
    </row>
    <row r="340" spans="1:14">
      <c r="A340" s="4">
        <f t="shared" si="20"/>
        <v>2184</v>
      </c>
      <c r="G340" s="4">
        <f>carbondioxide!L440</f>
        <v>964.67397026799017</v>
      </c>
      <c r="H340" s="4">
        <f t="shared" si="21"/>
        <v>6.7143521418902683</v>
      </c>
      <c r="I340" s="4">
        <f t="shared" si="23"/>
        <v>6.1578643781282789</v>
      </c>
      <c r="J340" s="4">
        <f t="shared" si="22"/>
        <v>2.5598627126169444</v>
      </c>
      <c r="K340" s="4"/>
      <c r="L340" s="4"/>
      <c r="M340" s="4"/>
      <c r="N340" s="4"/>
    </row>
    <row r="341" spans="1:14">
      <c r="A341" s="4">
        <f t="shared" si="20"/>
        <v>2185</v>
      </c>
      <c r="G341" s="4">
        <f>carbondioxide!L441</f>
        <v>967.94814212077949</v>
      </c>
      <c r="H341" s="4">
        <f t="shared" si="21"/>
        <v>6.7324796755234262</v>
      </c>
      <c r="I341" s="4">
        <f t="shared" si="23"/>
        <v>6.1828151833073646</v>
      </c>
      <c r="J341" s="4">
        <f t="shared" si="22"/>
        <v>2.5802993620770489</v>
      </c>
      <c r="K341" s="4"/>
      <c r="L341" s="4"/>
      <c r="M341" s="4"/>
      <c r="N341" s="4"/>
    </row>
    <row r="342" spans="1:14">
      <c r="A342" s="4">
        <f t="shared" si="20"/>
        <v>2186</v>
      </c>
      <c r="G342" s="4">
        <f>carbondioxide!L442</f>
        <v>971.21346444801941</v>
      </c>
      <c r="H342" s="4">
        <f t="shared" si="21"/>
        <v>6.7504972465220892</v>
      </c>
      <c r="I342" s="4">
        <f t="shared" si="23"/>
        <v>6.2076536516681839</v>
      </c>
      <c r="J342" s="4">
        <f t="shared" si="22"/>
        <v>2.600761651941637</v>
      </c>
      <c r="K342" s="4"/>
      <c r="L342" s="4"/>
      <c r="M342" s="4"/>
      <c r="N342" s="4"/>
    </row>
    <row r="343" spans="1:14">
      <c r="A343" s="4">
        <f t="shared" si="20"/>
        <v>2187</v>
      </c>
      <c r="G343" s="4">
        <f>carbondioxide!L443</f>
        <v>974.46995817235666</v>
      </c>
      <c r="H343" s="4">
        <f t="shared" si="21"/>
        <v>6.7684058718316935</v>
      </c>
      <c r="I343" s="4">
        <f t="shared" si="23"/>
        <v>6.2323802928927243</v>
      </c>
      <c r="J343" s="4">
        <f t="shared" si="22"/>
        <v>2.6212487985000839</v>
      </c>
      <c r="K343" s="4"/>
      <c r="L343" s="4"/>
      <c r="M343" s="4"/>
      <c r="N343" s="4"/>
    </row>
    <row r="344" spans="1:14">
      <c r="A344" s="4">
        <f t="shared" si="20"/>
        <v>2188</v>
      </c>
      <c r="G344" s="4">
        <f>carbondioxide!L444</f>
        <v>977.71764533505564</v>
      </c>
      <c r="H344" s="4">
        <f t="shared" si="21"/>
        <v>6.7862065609851889</v>
      </c>
      <c r="I344" s="4">
        <f t="shared" si="23"/>
        <v>6.2569956254311494</v>
      </c>
      <c r="J344" s="4">
        <f t="shared" si="22"/>
        <v>2.6417600253882338</v>
      </c>
      <c r="K344" s="4"/>
      <c r="L344" s="4"/>
      <c r="M344" s="4"/>
      <c r="N344" s="4"/>
    </row>
    <row r="345" spans="1:14">
      <c r="A345" s="4">
        <f t="shared" si="20"/>
        <v>2189</v>
      </c>
      <c r="G345" s="4">
        <f>carbondioxide!L445</f>
        <v>980.95654905364643</v>
      </c>
      <c r="H345" s="4">
        <f t="shared" si="21"/>
        <v>6.8039003160144809</v>
      </c>
      <c r="I345" s="4">
        <f t="shared" si="23"/>
        <v>6.2815001760338278</v>
      </c>
      <c r="J345" s="4">
        <f t="shared" si="22"/>
        <v>2.6622945635964776</v>
      </c>
      <c r="K345" s="4"/>
      <c r="L345" s="4"/>
      <c r="M345" s="4"/>
      <c r="N345" s="4"/>
    </row>
    <row r="346" spans="1:14">
      <c r="A346" s="4">
        <f t="shared" si="20"/>
        <v>2190</v>
      </c>
      <c r="G346" s="4">
        <f>carbondioxide!L446</f>
        <v>984.18669348052867</v>
      </c>
      <c r="H346" s="4">
        <f t="shared" si="21"/>
        <v>6.8214881313690032</v>
      </c>
      <c r="I346" s="4">
        <f t="shared" si="23"/>
        <v>6.3058944792963132</v>
      </c>
      <c r="J346" s="4">
        <f t="shared" si="22"/>
        <v>2.6828516514751217</v>
      </c>
      <c r="K346" s="4"/>
      <c r="L346" s="4"/>
      <c r="M346" s="4"/>
      <c r="N346" s="4"/>
    </row>
    <row r="347" spans="1:14">
      <c r="A347" s="4">
        <f t="shared" si="20"/>
        <v>2191</v>
      </c>
      <c r="G347" s="4">
        <f>carbondioxide!L447</f>
        <v>987.40810376251966</v>
      </c>
      <c r="H347" s="4">
        <f t="shared" si="21"/>
        <v>6.8389709938411478</v>
      </c>
      <c r="I347" s="4">
        <f t="shared" si="23"/>
        <v>6.3301790772170632</v>
      </c>
      <c r="J347" s="4">
        <f t="shared" si="22"/>
        <v>2.7034305347371461</v>
      </c>
      <c r="K347" s="4"/>
      <c r="L347" s="4"/>
      <c r="M347" s="4"/>
      <c r="N347" s="4"/>
    </row>
    <row r="348" spans="1:14">
      <c r="A348" s="4">
        <f t="shared" si="20"/>
        <v>2192</v>
      </c>
      <c r="G348" s="4">
        <f>carbondioxide!L448</f>
        <v>990.62080600133243</v>
      </c>
      <c r="H348" s="4">
        <f t="shared" si="21"/>
        <v>6.856349882498237</v>
      </c>
      <c r="I348" s="4">
        <f t="shared" si="23"/>
        <v>6.3543545187676447</v>
      </c>
      <c r="J348" s="4">
        <f t="shared" si="22"/>
        <v>2.7240304664584318</v>
      </c>
      <c r="K348" s="4"/>
      <c r="L348" s="4"/>
      <c r="M348" s="4"/>
      <c r="N348" s="4"/>
    </row>
    <row r="349" spans="1:14">
      <c r="A349" s="4">
        <f t="shared" si="20"/>
        <v>2193</v>
      </c>
      <c r="G349" s="4">
        <f>carbondioxide!L449</f>
        <v>993.82482721497252</v>
      </c>
      <c r="H349" s="4">
        <f t="shared" si="21"/>
        <v>6.8736257686208599</v>
      </c>
      <c r="I349" s="4">
        <f t="shared" si="23"/>
        <v>6.3784213594752055</v>
      </c>
      <c r="J349" s="4">
        <f t="shared" si="22"/>
        <v>2.7446507070755484</v>
      </c>
      <c r="K349" s="4"/>
      <c r="L349" s="4"/>
      <c r="M349" s="4"/>
      <c r="N349" s="4"/>
    </row>
    <row r="350" spans="1:14">
      <c r="A350" s="4">
        <f t="shared" si="20"/>
        <v>2194</v>
      </c>
      <c r="G350" s="4">
        <f>carbondioxide!L450</f>
        <v>997.02019530003952</v>
      </c>
      <c r="H350" s="4">
        <f t="shared" si="21"/>
        <v>6.8907996156472251</v>
      </c>
      <c r="I350" s="4">
        <f t="shared" si="23"/>
        <v>6.4023801610169659</v>
      </c>
      <c r="J350" s="4">
        <f t="shared" si="22"/>
        <v>2.7652905243811783</v>
      </c>
      <c r="K350" s="4"/>
      <c r="L350" s="4"/>
      <c r="M350" s="4"/>
      <c r="N350" s="4"/>
    </row>
    <row r="351" spans="1:14">
      <c r="A351" s="4">
        <f t="shared" si="20"/>
        <v>2195</v>
      </c>
      <c r="G351" s="4">
        <f>carbondioxide!L451</f>
        <v>1000.2069389949223</v>
      </c>
      <c r="H351" s="4">
        <f t="shared" si="21"/>
        <v>6.9078723791233871</v>
      </c>
      <c r="I351" s="4">
        <f t="shared" si="23"/>
        <v>6.4262314908265097</v>
      </c>
      <c r="J351" s="4">
        <f t="shared" si="22"/>
        <v>2.7859491935172698</v>
      </c>
      <c r="K351" s="4"/>
      <c r="L351" s="4"/>
      <c r="M351" s="4"/>
      <c r="N351" s="4"/>
    </row>
    <row r="352" spans="1:14">
      <c r="A352" s="4">
        <f t="shared" si="20"/>
        <v>2196</v>
      </c>
      <c r="G352" s="4">
        <f>carbondioxide!L452</f>
        <v>1003.3850878438725</v>
      </c>
      <c r="H352" s="4">
        <f t="shared" si="21"/>
        <v>6.9248450066590372</v>
      </c>
      <c r="I352" s="4">
        <f t="shared" si="23"/>
        <v>6.4499759217116299</v>
      </c>
      <c r="J352" s="4">
        <f t="shared" si="22"/>
        <v>2.8066259969659861</v>
      </c>
      <c r="K352" s="4"/>
      <c r="L352" s="4"/>
      <c r="M352" s="4"/>
      <c r="N352" s="4"/>
    </row>
    <row r="353" spans="1:14">
      <c r="A353" s="4">
        <f t="shared" si="20"/>
        <v>2197</v>
      </c>
      <c r="G353" s="4">
        <f>carbondioxide!L453</f>
        <v>1006.5546721619465</v>
      </c>
      <c r="H353" s="4">
        <f t="shared" si="21"/>
        <v>6.9417184378886825</v>
      </c>
      <c r="I353" s="4">
        <f t="shared" si="23"/>
        <v>6.4736140314835087</v>
      </c>
      <c r="J353" s="4">
        <f t="shared" si="22"/>
        <v>2.8273202245385414</v>
      </c>
      <c r="K353" s="4"/>
      <c r="L353" s="4"/>
      <c r="M353" s="4"/>
      <c r="N353" s="4"/>
    </row>
    <row r="354" spans="1:14">
      <c r="A354" s="4">
        <f t="shared" si="20"/>
        <v>2198</v>
      </c>
      <c r="G354" s="4">
        <f>carbondioxide!L454</f>
        <v>1009.7157230007994</v>
      </c>
      <c r="H354" s="4">
        <f t="shared" si="21"/>
        <v>6.9584936044379564</v>
      </c>
      <c r="I354" s="4">
        <f t="shared" si="23"/>
        <v>6.4971464025969983</v>
      </c>
      <c r="J354" s="4">
        <f t="shared" si="22"/>
        <v>2.848031173361989</v>
      </c>
      <c r="K354" s="4"/>
      <c r="L354" s="4"/>
      <c r="M354" s="4"/>
      <c r="N354" s="4"/>
    </row>
    <row r="355" spans="1:14">
      <c r="A355" s="4">
        <f t="shared" si="20"/>
        <v>2199</v>
      </c>
      <c r="G355" s="4">
        <f>carbondioxide!L455</f>
        <v>1012.8682721153215</v>
      </c>
      <c r="H355" s="4">
        <f t="shared" si="21"/>
        <v>6.9751714298948979</v>
      </c>
      <c r="I355" s="4">
        <f t="shared" si="23"/>
        <v>6.5205736218017742</v>
      </c>
      <c r="J355" s="4">
        <f t="shared" si="22"/>
        <v>2.8687581478640438</v>
      </c>
      <c r="K355" s="4"/>
      <c r="L355" s="4"/>
      <c r="M355" s="4"/>
      <c r="N355" s="4"/>
    </row>
    <row r="356" spans="1:14">
      <c r="A356" s="4">
        <f t="shared" si="20"/>
        <v>2200</v>
      </c>
      <c r="G356" s="4">
        <f>carbondioxide!L456</f>
        <v>1016.0123519311014</v>
      </c>
      <c r="H356" s="4">
        <f t="shared" si="21"/>
        <v>6.991752829785943</v>
      </c>
      <c r="I356" s="4">
        <f t="shared" si="23"/>
        <v>6.5438962798041356</v>
      </c>
      <c r="J356" s="4">
        <f t="shared" si="22"/>
        <v>2.8895004597560101</v>
      </c>
      <c r="K356" s="4"/>
      <c r="L356" s="4"/>
      <c r="M356" s="4"/>
      <c r="N356" s="4"/>
    </row>
    <row r="357" spans="1:14">
      <c r="A357" s="4">
        <f t="shared" si="20"/>
        <v>2201</v>
      </c>
      <c r="G357" s="4">
        <f>carbondioxide!L457</f>
        <v>1019.1479955127049</v>
      </c>
      <c r="H357" s="4">
        <f t="shared" si="21"/>
        <v>7.0082387115564684</v>
      </c>
      <c r="I357" s="4">
        <f t="shared" si="23"/>
        <v>6.5671149709392305</v>
      </c>
      <c r="J357" s="4">
        <f t="shared" si="22"/>
        <v>2.9102574280138835</v>
      </c>
      <c r="K357" s="4"/>
      <c r="L357" s="4"/>
      <c r="M357" s="4"/>
      <c r="N357" s="4"/>
    </row>
    <row r="358" spans="1:14">
      <c r="A358" s="4">
        <f t="shared" si="20"/>
        <v>2202</v>
      </c>
      <c r="G358" s="4">
        <f>carbondioxide!L458</f>
        <v>1022.2752365327555</v>
      </c>
      <c r="H358" s="4">
        <f t="shared" si="21"/>
        <v>7.0246299745557019</v>
      </c>
      <c r="I358" s="4">
        <f t="shared" si="23"/>
        <v>6.5902302928534802</v>
      </c>
      <c r="J358" s="4">
        <f t="shared" si="22"/>
        <v>2.9310283788576994</v>
      </c>
      <c r="K358" s="4"/>
      <c r="L358" s="4"/>
      <c r="M358" s="4"/>
      <c r="N358" s="4"/>
    </row>
    <row r="359" spans="1:14">
      <c r="A359" s="4">
        <f t="shared" si="20"/>
        <v>2203</v>
      </c>
      <c r="G359" s="4">
        <f>carbondioxide!L459</f>
        <v>1025.3941092418027</v>
      </c>
      <c r="H359" s="4">
        <f t="shared" si="21"/>
        <v>7.0409275100257744</v>
      </c>
      <c r="I359" s="4">
        <f t="shared" si="23"/>
        <v>6.6132428461969877</v>
      </c>
      <c r="J359" s="4">
        <f t="shared" si="22"/>
        <v>2.9518126457291953</v>
      </c>
      <c r="K359" s="4"/>
      <c r="L359" s="4"/>
      <c r="M359" s="4"/>
      <c r="N359" s="4"/>
    </row>
    <row r="360" spans="1:14">
      <c r="A360" s="4">
        <f t="shared" si="20"/>
        <v>2204</v>
      </c>
      <c r="G360" s="4">
        <f>carbondioxide!L460</f>
        <v>1028.5046484389682</v>
      </c>
      <c r="H360" s="4">
        <f t="shared" si="21"/>
        <v>7.0571322010947819</v>
      </c>
      <c r="I360" s="4">
        <f t="shared" si="23"/>
        <v>6.6361532343257084</v>
      </c>
      <c r="J360" s="4">
        <f t="shared" si="22"/>
        <v>2.9726095692678522</v>
      </c>
      <c r="K360" s="4"/>
      <c r="L360" s="4"/>
      <c r="M360" s="4"/>
      <c r="N360" s="4"/>
    </row>
    <row r="361" spans="1:14">
      <c r="A361" s="4">
        <f t="shared" si="20"/>
        <v>2205</v>
      </c>
      <c r="G361" s="4">
        <f>carbondioxide!L461</f>
        <v>1031.6068894433542</v>
      </c>
      <c r="H361" s="4">
        <f t="shared" si="21"/>
        <v>7.0732449227736724</v>
      </c>
      <c r="I361" s="4">
        <f t="shared" si="23"/>
        <v>6.6589620630131714</v>
      </c>
      <c r="J361" s="4">
        <f t="shared" si="22"/>
        <v>2.993418497285381</v>
      </c>
      <c r="K361" s="4"/>
      <c r="L361" s="4"/>
      <c r="M361" s="4"/>
      <c r="N361" s="4"/>
    </row>
    <row r="362" spans="1:14">
      <c r="A362" s="4">
        <f t="shared" ref="A362:A425" si="24">1+A361</f>
        <v>2206</v>
      </c>
      <c r="G362" s="4">
        <f>carbondioxide!L462</f>
        <v>1034.700868066202</v>
      </c>
      <c r="H362" s="4">
        <f t="shared" si="21"/>
        <v>7.0892665419567784</v>
      </c>
      <c r="I362" s="4">
        <f t="shared" si="23"/>
        <v>6.6816699401715329</v>
      </c>
      <c r="J362" s="4">
        <f t="shared" si="22"/>
        <v>3.0142387847387146</v>
      </c>
      <c r="K362" s="4"/>
      <c r="L362" s="4"/>
      <c r="M362" s="4"/>
      <c r="N362" s="4"/>
    </row>
    <row r="363" spans="1:14">
      <c r="A363" s="4">
        <f t="shared" si="24"/>
        <v>2207</v>
      </c>
      <c r="G363" s="4">
        <f>carbondioxide!L463</f>
        <v>1037.7866205837865</v>
      </c>
      <c r="H363" s="4">
        <f t="shared" si="21"/>
        <v>7.1051979174258415</v>
      </c>
      <c r="I363" s="4">
        <f t="shared" si="23"/>
        <v>6.70427747558176</v>
      </c>
      <c r="J363" s="4">
        <f t="shared" si="22"/>
        <v>3.0350697937015729</v>
      </c>
      <c r="K363" s="4"/>
      <c r="L363" s="4"/>
      <c r="M363" s="4"/>
      <c r="N363" s="4"/>
    </row>
    <row r="364" spans="1:14">
      <c r="A364" s="4">
        <f t="shared" si="24"/>
        <v>2208</v>
      </c>
      <c r="G364" s="4">
        <f>carbondioxide!L464</f>
        <v>1040.8641837110385</v>
      </c>
      <c r="H364" s="4">
        <f t="shared" si="21"/>
        <v>7.1210398998574078</v>
      </c>
      <c r="I364" s="4">
        <f t="shared" si="23"/>
        <v>6.7267852806327264</v>
      </c>
      <c r="J364" s="4">
        <f t="shared" si="22"/>
        <v>3.0559108933346524</v>
      </c>
      <c r="K364" s="4"/>
      <c r="L364" s="4"/>
      <c r="M364" s="4"/>
      <c r="N364" s="4"/>
    </row>
    <row r="365" spans="1:14">
      <c r="A365" s="4">
        <f t="shared" si="24"/>
        <v>2209</v>
      </c>
      <c r="G365" s="4">
        <f>carbondioxide!L465</f>
        <v>1043.9335945758767</v>
      </c>
      <c r="H365" s="4">
        <f t="shared" si="21"/>
        <v>7.1367933318333838</v>
      </c>
      <c r="I365" s="4">
        <f t="shared" si="23"/>
        <v>6.7491939680690285</v>
      </c>
      <c r="J365" s="4">
        <f t="shared" si="22"/>
        <v>3.0767614598545054</v>
      </c>
      <c r="K365" s="4"/>
      <c r="L365" s="4"/>
      <c r="M365" s="4"/>
      <c r="N365" s="4"/>
    </row>
    <row r="366" spans="1:14">
      <c r="A366" s="4">
        <f t="shared" si="24"/>
        <v>2210</v>
      </c>
      <c r="G366" s="4">
        <f>carbondioxide!L466</f>
        <v>1046.9948906942377</v>
      </c>
      <c r="H366" s="4">
        <f t="shared" si="21"/>
        <v>7.1524590478546584</v>
      </c>
      <c r="I366" s="4">
        <f t="shared" si="23"/>
        <v>6.7715041517473056</v>
      </c>
      <c r="J366" s="4">
        <f t="shared" si="22"/>
        <v>3.0976208765011641</v>
      </c>
      <c r="K366" s="4"/>
      <c r="L366" s="4"/>
      <c r="M366" s="4"/>
      <c r="N366" s="4"/>
    </row>
    <row r="367" spans="1:14">
      <c r="A367" s="4">
        <f t="shared" si="24"/>
        <v>2211</v>
      </c>
      <c r="G367" s="4">
        <f>carbondioxide!L467</f>
        <v>1050.0481099457957</v>
      </c>
      <c r="H367" s="4">
        <f t="shared" si="21"/>
        <v>7.1680378743576441</v>
      </c>
      <c r="I367" s="4">
        <f t="shared" si="23"/>
        <v>6.7937164464008752</v>
      </c>
      <c r="J367" s="4">
        <f t="shared" si="22"/>
        <v>3.118488533504562</v>
      </c>
      <c r="K367" s="4"/>
      <c r="L367" s="4"/>
      <c r="M367" s="4"/>
      <c r="N367" s="4"/>
    </row>
    <row r="368" spans="1:14">
      <c r="A368" s="4">
        <f t="shared" si="24"/>
        <v>2212</v>
      </c>
      <c r="G368" s="4">
        <f>carbondioxide!L468</f>
        <v>1053.0932905503555</v>
      </c>
      <c r="H368" s="4">
        <f t="shared" si="21"/>
        <v>7.183530629733589</v>
      </c>
      <c r="I368" s="4">
        <f t="shared" si="23"/>
        <v>6.8158314674124805</v>
      </c>
      <c r="J368" s="4">
        <f t="shared" si="22"/>
        <v>3.1393638280498131</v>
      </c>
      <c r="K368" s="4"/>
      <c r="L368" s="4"/>
      <c r="M368" s="4"/>
      <c r="N368" s="4"/>
    </row>
    <row r="369" spans="1:14">
      <c r="A369" s="4">
        <f t="shared" si="24"/>
        <v>2213</v>
      </c>
      <c r="G369" s="4">
        <f>carbondioxide!L469</f>
        <v>1056.1304710449053</v>
      </c>
      <c r="H369" s="4">
        <f t="shared" si="21"/>
        <v>7.1989381243505326</v>
      </c>
      <c r="I369" s="4">
        <f t="shared" si="23"/>
        <v>6.8378498305949611</v>
      </c>
      <c r="J369" s="4">
        <f t="shared" si="22"/>
        <v>3.1602461642413928</v>
      </c>
      <c r="K369" s="4"/>
      <c r="L369" s="4"/>
      <c r="M369" s="4"/>
      <c r="N369" s="4"/>
    </row>
    <row r="370" spans="1:14">
      <c r="A370" s="4">
        <f t="shared" si="24"/>
        <v>2214</v>
      </c>
      <c r="G370" s="4">
        <f>carbondioxide!L470</f>
        <v>1059.1596902613214</v>
      </c>
      <c r="H370" s="4">
        <f t="shared" si="21"/>
        <v>7.2142611605777969</v>
      </c>
      <c r="I370" s="4">
        <f t="shared" si="23"/>
        <v>6.8597721519796488</v>
      </c>
      <c r="J370" s="4">
        <f t="shared" si="22"/>
        <v>3.1811349530662811</v>
      </c>
      <c r="K370" s="4"/>
      <c r="L370" s="4"/>
      <c r="M370" s="4"/>
      <c r="N370" s="4"/>
    </row>
    <row r="371" spans="1:14">
      <c r="A371" s="4">
        <f t="shared" si="24"/>
        <v>2215</v>
      </c>
      <c r="G371" s="4">
        <f>carbondioxide!L471</f>
        <v>1062.1809873047096</v>
      </c>
      <c r="H371" s="4">
        <f t="shared" si="21"/>
        <v>7.2295005328128843</v>
      </c>
      <c r="I371" s="4">
        <f t="shared" si="23"/>
        <v>6.8815990476123137</v>
      </c>
      <c r="J371" s="4">
        <f t="shared" si="22"/>
        <v>3.2020296123561089</v>
      </c>
      <c r="K371" s="4"/>
      <c r="L371" s="4"/>
      <c r="M371" s="4"/>
      <c r="N371" s="4"/>
    </row>
    <row r="372" spans="1:14">
      <c r="A372" s="4">
        <f t="shared" si="24"/>
        <v>2216</v>
      </c>
      <c r="G372" s="4">
        <f>carbondioxide!L472</f>
        <v>1065.1944015323702</v>
      </c>
      <c r="H372" s="4">
        <f t="shared" si="21"/>
        <v>7.2446570275106463</v>
      </c>
      <c r="I372" s="4">
        <f t="shared" si="23"/>
        <v>6.9033311333564571</v>
      </c>
      <c r="J372" s="4">
        <f t="shared" si="22"/>
        <v>3.2229295667483644</v>
      </c>
      <c r="K372" s="4"/>
      <c r="L372" s="4"/>
      <c r="M372" s="4"/>
      <c r="N372" s="4"/>
    </row>
    <row r="373" spans="1:14">
      <c r="A373" s="4">
        <f t="shared" si="24"/>
        <v>2217</v>
      </c>
      <c r="G373" s="4">
        <f>carbondioxide!L473</f>
        <v>1068.1999725333785</v>
      </c>
      <c r="H373" s="4">
        <f t="shared" si="21"/>
        <v>7.2597314232146513</v>
      </c>
      <c r="I373" s="4">
        <f t="shared" si="23"/>
        <v>6.9249690247037883</v>
      </c>
      <c r="J373" s="4">
        <f t="shared" si="22"/>
        <v>3.2438342476466984</v>
      </c>
      <c r="K373" s="4"/>
      <c r="L373" s="4"/>
      <c r="M373" s="4"/>
      <c r="N373" s="4"/>
    </row>
    <row r="374" spans="1:14">
      <c r="A374" s="4">
        <f t="shared" si="24"/>
        <v>2218</v>
      </c>
      <c r="G374" s="4">
        <f>carbondioxide!L474</f>
        <v>1071.1977401087652</v>
      </c>
      <c r="H374" s="4">
        <f t="shared" si="21"/>
        <v>7.2747244905906046</v>
      </c>
      <c r="I374" s="4">
        <f t="shared" si="23"/>
        <v>6.9465133365916936</v>
      </c>
      <c r="J374" s="4">
        <f t="shared" si="22"/>
        <v>3.2647430931803827</v>
      </c>
      <c r="K374" s="4"/>
      <c r="L374" s="4"/>
      <c r="M374" s="4"/>
      <c r="N374" s="4"/>
    </row>
    <row r="375" spans="1:14">
      <c r="A375" s="4">
        <f t="shared" si="24"/>
        <v>2219</v>
      </c>
      <c r="G375" s="4">
        <f>carbondioxide!L475</f>
        <v>1074.1877442522859</v>
      </c>
      <c r="H375" s="4">
        <f t="shared" si="21"/>
        <v>7.2896369924617455</v>
      </c>
      <c r="I375" s="4">
        <f t="shared" si="23"/>
        <v>6.9679646832275219</v>
      </c>
      <c r="J375" s="4">
        <f t="shared" si="22"/>
        <v>3.2856555481629588</v>
      </c>
      <c r="K375" s="4"/>
      <c r="L375" s="4"/>
      <c r="M375" s="4"/>
      <c r="N375" s="4"/>
    </row>
    <row r="376" spans="1:14">
      <c r="A376" s="4">
        <f t="shared" si="24"/>
        <v>2220</v>
      </c>
      <c r="G376" s="4">
        <f>carbondioxide!L476</f>
        <v>1077.1700251317695</v>
      </c>
      <c r="H376" s="4">
        <f t="shared" si="21"/>
        <v>7.3044696838460927</v>
      </c>
      <c r="I376" s="4">
        <f t="shared" si="23"/>
        <v>6.9893236779195265</v>
      </c>
      <c r="J376" s="4">
        <f t="shared" si="22"/>
        <v>3.3065710640501256</v>
      </c>
      <c r="K376" s="4"/>
      <c r="L376" s="4"/>
      <c r="M376" s="4"/>
      <c r="N376" s="4"/>
    </row>
    <row r="377" spans="1:14">
      <c r="A377" s="4">
        <f t="shared" si="24"/>
        <v>2221</v>
      </c>
      <c r="G377" s="4">
        <f>carbondioxide!L477</f>
        <v>1080.1446230710328</v>
      </c>
      <c r="H377" s="4">
        <f t="shared" si="21"/>
        <v>7.3192233119954802</v>
      </c>
      <c r="I377" s="4">
        <f t="shared" si="23"/>
        <v>7.0105909329142762</v>
      </c>
      <c r="J377" s="4">
        <f t="shared" si="22"/>
        <v>3.3274890988969039</v>
      </c>
      <c r="K377" s="4"/>
      <c r="L377" s="4"/>
      <c r="M377" s="4"/>
      <c r="N377" s="4"/>
    </row>
    <row r="378" spans="1:14">
      <c r="A378" s="4">
        <f t="shared" si="24"/>
        <v>2222</v>
      </c>
      <c r="G378" s="4">
        <f>carbondioxide!L478</f>
        <v>1083.1115785323477</v>
      </c>
      <c r="H378" s="4">
        <f t="shared" si="21"/>
        <v>7.3338986164362421</v>
      </c>
      <c r="I378" s="4">
        <f t="shared" si="23"/>
        <v>7.0317670592403774</v>
      </c>
      <c r="J378" s="4">
        <f t="shared" si="22"/>
        <v>3.3484091173141226</v>
      </c>
      <c r="K378" s="4"/>
      <c r="L378" s="4"/>
      <c r="M378" s="4"/>
      <c r="N378" s="4"/>
    </row>
    <row r="379" spans="1:14">
      <c r="A379" s="4">
        <f t="shared" si="24"/>
        <v>2223</v>
      </c>
      <c r="G379" s="4">
        <f>carbondioxide!L479</f>
        <v>1086.0709320994549</v>
      </c>
      <c r="H379" s="4">
        <f t="shared" si="21"/>
        <v>7.3484963290114953</v>
      </c>
      <c r="I379" s="4">
        <f t="shared" si="23"/>
        <v>7.052852666558346</v>
      </c>
      <c r="J379" s="4">
        <f t="shared" si="22"/>
        <v>3.3693305904242639</v>
      </c>
      <c r="K379" s="4"/>
      <c r="L379" s="4"/>
      <c r="M379" s="4"/>
      <c r="N379" s="4"/>
    </row>
    <row r="380" spans="1:14">
      <c r="A380" s="4">
        <f t="shared" si="24"/>
        <v>2224</v>
      </c>
      <c r="G380" s="4">
        <f>carbondioxide!L480</f>
        <v>1089.0227244611074</v>
      </c>
      <c r="H380" s="4">
        <f t="shared" si="21"/>
        <v>7.3630171739249182</v>
      </c>
      <c r="I380" s="4">
        <f t="shared" si="23"/>
        <v>7.0738483630164639</v>
      </c>
      <c r="J380" s="4">
        <f t="shared" si="22"/>
        <v>3.3902529958167054</v>
      </c>
      <c r="K380" s="4"/>
      <c r="L380" s="4"/>
      <c r="M380" s="4"/>
      <c r="N380" s="4"/>
    </row>
    <row r="381" spans="1:14">
      <c r="A381" s="4">
        <f t="shared" si="24"/>
        <v>2225</v>
      </c>
      <c r="G381" s="4">
        <f>carbondioxide!L481</f>
        <v>1091.9669963951364</v>
      </c>
      <c r="H381" s="4">
        <f t="shared" si="21"/>
        <v>7.3774618677859394</v>
      </c>
      <c r="I381" s="4">
        <f t="shared" si="23"/>
        <v>7.0947547551124588</v>
      </c>
      <c r="J381" s="4">
        <f t="shared" si="22"/>
        <v>3.4111758175024001</v>
      </c>
      <c r="K381" s="4"/>
      <c r="L381" s="4"/>
      <c r="M381" s="4"/>
      <c r="N381" s="4"/>
    </row>
    <row r="382" spans="1:14">
      <c r="A382" s="4">
        <f t="shared" si="24"/>
        <v>2226</v>
      </c>
      <c r="G382" s="4">
        <f>carbondioxide!L482</f>
        <v>1094.9037887530276</v>
      </c>
      <c r="H382" s="4">
        <f t="shared" si="21"/>
        <v>7.3918311196562572</v>
      </c>
      <c r="I382" s="4">
        <f t="shared" si="23"/>
        <v>7.1155724475608615</v>
      </c>
      <c r="J382" s="4">
        <f t="shared" si="22"/>
        <v>3.4320985458680253</v>
      </c>
      <c r="K382" s="4"/>
      <c r="L382" s="4"/>
      <c r="M382" s="4"/>
      <c r="N382" s="4"/>
    </row>
    <row r="383" spans="1:14">
      <c r="A383" s="4">
        <f t="shared" si="24"/>
        <v>2227</v>
      </c>
      <c r="G383" s="4">
        <f>carbondioxide!L483</f>
        <v>1097.8331424449948</v>
      </c>
      <c r="H383" s="4">
        <f t="shared" si="21"/>
        <v>7.4061256310976127</v>
      </c>
      <c r="I383" s="4">
        <f t="shared" si="23"/>
        <v>7.1363020431658821</v>
      </c>
      <c r="J383" s="4">
        <f t="shared" si="22"/>
        <v>3.4530206776296408</v>
      </c>
      <c r="K383" s="4"/>
      <c r="L383" s="4"/>
      <c r="M383" s="4"/>
      <c r="N383" s="4"/>
    </row>
    <row r="384" spans="1:14">
      <c r="A384" s="4">
        <f t="shared" si="24"/>
        <v>2228</v>
      </c>
      <c r="G384" s="4">
        <f>carbondioxide!L484</f>
        <v>1100.7550984255458</v>
      </c>
      <c r="H384" s="4">
        <f t="shared" si="21"/>
        <v>7.4203460962207561</v>
      </c>
      <c r="I384" s="4">
        <f t="shared" si="23"/>
        <v>7.156944142699655</v>
      </c>
      <c r="J384" s="4">
        <f t="shared" si="22"/>
        <v>3.4739417157858865</v>
      </c>
      <c r="K384" s="4"/>
      <c r="L384" s="4"/>
      <c r="M384" s="4"/>
      <c r="N384" s="4"/>
    </row>
    <row r="385" spans="1:14">
      <c r="A385" s="4">
        <f t="shared" si="24"/>
        <v>2229</v>
      </c>
      <c r="G385" s="4">
        <f>carbondioxide!L485</f>
        <v>1103.669697679522</v>
      </c>
      <c r="H385" s="4">
        <f t="shared" si="21"/>
        <v>7.4344932017354957</v>
      </c>
      <c r="I385" s="4">
        <f t="shared" si="23"/>
        <v>7.1774993447857112</v>
      </c>
      <c r="J385" s="4">
        <f t="shared" si="22"/>
        <v>3.4948611695707568</v>
      </c>
      <c r="K385" s="4"/>
      <c r="L385" s="4"/>
      <c r="M385" s="4"/>
      <c r="N385" s="4"/>
    </row>
    <row r="386" spans="1:14">
      <c r="A386" s="4">
        <f t="shared" si="24"/>
        <v>2230</v>
      </c>
      <c r="G386" s="4">
        <f>carbondioxide!L486</f>
        <v>1106.5769812086105</v>
      </c>
      <c r="H386" s="4">
        <f t="shared" si="21"/>
        <v>7.4485676270018057</v>
      </c>
      <c r="I386" s="4">
        <f t="shared" si="23"/>
        <v>7.1979682457875356</v>
      </c>
      <c r="J386" s="4">
        <f t="shared" si="22"/>
        <v>3.5157785544059776</v>
      </c>
      <c r="K386" s="4"/>
      <c r="L386" s="4"/>
      <c r="M386" s="4"/>
      <c r="N386" s="4"/>
    </row>
    <row r="387" spans="1:14">
      <c r="A387" s="4">
        <f t="shared" si="24"/>
        <v>2231</v>
      </c>
      <c r="G387" s="4">
        <f>carbondioxide!L487</f>
        <v>1109.4769900183085</v>
      </c>
      <c r="H387" s="4">
        <f t="shared" si="21"/>
        <v>7.4625700440818923</v>
      </c>
      <c r="I387" s="4">
        <f t="shared" si="23"/>
        <v>7.2183514397020581</v>
      </c>
      <c r="J387" s="4">
        <f t="shared" si="22"/>
        <v>3.5366933918530248</v>
      </c>
      <c r="K387" s="4"/>
      <c r="L387" s="4"/>
      <c r="M387" s="4"/>
      <c r="N387" s="4"/>
    </row>
    <row r="388" spans="1:14">
      <c r="A388" s="4">
        <f t="shared" si="24"/>
        <v>2232</v>
      </c>
      <c r="G388" s="4">
        <f>carbondioxide!L488</f>
        <v>1112.3697651053405</v>
      </c>
      <c r="H388" s="4">
        <f t="shared" si="21"/>
        <v>7.4765011177931733</v>
      </c>
      <c r="I388" s="4">
        <f t="shared" si="23"/>
        <v>7.2386495180579589</v>
      </c>
      <c r="J388" s="4">
        <f t="shared" si="22"/>
        <v>3.5576052095648074</v>
      </c>
      <c r="K388" s="4"/>
      <c r="L388" s="4"/>
      <c r="M388" s="4"/>
      <c r="N388" s="4"/>
    </row>
    <row r="389" spans="1:14">
      <c r="A389" s="4">
        <f t="shared" si="24"/>
        <v>2233</v>
      </c>
      <c r="G389" s="4">
        <f>carbondioxide!L489</f>
        <v>1115.2553474455081</v>
      </c>
      <c r="H389" s="4">
        <f t="shared" si="21"/>
        <v>7.4903615057620963</v>
      </c>
      <c r="I389" s="4">
        <f t="shared" si="23"/>
        <v>7.2588630698186316</v>
      </c>
      <c r="J389" s="4">
        <f t="shared" si="22"/>
        <v>3.5785135412370486</v>
      </c>
      <c r="K389" s="4"/>
      <c r="L389" s="4"/>
      <c r="M389" s="4"/>
      <c r="N389" s="4"/>
    </row>
    <row r="390" spans="1:14">
      <c r="A390" s="4">
        <f t="shared" si="24"/>
        <v>2234</v>
      </c>
      <c r="G390" s="4">
        <f>carbondioxide!L490</f>
        <v>1118.1337779819687</v>
      </c>
      <c r="H390" s="4">
        <f t="shared" si="21"/>
        <v>7.5041518584787363</v>
      </c>
      <c r="I390" s="4">
        <f t="shared" si="23"/>
        <v>7.2789926812896946</v>
      </c>
      <c r="J390" s="4">
        <f t="shared" si="22"/>
        <v>3.5994179265593917</v>
      </c>
      <c r="K390" s="4"/>
      <c r="L390" s="4"/>
      <c r="M390" s="4"/>
      <c r="N390" s="4"/>
    </row>
    <row r="391" spans="1:14">
      <c r="A391" s="4">
        <f t="shared" si="24"/>
        <v>2235</v>
      </c>
      <c r="G391" s="4">
        <f>carbondioxide!L491</f>
        <v>1121.0050976139337</v>
      </c>
      <c r="H391" s="4">
        <f t="shared" ref="H391:H454" si="25">H$3*LN(G391/G$3)</f>
        <v>7.517872819352136</v>
      </c>
      <c r="I391" s="4">
        <f t="shared" si="23"/>
        <v>7.2990389360309047</v>
      </c>
      <c r="J391" s="4">
        <f t="shared" ref="J391:J454" si="26">J390+J$3*(I390-J390)</f>
        <v>3.6203179111662598</v>
      </c>
      <c r="K391" s="4"/>
      <c r="L391" s="4"/>
      <c r="M391" s="4"/>
      <c r="N391" s="4"/>
    </row>
    <row r="392" spans="1:14">
      <c r="A392" s="4">
        <f t="shared" si="24"/>
        <v>2236</v>
      </c>
      <c r="G392" s="4">
        <f>carbondioxide!L492</f>
        <v>1123.869347185773</v>
      </c>
      <c r="H392" s="4">
        <f t="shared" si="25"/>
        <v>7.5315250247662995</v>
      </c>
      <c r="I392" s="4">
        <f t="shared" ref="I392:I455" si="27">I391+I$3*(I$4*H392-I391)+I$5*(J391-I391)</f>
        <v>7.3190024147723545</v>
      </c>
      <c r="J392" s="4">
        <f t="shared" si="26"/>
        <v>3.6412130465874908</v>
      </c>
      <c r="K392" s="4"/>
      <c r="L392" s="4"/>
      <c r="M392" s="4"/>
      <c r="N392" s="4"/>
    </row>
    <row r="393" spans="1:14">
      <c r="A393" s="4">
        <f t="shared" si="24"/>
        <v>2237</v>
      </c>
      <c r="G393" s="4">
        <f>carbondioxide!L493</f>
        <v>1126.7265674765167</v>
      </c>
      <c r="H393" s="4">
        <f t="shared" si="25"/>
        <v>7.5451091041368104</v>
      </c>
      <c r="I393" s="4">
        <f t="shared" si="27"/>
        <v>7.338883695334828</v>
      </c>
      <c r="J393" s="4">
        <f t="shared" si="26"/>
        <v>3.6621028901987809</v>
      </c>
      <c r="K393" s="4"/>
      <c r="L393" s="4"/>
      <c r="M393" s="4"/>
      <c r="N393" s="4"/>
    </row>
    <row r="394" spans="1:14">
      <c r="A394" s="4">
        <f t="shared" si="24"/>
        <v>2238</v>
      </c>
      <c r="G394" s="4">
        <f>carbondioxide!L494</f>
        <v>1129.5767991897496</v>
      </c>
      <c r="H394" s="4">
        <f t="shared" si="25"/>
        <v>7.5586256799680136</v>
      </c>
      <c r="I394" s="4">
        <f t="shared" si="27"/>
        <v>7.3586833525541939</v>
      </c>
      <c r="J394" s="4">
        <f t="shared" si="26"/>
        <v>3.6829870051719538</v>
      </c>
      <c r="K394" s="4"/>
      <c r="L394" s="4"/>
      <c r="M394" s="4"/>
      <c r="N394" s="4"/>
    </row>
    <row r="395" spans="1:14">
      <c r="A395" s="4">
        <f t="shared" si="24"/>
        <v>2239</v>
      </c>
      <c r="G395" s="4">
        <f>carbondioxide!L495</f>
        <v>1132.4200829438837</v>
      </c>
      <c r="H395" s="4">
        <f t="shared" si="25"/>
        <v>7.5720753679107213</v>
      </c>
      <c r="I395" s="4">
        <f t="shared" si="27"/>
        <v>7.3784019582097171</v>
      </c>
      <c r="J395" s="4">
        <f t="shared" si="26"/>
        <v>3.7038649604250851</v>
      </c>
      <c r="K395" s="4"/>
      <c r="L395" s="4"/>
      <c r="M395" s="4"/>
      <c r="N395" s="4"/>
    </row>
    <row r="396" spans="1:14">
      <c r="A396" s="4">
        <f t="shared" si="24"/>
        <v>2240</v>
      </c>
      <c r="G396" s="4">
        <f>carbondioxide!L496</f>
        <v>1135.2564592628012</v>
      </c>
      <c r="H396" s="4">
        <f t="shared" si="25"/>
        <v>7.5854587768203769</v>
      </c>
      <c r="I396" s="4">
        <f t="shared" si="27"/>
        <v>7.3980400809561733</v>
      </c>
      <c r="J396" s="4">
        <f t="shared" si="26"/>
        <v>3.7247363305725019</v>
      </c>
      <c r="K396" s="4"/>
      <c r="L396" s="4"/>
      <c r="M396" s="4"/>
      <c r="N396" s="4"/>
    </row>
    <row r="397" spans="1:14">
      <c r="A397" s="4">
        <f t="shared" si="24"/>
        <v>2241</v>
      </c>
      <c r="G397" s="4">
        <f>carbondioxide!L497</f>
        <v>1138.085968566862</v>
      </c>
      <c r="H397" s="4">
        <f t="shared" si="25"/>
        <v>7.5987765088156527</v>
      </c>
      <c r="I397" s="4">
        <f t="shared" si="27"/>
        <v>7.417598286259655</v>
      </c>
      <c r="J397" s="4">
        <f t="shared" si="26"/>
        <v>3.745600695874681</v>
      </c>
      <c r="K397" s="4"/>
      <c r="L397" s="4"/>
      <c r="M397" s="4"/>
      <c r="N397" s="4"/>
    </row>
    <row r="398" spans="1:14">
      <c r="A398" s="4">
        <f t="shared" si="24"/>
        <v>2242</v>
      </c>
      <c r="G398" s="4">
        <f>carbondioxide!L498</f>
        <v>1140.9086511642618</v>
      </c>
      <c r="H398" s="4">
        <f t="shared" si="25"/>
        <v>7.612029159337415</v>
      </c>
      <c r="I398" s="4">
        <f t="shared" si="27"/>
        <v>7.4370771363369572</v>
      </c>
      <c r="J398" s="4">
        <f t="shared" si="26"/>
        <v>3.7664576421880676</v>
      </c>
      <c r="K398" s="4"/>
      <c r="L398" s="4"/>
      <c r="M398" s="4"/>
      <c r="N398" s="4"/>
    </row>
    <row r="399" spans="1:14">
      <c r="A399" s="4">
        <f t="shared" si="24"/>
        <v>2243</v>
      </c>
      <c r="G399" s="4">
        <f>carbondioxide!L499</f>
        <v>1143.7245472427369</v>
      </c>
      <c r="H399" s="4">
        <f t="shared" si="25"/>
        <v>7.6252173172080377</v>
      </c>
      <c r="I399" s="4">
        <f t="shared" si="27"/>
        <v>7.456477190098429</v>
      </c>
      <c r="J399" s="4">
        <f t="shared" si="26"/>
        <v>3.7873067609148334</v>
      </c>
      <c r="K399" s="4"/>
      <c r="L399" s="4"/>
      <c r="M399" s="4"/>
      <c r="N399" s="4"/>
    </row>
    <row r="400" spans="1:14">
      <c r="A400" s="4">
        <f t="shared" si="24"/>
        <v>2244</v>
      </c>
      <c r="G400" s="4">
        <f>carbondioxide!L500</f>
        <v>1146.5336968616061</v>
      </c>
      <c r="H400" s="4">
        <f t="shared" si="25"/>
        <v>7.6383415646910162</v>
      </c>
      <c r="I400" s="4">
        <f t="shared" si="27"/>
        <v>7.4757990030941999</v>
      </c>
      <c r="J400" s="4">
        <f t="shared" si="26"/>
        <v>3.8081476489525961</v>
      </c>
      <c r="K400" s="4"/>
      <c r="L400" s="4"/>
      <c r="M400" s="4"/>
      <c r="N400" s="4"/>
    </row>
    <row r="401" spans="1:14">
      <c r="A401" s="4">
        <f t="shared" si="24"/>
        <v>2245</v>
      </c>
      <c r="G401" s="4">
        <f>carbondioxide!L501</f>
        <v>1149.3361399441376</v>
      </c>
      <c r="H401" s="4">
        <f t="shared" si="25"/>
        <v>7.6514024775508185</v>
      </c>
      <c r="I401" s="4">
        <f t="shared" si="27"/>
        <v>7.4950431274636617</v>
      </c>
      <c r="J401" s="4">
        <f t="shared" si="26"/>
        <v>3.8289799086441203</v>
      </c>
      <c r="K401" s="4"/>
      <c r="L401" s="4"/>
      <c r="M401" s="4"/>
      <c r="N401" s="4"/>
    </row>
    <row r="402" spans="1:14">
      <c r="A402" s="4">
        <f t="shared" si="24"/>
        <v>2246</v>
      </c>
      <c r="G402" s="4">
        <f>carbondioxide!L502</f>
        <v>1152.1319162702384</v>
      </c>
      <c r="H402" s="4">
        <f t="shared" si="25"/>
        <v>7.6644006251129824</v>
      </c>
      <c r="I402" s="4">
        <f t="shared" si="27"/>
        <v>7.5142101118881106</v>
      </c>
      <c r="J402" s="4">
        <f t="shared" si="26"/>
        <v>3.8498031477270152</v>
      </c>
      <c r="K402" s="4"/>
      <c r="L402" s="4"/>
      <c r="M402" s="4"/>
      <c r="N402" s="4"/>
    </row>
    <row r="403" spans="1:14">
      <c r="A403" s="4">
        <f t="shared" si="24"/>
        <v>2247</v>
      </c>
      <c r="G403" s="4">
        <f>carbondioxide!L503</f>
        <v>1154.9210654694552</v>
      </c>
      <c r="H403" s="4">
        <f t="shared" si="25"/>
        <v>7.6773365703243783</v>
      </c>
      <c r="I403" s="4">
        <f t="shared" si="27"/>
        <v>7.5333005015464591</v>
      </c>
      <c r="J403" s="4">
        <f t="shared" si="26"/>
        <v>3.8706169792834504</v>
      </c>
      <c r="K403" s="4"/>
      <c r="L403" s="4"/>
      <c r="M403" s="4"/>
      <c r="N403" s="4"/>
    </row>
    <row r="404" spans="1:14">
      <c r="A404" s="4">
        <f t="shared" si="24"/>
        <v>2248</v>
      </c>
      <c r="G404" s="4">
        <f>carbondioxide!L504</f>
        <v>1157.7036270142771</v>
      </c>
      <c r="H404" s="4">
        <f t="shared" si="25"/>
        <v>7.6902108698136349</v>
      </c>
      <c r="I404" s="4">
        <f t="shared" si="27"/>
        <v>7.552314838073908</v>
      </c>
      <c r="J404" s="4">
        <f t="shared" si="26"/>
        <v>3.8914210216899043</v>
      </c>
      <c r="K404" s="4"/>
      <c r="L404" s="4"/>
      <c r="M404" s="4"/>
      <c r="N404" s="4"/>
    </row>
    <row r="405" spans="1:14">
      <c r="A405" s="4">
        <f t="shared" si="24"/>
        <v>2249</v>
      </c>
      <c r="G405" s="4">
        <f>carbondioxide!L505</f>
        <v>1160.4796402137367</v>
      </c>
      <c r="H405" s="4">
        <f t="shared" si="25"/>
        <v>7.7030240739516715</v>
      </c>
      <c r="I405" s="4">
        <f t="shared" si="27"/>
        <v>7.5712536595234949</v>
      </c>
      <c r="J405" s="4">
        <f t="shared" si="26"/>
        <v>3.9122148985669654</v>
      </c>
      <c r="K405" s="4"/>
      <c r="L405" s="4"/>
      <c r="M405" s="4"/>
      <c r="N405" s="4"/>
    </row>
    <row r="406" spans="1:14">
      <c r="A406" s="4">
        <f t="shared" si="24"/>
        <v>2250</v>
      </c>
      <c r="G406" s="4">
        <f>carbondioxide!L506</f>
        <v>1163.2491442072976</v>
      </c>
      <c r="H406" s="4">
        <f t="shared" si="25"/>
        <v>7.7157767269123259</v>
      </c>
      <c r="I406" s="4">
        <f t="shared" si="27"/>
        <v>7.5901175003304209</v>
      </c>
      <c r="J406" s="4">
        <f t="shared" si="26"/>
        <v>3.9329982387291986</v>
      </c>
      <c r="K406" s="4"/>
      <c r="L406" s="4"/>
      <c r="M406" s="4"/>
      <c r="N406" s="4"/>
    </row>
    <row r="407" spans="1:14">
      <c r="A407" s="4">
        <f t="shared" si="24"/>
        <v>2251</v>
      </c>
      <c r="G407" s="4">
        <f>carbondioxide!L507</f>
        <v>1166.0121779590256</v>
      </c>
      <c r="H407" s="4">
        <f t="shared" si="25"/>
        <v>7.7284693667330364</v>
      </c>
      <c r="I407" s="4">
        <f t="shared" si="27"/>
        <v>7.6089068912790703</v>
      </c>
      <c r="J407" s="4">
        <f t="shared" si="26"/>
        <v>3.9537706761350937</v>
      </c>
      <c r="K407" s="4"/>
      <c r="L407" s="4"/>
      <c r="M407" s="4"/>
      <c r="N407" s="4"/>
    </row>
    <row r="408" spans="1:14">
      <c r="A408" s="4">
        <f t="shared" si="24"/>
        <v>2252</v>
      </c>
      <c r="G408" s="4">
        <f>carbondioxide!L508</f>
        <v>1168.7687802520286</v>
      </c>
      <c r="H408" s="4">
        <f t="shared" si="25"/>
        <v>7.7411025253755374</v>
      </c>
      <c r="I408" s="4">
        <f t="shared" si="27"/>
        <v>7.6276223594726371</v>
      </c>
      <c r="J408" s="4">
        <f t="shared" si="26"/>
        <v>3.9745318498371116</v>
      </c>
      <c r="K408" s="4"/>
      <c r="L408" s="4"/>
      <c r="M408" s="4"/>
      <c r="N408" s="4"/>
    </row>
    <row r="409" spans="1:14">
      <c r="A409" s="4">
        <f t="shared" si="24"/>
        <v>2253</v>
      </c>
      <c r="G409" s="4">
        <f>carbondioxide!L509</f>
        <v>1171.5189896831694</v>
      </c>
      <c r="H409" s="4">
        <f t="shared" si="25"/>
        <v>7.7536767287865773</v>
      </c>
      <c r="I409" s="4">
        <f t="shared" si="27"/>
        <v>7.6462644283052628</v>
      </c>
      <c r="J409" s="4">
        <f t="shared" si="26"/>
        <v>3.9952814039318416</v>
      </c>
      <c r="K409" s="4"/>
      <c r="L409" s="4"/>
      <c r="M409" s="4"/>
      <c r="N409" s="4"/>
    </row>
    <row r="410" spans="1:14">
      <c r="A410" s="4">
        <f t="shared" si="24"/>
        <v>2254</v>
      </c>
      <c r="G410" s="4">
        <f>carbondioxide!L510</f>
        <v>1174.2628446580291</v>
      </c>
      <c r="H410" s="4">
        <f t="shared" si="25"/>
        <v>7.7661924969585803</v>
      </c>
      <c r="I410" s="4">
        <f t="shared" si="27"/>
        <v>7.664833617436619</v>
      </c>
      <c r="J410" s="4">
        <f t="shared" si="26"/>
        <v>4.0160189875102823</v>
      </c>
      <c r="K410" s="4"/>
      <c r="L410" s="4"/>
      <c r="M410" s="4"/>
      <c r="N410" s="4"/>
    </row>
    <row r="411" spans="1:14">
      <c r="A411" s="4">
        <f t="shared" si="24"/>
        <v>2255</v>
      </c>
      <c r="G411" s="4">
        <f>carbondioxide!L511</f>
        <v>1177.0003833861317</v>
      </c>
      <c r="H411" s="4">
        <f t="shared" si="25"/>
        <v>7.7786503439902752</v>
      </c>
      <c r="I411" s="4">
        <f t="shared" si="27"/>
        <v>7.6833304427688391</v>
      </c>
      <c r="J411" s="4">
        <f t="shared" si="26"/>
        <v>4.0367442546082639</v>
      </c>
      <c r="K411" s="4"/>
      <c r="L411" s="4"/>
      <c r="M411" s="4"/>
      <c r="N411" s="4"/>
    </row>
    <row r="412" spans="1:14">
      <c r="A412" s="4">
        <f t="shared" si="24"/>
        <v>2256</v>
      </c>
      <c r="G412" s="4">
        <f>carbondioxide!L512</f>
        <v>1179.7316438764067</v>
      </c>
      <c r="H412" s="4">
        <f t="shared" si="25"/>
        <v>7.7910507781472393</v>
      </c>
      <c r="I412" s="4">
        <f t="shared" si="27"/>
        <v>7.7017554164257254</v>
      </c>
      <c r="J412" s="4">
        <f t="shared" si="26"/>
        <v>4.0574568641570163</v>
      </c>
      <c r="K412" s="4"/>
      <c r="L412" s="4"/>
      <c r="M412" s="4"/>
      <c r="N412" s="4"/>
    </row>
    <row r="413" spans="1:14">
      <c r="A413" s="4">
        <f t="shared" si="24"/>
        <v>2257</v>
      </c>
      <c r="G413" s="4">
        <f>carbondioxide!L513</f>
        <v>1182.4566639328941</v>
      </c>
      <c r="H413" s="4">
        <f t="shared" si="25"/>
        <v>7.8033943019223431</v>
      </c>
      <c r="I413" s="4">
        <f t="shared" si="27"/>
        <v>7.7201090467341604</v>
      </c>
      <c r="J413" s="4">
        <f t="shared" si="26"/>
        <v>4.0781564799339023</v>
      </c>
      <c r="K413" s="4"/>
      <c r="L413" s="4"/>
      <c r="M413" s="4"/>
      <c r="N413" s="4"/>
    </row>
    <row r="414" spans="1:14">
      <c r="A414" s="4">
        <f t="shared" si="24"/>
        <v>2258</v>
      </c>
      <c r="G414" s="4">
        <f>carbondioxide!L514</f>
        <v>1185.1754811506798</v>
      </c>
      <c r="H414" s="4">
        <f t="shared" si="25"/>
        <v>7.8156814120960609</v>
      </c>
      <c r="I414" s="4">
        <f t="shared" si="27"/>
        <v>7.738391838207634</v>
      </c>
      <c r="J414" s="4">
        <f t="shared" si="26"/>
        <v>4.0988427705133281</v>
      </c>
      <c r="K414" s="4"/>
      <c r="L414" s="4"/>
      <c r="M414" s="4"/>
      <c r="N414" s="4"/>
    </row>
    <row r="415" spans="1:14">
      <c r="A415" s="4">
        <f t="shared" si="24"/>
        <v>2259</v>
      </c>
      <c r="G415" s="4">
        <f>carbondioxide!L515</f>
        <v>1187.8881329120572</v>
      </c>
      <c r="H415" s="4">
        <f t="shared" si="25"/>
        <v>7.8279125997966519</v>
      </c>
      <c r="I415" s="4">
        <f t="shared" si="27"/>
        <v>7.7566042915318256</v>
      </c>
      <c r="J415" s="4">
        <f t="shared" si="26"/>
        <v>4.1195154092178319</v>
      </c>
      <c r="K415" s="4"/>
      <c r="L415" s="4"/>
      <c r="M415" s="4"/>
      <c r="N415" s="4"/>
    </row>
    <row r="416" spans="1:14">
      <c r="A416" s="4">
        <f t="shared" si="24"/>
        <v>2260</v>
      </c>
      <c r="G416" s="4">
        <f>carbondioxide!L516</f>
        <v>1190.594656382907</v>
      </c>
      <c r="H416" s="4">
        <f t="shared" si="25"/>
        <v>7.840088350560162</v>
      </c>
      <c r="I416" s="4">
        <f t="shared" si="27"/>
        <v>7.7747469035521641</v>
      </c>
      <c r="J416" s="4">
        <f t="shared" si="26"/>
        <v>4.1401740740693755</v>
      </c>
      <c r="K416" s="4"/>
      <c r="L416" s="4"/>
      <c r="M416" s="4"/>
      <c r="N416" s="4"/>
    </row>
    <row r="417" spans="1:14">
      <c r="A417" s="4">
        <f t="shared" si="24"/>
        <v>2261</v>
      </c>
      <c r="G417" s="4">
        <f>carbondioxide!L517</f>
        <v>1193.295088509291</v>
      </c>
      <c r="H417" s="4">
        <f t="shared" si="25"/>
        <v>7.852209144390252</v>
      </c>
      <c r="I417" s="4">
        <f t="shared" si="27"/>
        <v>7.7928201672632964</v>
      </c>
      <c r="J417" s="4">
        <f t="shared" si="26"/>
        <v>4.1608184477408381</v>
      </c>
      <c r="K417" s="4"/>
      <c r="L417" s="4"/>
      <c r="M417" s="4"/>
      <c r="N417" s="4"/>
    </row>
    <row r="418" spans="1:14">
      <c r="A418" s="4">
        <f t="shared" si="24"/>
        <v>2262</v>
      </c>
      <c r="G418" s="4">
        <f>carbondioxide!L518</f>
        <v>1195.9894660142511</v>
      </c>
      <c r="H418" s="4">
        <f t="shared" si="25"/>
        <v>7.8642754558178183</v>
      </c>
      <c r="I418" s="4">
        <f t="shared" si="27"/>
        <v>7.8108245718003966</v>
      </c>
      <c r="J418" s="4">
        <f t="shared" si="26"/>
        <v>4.1814482175077252</v>
      </c>
      <c r="K418" s="4"/>
      <c r="L418" s="4"/>
      <c r="M418" s="4"/>
      <c r="N418" s="4"/>
    </row>
    <row r="419" spans="1:14">
      <c r="A419" s="4">
        <f t="shared" si="24"/>
        <v>2263</v>
      </c>
      <c r="G419" s="4">
        <f>carbondioxide!L519</f>
        <v>1198.6778253948105</v>
      </c>
      <c r="H419" s="4">
        <f t="shared" si="25"/>
        <v>7.8762877539603799</v>
      </c>
      <c r="I419" s="4">
        <f t="shared" si="27"/>
        <v>7.8287606024322542</v>
      </c>
      <c r="J419" s="4">
        <f t="shared" si="26"/>
        <v>4.2020630752001074</v>
      </c>
      <c r="K419" s="4"/>
      <c r="L419" s="4"/>
      <c r="M419" s="4"/>
      <c r="N419" s="4"/>
    </row>
    <row r="420" spans="1:14">
      <c r="A420" s="4">
        <f t="shared" si="24"/>
        <v>2264</v>
      </c>
      <c r="G420" s="4">
        <f>carbondioxide!L520</f>
        <v>1201.3602029191691</v>
      </c>
      <c r="H420" s="4">
        <f t="shared" si="25"/>
        <v>7.8882465025812527</v>
      </c>
      <c r="I420" s="4">
        <f t="shared" si="27"/>
        <v>7.8466287405560697</v>
      </c>
      <c r="J420" s="4">
        <f t="shared" si="26"/>
        <v>4.2226627171547859</v>
      </c>
      <c r="K420" s="4"/>
      <c r="L420" s="4"/>
      <c r="M420" s="4"/>
      <c r="N420" s="4"/>
    </row>
    <row r="421" spans="1:14">
      <c r="A421" s="4">
        <f t="shared" si="24"/>
        <v>2265</v>
      </c>
      <c r="G421" s="4">
        <f>carbondioxide!L521</f>
        <v>1204.0366346240878</v>
      </c>
      <c r="H421" s="4">
        <f t="shared" si="25"/>
        <v>7.9001521601484495</v>
      </c>
      <c r="I421" s="4">
        <f t="shared" si="27"/>
        <v>7.8644294636938987</v>
      </c>
      <c r="J421" s="4">
        <f t="shared" si="26"/>
        <v>4.2432468441677056</v>
      </c>
      <c r="K421" s="4"/>
      <c r="L421" s="4"/>
      <c r="M421" s="4"/>
      <c r="N421" s="4"/>
    </row>
    <row r="422" spans="1:14">
      <c r="A422" s="4">
        <f t="shared" si="24"/>
        <v>2266</v>
      </c>
      <c r="G422" s="4">
        <f>carbondioxide!L522</f>
        <v>1206.7071563124573</v>
      </c>
      <c r="H422" s="4">
        <f t="shared" si="25"/>
        <v>7.9120051798933195</v>
      </c>
      <c r="I422" s="4">
        <f t="shared" si="27"/>
        <v>7.8821632454906876</v>
      </c>
      <c r="J422" s="4">
        <f t="shared" si="26"/>
        <v>4.2638151614466144</v>
      </c>
      <c r="K422" s="4"/>
      <c r="L422" s="4"/>
      <c r="M422" s="4"/>
      <c r="N422" s="4"/>
    </row>
    <row r="423" spans="1:14">
      <c r="A423" s="4">
        <f t="shared" si="24"/>
        <v>2267</v>
      </c>
      <c r="G423" s="4">
        <f>carbondioxide!L523</f>
        <v>1209.3718035510424</v>
      </c>
      <c r="H423" s="4">
        <f t="shared" si="25"/>
        <v>7.9238060098688932</v>
      </c>
      <c r="I423" s="4">
        <f t="shared" si="27"/>
        <v>7.899830555713832</v>
      </c>
      <c r="J423" s="4">
        <f t="shared" si="26"/>
        <v>4.2843673785639851</v>
      </c>
      <c r="K423" s="4"/>
      <c r="L423" s="4"/>
      <c r="M423" s="4"/>
      <c r="N423" s="4"/>
    </row>
    <row r="424" spans="1:14">
      <c r="A424" s="4">
        <f t="shared" si="24"/>
        <v>2268</v>
      </c>
      <c r="G424" s="4">
        <f>carbondioxide!L524</f>
        <v>1212.0306116684033</v>
      </c>
      <c r="H424" s="4">
        <f t="shared" si="25"/>
        <v>7.9355550930079568</v>
      </c>
      <c r="I424" s="4">
        <f t="shared" si="27"/>
        <v>7.9174318602542124</v>
      </c>
      <c r="J424" s="4">
        <f t="shared" si="26"/>
        <v>4.3049032094101962</v>
      </c>
      <c r="K424" s="4"/>
      <c r="L424" s="4"/>
      <c r="M424" s="4"/>
      <c r="N424" s="4"/>
    </row>
    <row r="425" spans="1:14">
      <c r="A425" s="4">
        <f t="shared" si="24"/>
        <v>2269</v>
      </c>
      <c r="G425" s="4">
        <f>carbondioxide!L525</f>
        <v>1214.6836157529797</v>
      </c>
      <c r="H425" s="4">
        <f t="shared" si="25"/>
        <v>7.9472528671807838</v>
      </c>
      <c r="I425" s="4">
        <f t="shared" si="27"/>
        <v>7.9349676211286342</v>
      </c>
      <c r="J425" s="4">
        <f t="shared" si="26"/>
        <v>4.3254223721469902</v>
      </c>
      <c r="K425" s="4"/>
      <c r="L425" s="4"/>
      <c r="M425" s="4"/>
      <c r="N425" s="4"/>
    </row>
    <row r="426" spans="1:14">
      <c r="A426" s="4">
        <f t="shared" ref="A426:A456" si="28">1+A425</f>
        <v>2270</v>
      </c>
      <c r="G426" s="4">
        <f>carbondioxide!L526</f>
        <v>1217.3308506513392</v>
      </c>
      <c r="H426" s="4">
        <f t="shared" si="25"/>
        <v>7.9588997652525615</v>
      </c>
      <c r="I426" s="4">
        <f t="shared" si="27"/>
        <v>7.9524382964836411</v>
      </c>
      <c r="J426" s="4">
        <f t="shared" si="26"/>
        <v>4.3459245891612062</v>
      </c>
      <c r="K426" s="4"/>
      <c r="L426" s="4"/>
      <c r="M426" s="4"/>
      <c r="N426" s="4"/>
    </row>
    <row r="427" spans="1:14">
      <c r="A427" s="4">
        <f t="shared" si="28"/>
        <v>2271</v>
      </c>
      <c r="G427" s="4">
        <f>carbondioxide!L527</f>
        <v>1219.9723509665826</v>
      </c>
      <c r="H427" s="4">
        <f t="shared" si="25"/>
        <v>7.970496215140483</v>
      </c>
      <c r="I427" s="4">
        <f t="shared" si="27"/>
        <v>7.9698443406006216</v>
      </c>
      <c r="J427" s="4">
        <f t="shared" si="26"/>
        <v>4.366409587018798</v>
      </c>
      <c r="K427" s="4"/>
      <c r="L427" s="4"/>
      <c r="M427" s="4"/>
      <c r="N427" s="4"/>
    </row>
    <row r="428" spans="1:14">
      <c r="A428" s="4">
        <f t="shared" si="28"/>
        <v>2272</v>
      </c>
      <c r="G428" s="4">
        <f>carbondioxide!L528</f>
        <v>1222.6081510569024</v>
      </c>
      <c r="H428" s="4">
        <f t="shared" si="25"/>
        <v>7.9820426398704942</v>
      </c>
      <c r="I428" s="4">
        <f t="shared" si="27"/>
        <v>7.9871862039021781</v>
      </c>
      <c r="J428" s="4">
        <f t="shared" si="26"/>
        <v>4.386877096419143</v>
      </c>
      <c r="K428" s="4"/>
      <c r="L428" s="4"/>
      <c r="M428" s="4"/>
      <c r="N428" s="4"/>
    </row>
    <row r="429" spans="1:14">
      <c r="A429" s="4">
        <f t="shared" si="28"/>
        <v>2273</v>
      </c>
      <c r="G429" s="4">
        <f>carbondioxide!L529</f>
        <v>1225.2382850342847</v>
      </c>
      <c r="H429" s="4">
        <f t="shared" si="25"/>
        <v>7.9935394576336716</v>
      </c>
      <c r="I429" s="4">
        <f t="shared" si="27"/>
        <v>8.0044643329597012</v>
      </c>
      <c r="J429" s="4">
        <f t="shared" si="26"/>
        <v>4.4073268521496463</v>
      </c>
      <c r="K429" s="4"/>
      <c r="L429" s="4"/>
      <c r="M429" s="4"/>
      <c r="N429" s="4"/>
    </row>
    <row r="430" spans="1:14">
      <c r="A430" s="4">
        <f t="shared" si="28"/>
        <v>2274</v>
      </c>
      <c r="G430" s="4">
        <f>carbondioxide!L530</f>
        <v>1227.8627867633586</v>
      </c>
      <c r="H430" s="4">
        <f t="shared" si="25"/>
        <v>8.0049870818422519</v>
      </c>
      <c r="I430" s="4">
        <f t="shared" si="27"/>
        <v>8.0216791705020931</v>
      </c>
      <c r="J430" s="4">
        <f t="shared" si="26"/>
        <v>4.4277585930406476</v>
      </c>
      <c r="K430" s="4"/>
      <c r="L430" s="4"/>
      <c r="M430" s="4"/>
      <c r="N430" s="4"/>
    </row>
    <row r="431" spans="1:14">
      <c r="A431" s="4">
        <f t="shared" si="28"/>
        <v>2275</v>
      </c>
      <c r="G431" s="4">
        <f>carbondioxide!L531</f>
        <v>1230.4816898603808</v>
      </c>
      <c r="H431" s="4">
        <f t="shared" si="25"/>
        <v>8.0163859211852824</v>
      </c>
      <c r="I431" s="4">
        <f t="shared" si="27"/>
        <v>8.0388311554256067</v>
      </c>
      <c r="J431" s="4">
        <f t="shared" si="26"/>
        <v>4.4481720619206282</v>
      </c>
      <c r="K431" s="4"/>
      <c r="L431" s="4"/>
      <c r="M431" s="4"/>
      <c r="N431" s="4"/>
    </row>
    <row r="432" spans="1:14">
      <c r="A432" s="4">
        <f t="shared" si="28"/>
        <v>2276</v>
      </c>
      <c r="G432" s="4">
        <f>carbondioxide!L532</f>
        <v>1233.0950276923527</v>
      </c>
      <c r="H432" s="4">
        <f t="shared" si="25"/>
        <v>8.0277363796838799</v>
      </c>
      <c r="I432" s="4">
        <f t="shared" si="27"/>
        <v>8.0559207228047391</v>
      </c>
      <c r="J432" s="4">
        <f t="shared" si="26"/>
        <v>4.4685670055717361</v>
      </c>
      <c r="K432" s="4"/>
      <c r="L432" s="4"/>
      <c r="M432" s="4"/>
      <c r="N432" s="4"/>
    </row>
    <row r="433" spans="1:14">
      <c r="A433" s="4">
        <f t="shared" si="28"/>
        <v>2277</v>
      </c>
      <c r="G433" s="4">
        <f>carbondioxide!L533</f>
        <v>1235.7028333762692</v>
      </c>
      <c r="H433" s="4">
        <f t="shared" si="25"/>
        <v>8.0390388567461066</v>
      </c>
      <c r="I433" s="4">
        <f t="shared" si="27"/>
        <v>8.0729483039041465</v>
      </c>
      <c r="J433" s="4">
        <f t="shared" si="26"/>
        <v>4.4889431746856197</v>
      </c>
      <c r="K433" s="4"/>
      <c r="L433" s="4"/>
      <c r="M433" s="4"/>
      <c r="N433" s="4"/>
    </row>
    <row r="434" spans="1:14">
      <c r="A434" s="4">
        <f t="shared" si="28"/>
        <v>2278</v>
      </c>
      <c r="G434" s="4">
        <f>carbondioxide!L534</f>
        <v>1238.3051397784898</v>
      </c>
      <c r="H434" s="4">
        <f t="shared" si="25"/>
        <v>8.0502937472214331</v>
      </c>
      <c r="I434" s="4">
        <f t="shared" si="27"/>
        <v>8.0899143261915363</v>
      </c>
      <c r="J434" s="4">
        <f t="shared" si="26"/>
        <v>4.5093003238195806</v>
      </c>
      <c r="K434" s="4"/>
      <c r="L434" s="4"/>
      <c r="M434" s="4"/>
      <c r="N434" s="4"/>
    </row>
    <row r="435" spans="1:14">
      <c r="A435" s="4">
        <f t="shared" si="28"/>
        <v>2279</v>
      </c>
      <c r="G435" s="4">
        <f>carbondioxide!L535</f>
        <v>1240.9019795142303</v>
      </c>
      <c r="H435" s="4">
        <f t="shared" si="25"/>
        <v>8.0615014414548209</v>
      </c>
      <c r="I435" s="4">
        <f t="shared" si="27"/>
        <v>8.1068192133514803</v>
      </c>
      <c r="J435" s="4">
        <f t="shared" si="26"/>
        <v>4.5296382113530536</v>
      </c>
      <c r="K435" s="4"/>
      <c r="L435" s="4"/>
      <c r="M435" s="4"/>
      <c r="N435" s="4"/>
    </row>
    <row r="436" spans="1:14">
      <c r="A436" s="4">
        <f t="shared" si="28"/>
        <v>2280</v>
      </c>
      <c r="G436" s="4">
        <f>carbondioxide!L536</f>
        <v>1243.4933849471727</v>
      </c>
      <c r="H436" s="4">
        <f t="shared" si="25"/>
        <v>8.0726623253403638</v>
      </c>
      <c r="I436" s="4">
        <f t="shared" si="27"/>
        <v>8.1236633853001248</v>
      </c>
      <c r="J436" s="4">
        <f t="shared" si="26"/>
        <v>4.5499565994444042</v>
      </c>
      <c r="K436" s="4"/>
      <c r="L436" s="4"/>
      <c r="M436" s="4"/>
      <c r="N436" s="4"/>
    </row>
    <row r="437" spans="1:14">
      <c r="A437" s="4">
        <f t="shared" si="28"/>
        <v>2281</v>
      </c>
      <c r="G437" s="4">
        <f>carbondioxide!L537</f>
        <v>1246.0793881891846</v>
      </c>
      <c r="H437" s="4">
        <f t="shared" si="25"/>
        <v>8.0837767803745244</v>
      </c>
      <c r="I437" s="4">
        <f t="shared" si="27"/>
        <v>8.1404472582007532</v>
      </c>
      <c r="J437" s="4">
        <f t="shared" si="26"/>
        <v>4.5702552539880648</v>
      </c>
      <c r="K437" s="4"/>
      <c r="L437" s="4"/>
      <c r="M437" s="4"/>
      <c r="N437" s="4"/>
    </row>
    <row r="438" spans="1:14">
      <c r="A438" s="4">
        <f t="shared" si="28"/>
        <v>2282</v>
      </c>
      <c r="G438" s="4">
        <f>carbondioxide!L538</f>
        <v>1248.6600211001482</v>
      </c>
      <c r="H438" s="4">
        <f t="shared" si="25"/>
        <v>8.0948451837089461</v>
      </c>
      <c r="I438" s="4">
        <f t="shared" si="27"/>
        <v>8.1571712444801445</v>
      </c>
      <c r="J438" s="4">
        <f t="shared" si="26"/>
        <v>4.5905339445719928</v>
      </c>
      <c r="K438" s="4"/>
      <c r="L438" s="4"/>
      <c r="M438" s="4"/>
      <c r="N438" s="4"/>
    </row>
    <row r="439" spans="1:14">
      <c r="A439" s="4">
        <f t="shared" si="28"/>
        <v>2283</v>
      </c>
      <c r="G439" s="4">
        <f>carbondioxide!L539</f>
        <v>1251.2353152878943</v>
      </c>
      <c r="H439" s="4">
        <f t="shared" si="25"/>
        <v>8.1058679082028195</v>
      </c>
      <c r="I439" s="4">
        <f t="shared" si="27"/>
        <v>8.1738357528457275</v>
      </c>
      <c r="J439" s="4">
        <f t="shared" si="26"/>
        <v>4.6107924444354715</v>
      </c>
      <c r="K439" s="4"/>
      <c r="L439" s="4"/>
      <c r="M439" s="4"/>
      <c r="N439" s="4"/>
    </row>
    <row r="440" spans="1:14">
      <c r="A440" s="4">
        <f t="shared" si="28"/>
        <v>2284</v>
      </c>
      <c r="G440" s="4">
        <f>carbondioxide!L540</f>
        <v>1253.805302108236</v>
      </c>
      <c r="H440" s="4">
        <f t="shared" si="25"/>
        <v>8.1168453224748447</v>
      </c>
      <c r="I440" s="4">
        <f t="shared" si="27"/>
        <v>8.1904411883034562</v>
      </c>
      <c r="J440" s="4">
        <f t="shared" si="26"/>
        <v>4.6310305304272417</v>
      </c>
      <c r="K440" s="4"/>
      <c r="L440" s="4"/>
      <c r="M440" s="4"/>
      <c r="N440" s="4"/>
    </row>
    <row r="441" spans="1:14">
      <c r="A441" s="4">
        <f t="shared" si="28"/>
        <v>2285</v>
      </c>
      <c r="G441" s="4">
        <f>carbondioxide!L541</f>
        <v>1256.3700126650997</v>
      </c>
      <c r="H441" s="4">
        <f t="shared" si="25"/>
        <v>8.1277777909547133</v>
      </c>
      <c r="I441" s="4">
        <f t="shared" si="27"/>
        <v>8.2069879521763873</v>
      </c>
      <c r="J441" s="4">
        <f t="shared" si="26"/>
        <v>4.6512479829639783</v>
      </c>
      <c r="K441" s="4"/>
      <c r="L441" s="4"/>
      <c r="M441" s="4"/>
      <c r="N441" s="4"/>
    </row>
    <row r="442" spans="1:14">
      <c r="A442" s="4">
        <f t="shared" si="28"/>
        <v>2286</v>
      </c>
      <c r="G442" s="4">
        <f>carbondioxide!L542</f>
        <v>1258.9294778107474</v>
      </c>
      <c r="H442" s="4">
        <f t="shared" si="25"/>
        <v>8.1386656739341703</v>
      </c>
      <c r="I442" s="4">
        <f t="shared" si="27"/>
        <v>8.2234764421239248</v>
      </c>
      <c r="J442" s="4">
        <f t="shared" si="26"/>
        <v>4.6714445859891045</v>
      </c>
      <c r="K442" s="4"/>
      <c r="L442" s="4"/>
      <c r="M442" s="4"/>
      <c r="N442" s="4"/>
    </row>
    <row r="443" spans="1:14">
      <c r="A443" s="4">
        <f t="shared" si="28"/>
        <v>2287</v>
      </c>
      <c r="G443" s="4">
        <f>carbondioxide!L543</f>
        <v>1261.483728146095</v>
      </c>
      <c r="H443" s="4">
        <f t="shared" si="25"/>
        <v>8.1495093276176398</v>
      </c>
      <c r="I443" s="4">
        <f t="shared" si="27"/>
        <v>8.2399070521617155</v>
      </c>
      <c r="J443" s="4">
        <f t="shared" si="26"/>
        <v>4.6916201269319506</v>
      </c>
      <c r="K443" s="4"/>
      <c r="L443" s="4"/>
      <c r="M443" s="4"/>
      <c r="N443" s="4"/>
    </row>
    <row r="444" spans="1:14">
      <c r="A444" s="4">
        <f t="shared" si="28"/>
        <v>2288</v>
      </c>
      <c r="G444" s="4">
        <f>carbondioxide!L544</f>
        <v>1264.0327940211087</v>
      </c>
      <c r="H444" s="4">
        <f t="shared" si="25"/>
        <v>8.1603091041723612</v>
      </c>
      <c r="I444" s="4">
        <f t="shared" si="27"/>
        <v>8.2562801726821142</v>
      </c>
      <c r="J444" s="4">
        <f t="shared" si="26"/>
        <v>4.7117743966672556</v>
      </c>
      <c r="K444" s="4"/>
      <c r="L444" s="4"/>
      <c r="M444" s="4"/>
      <c r="N444" s="4"/>
    </row>
    <row r="445" spans="1:14">
      <c r="A445" s="4">
        <f t="shared" si="28"/>
        <v>2289</v>
      </c>
      <c r="G445" s="4">
        <f>carbondioxide!L545</f>
        <v>1266.5767055352915</v>
      </c>
      <c r="H445" s="4">
        <f t="shared" si="25"/>
        <v>8.1710653517781076</v>
      </c>
      <c r="I445" s="4">
        <f t="shared" si="27"/>
        <v>8.2725961904752481</v>
      </c>
      <c r="J445" s="4">
        <f t="shared" si="26"/>
        <v>4.7319071894750202</v>
      </c>
      <c r="K445" s="4"/>
      <c r="L445" s="4"/>
      <c r="M445" s="4"/>
      <c r="N445" s="4"/>
    </row>
    <row r="446" spans="1:14">
      <c r="A446" s="4">
        <f t="shared" si="28"/>
        <v>2290</v>
      </c>
      <c r="G446" s="4">
        <f>carbondioxide!L546</f>
        <v>1269.1154925382457</v>
      </c>
      <c r="H446" s="4">
        <f t="shared" si="25"/>
        <v>8.1817784146764261</v>
      </c>
      <c r="I446" s="4">
        <f t="shared" si="27"/>
        <v>8.2888554887505972</v>
      </c>
      <c r="J446" s="4">
        <f t="shared" si="26"/>
        <v>4.7520183030007015</v>
      </c>
      <c r="K446" s="4"/>
      <c r="L446" s="4"/>
      <c r="M446" s="4"/>
      <c r="N446" s="4"/>
    </row>
    <row r="447" spans="1:14">
      <c r="A447" s="4">
        <f t="shared" si="28"/>
        <v>2291</v>
      </c>
      <c r="G447" s="4">
        <f>carbondioxide!L547</f>
        <v>1271.6491846303143</v>
      </c>
      <c r="H447" s="4">
        <f t="shared" si="25"/>
        <v>8.1924486332194313</v>
      </c>
      <c r="I447" s="4">
        <f t="shared" si="27"/>
        <v>8.3050584471591016</v>
      </c>
      <c r="J447" s="4">
        <f t="shared" si="26"/>
        <v>4.7721075382157609</v>
      </c>
      <c r="K447" s="4"/>
      <c r="L447" s="4"/>
      <c r="M447" s="4"/>
      <c r="N447" s="4"/>
    </row>
    <row r="448" spans="1:14">
      <c r="A448" s="4">
        <f t="shared" si="28"/>
        <v>2292</v>
      </c>
      <c r="G448" s="4">
        <f>carbondioxide!L548</f>
        <v>1274.1778111632934</v>
      </c>
      <c r="H448" s="4">
        <f t="shared" si="25"/>
        <v>8.2030763439181147</v>
      </c>
      <c r="I448" s="4">
        <f t="shared" si="27"/>
        <v>8.3212054418157457</v>
      </c>
      <c r="J448" s="4">
        <f t="shared" si="26"/>
        <v>4.7921746993785588</v>
      </c>
      <c r="K448" s="4"/>
      <c r="L448" s="4"/>
      <c r="M448" s="4"/>
      <c r="N448" s="4"/>
    </row>
    <row r="449" spans="1:14">
      <c r="A449" s="4">
        <f t="shared" si="28"/>
        <v>2293</v>
      </c>
      <c r="G449" s="4">
        <f>carbondioxide!L549</f>
        <v>1276.7014012412192</v>
      </c>
      <c r="H449" s="4">
        <f t="shared" si="25"/>
        <v>8.2136618794902247</v>
      </c>
      <c r="I449" s="4">
        <f t="shared" si="27"/>
        <v>8.3372968453225873</v>
      </c>
      <c r="J449" s="4">
        <f t="shared" si="26"/>
        <v>4.8122195939956018</v>
      </c>
      <c r="K449" s="4"/>
      <c r="L449" s="4"/>
      <c r="M449" s="4"/>
      <c r="N449" s="4"/>
    </row>
    <row r="450" spans="1:14">
      <c r="A450" s="4">
        <f t="shared" si="28"/>
        <v>2294</v>
      </c>
      <c r="G450" s="4">
        <f>carbondioxide!L550</f>
        <v>1279.2199837212193</v>
      </c>
      <c r="H450" s="4">
        <f t="shared" si="25"/>
        <v>8.224205568907653</v>
      </c>
      <c r="I450" s="4">
        <f t="shared" si="27"/>
        <v>8.353333026792221</v>
      </c>
      <c r="J450" s="4">
        <f t="shared" si="26"/>
        <v>4.8322420327831388</v>
      </c>
      <c r="K450" s="4"/>
      <c r="L450" s="4"/>
      <c r="M450" s="4"/>
      <c r="N450" s="4"/>
    </row>
    <row r="451" spans="1:14">
      <c r="A451" s="4">
        <f t="shared" si="28"/>
        <v>2295</v>
      </c>
      <c r="G451" s="4">
        <f>carbondioxide!L551</f>
        <v>1281.7335872144299</v>
      </c>
      <c r="H451" s="4">
        <f t="shared" si="25"/>
        <v>8.2347077374433617</v>
      </c>
      <c r="I451" s="4">
        <f t="shared" si="27"/>
        <v>8.369314351871644</v>
      </c>
      <c r="J451" s="4">
        <f t="shared" si="26"/>
        <v>4.8522418296291105</v>
      </c>
      <c r="K451" s="4"/>
      <c r="L451" s="4"/>
      <c r="M451" s="4"/>
      <c r="N451" s="4"/>
    </row>
    <row r="452" spans="1:14">
      <c r="A452" s="4">
        <f t="shared" si="28"/>
        <v>2296</v>
      </c>
      <c r="G452" s="4">
        <f>carbondioxide!L552</f>
        <v>1284.2422400869764</v>
      </c>
      <c r="H452" s="4">
        <f t="shared" si="25"/>
        <v>8.2451687067178483</v>
      </c>
      <c r="I452" s="4">
        <f t="shared" si="27"/>
        <v>8.3852411827664941</v>
      </c>
      <c r="J452" s="4">
        <f t="shared" si="26"/>
        <v>4.872218801555448</v>
      </c>
      <c r="K452" s="4"/>
      <c r="L452" s="4"/>
      <c r="M452" s="4"/>
      <c r="N452" s="4"/>
    </row>
    <row r="453" spans="1:14">
      <c r="A453" s="4">
        <f t="shared" si="28"/>
        <v>2297</v>
      </c>
      <c r="G453" s="4">
        <f>carbondioxide!L553</f>
        <v>1286.7459704610105</v>
      </c>
      <c r="H453" s="4">
        <f t="shared" si="25"/>
        <v>8.2555887947451385</v>
      </c>
      <c r="I453" s="4">
        <f t="shared" si="27"/>
        <v>8.4011138782656349</v>
      </c>
      <c r="J453" s="4">
        <f t="shared" si="26"/>
        <v>4.8921727686807266</v>
      </c>
      <c r="K453" s="4"/>
      <c r="L453" s="4"/>
      <c r="M453" s="4"/>
      <c r="N453" s="4"/>
    </row>
    <row r="454" spans="1:14">
      <c r="A454" s="4">
        <f t="shared" si="28"/>
        <v>2298</v>
      </c>
      <c r="G454" s="4">
        <f>carbondioxide!L554</f>
        <v>1289.2448062158089</v>
      </c>
      <c r="H454" s="4">
        <f t="shared" si="25"/>
        <v>8.2659683159783075</v>
      </c>
      <c r="I454" s="4">
        <f t="shared" si="27"/>
        <v>8.4169327937660743</v>
      </c>
      <c r="J454" s="4">
        <f t="shared" si="26"/>
        <v>4.9121035541831688</v>
      </c>
      <c r="K454" s="4"/>
      <c r="L454" s="4"/>
      <c r="M454" s="4"/>
      <c r="N454" s="4"/>
    </row>
    <row r="455" spans="1:14">
      <c r="A455" s="4">
        <f t="shared" si="28"/>
        <v>2299</v>
      </c>
      <c r="G455" s="4">
        <f>carbondioxide!L555</f>
        <v>1291.7387749889203</v>
      </c>
      <c r="H455" s="4">
        <f t="shared" ref="H455:H456" si="29">H$3*LN(G455/G$3)</f>
        <v>8.2763075813545441</v>
      </c>
      <c r="I455" s="4">
        <f t="shared" si="27"/>
        <v>8.4326982812981885</v>
      </c>
      <c r="J455" s="4">
        <f t="shared" ref="J455:J456" si="30">J454+J$3*(I454-J454)</f>
        <v>4.9320109842640001</v>
      </c>
      <c r="K455" s="4"/>
      <c r="L455" s="4"/>
      <c r="M455" s="4"/>
      <c r="N455" s="4"/>
    </row>
    <row r="456" spans="1:14">
      <c r="A456" s="4">
        <f t="shared" si="28"/>
        <v>2300</v>
      </c>
      <c r="G456" s="4">
        <f>carbondioxide!L556</f>
        <v>1294.2279041773688</v>
      </c>
      <c r="H456" s="4">
        <f t="shared" si="29"/>
        <v>8.2866068983397216</v>
      </c>
      <c r="I456" s="4">
        <f t="shared" ref="I456" si="31">I455+I$3*(I$4*H456-I455)+I$5*(J455-I455)</f>
        <v>8.4484106895512294</v>
      </c>
      <c r="J456" s="4">
        <f t="shared" si="30"/>
        <v>4.9518948881111546</v>
      </c>
      <c r="K456" s="4"/>
      <c r="L456" s="4"/>
      <c r="M456" s="4"/>
      <c r="N456" s="4"/>
    </row>
    <row r="457" spans="1:14">
      <c r="A457" s="4"/>
    </row>
    <row r="458" spans="1:14">
      <c r="A458" s="4"/>
    </row>
    <row r="459" spans="1:14">
      <c r="A459" s="4"/>
    </row>
    <row r="460" spans="1:14">
      <c r="A460" s="4"/>
    </row>
    <row r="461" spans="1:14">
      <c r="A461" s="4"/>
    </row>
    <row r="462" spans="1:14">
      <c r="A462" s="4"/>
    </row>
    <row r="463" spans="1:14">
      <c r="A463" s="4"/>
    </row>
    <row r="464" spans="1:14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M364"/>
  <sheetViews>
    <sheetView workbookViewId="0">
      <pane xSplit="1" ySplit="5" topLeftCell="AX60" activePane="bottomRight" state="frozen"/>
      <selection pane="topRight" activeCell="B1" sqref="B1"/>
      <selection pane="bottomLeft" activeCell="A6" sqref="A6"/>
      <selection pane="bottomRight" activeCell="BF1" sqref="BF1:BH2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0" max="56" width="9.140625" style="2"/>
    <col min="58" max="59" width="9.28515625" bestFit="1" customWidth="1"/>
    <col min="60" max="60" width="12.7109375" style="2" bestFit="1" customWidth="1"/>
    <col min="70" max="70" width="15.28515625" style="2" customWidth="1"/>
    <col min="74" max="76" width="9.28515625" bestFit="1" customWidth="1"/>
    <col min="77" max="77" width="9.28515625" style="2" customWidth="1"/>
    <col min="78" max="78" width="10.5703125" bestFit="1" customWidth="1"/>
    <col min="83" max="83" width="9" customWidth="1"/>
    <col min="86" max="88" width="9.140625" style="2"/>
  </cols>
  <sheetData>
    <row r="1" spans="1:91" s="2" customFormat="1">
      <c r="B1" s="2" t="s">
        <v>43</v>
      </c>
      <c r="AI1" s="2" t="s">
        <v>11</v>
      </c>
      <c r="AR1" s="1"/>
      <c r="AS1" s="1"/>
      <c r="AT1" s="1"/>
      <c r="BD1" s="2">
        <f>temperature!I456</f>
        <v>8.4484106895512294</v>
      </c>
      <c r="BF1" s="2">
        <v>0.32380375922350457</v>
      </c>
      <c r="BG1" s="2">
        <v>0.17784836852519159</v>
      </c>
      <c r="BH1" s="2">
        <v>5.2130677365440921E-2</v>
      </c>
      <c r="BS1" s="2" t="s">
        <v>62</v>
      </c>
      <c r="BV1" s="2" t="s">
        <v>66</v>
      </c>
      <c r="BY1" s="2" t="s">
        <v>63</v>
      </c>
      <c r="CB1" s="2" t="s">
        <v>64</v>
      </c>
      <c r="CE1" s="2" t="s">
        <v>65</v>
      </c>
      <c r="CH1" s="2" t="s">
        <v>67</v>
      </c>
      <c r="CK1" s="12"/>
      <c r="CL1" s="12"/>
      <c r="CM1" s="12"/>
    </row>
    <row r="2" spans="1:91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59</v>
      </c>
      <c r="BA2" s="2" t="s">
        <v>60</v>
      </c>
      <c r="BD2" s="2" t="s">
        <v>61</v>
      </c>
      <c r="BE2" s="2" t="s">
        <v>49</v>
      </c>
      <c r="BF2" s="2">
        <v>0.25378067252024261</v>
      </c>
      <c r="BG2" s="2">
        <v>0.18498810604108842</v>
      </c>
      <c r="BH2" s="2">
        <v>8.4903457765883886E-2</v>
      </c>
      <c r="BI2" s="2" t="s">
        <v>50</v>
      </c>
      <c r="BL2" s="2" t="s">
        <v>51</v>
      </c>
      <c r="BO2" s="2" t="s">
        <v>52</v>
      </c>
      <c r="BR2" s="2" t="s">
        <v>58</v>
      </c>
      <c r="BS2" s="2" t="s">
        <v>25</v>
      </c>
      <c r="BT2" s="2" t="s">
        <v>26</v>
      </c>
      <c r="BU2" s="2" t="s">
        <v>27</v>
      </c>
      <c r="BV2" s="2" t="s">
        <v>25</v>
      </c>
      <c r="BW2" s="2" t="s">
        <v>26</v>
      </c>
      <c r="BX2" s="2" t="s">
        <v>27</v>
      </c>
      <c r="BY2" s="2" t="s">
        <v>25</v>
      </c>
      <c r="BZ2" s="2" t="s">
        <v>26</v>
      </c>
      <c r="CA2" s="2" t="s">
        <v>27</v>
      </c>
      <c r="CB2" s="2" t="s">
        <v>25</v>
      </c>
      <c r="CC2" s="2" t="s">
        <v>26</v>
      </c>
      <c r="CD2" s="2" t="s">
        <v>27</v>
      </c>
      <c r="CE2" s="2" t="s">
        <v>25</v>
      </c>
      <c r="CF2" s="2" t="s">
        <v>26</v>
      </c>
      <c r="CG2" s="2" t="s">
        <v>27</v>
      </c>
      <c r="CH2" s="2" t="s">
        <v>25</v>
      </c>
      <c r="CI2" s="2" t="s">
        <v>26</v>
      </c>
      <c r="CJ2" s="2" t="s">
        <v>27</v>
      </c>
      <c r="CK2" s="12"/>
      <c r="CL2" s="12"/>
      <c r="CM2" s="12"/>
    </row>
    <row r="3" spans="1:91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BD3" s="1">
        <f>SUM(BD6:BD346)</f>
        <v>2287905.5016413787</v>
      </c>
      <c r="BE3" s="2" t="s">
        <v>54</v>
      </c>
      <c r="BI3" s="2" t="s">
        <v>53</v>
      </c>
      <c r="BL3" s="2" t="s">
        <v>55</v>
      </c>
      <c r="BO3" s="2" t="s">
        <v>56</v>
      </c>
      <c r="BS3" s="12">
        <v>-5.4631573157706024</v>
      </c>
      <c r="BT3" s="12">
        <v>-5.0493703856229946</v>
      </c>
      <c r="BU3" s="12">
        <v>-4.4329123940407529</v>
      </c>
      <c r="CB3" s="3">
        <v>59.533980818424837</v>
      </c>
      <c r="CC3" s="3">
        <v>36.435366567253155</v>
      </c>
      <c r="CD3" s="3">
        <v>31.987114373164918</v>
      </c>
      <c r="CH3" s="12">
        <f>BS3</f>
        <v>-5.4631573157706024</v>
      </c>
      <c r="CI3" s="12">
        <v>-5.0493806420737348</v>
      </c>
      <c r="CJ3" s="12">
        <v>-4.4329176292422252</v>
      </c>
    </row>
    <row r="4" spans="1:91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57</v>
      </c>
      <c r="BE4" s="2" t="s">
        <v>25</v>
      </c>
      <c r="BF4" s="2" t="s">
        <v>26</v>
      </c>
      <c r="BG4" s="2" t="s">
        <v>27</v>
      </c>
      <c r="BH4" s="2" t="s">
        <v>57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S4" s="12"/>
      <c r="BT4" s="12"/>
      <c r="BU4" s="12"/>
      <c r="BV4" s="2"/>
      <c r="BZ4" s="2"/>
      <c r="CA4" s="2"/>
      <c r="CB4" s="2"/>
      <c r="CC4" s="2"/>
      <c r="CD4" s="2"/>
      <c r="CH4" s="12">
        <f>CH3^2/CB3/4</f>
        <v>0.12533215252263524</v>
      </c>
      <c r="CI4" s="12">
        <f>CI3^2/CC3/4</f>
        <v>0.1749415970708533</v>
      </c>
      <c r="CJ4" s="12">
        <f>CJ3^2/CD3/4</f>
        <v>0.15358339672655971</v>
      </c>
      <c r="CK4" s="2"/>
      <c r="CL4" s="2"/>
      <c r="CM4" s="2"/>
    </row>
    <row r="5" spans="1:91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I5" s="2">
        <v>0.1</v>
      </c>
      <c r="BJ5" s="2">
        <v>0.1</v>
      </c>
      <c r="BK5" s="2">
        <v>0.1</v>
      </c>
      <c r="BR5" s="2">
        <v>0.03</v>
      </c>
      <c r="BS5" s="12"/>
      <c r="BT5" s="12"/>
      <c r="BU5" s="12"/>
      <c r="BZ5" s="3"/>
      <c r="CA5" s="3"/>
      <c r="CH5" s="12"/>
    </row>
    <row r="6" spans="1:91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 s="1">
        <f>(AR6-AU6)/B6*1000</f>
        <v>8010.7750775140103</v>
      </c>
      <c r="AY6" s="1">
        <f t="shared" ref="AY6:AY69" si="4">(AS6-AV6)/C6*1000</f>
        <v>557.80690607462418</v>
      </c>
      <c r="AZ6" s="1">
        <f t="shared" ref="AZ6:AZ69" si="5">(AT6-AW6)/D6*1000</f>
        <v>196.44160149862614</v>
      </c>
      <c r="BA6" s="1">
        <f>LN(AX6)*B6</f>
        <v>6782.92947075142</v>
      </c>
      <c r="BB6" s="1">
        <f>LN(AY6)*C6</f>
        <v>7553.1483741713555</v>
      </c>
      <c r="BC6" s="1">
        <f>LN(AZ6)*D6</f>
        <v>5633.0286454781999</v>
      </c>
      <c r="BD6" s="1">
        <f t="shared" ref="BD6:BD69" si="6">SUM(BA6:BC6)*BR6</f>
        <v>0</v>
      </c>
      <c r="BE6">
        <v>0</v>
      </c>
      <c r="BF6" s="2">
        <v>0</v>
      </c>
      <c r="BG6" s="2">
        <v>0</v>
      </c>
      <c r="BH6" s="2">
        <f t="shared" ref="BH6:BH69" si="7">(BE6*Z6+BF6*AA6+BG6*AB6)/(Z6+AA6+AB6)</f>
        <v>0</v>
      </c>
      <c r="BI6">
        <f>BI$5*BE6^2</f>
        <v>0</v>
      </c>
      <c r="BJ6" s="2">
        <f t="shared" ref="BJ6:BJ69" si="8">BJ$5*BF6^2</f>
        <v>0</v>
      </c>
      <c r="BK6" s="2">
        <f t="shared" ref="BK6:BK69" si="9">BK$5*BG6^2</f>
        <v>0</v>
      </c>
      <c r="BL6">
        <f t="shared" ref="BL6:BL69" si="10">BI6*AR6</f>
        <v>0</v>
      </c>
      <c r="BM6" s="2">
        <f t="shared" ref="BM6:BM69" si="11">BJ6*AS6</f>
        <v>0</v>
      </c>
      <c r="BN6" s="2">
        <f t="shared" ref="BN6:BN69" si="12">BK6*AT6</f>
        <v>0</v>
      </c>
      <c r="BO6">
        <f>2*BI$5*BE6*AR6/Z6*1000</f>
        <v>0</v>
      </c>
      <c r="BP6" s="2">
        <f>2*BJ$5*BF6*AS6/AA6*1000</f>
        <v>0</v>
      </c>
      <c r="BQ6" s="2">
        <f>2*BK$5*BG6*AT6/AB6*1000</f>
        <v>0</v>
      </c>
      <c r="BR6" s="17">
        <v>0</v>
      </c>
      <c r="BS6" s="12">
        <f>BS$3*temperature!$I116</f>
        <v>-1.3050526002419365</v>
      </c>
      <c r="BT6" s="12">
        <f>BT$3*temperature!$I116</f>
        <v>-1.2062061497514123</v>
      </c>
      <c r="BU6" s="12">
        <f>BU$3*temperature!$I116</f>
        <v>-1.0589451322932601</v>
      </c>
      <c r="BV6" s="12">
        <f>BS6*(1-BY6)</f>
        <v>-1.2907484812666508</v>
      </c>
      <c r="BW6" s="12">
        <f t="shared" ref="BW6:BW69" si="13">BT6*(1-BZ6)</f>
        <v>-1.1862402016524329</v>
      </c>
      <c r="BX6" s="12">
        <f t="shared" ref="BX6:BX69" si="14">BU6*(1-CA6)</f>
        <v>-1.0414167491430073</v>
      </c>
      <c r="BY6" s="19">
        <f>-BS6/CB$3/2</f>
        <v>1.0960568924680768E-2</v>
      </c>
      <c r="BZ6" s="19">
        <f t="shared" ref="BZ6:BZ69" si="15">-BT6/CC$3/2</f>
        <v>1.655268305761343E-2</v>
      </c>
      <c r="CA6" s="19">
        <f t="shared" ref="CA6:CA69" si="16">-BU6/CD$3/2</f>
        <v>1.6552683057613433E-2</v>
      </c>
      <c r="CB6" s="12">
        <f>CB$3*BY6^2</f>
        <v>7.1520594876428008E-3</v>
      </c>
      <c r="CC6" s="12">
        <f t="shared" ref="CC6:CC69" si="17">CC$3*BZ6^2</f>
        <v>9.9829740494896627E-3</v>
      </c>
      <c r="CD6" s="12">
        <f t="shared" ref="CD6:CD69" si="18">CD$3*CA6^2</f>
        <v>8.7641915751264319E-3</v>
      </c>
      <c r="CE6" s="12">
        <f>BV6-CB6</f>
        <v>-1.2979005407542936</v>
      </c>
      <c r="CF6" s="12">
        <f t="shared" ref="CF6:CF69" si="19">BW6-CC6</f>
        <v>-1.1962231757019226</v>
      </c>
      <c r="CG6" s="12">
        <f t="shared" ref="CG6:CG69" si="20">BX6-CD6</f>
        <v>-1.0501809407181337</v>
      </c>
      <c r="CH6" s="12">
        <f>CH$3*temperature!$I116+CH$4*temperature!$I116^2</f>
        <v>-1.2979005407542936</v>
      </c>
      <c r="CI6" s="12">
        <f>CI$3*temperature!$I116+CI$4*temperature!$I116^2</f>
        <v>-1.1962255852328258</v>
      </c>
      <c r="CJ6" s="12">
        <f>CJ$3*temperature!$I116+CJ$4*temperature!$I116^2</f>
        <v>-1.0501821706153118</v>
      </c>
      <c r="CK6" s="17"/>
      <c r="CL6" s="17"/>
      <c r="CM6" s="17"/>
    </row>
    <row r="7" spans="1:91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21">C7/C6-1</f>
        <v>4.4742751822579585E-3</v>
      </c>
      <c r="G7" s="11">
        <f t="shared" ref="G7:G56" si="22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3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24">L7/L6-1</f>
        <v>2.7065536731051054E-2</v>
      </c>
      <c r="P7" s="11">
        <f t="shared" ref="P7:P56" si="25">M7/M6-1</f>
        <v>1.5383374150363061E-2</v>
      </c>
      <c r="Q7" s="1">
        <v>1869.6711979999998</v>
      </c>
      <c r="R7" s="1"/>
      <c r="S7" s="1"/>
      <c r="T7" s="1">
        <f t="shared" ref="T7:T56" si="26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7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8">(1+AL$5)*AL6</f>
        <v>5.6121102369488263</v>
      </c>
      <c r="AM7" s="14">
        <f t="shared" ref="AM7:AM38" si="29">(1+AM$5)*AM6</f>
        <v>0.66934006151772185</v>
      </c>
      <c r="AN7" s="14">
        <f t="shared" ref="AN7:AN38" si="30">(1+AN$5)*AN6</f>
        <v>0.28975039091570642</v>
      </c>
      <c r="AO7" s="11">
        <f>AL7/AL6-1</f>
        <v>2.0621120954280148E-2</v>
      </c>
      <c r="AP7" s="11">
        <f t="shared" ref="AP7:AP56" si="31">AM7/AM6-1</f>
        <v>2.5977173653231045E-2</v>
      </c>
      <c r="AQ7" s="11">
        <f t="shared" ref="AQ7:AQ56" si="32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1">
        <f t="shared" ref="AX7:AX70" si="33">(AR7-AU7)/B7*1000</f>
        <v>8153.2164565423827</v>
      </c>
      <c r="AY7" s="1">
        <f t="shared" si="4"/>
        <v>571.78640028164352</v>
      </c>
      <c r="AZ7" s="1">
        <f t="shared" si="5"/>
        <v>200.12572423162729</v>
      </c>
      <c r="BA7" s="1">
        <f t="shared" ref="BA7:BA70" si="34">LN(AX7)*B7</f>
        <v>6891.5772663348662</v>
      </c>
      <c r="BB7" s="1">
        <f t="shared" ref="BB7:BB70" si="35">LN(AY7)*C7</f>
        <v>7616.6390780397314</v>
      </c>
      <c r="BC7" s="1">
        <f t="shared" ref="BC7:BC70" si="36">LN(AZ7)*D7</f>
        <v>5787.5726573781021</v>
      </c>
      <c r="BD7" s="1">
        <f t="shared" si="6"/>
        <v>0</v>
      </c>
      <c r="BE7" s="2">
        <v>0</v>
      </c>
      <c r="BF7" s="2">
        <v>0</v>
      </c>
      <c r="BG7" s="2">
        <v>0</v>
      </c>
      <c r="BH7" s="2">
        <f t="shared" si="7"/>
        <v>0</v>
      </c>
      <c r="BI7" s="2">
        <f t="shared" ref="BI7:BI70" si="37">BI$5*BE7^2</f>
        <v>0</v>
      </c>
      <c r="BJ7" s="2">
        <f t="shared" si="8"/>
        <v>0</v>
      </c>
      <c r="BK7" s="2">
        <f t="shared" si="9"/>
        <v>0</v>
      </c>
      <c r="BL7" s="2">
        <f t="shared" si="10"/>
        <v>0</v>
      </c>
      <c r="BM7" s="2">
        <f t="shared" si="11"/>
        <v>0</v>
      </c>
      <c r="BN7" s="2">
        <f t="shared" si="12"/>
        <v>0</v>
      </c>
      <c r="BO7" s="2">
        <f t="shared" ref="BO7:BO70" si="38">2*BI$5*BE7*AR7/Z7*1000</f>
        <v>0</v>
      </c>
      <c r="BP7" s="2">
        <f t="shared" ref="BP7:BP70" si="39">2*BJ$5*BF7*AS7/AA7*1000</f>
        <v>0</v>
      </c>
      <c r="BQ7" s="2">
        <f t="shared" ref="BQ7:BQ70" si="40">2*BK$5*BG7*AT7/AB7*1000</f>
        <v>0</v>
      </c>
      <c r="BR7" s="17">
        <v>0</v>
      </c>
      <c r="BS7" s="12">
        <f>BS$3*temperature!$I117</f>
        <v>-1.3409430977285086</v>
      </c>
      <c r="BT7" s="12">
        <f>BT$3*temperature!$I117</f>
        <v>-1.2393782523761765</v>
      </c>
      <c r="BU7" s="12">
        <f>BU$3*temperature!$I117</f>
        <v>-1.0880673819266797</v>
      </c>
      <c r="BV7" s="12">
        <f t="shared" ref="BV7:BV70" si="41">BS7*(1-BY7)</f>
        <v>-1.3258413997853633</v>
      </c>
      <c r="BW7" s="12">
        <f t="shared" si="13"/>
        <v>-1.2182990291216536</v>
      </c>
      <c r="BX7" s="12">
        <f t="shared" si="14"/>
        <v>-1.0695616390547003</v>
      </c>
      <c r="BY7" s="19">
        <f t="shared" ref="BY7:BY70" si="42">-BS7/CB$3/2</f>
        <v>1.1261997596114954E-2</v>
      </c>
      <c r="BZ7" s="19">
        <f t="shared" si="15"/>
        <v>1.7007901513609126E-2</v>
      </c>
      <c r="CA7" s="19">
        <f t="shared" si="16"/>
        <v>1.7007901513609126E-2</v>
      </c>
      <c r="CB7" s="12">
        <f t="shared" ref="CB7:CB70" si="43">CB$3*BY7^2</f>
        <v>7.5508489715727005E-3</v>
      </c>
      <c r="CC7" s="12">
        <f t="shared" si="17"/>
        <v>1.0539611627261504E-2</v>
      </c>
      <c r="CD7" s="12">
        <f t="shared" si="18"/>
        <v>9.2528714359897471E-3</v>
      </c>
      <c r="CE7" s="12">
        <f t="shared" ref="CE7:CE70" si="44">BV7-CB7</f>
        <v>-1.3333922487569361</v>
      </c>
      <c r="CF7" s="12">
        <f t="shared" si="19"/>
        <v>-1.2288386407489151</v>
      </c>
      <c r="CG7" s="12">
        <f t="shared" si="20"/>
        <v>-1.0788145104906901</v>
      </c>
      <c r="CH7" s="12">
        <f>CH$3*temperature!$I117+CH$4*temperature!$I117^2</f>
        <v>-1.3333922487569358</v>
      </c>
      <c r="CI7" s="12">
        <f>CI$3*temperature!$I117+CI$4*temperature!$I117^2</f>
        <v>-1.2288411153987833</v>
      </c>
      <c r="CJ7" s="12">
        <f>CJ$3*temperature!$I117+CJ$4*temperature!$I117^2</f>
        <v>-1.0788157736265505</v>
      </c>
      <c r="CK7" s="17"/>
      <c r="CL7" s="17"/>
      <c r="CM7" s="17"/>
    </row>
    <row r="8" spans="1:91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45">B8/B7-1</f>
        <v>1.2011608277962216E-2</v>
      </c>
      <c r="F8" s="11">
        <f t="shared" si="21"/>
        <v>1.4934227690272417E-2</v>
      </c>
      <c r="G8" s="11">
        <f t="shared" si="22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3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46">K8/K7-1</f>
        <v>4.6140630528093363E-2</v>
      </c>
      <c r="O8" s="11">
        <f t="shared" si="24"/>
        <v>1.9331405760087295E-2</v>
      </c>
      <c r="P8" s="11">
        <f t="shared" si="25"/>
        <v>1.3612154993765335E-2</v>
      </c>
      <c r="Q8" s="1">
        <v>1971.492958</v>
      </c>
      <c r="R8" s="1"/>
      <c r="S8" s="1"/>
      <c r="T8" s="1">
        <f t="shared" si="26"/>
        <v>234.56978602809116</v>
      </c>
      <c r="U8" s="1"/>
      <c r="V8" s="1"/>
      <c r="W8" s="11">
        <f t="shared" ref="W8:W56" si="47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7"/>
        <v>2.8012025142140393</v>
      </c>
      <c r="AD8" s="12"/>
      <c r="AE8" s="12"/>
      <c r="AF8" s="11">
        <f t="shared" ref="AF8:AF54" si="48">AC8/AC7-1</f>
        <v>-8.1868518598653406E-3</v>
      </c>
      <c r="AG8" s="11"/>
      <c r="AH8" s="11"/>
      <c r="AI8" s="1">
        <f t="shared" ref="AI8:AI56" si="49">(1-$AI$5)*AI7+AU7</f>
        <v>15161.168894687262</v>
      </c>
      <c r="AJ8" s="1">
        <f t="shared" ref="AJ8:AJ56" si="50">(1-$AI$5)*AJ7+AV7</f>
        <v>1670.4937536078194</v>
      </c>
      <c r="AK8" s="1">
        <f t="shared" ref="AK8:AK56" si="51">(1-$AI$5)*AK7+AW7</f>
        <v>526.15827388927767</v>
      </c>
      <c r="AL8" s="14">
        <f t="shared" si="28"/>
        <v>5.7278382409537016</v>
      </c>
      <c r="AM8" s="14">
        <f t="shared" si="29"/>
        <v>0.68672762452883207</v>
      </c>
      <c r="AN8" s="14">
        <f t="shared" si="30"/>
        <v>0.296578235488827</v>
      </c>
      <c r="AO8" s="11">
        <f t="shared" ref="AO8:AO56" si="52">AL8/AL7-1</f>
        <v>2.0621120954280148E-2</v>
      </c>
      <c r="AP8" s="11">
        <f t="shared" si="31"/>
        <v>2.5977173653231045E-2</v>
      </c>
      <c r="AQ8" s="11">
        <f t="shared" si="32"/>
        <v>2.3564574154817608E-2</v>
      </c>
      <c r="AR8" s="1">
        <f t="shared" ref="AR8:AR56" si="53">AL8*AI8^$AR$5*B8^(1-$AR$5)</f>
        <v>8040.9720755346516</v>
      </c>
      <c r="AS8" s="1">
        <f t="shared" ref="AS8:AS56" si="54">AM8*AJ8^$AR$5*C8^(1-$AR$5)</f>
        <v>890.76486958931548</v>
      </c>
      <c r="AT8" s="1">
        <f t="shared" ref="AT8:AT56" si="55">AN8*AK8^$AR$5*D8^(1-$AR$5)</f>
        <v>285.29465243098974</v>
      </c>
      <c r="AU8" s="1">
        <f t="shared" ref="AU8:AU56" si="56">$AU$5*AR8</f>
        <v>1608.1944151069304</v>
      </c>
      <c r="AV8" s="1">
        <f t="shared" ref="AV8:AV56" si="57">$AU$5*AS8</f>
        <v>178.15297391786311</v>
      </c>
      <c r="AW8" s="1">
        <f t="shared" ref="AW8:AW56" si="58">$AU$5*AT8</f>
        <v>57.058930486197951</v>
      </c>
      <c r="AX8" s="1">
        <f t="shared" si="33"/>
        <v>8306.8133222963606</v>
      </c>
      <c r="AY8" s="1">
        <f t="shared" si="4"/>
        <v>585.24953603652284</v>
      </c>
      <c r="AZ8" s="1">
        <f t="shared" si="5"/>
        <v>204.04209614316704</v>
      </c>
      <c r="BA8" s="1">
        <f t="shared" si="34"/>
        <v>6988.8092070671009</v>
      </c>
      <c r="BB8" s="1">
        <f t="shared" si="35"/>
        <v>7758.7251631226291</v>
      </c>
      <c r="BC8" s="1">
        <f t="shared" si="36"/>
        <v>5948.9295176931428</v>
      </c>
      <c r="BD8" s="1">
        <f t="shared" si="6"/>
        <v>0</v>
      </c>
      <c r="BE8" s="2">
        <v>0</v>
      </c>
      <c r="BF8" s="2">
        <v>0</v>
      </c>
      <c r="BG8" s="2">
        <v>0</v>
      </c>
      <c r="BH8" s="2">
        <f t="shared" si="7"/>
        <v>0</v>
      </c>
      <c r="BI8" s="2">
        <f t="shared" si="37"/>
        <v>0</v>
      </c>
      <c r="BJ8" s="2">
        <f t="shared" si="8"/>
        <v>0</v>
      </c>
      <c r="BK8" s="2">
        <f t="shared" si="9"/>
        <v>0</v>
      </c>
      <c r="BL8" s="2">
        <f t="shared" si="10"/>
        <v>0</v>
      </c>
      <c r="BM8" s="2">
        <f t="shared" si="11"/>
        <v>0</v>
      </c>
      <c r="BN8" s="2">
        <f t="shared" si="12"/>
        <v>0</v>
      </c>
      <c r="BO8" s="2">
        <f t="shared" si="38"/>
        <v>0</v>
      </c>
      <c r="BP8" s="2">
        <f t="shared" si="39"/>
        <v>0</v>
      </c>
      <c r="BQ8" s="2">
        <f t="shared" si="40"/>
        <v>0</v>
      </c>
      <c r="BR8" s="17">
        <v>0</v>
      </c>
      <c r="BS8" s="12">
        <f>BS$3*temperature!$I118</f>
        <v>-1.3780451916914387</v>
      </c>
      <c r="BT8" s="12">
        <f>BT$3*temperature!$I118</f>
        <v>-1.2736701835201354</v>
      </c>
      <c r="BU8" s="12">
        <f>BU$3*temperature!$I118</f>
        <v>-1.1181727445707972</v>
      </c>
      <c r="BV8" s="12">
        <f t="shared" si="41"/>
        <v>-1.3620962451886358</v>
      </c>
      <c r="BW8" s="12">
        <f t="shared" si="13"/>
        <v>-1.2514083553950655</v>
      </c>
      <c r="BX8" s="12">
        <f t="shared" si="14"/>
        <v>-1.0986287764573446</v>
      </c>
      <c r="BY8" s="19">
        <f t="shared" si="42"/>
        <v>1.1573601939154682E-2</v>
      </c>
      <c r="BZ8" s="19">
        <f t="shared" si="15"/>
        <v>1.7478487298449003E-2</v>
      </c>
      <c r="CA8" s="19">
        <f t="shared" si="16"/>
        <v>1.7478487298449003E-2</v>
      </c>
      <c r="CB8" s="12">
        <f t="shared" si="43"/>
        <v>7.9744732514014111E-3</v>
      </c>
      <c r="CC8" s="12">
        <f t="shared" si="17"/>
        <v>1.1130914062534948E-2</v>
      </c>
      <c r="CD8" s="12">
        <f t="shared" si="18"/>
        <v>9.7719840567262687E-3</v>
      </c>
      <c r="CE8" s="12">
        <f t="shared" si="44"/>
        <v>-1.3700707184400371</v>
      </c>
      <c r="CF8" s="12">
        <f t="shared" si="19"/>
        <v>-1.2625392694576003</v>
      </c>
      <c r="CG8" s="12">
        <f t="shared" si="20"/>
        <v>-1.1084007605140709</v>
      </c>
      <c r="CH8" s="12">
        <f>CH$3*temperature!$I118+CH$4*temperature!$I118^2</f>
        <v>-1.3700707184400374</v>
      </c>
      <c r="CI8" s="12">
        <f>CI$3*temperature!$I118+CI$4*temperature!$I118^2</f>
        <v>-1.2625418113602418</v>
      </c>
      <c r="CJ8" s="12">
        <f>CJ$3*temperature!$I118+CJ$4*temperature!$I118^2</f>
        <v>-1.1084020579777734</v>
      </c>
      <c r="CK8" s="17"/>
      <c r="CL8" s="17"/>
      <c r="CM8" s="17"/>
    </row>
    <row r="9" spans="1:91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45"/>
        <v>1.1472857576961815E-2</v>
      </c>
      <c r="F9" s="11">
        <f t="shared" si="21"/>
        <v>2.4002005327018905E-2</v>
      </c>
      <c r="G9" s="11">
        <f t="shared" si="22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3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46"/>
        <v>3.9754761794000393E-2</v>
      </c>
      <c r="O9" s="11">
        <f t="shared" si="24"/>
        <v>-4.9414636340145979E-3</v>
      </c>
      <c r="P9" s="11">
        <f t="shared" si="25"/>
        <v>4.0228159465534929E-2</v>
      </c>
      <c r="Q9" s="1">
        <v>2097.4392969999994</v>
      </c>
      <c r="R9" s="1"/>
      <c r="S9" s="1"/>
      <c r="T9" s="1">
        <f t="shared" si="26"/>
        <v>237.29090404547492</v>
      </c>
      <c r="U9" s="1"/>
      <c r="V9" s="1"/>
      <c r="W9" s="11">
        <f t="shared" si="47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7"/>
        <v>2.7826587622513963</v>
      </c>
      <c r="AD9" s="12"/>
      <c r="AE9" s="12"/>
      <c r="AF9" s="11">
        <f t="shared" si="48"/>
        <v>-6.6199255029035786E-3</v>
      </c>
      <c r="AG9" s="11"/>
      <c r="AH9" s="11"/>
      <c r="AI9" s="1">
        <f t="shared" si="49"/>
        <v>15253.246420325468</v>
      </c>
      <c r="AJ9" s="1">
        <f t="shared" si="50"/>
        <v>1681.5973521649007</v>
      </c>
      <c r="AK9" s="1">
        <f t="shared" si="51"/>
        <v>530.60137698654785</v>
      </c>
      <c r="AL9" s="14">
        <f t="shared" si="28"/>
        <v>5.8459526861269593</v>
      </c>
      <c r="AM9" s="14">
        <f t="shared" si="29"/>
        <v>0.70456686728368834</v>
      </c>
      <c r="AN9" s="14">
        <f t="shared" si="30"/>
        <v>0.3035669753117084</v>
      </c>
      <c r="AO9" s="11">
        <f t="shared" si="52"/>
        <v>2.0621120954280148E-2</v>
      </c>
      <c r="AP9" s="11">
        <f t="shared" si="31"/>
        <v>2.5977173653231045E-2</v>
      </c>
      <c r="AQ9" s="11">
        <f t="shared" si="32"/>
        <v>2.3564574154817608E-2</v>
      </c>
      <c r="AR9" s="1">
        <f t="shared" si="53"/>
        <v>8292.059544327125</v>
      </c>
      <c r="AS9" s="1">
        <f t="shared" si="54"/>
        <v>932.64605335154022</v>
      </c>
      <c r="AT9" s="1">
        <f t="shared" si="55"/>
        <v>298.20656550399173</v>
      </c>
      <c r="AU9" s="1">
        <f t="shared" si="56"/>
        <v>1658.4119088654252</v>
      </c>
      <c r="AV9" s="1">
        <f t="shared" si="57"/>
        <v>186.52921067030806</v>
      </c>
      <c r="AW9" s="1">
        <f t="shared" si="58"/>
        <v>59.641313100798349</v>
      </c>
      <c r="AX9" s="1">
        <f t="shared" si="33"/>
        <v>8469.0378868422667</v>
      </c>
      <c r="AY9" s="1">
        <f t="shared" si="4"/>
        <v>598.40339243214942</v>
      </c>
      <c r="AZ9" s="1">
        <f t="shared" si="5"/>
        <v>208.19530628042756</v>
      </c>
      <c r="BA9" s="1">
        <f t="shared" si="34"/>
        <v>7084.1401665527183</v>
      </c>
      <c r="BB9" s="1">
        <f t="shared" si="35"/>
        <v>7972.6634990587372</v>
      </c>
      <c r="BC9" s="1">
        <f t="shared" si="36"/>
        <v>6117.212933657921</v>
      </c>
      <c r="BD9" s="1">
        <f t="shared" si="6"/>
        <v>0</v>
      </c>
      <c r="BE9" s="2">
        <v>0</v>
      </c>
      <c r="BF9" s="2">
        <v>0</v>
      </c>
      <c r="BG9" s="2">
        <v>0</v>
      </c>
      <c r="BH9" s="2">
        <f t="shared" si="7"/>
        <v>0</v>
      </c>
      <c r="BI9" s="2">
        <f t="shared" si="37"/>
        <v>0</v>
      </c>
      <c r="BJ9" s="2">
        <f t="shared" si="8"/>
        <v>0</v>
      </c>
      <c r="BK9" s="2">
        <f t="shared" si="9"/>
        <v>0</v>
      </c>
      <c r="BL9" s="2">
        <f t="shared" si="10"/>
        <v>0</v>
      </c>
      <c r="BM9" s="2">
        <f t="shared" si="11"/>
        <v>0</v>
      </c>
      <c r="BN9" s="2">
        <f t="shared" si="12"/>
        <v>0</v>
      </c>
      <c r="BO9" s="2">
        <f t="shared" si="38"/>
        <v>0</v>
      </c>
      <c r="BP9" s="2">
        <f t="shared" si="39"/>
        <v>0</v>
      </c>
      <c r="BQ9" s="2">
        <f t="shared" si="40"/>
        <v>0</v>
      </c>
      <c r="BR9" s="17">
        <v>0</v>
      </c>
      <c r="BS9" s="12">
        <f>BS$3*temperature!$I119</f>
        <v>-1.4164215397812501</v>
      </c>
      <c r="BT9" s="12">
        <f>BT$3*temperature!$I119</f>
        <v>-1.3091398550585469</v>
      </c>
      <c r="BU9" s="12">
        <f>BU$3*temperature!$I119</f>
        <v>-1.1493120618652599</v>
      </c>
      <c r="BV9" s="12">
        <f t="shared" si="41"/>
        <v>-1.3995719191883047</v>
      </c>
      <c r="BW9" s="12">
        <f t="shared" si="13"/>
        <v>-1.2856208497407431</v>
      </c>
      <c r="BX9" s="12">
        <f t="shared" si="14"/>
        <v>-1.1286644004329249</v>
      </c>
      <c r="BY9" s="19">
        <f t="shared" si="42"/>
        <v>1.1895908188142609E-2</v>
      </c>
      <c r="BZ9" s="19">
        <f t="shared" si="15"/>
        <v>1.7965235132767356E-2</v>
      </c>
      <c r="CA9" s="19">
        <f t="shared" si="16"/>
        <v>1.7965235132767352E-2</v>
      </c>
      <c r="CB9" s="12">
        <f t="shared" si="43"/>
        <v>8.4248102964726672E-3</v>
      </c>
      <c r="CC9" s="12">
        <f t="shared" si="17"/>
        <v>1.1759502658901886E-2</v>
      </c>
      <c r="CD9" s="12">
        <f t="shared" si="18"/>
        <v>1.0323830716167525E-2</v>
      </c>
      <c r="CE9" s="12">
        <f t="shared" si="44"/>
        <v>-1.4079967294847773</v>
      </c>
      <c r="CF9" s="12">
        <f t="shared" si="19"/>
        <v>-1.297380352399645</v>
      </c>
      <c r="CG9" s="12">
        <f t="shared" si="20"/>
        <v>-1.1389882311490924</v>
      </c>
      <c r="CH9" s="12">
        <f>CH$3*temperature!$I119+CH$4*temperature!$I119^2</f>
        <v>-1.4079967294847775</v>
      </c>
      <c r="CI9" s="12">
        <f>CI$3*temperature!$I119+CI$4*temperature!$I119^2</f>
        <v>-1.2973829637958516</v>
      </c>
      <c r="CJ9" s="12">
        <f>CJ$3*temperature!$I119+CJ$4*temperature!$I119^2</f>
        <v>-1.138989564084405</v>
      </c>
      <c r="CK9" s="17"/>
      <c r="CL9" s="17"/>
      <c r="CM9" s="17"/>
    </row>
    <row r="10" spans="1:91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45"/>
        <v>1.1221189204017934E-2</v>
      </c>
      <c r="F10" s="11">
        <f t="shared" si="21"/>
        <v>2.3075207768730399E-2</v>
      </c>
      <c r="G10" s="11">
        <f t="shared" si="22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3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46"/>
        <v>5.1935523359457392E-2</v>
      </c>
      <c r="O10" s="11">
        <f t="shared" si="24"/>
        <v>7.2869919706941344E-2</v>
      </c>
      <c r="P10" s="11">
        <f t="shared" si="25"/>
        <v>3.5313486037005015E-2</v>
      </c>
      <c r="Q10" s="1">
        <v>2194.1947959999998</v>
      </c>
      <c r="R10" s="1"/>
      <c r="S10" s="1"/>
      <c r="T10" s="1">
        <f t="shared" si="26"/>
        <v>233.36277932201324</v>
      </c>
      <c r="U10" s="1"/>
      <c r="V10" s="1"/>
      <c r="W10" s="11">
        <f t="shared" si="47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7"/>
        <v>2.7947889818749663</v>
      </c>
      <c r="AD10" s="12"/>
      <c r="AE10" s="12"/>
      <c r="AF10" s="11">
        <f t="shared" si="48"/>
        <v>4.359219243165624E-3</v>
      </c>
      <c r="AG10" s="11"/>
      <c r="AH10" s="11"/>
      <c r="AI10" s="1">
        <f t="shared" si="49"/>
        <v>15386.333687158345</v>
      </c>
      <c r="AJ10" s="1">
        <f t="shared" si="50"/>
        <v>1699.9668276187188</v>
      </c>
      <c r="AK10" s="1">
        <f t="shared" si="51"/>
        <v>537.18255238869142</v>
      </c>
      <c r="AL10" s="14">
        <f t="shared" si="28"/>
        <v>5.9665027835605819</v>
      </c>
      <c r="AM10" s="14">
        <f t="shared" si="29"/>
        <v>0.72286952314542974</v>
      </c>
      <c r="AN10" s="14">
        <f t="shared" si="30"/>
        <v>0.31072040181239485</v>
      </c>
      <c r="AO10" s="11">
        <f t="shared" si="52"/>
        <v>2.0621120954280148E-2</v>
      </c>
      <c r="AP10" s="11">
        <f t="shared" si="31"/>
        <v>2.5977173653231045E-2</v>
      </c>
      <c r="AQ10" s="11">
        <f t="shared" si="32"/>
        <v>2.3564574154817608E-2</v>
      </c>
      <c r="AR10" s="1">
        <f t="shared" si="53"/>
        <v>8553.7876507887431</v>
      </c>
      <c r="AS10" s="1">
        <f t="shared" si="54"/>
        <v>976.61702321789789</v>
      </c>
      <c r="AT10" s="1">
        <f t="shared" si="55"/>
        <v>312.01186130975947</v>
      </c>
      <c r="AU10" s="1">
        <f t="shared" si="56"/>
        <v>1710.7575301577488</v>
      </c>
      <c r="AV10" s="1">
        <f t="shared" si="57"/>
        <v>195.32340464357958</v>
      </c>
      <c r="AW10" s="1">
        <f t="shared" si="58"/>
        <v>62.402372261951896</v>
      </c>
      <c r="AX10" s="1">
        <f t="shared" si="33"/>
        <v>8639.4076572490994</v>
      </c>
      <c r="AY10" s="1">
        <f t="shared" si="4"/>
        <v>612.48283186490301</v>
      </c>
      <c r="AZ10" s="1">
        <f t="shared" si="5"/>
        <v>212.58856373957593</v>
      </c>
      <c r="BA10" s="1">
        <f t="shared" si="34"/>
        <v>7179.4084230486624</v>
      </c>
      <c r="BB10" s="1">
        <f t="shared" si="35"/>
        <v>8186.2998848025645</v>
      </c>
      <c r="BC10" s="1">
        <f t="shared" si="36"/>
        <v>6292.6563697956881</v>
      </c>
      <c r="BD10" s="1">
        <f t="shared" si="6"/>
        <v>0</v>
      </c>
      <c r="BE10" s="2">
        <v>0</v>
      </c>
      <c r="BF10" s="2">
        <v>0</v>
      </c>
      <c r="BG10" s="2">
        <v>0</v>
      </c>
      <c r="BH10" s="2">
        <f t="shared" si="7"/>
        <v>0</v>
      </c>
      <c r="BI10" s="2">
        <f t="shared" si="37"/>
        <v>0</v>
      </c>
      <c r="BJ10" s="2">
        <f t="shared" si="8"/>
        <v>0</v>
      </c>
      <c r="BK10" s="2">
        <f t="shared" si="9"/>
        <v>0</v>
      </c>
      <c r="BL10" s="2">
        <f t="shared" si="10"/>
        <v>0</v>
      </c>
      <c r="BM10" s="2">
        <f t="shared" si="11"/>
        <v>0</v>
      </c>
      <c r="BN10" s="2">
        <f t="shared" si="12"/>
        <v>0</v>
      </c>
      <c r="BO10" s="2">
        <f t="shared" si="38"/>
        <v>0</v>
      </c>
      <c r="BP10" s="2">
        <f t="shared" si="39"/>
        <v>0</v>
      </c>
      <c r="BQ10" s="2">
        <f t="shared" si="40"/>
        <v>0</v>
      </c>
      <c r="BR10" s="17">
        <v>0</v>
      </c>
      <c r="BS10" s="12">
        <f>BS$3*temperature!$I120</f>
        <v>-1.4561862127989191</v>
      </c>
      <c r="BT10" s="12">
        <f>BT$3*temperature!$I120</f>
        <v>-1.3458926979155126</v>
      </c>
      <c r="BU10" s="12">
        <f>BU$3*temperature!$I120</f>
        <v>-1.181577893082705</v>
      </c>
      <c r="BV10" s="12">
        <f t="shared" si="41"/>
        <v>-1.4383772383510909</v>
      </c>
      <c r="BW10" s="12">
        <f t="shared" si="13"/>
        <v>-1.3210346091275389</v>
      </c>
      <c r="BX10" s="12">
        <f t="shared" si="14"/>
        <v>-1.1597546316729008</v>
      </c>
      <c r="BY10" s="19">
        <f t="shared" si="42"/>
        <v>1.222987437410075E-2</v>
      </c>
      <c r="BZ10" s="19">
        <f t="shared" si="15"/>
        <v>1.8469591837799077E-2</v>
      </c>
      <c r="CA10" s="19">
        <f t="shared" si="16"/>
        <v>1.8469591837799084E-2</v>
      </c>
      <c r="CB10" s="12">
        <f t="shared" si="43"/>
        <v>8.9044872239141606E-3</v>
      </c>
      <c r="CC10" s="12">
        <f t="shared" si="17"/>
        <v>1.2429044393986864E-2</v>
      </c>
      <c r="CD10" s="12">
        <f t="shared" si="18"/>
        <v>1.0911630704902083E-2</v>
      </c>
      <c r="CE10" s="12">
        <f t="shared" si="44"/>
        <v>-1.447281725575005</v>
      </c>
      <c r="CF10" s="12">
        <f t="shared" si="19"/>
        <v>-1.3334636535215258</v>
      </c>
      <c r="CG10" s="12">
        <f t="shared" si="20"/>
        <v>-1.1706662623778028</v>
      </c>
      <c r="CH10" s="12">
        <f>CH$3*temperature!$I120+CH$4*temperature!$I120^2</f>
        <v>-1.447281725575005</v>
      </c>
      <c r="CI10" s="12">
        <f>CI$3*temperature!$I120+CI$4*temperature!$I120^2</f>
        <v>-1.3334663368513475</v>
      </c>
      <c r="CJ10" s="12">
        <f>CJ$3*temperature!$I120+CJ$4*temperature!$I120^2</f>
        <v>-1.1706676320302001</v>
      </c>
      <c r="CK10" s="17"/>
      <c r="CL10" s="17"/>
      <c r="CM10" s="17"/>
    </row>
    <row r="11" spans="1:91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45"/>
        <v>1.0843849345893997E-2</v>
      </c>
      <c r="F11" s="11">
        <f t="shared" si="21"/>
        <v>2.3218792043280922E-2</v>
      </c>
      <c r="G11" s="11">
        <f t="shared" si="22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3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46"/>
        <v>4.4553182315254292E-2</v>
      </c>
      <c r="O11" s="11">
        <f t="shared" si="24"/>
        <v>6.5363156890022589E-2</v>
      </c>
      <c r="P11" s="11">
        <f t="shared" si="25"/>
        <v>7.1084306753329551E-2</v>
      </c>
      <c r="Q11" s="1">
        <v>2371.6535028912936</v>
      </c>
      <c r="R11" s="1"/>
      <c r="S11" s="1"/>
      <c r="T11" s="1">
        <f t="shared" si="26"/>
        <v>238.88727562627687</v>
      </c>
      <c r="U11" s="1"/>
      <c r="V11" s="1"/>
      <c r="W11" s="11">
        <f t="shared" si="47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7"/>
        <v>2.697524745164531</v>
      </c>
      <c r="AD11" s="12"/>
      <c r="AE11" s="12"/>
      <c r="AF11" s="11">
        <f t="shared" si="48"/>
        <v>-3.4801996623438303E-2</v>
      </c>
      <c r="AG11" s="11"/>
      <c r="AH11" s="11"/>
      <c r="AI11" s="1">
        <f t="shared" si="49"/>
        <v>15558.457848600259</v>
      </c>
      <c r="AJ11" s="1">
        <f t="shared" si="50"/>
        <v>1725.2935495004265</v>
      </c>
      <c r="AK11" s="1">
        <f t="shared" si="51"/>
        <v>545.86666941177418</v>
      </c>
      <c r="AL11" s="14">
        <f t="shared" si="28"/>
        <v>6.0895387591344337</v>
      </c>
      <c r="AM11" s="14">
        <f t="shared" si="29"/>
        <v>0.74164763027680691</v>
      </c>
      <c r="AN11" s="14">
        <f t="shared" si="30"/>
        <v>0.31804239576231774</v>
      </c>
      <c r="AO11" s="11">
        <f t="shared" si="52"/>
        <v>2.0621120954280148E-2</v>
      </c>
      <c r="AP11" s="11">
        <f t="shared" si="31"/>
        <v>2.5977173653231045E-2</v>
      </c>
      <c r="AQ11" s="11">
        <f t="shared" si="32"/>
        <v>2.3564574154817608E-2</v>
      </c>
      <c r="AR11" s="1">
        <f t="shared" si="53"/>
        <v>8825.4438169729783</v>
      </c>
      <c r="AS11" s="1">
        <f t="shared" si="54"/>
        <v>1023.5788535981193</v>
      </c>
      <c r="AT11" s="1">
        <f t="shared" si="55"/>
        <v>326.75739099029039</v>
      </c>
      <c r="AU11" s="1">
        <f t="shared" si="56"/>
        <v>1765.0887633945958</v>
      </c>
      <c r="AV11" s="1">
        <f t="shared" si="57"/>
        <v>204.71577071962386</v>
      </c>
      <c r="AW11" s="1">
        <f t="shared" si="58"/>
        <v>65.351478198058075</v>
      </c>
      <c r="AX11" s="1">
        <f t="shared" si="33"/>
        <v>8818.1601927874581</v>
      </c>
      <c r="AY11" s="1">
        <f t="shared" si="4"/>
        <v>627.3680926477366</v>
      </c>
      <c r="AZ11" s="1">
        <f t="shared" si="5"/>
        <v>217.2258707000897</v>
      </c>
      <c r="BA11" s="1">
        <f t="shared" si="34"/>
        <v>7273.6577635780595</v>
      </c>
      <c r="BB11" s="1">
        <f t="shared" si="35"/>
        <v>8407.7178793630119</v>
      </c>
      <c r="BC11" s="1">
        <f t="shared" si="36"/>
        <v>6475.328763842509</v>
      </c>
      <c r="BD11" s="1">
        <f t="shared" si="6"/>
        <v>0</v>
      </c>
      <c r="BE11" s="2">
        <v>0</v>
      </c>
      <c r="BF11" s="2">
        <v>0</v>
      </c>
      <c r="BG11" s="2">
        <v>0</v>
      </c>
      <c r="BH11" s="2">
        <f t="shared" si="7"/>
        <v>0</v>
      </c>
      <c r="BI11" s="2">
        <f t="shared" si="37"/>
        <v>0</v>
      </c>
      <c r="BJ11" s="2">
        <f t="shared" si="8"/>
        <v>0</v>
      </c>
      <c r="BK11" s="2">
        <f t="shared" si="9"/>
        <v>0</v>
      </c>
      <c r="BL11" s="2">
        <f t="shared" si="10"/>
        <v>0</v>
      </c>
      <c r="BM11" s="2">
        <f t="shared" si="11"/>
        <v>0</v>
      </c>
      <c r="BN11" s="2">
        <f t="shared" si="12"/>
        <v>0</v>
      </c>
      <c r="BO11" s="2">
        <f t="shared" si="38"/>
        <v>0</v>
      </c>
      <c r="BP11" s="2">
        <f t="shared" si="39"/>
        <v>0</v>
      </c>
      <c r="BQ11" s="2">
        <f t="shared" si="40"/>
        <v>0</v>
      </c>
      <c r="BR11" s="17">
        <v>0</v>
      </c>
      <c r="BS11" s="12">
        <f>BS$3*temperature!$I121</f>
        <v>-1.4974632185094956</v>
      </c>
      <c r="BT11" s="12">
        <f>BT$3*temperature!$I121</f>
        <v>-1.3840433273400978</v>
      </c>
      <c r="BU11" s="12">
        <f>BU$3*temperature!$I121</f>
        <v>-1.2150708605422178</v>
      </c>
      <c r="BV11" s="12">
        <f t="shared" si="41"/>
        <v>-1.4786303094719833</v>
      </c>
      <c r="BW11" s="12">
        <f t="shared" si="13"/>
        <v>-1.3577560121237291</v>
      </c>
      <c r="BX11" s="12">
        <f t="shared" si="14"/>
        <v>-1.1919928613998911</v>
      </c>
      <c r="BY11" s="19">
        <f t="shared" si="42"/>
        <v>1.2576541984288528E-2</v>
      </c>
      <c r="BZ11" s="19">
        <f t="shared" si="15"/>
        <v>1.8993130270631448E-2</v>
      </c>
      <c r="CA11" s="19">
        <f t="shared" si="16"/>
        <v>1.8993130270631448E-2</v>
      </c>
      <c r="CB11" s="12">
        <f t="shared" si="43"/>
        <v>9.4164545187562492E-3</v>
      </c>
      <c r="CC11" s="12">
        <f t="shared" si="17"/>
        <v>1.3143657608184341E-2</v>
      </c>
      <c r="CD11" s="12">
        <f t="shared" si="18"/>
        <v>1.15389995711633E-2</v>
      </c>
      <c r="CE11" s="12">
        <f t="shared" si="44"/>
        <v>-1.4880467639907395</v>
      </c>
      <c r="CF11" s="12">
        <f t="shared" si="19"/>
        <v>-1.3708996697319134</v>
      </c>
      <c r="CG11" s="12">
        <f t="shared" si="20"/>
        <v>-1.2035318609710544</v>
      </c>
      <c r="CH11" s="12">
        <f>CH$3*temperature!$I121+CH$4*temperature!$I121^2</f>
        <v>-1.4880467639907393</v>
      </c>
      <c r="CI11" s="12">
        <f>CI$3*temperature!$I121+CI$4*temperature!$I121^2</f>
        <v>-1.3709024276514794</v>
      </c>
      <c r="CJ11" s="12">
        <f>CJ$3*temperature!$I121+CJ$4*temperature!$I121^2</f>
        <v>-1.2035332686963054</v>
      </c>
      <c r="CK11" s="17"/>
      <c r="CL11" s="17"/>
      <c r="CM11" s="17"/>
    </row>
    <row r="12" spans="1:91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45"/>
        <v>9.8726777694839729E-3</v>
      </c>
      <c r="F12" s="11">
        <f t="shared" si="21"/>
        <v>2.472733384280823E-2</v>
      </c>
      <c r="G12" s="11">
        <f t="shared" si="22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3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46"/>
        <v>4.8099640910558072E-2</v>
      </c>
      <c r="O12" s="11">
        <f t="shared" si="24"/>
        <v>2.9656771195239795E-2</v>
      </c>
      <c r="P12" s="11">
        <f t="shared" si="25"/>
        <v>-1.3606427947260302E-3</v>
      </c>
      <c r="Q12" s="1">
        <v>2485.4318011903943</v>
      </c>
      <c r="R12" s="1"/>
      <c r="S12" s="1"/>
      <c r="T12" s="1">
        <f t="shared" si="26"/>
        <v>236.5235749850483</v>
      </c>
      <c r="U12" s="1"/>
      <c r="V12" s="1"/>
      <c r="W12" s="11">
        <f t="shared" si="47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7"/>
        <v>2.6878367624889457</v>
      </c>
      <c r="AD12" s="12"/>
      <c r="AE12" s="12"/>
      <c r="AF12" s="11">
        <f t="shared" si="48"/>
        <v>-3.5914342187042259E-3</v>
      </c>
      <c r="AG12" s="11"/>
      <c r="AH12" s="11"/>
      <c r="AI12" s="1">
        <f t="shared" si="49"/>
        <v>15767.700827134828</v>
      </c>
      <c r="AJ12" s="1">
        <f t="shared" si="50"/>
        <v>1757.4799652700076</v>
      </c>
      <c r="AK12" s="1">
        <f t="shared" si="51"/>
        <v>556.63148066865483</v>
      </c>
      <c r="AL12" s="14">
        <f t="shared" si="28"/>
        <v>6.2151118744423215</v>
      </c>
      <c r="AM12" s="14">
        <f t="shared" si="29"/>
        <v>0.76091353955801477</v>
      </c>
      <c r="AN12" s="14">
        <f t="shared" si="30"/>
        <v>0.32553692938163475</v>
      </c>
      <c r="AO12" s="11">
        <f t="shared" si="52"/>
        <v>2.0621120954280148E-2</v>
      </c>
      <c r="AP12" s="11">
        <f t="shared" si="31"/>
        <v>2.5977173653231045E-2</v>
      </c>
      <c r="AQ12" s="11">
        <f t="shared" si="32"/>
        <v>2.3564574154817608E-2</v>
      </c>
      <c r="AR12" s="1">
        <f t="shared" si="53"/>
        <v>9102.7951347293456</v>
      </c>
      <c r="AS12" s="1">
        <f t="shared" si="54"/>
        <v>1074.8581088250889</v>
      </c>
      <c r="AT12" s="1">
        <f t="shared" si="55"/>
        <v>342.49754863160757</v>
      </c>
      <c r="AU12" s="1">
        <f t="shared" si="56"/>
        <v>1820.5590269458692</v>
      </c>
      <c r="AV12" s="1">
        <f t="shared" si="57"/>
        <v>214.9716217650178</v>
      </c>
      <c r="AW12" s="1">
        <f t="shared" si="58"/>
        <v>68.49950972632152</v>
      </c>
      <c r="AX12" s="1">
        <f t="shared" si="33"/>
        <v>9006.3656668569765</v>
      </c>
      <c r="AY12" s="1">
        <f t="shared" si="4"/>
        <v>642.90075877824529</v>
      </c>
      <c r="AZ12" s="1">
        <f t="shared" si="5"/>
        <v>222.10988621313717</v>
      </c>
      <c r="BA12" s="1">
        <f t="shared" si="34"/>
        <v>7362.5438274669214</v>
      </c>
      <c r="BB12" s="1">
        <f t="shared" si="35"/>
        <v>8648.3297303691324</v>
      </c>
      <c r="BC12" s="1">
        <f t="shared" si="36"/>
        <v>6665.4331489365359</v>
      </c>
      <c r="BD12" s="1">
        <f t="shared" si="6"/>
        <v>0</v>
      </c>
      <c r="BE12" s="2">
        <v>0</v>
      </c>
      <c r="BF12" s="2">
        <v>0</v>
      </c>
      <c r="BG12" s="2">
        <v>0</v>
      </c>
      <c r="BH12" s="2">
        <f t="shared" si="7"/>
        <v>0</v>
      </c>
      <c r="BI12" s="2">
        <f t="shared" si="37"/>
        <v>0</v>
      </c>
      <c r="BJ12" s="2">
        <f t="shared" si="8"/>
        <v>0</v>
      </c>
      <c r="BK12" s="2">
        <f t="shared" si="9"/>
        <v>0</v>
      </c>
      <c r="BL12" s="2">
        <f t="shared" si="10"/>
        <v>0</v>
      </c>
      <c r="BM12" s="2">
        <f t="shared" si="11"/>
        <v>0</v>
      </c>
      <c r="BN12" s="2">
        <f t="shared" si="12"/>
        <v>0</v>
      </c>
      <c r="BO12" s="2">
        <f t="shared" si="38"/>
        <v>0</v>
      </c>
      <c r="BP12" s="2">
        <f t="shared" si="39"/>
        <v>0</v>
      </c>
      <c r="BQ12" s="2">
        <f t="shared" si="40"/>
        <v>0</v>
      </c>
      <c r="BR12" s="17">
        <v>0</v>
      </c>
      <c r="BS12" s="12">
        <f>BS$3*temperature!$I122</f>
        <v>-1.5403272478121699</v>
      </c>
      <c r="BT12" s="12">
        <f>BT$3*temperature!$I122</f>
        <v>-1.4236607770416849</v>
      </c>
      <c r="BU12" s="12">
        <f>BU$3*temperature!$I122</f>
        <v>-1.2498515698960997</v>
      </c>
      <c r="BV12" s="12">
        <f t="shared" si="41"/>
        <v>-1.5204007453531043</v>
      </c>
      <c r="BW12" s="12">
        <f t="shared" si="13"/>
        <v>-1.3958470043389208</v>
      </c>
      <c r="BX12" s="12">
        <f t="shared" si="14"/>
        <v>-1.2254334725249554</v>
      </c>
      <c r="BY12" s="19">
        <f t="shared" si="42"/>
        <v>1.2936538315068146E-2</v>
      </c>
      <c r="BZ12" s="19">
        <f t="shared" si="15"/>
        <v>1.9536797776054514E-2</v>
      </c>
      <c r="CA12" s="19">
        <f t="shared" si="16"/>
        <v>1.9536797776054517E-2</v>
      </c>
      <c r="CB12" s="12">
        <f t="shared" si="43"/>
        <v>9.9632512295328018E-3</v>
      </c>
      <c r="CC12" s="12">
        <f t="shared" si="17"/>
        <v>1.3906886351382014E-2</v>
      </c>
      <c r="CD12" s="12">
        <f t="shared" si="18"/>
        <v>1.2209048685572184E-2</v>
      </c>
      <c r="CE12" s="12">
        <f t="shared" si="44"/>
        <v>-1.5303639965826372</v>
      </c>
      <c r="CF12" s="12">
        <f t="shared" si="19"/>
        <v>-1.4097538906903029</v>
      </c>
      <c r="CG12" s="12">
        <f t="shared" si="20"/>
        <v>-1.2376425212105275</v>
      </c>
      <c r="CH12" s="12">
        <f>CH$3*temperature!$I122+CH$4*temperature!$I122^2</f>
        <v>-1.530363996582637</v>
      </c>
      <c r="CI12" s="12">
        <f>CI$3*temperature!$I122+CI$4*temperature!$I122^2</f>
        <v>-1.4097567259815686</v>
      </c>
      <c r="CJ12" s="12">
        <f>CJ$3*temperature!$I122+CJ$4*temperature!$I122^2</f>
        <v>-1.2376439684286258</v>
      </c>
      <c r="CK12" s="17"/>
      <c r="CL12" s="17"/>
      <c r="CM12" s="17"/>
    </row>
    <row r="13" spans="1:91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45"/>
        <v>9.0378292223478596E-3</v>
      </c>
      <c r="F13" s="11">
        <f t="shared" si="21"/>
        <v>2.3427753268803642E-2</v>
      </c>
      <c r="G13" s="11">
        <f t="shared" si="22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3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46"/>
        <v>3.4943385013603168E-2</v>
      </c>
      <c r="O13" s="11">
        <f t="shared" si="24"/>
        <v>1.4970543202716957E-2</v>
      </c>
      <c r="P13" s="11">
        <f t="shared" si="25"/>
        <v>2.2701301248050587E-2</v>
      </c>
      <c r="Q13" s="1">
        <v>2609.7598050683955</v>
      </c>
      <c r="R13" s="1"/>
      <c r="S13" s="1"/>
      <c r="T13" s="1">
        <f t="shared" si="26"/>
        <v>237.82038632290613</v>
      </c>
      <c r="U13" s="1"/>
      <c r="V13" s="1"/>
      <c r="W13" s="11">
        <f t="shared" si="47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7"/>
        <v>2.6711978739811997</v>
      </c>
      <c r="AD13" s="12"/>
      <c r="AE13" s="12"/>
      <c r="AF13" s="11">
        <f t="shared" si="48"/>
        <v>-6.1904386233404551E-3</v>
      </c>
      <c r="AG13" s="11"/>
      <c r="AH13" s="11"/>
      <c r="AI13" s="1">
        <f t="shared" si="49"/>
        <v>16011.489771367214</v>
      </c>
      <c r="AJ13" s="1">
        <f t="shared" si="50"/>
        <v>1796.7035905080247</v>
      </c>
      <c r="AK13" s="1">
        <f t="shared" si="51"/>
        <v>569.46784232811092</v>
      </c>
      <c r="AL13" s="14">
        <f t="shared" si="28"/>
        <v>6.3432744481495797</v>
      </c>
      <c r="AM13" s="14">
        <f t="shared" si="29"/>
        <v>0.78067992271020803</v>
      </c>
      <c r="AN13" s="14">
        <f t="shared" si="30"/>
        <v>0.33320806849417989</v>
      </c>
      <c r="AO13" s="11">
        <f t="shared" si="52"/>
        <v>2.0621120954280148E-2</v>
      </c>
      <c r="AP13" s="11">
        <f t="shared" si="31"/>
        <v>2.5977173653231045E-2</v>
      </c>
      <c r="AQ13" s="11">
        <f t="shared" si="32"/>
        <v>2.3564574154817608E-2</v>
      </c>
      <c r="AR13" s="1">
        <f t="shared" si="53"/>
        <v>9386.3761279839782</v>
      </c>
      <c r="AS13" s="1">
        <f t="shared" si="54"/>
        <v>1128.3706942022791</v>
      </c>
      <c r="AT13" s="1">
        <f t="shared" si="55"/>
        <v>359.2685772943359</v>
      </c>
      <c r="AU13" s="1">
        <f t="shared" si="56"/>
        <v>1877.2752255967957</v>
      </c>
      <c r="AV13" s="1">
        <f t="shared" si="57"/>
        <v>225.67413884045584</v>
      </c>
      <c r="AW13" s="1">
        <f t="shared" si="58"/>
        <v>71.853715458867185</v>
      </c>
      <c r="AX13" s="1">
        <f t="shared" si="33"/>
        <v>9203.760559634231</v>
      </c>
      <c r="AY13" s="1">
        <f t="shared" si="4"/>
        <v>659.45840740084213</v>
      </c>
      <c r="AZ13" s="1">
        <f t="shared" si="5"/>
        <v>227.24632364823489</v>
      </c>
      <c r="BA13" s="1">
        <f t="shared" si="34"/>
        <v>7446.7738057733495</v>
      </c>
      <c r="BB13" s="1">
        <f t="shared" si="35"/>
        <v>8885.7483924056814</v>
      </c>
      <c r="BC13" s="1">
        <f t="shared" si="36"/>
        <v>6862.698357477846</v>
      </c>
      <c r="BD13" s="1">
        <f t="shared" si="6"/>
        <v>0</v>
      </c>
      <c r="BE13" s="2">
        <v>0</v>
      </c>
      <c r="BF13" s="2">
        <v>0</v>
      </c>
      <c r="BG13" s="2">
        <v>0</v>
      </c>
      <c r="BH13" s="2">
        <f t="shared" si="7"/>
        <v>0</v>
      </c>
      <c r="BI13" s="2">
        <f t="shared" si="37"/>
        <v>0</v>
      </c>
      <c r="BJ13" s="2">
        <f t="shared" si="8"/>
        <v>0</v>
      </c>
      <c r="BK13" s="2">
        <f t="shared" si="9"/>
        <v>0</v>
      </c>
      <c r="BL13" s="2">
        <f t="shared" si="10"/>
        <v>0</v>
      </c>
      <c r="BM13" s="2">
        <f t="shared" si="11"/>
        <v>0</v>
      </c>
      <c r="BN13" s="2">
        <f t="shared" si="12"/>
        <v>0</v>
      </c>
      <c r="BO13" s="2">
        <f t="shared" si="38"/>
        <v>0</v>
      </c>
      <c r="BP13" s="2">
        <f t="shared" si="39"/>
        <v>0</v>
      </c>
      <c r="BQ13" s="2">
        <f t="shared" si="40"/>
        <v>0</v>
      </c>
      <c r="BR13" s="17">
        <v>0</v>
      </c>
      <c r="BS13" s="12">
        <f>BS$3*temperature!$I123</f>
        <v>-1.5848792103691751</v>
      </c>
      <c r="BT13" s="12">
        <f>BT$3*temperature!$I123</f>
        <v>-1.464838313648096</v>
      </c>
      <c r="BU13" s="12">
        <f>BU$3*temperature!$I123</f>
        <v>-1.2860019012123287</v>
      </c>
      <c r="BV13" s="12">
        <f t="shared" si="41"/>
        <v>-1.5637833414475135</v>
      </c>
      <c r="BW13" s="12">
        <f t="shared" si="13"/>
        <v>-1.4353923180771344</v>
      </c>
      <c r="BX13" s="12">
        <f t="shared" si="14"/>
        <v>-1.2601508527146694</v>
      </c>
      <c r="BY13" s="19">
        <f t="shared" si="42"/>
        <v>1.3310710862784098E-2</v>
      </c>
      <c r="BZ13" s="19">
        <f t="shared" si="15"/>
        <v>2.0101874245511804E-2</v>
      </c>
      <c r="CA13" s="19">
        <f t="shared" si="16"/>
        <v>2.0101874245511804E-2</v>
      </c>
      <c r="CB13" s="12">
        <f t="shared" si="43"/>
        <v>1.054793446083083E-2</v>
      </c>
      <c r="CC13" s="12">
        <f t="shared" si="17"/>
        <v>1.4722997785480803E-2</v>
      </c>
      <c r="CD13" s="12">
        <f t="shared" si="18"/>
        <v>1.2925524248829662E-2</v>
      </c>
      <c r="CE13" s="12">
        <f t="shared" si="44"/>
        <v>-1.5743312759083443</v>
      </c>
      <c r="CF13" s="12">
        <f t="shared" si="19"/>
        <v>-1.4501153158626152</v>
      </c>
      <c r="CG13" s="12">
        <f t="shared" si="20"/>
        <v>-1.2730763769634992</v>
      </c>
      <c r="CH13" s="12">
        <f>CH$3*temperature!$I123+CH$4*temperature!$I123^2</f>
        <v>-1.5743312759083443</v>
      </c>
      <c r="CI13" s="12">
        <f>CI$3*temperature!$I123+CI$4*temperature!$I123^2</f>
        <v>-1.4501182314796472</v>
      </c>
      <c r="CJ13" s="12">
        <f>CJ$3*temperature!$I123+CJ$4*temperature!$I123^2</f>
        <v>-1.2730778651822894</v>
      </c>
      <c r="CK13" s="17"/>
      <c r="CL13" s="17"/>
      <c r="CM13" s="17"/>
    </row>
    <row r="14" spans="1:91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45"/>
        <v>8.2734628686111922E-3</v>
      </c>
      <c r="F14" s="11">
        <f t="shared" si="21"/>
        <v>2.3486244164987902E-2</v>
      </c>
      <c r="G14" s="11">
        <f t="shared" si="22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3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46"/>
        <v>5.1820435395139697E-2</v>
      </c>
      <c r="O14" s="11">
        <f t="shared" si="24"/>
        <v>7.0579980893573202E-2</v>
      </c>
      <c r="P14" s="11">
        <f t="shared" si="25"/>
        <v>2.8946812894071527E-2</v>
      </c>
      <c r="Q14" s="1">
        <v>2771.6413588603582</v>
      </c>
      <c r="R14" s="1"/>
      <c r="S14" s="1"/>
      <c r="T14" s="1">
        <f t="shared" si="26"/>
        <v>238.15825215926691</v>
      </c>
      <c r="U14" s="1"/>
      <c r="V14" s="1"/>
      <c r="W14" s="11">
        <f t="shared" si="47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7"/>
        <v>2.6506134106401222</v>
      </c>
      <c r="AD14" s="12"/>
      <c r="AE14" s="12"/>
      <c r="AF14" s="11">
        <f t="shared" si="48"/>
        <v>-7.7060795613759225E-3</v>
      </c>
      <c r="AG14" s="11"/>
      <c r="AH14" s="11"/>
      <c r="AI14" s="1">
        <f t="shared" si="49"/>
        <v>16287.616019827288</v>
      </c>
      <c r="AJ14" s="1">
        <f t="shared" si="50"/>
        <v>1842.7073702976782</v>
      </c>
      <c r="AK14" s="1">
        <f t="shared" si="51"/>
        <v>584.37477355416706</v>
      </c>
      <c r="AL14" s="14">
        <f t="shared" si="28"/>
        <v>6.4740798777910671</v>
      </c>
      <c r="AM14" s="14">
        <f t="shared" si="29"/>
        <v>0.80095978063004214</v>
      </c>
      <c r="AN14" s="14">
        <f t="shared" si="30"/>
        <v>0.34105997473319455</v>
      </c>
      <c r="AO14" s="11">
        <f t="shared" si="52"/>
        <v>2.0621120954280148E-2</v>
      </c>
      <c r="AP14" s="11">
        <f t="shared" si="31"/>
        <v>2.5977173653231045E-2</v>
      </c>
      <c r="AQ14" s="11">
        <f t="shared" si="32"/>
        <v>2.3564574154817608E-2</v>
      </c>
      <c r="AR14" s="1">
        <f t="shared" si="53"/>
        <v>9676.3224057587577</v>
      </c>
      <c r="AS14" s="1">
        <f t="shared" si="54"/>
        <v>1185.3622500003498</v>
      </c>
      <c r="AT14" s="1">
        <f t="shared" si="55"/>
        <v>377.08070893414532</v>
      </c>
      <c r="AU14" s="1">
        <f t="shared" si="56"/>
        <v>1935.2644811517516</v>
      </c>
      <c r="AV14" s="1">
        <f t="shared" si="57"/>
        <v>237.07245000006998</v>
      </c>
      <c r="AW14" s="1">
        <f t="shared" si="58"/>
        <v>75.416141786829073</v>
      </c>
      <c r="AX14" s="1">
        <f t="shared" si="33"/>
        <v>9410.2107911620969</v>
      </c>
      <c r="AY14" s="1">
        <f t="shared" si="4"/>
        <v>676.869107751211</v>
      </c>
      <c r="AZ14" s="1">
        <f t="shared" si="5"/>
        <v>232.64446139990392</v>
      </c>
      <c r="BA14" s="1">
        <f t="shared" si="34"/>
        <v>7526.6328254188866</v>
      </c>
      <c r="BB14" s="1">
        <f t="shared" si="35"/>
        <v>9130.9497737573547</v>
      </c>
      <c r="BC14" s="1">
        <f t="shared" si="36"/>
        <v>7066.2524228381508</v>
      </c>
      <c r="BD14" s="1">
        <f t="shared" si="6"/>
        <v>0</v>
      </c>
      <c r="BE14" s="2">
        <v>0</v>
      </c>
      <c r="BF14" s="2">
        <v>0</v>
      </c>
      <c r="BG14" s="2">
        <v>0</v>
      </c>
      <c r="BH14" s="2">
        <f t="shared" si="7"/>
        <v>0</v>
      </c>
      <c r="BI14" s="2">
        <f t="shared" si="37"/>
        <v>0</v>
      </c>
      <c r="BJ14" s="2">
        <f t="shared" si="8"/>
        <v>0</v>
      </c>
      <c r="BK14" s="2">
        <f t="shared" si="9"/>
        <v>0</v>
      </c>
      <c r="BL14" s="2">
        <f t="shared" si="10"/>
        <v>0</v>
      </c>
      <c r="BM14" s="2">
        <f t="shared" si="11"/>
        <v>0</v>
      </c>
      <c r="BN14" s="2">
        <f t="shared" si="12"/>
        <v>0</v>
      </c>
      <c r="BO14" s="2">
        <f t="shared" si="38"/>
        <v>0</v>
      </c>
      <c r="BP14" s="2">
        <f t="shared" si="39"/>
        <v>0</v>
      </c>
      <c r="BQ14" s="2">
        <f t="shared" si="40"/>
        <v>0</v>
      </c>
      <c r="BR14" s="17">
        <v>0</v>
      </c>
      <c r="BS14" s="12">
        <f>BS$3*temperature!$I124</f>
        <v>-1.6311373425569458</v>
      </c>
      <c r="BT14" s="12">
        <f>BT$3*temperature!$I124</f>
        <v>-1.5075927922879293</v>
      </c>
      <c r="BU14" s="12">
        <f>BU$3*temperature!$I124</f>
        <v>-1.3235366518424083</v>
      </c>
      <c r="BV14" s="12">
        <f t="shared" si="41"/>
        <v>-1.6087920450167188</v>
      </c>
      <c r="BW14" s="12">
        <f t="shared" si="13"/>
        <v>-1.4764028216427423</v>
      </c>
      <c r="BX14" s="12">
        <f t="shared" si="14"/>
        <v>-1.296154543404396</v>
      </c>
      <c r="BY14" s="19">
        <f t="shared" si="42"/>
        <v>1.3699212786826899E-2</v>
      </c>
      <c r="BZ14" s="19">
        <f t="shared" si="15"/>
        <v>2.0688590980760181E-2</v>
      </c>
      <c r="CA14" s="19">
        <f t="shared" si="16"/>
        <v>2.0688590980760185E-2</v>
      </c>
      <c r="CB14" s="12">
        <f t="shared" si="43"/>
        <v>1.117264877011348E-2</v>
      </c>
      <c r="CC14" s="12">
        <f t="shared" si="17"/>
        <v>1.5594985322593556E-2</v>
      </c>
      <c r="CD14" s="12">
        <f t="shared" si="18"/>
        <v>1.3691054219006191E-2</v>
      </c>
      <c r="CE14" s="12">
        <f t="shared" si="44"/>
        <v>-1.6199646937868324</v>
      </c>
      <c r="CF14" s="12">
        <f t="shared" si="19"/>
        <v>-1.4919978069653359</v>
      </c>
      <c r="CG14" s="12">
        <f t="shared" si="20"/>
        <v>-1.3098455976234022</v>
      </c>
      <c r="CH14" s="12">
        <f>CH$3*temperature!$I124+CH$4*temperature!$I124^2</f>
        <v>-1.6199646937868324</v>
      </c>
      <c r="CI14" s="12">
        <f>CI$3*temperature!$I124+CI$4*temperature!$I124^2</f>
        <v>-1.4920008058842764</v>
      </c>
      <c r="CJ14" s="12">
        <f>CJ$3*temperature!$I124+CJ$4*temperature!$I124^2</f>
        <v>-1.309847128361997</v>
      </c>
      <c r="CK14" s="17"/>
      <c r="CL14" s="17"/>
      <c r="CM14" s="17"/>
    </row>
    <row r="15" spans="1:91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45"/>
        <v>1.0355828525681954E-2</v>
      </c>
      <c r="F15" s="11">
        <f t="shared" si="21"/>
        <v>2.4178628693027893E-2</v>
      </c>
      <c r="G15" s="11">
        <f t="shared" si="22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3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46"/>
        <v>5.041702355277855E-2</v>
      </c>
      <c r="O15" s="11">
        <f t="shared" si="24"/>
        <v>3.4480934700570565E-2</v>
      </c>
      <c r="P15" s="11">
        <f t="shared" si="25"/>
        <v>3.9507411374135604E-2</v>
      </c>
      <c r="Q15" s="1">
        <v>2952.370692419564</v>
      </c>
      <c r="R15" s="1"/>
      <c r="S15" s="1"/>
      <c r="T15" s="1">
        <f t="shared" si="26"/>
        <v>239.03603915056789</v>
      </c>
      <c r="U15" s="1"/>
      <c r="V15" s="1"/>
      <c r="W15" s="11">
        <f t="shared" si="47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7"/>
        <v>2.6411173167387387</v>
      </c>
      <c r="AD15" s="12"/>
      <c r="AE15" s="12"/>
      <c r="AF15" s="11">
        <f t="shared" si="48"/>
        <v>-3.5826023754592651E-3</v>
      </c>
      <c r="AG15" s="11"/>
      <c r="AH15" s="11"/>
      <c r="AI15" s="1">
        <f t="shared" si="49"/>
        <v>16594.118898996312</v>
      </c>
      <c r="AJ15" s="1">
        <f t="shared" si="50"/>
        <v>1895.5090832679803</v>
      </c>
      <c r="AK15" s="1">
        <f t="shared" si="51"/>
        <v>601.35343798557938</v>
      </c>
      <c r="AL15" s="14">
        <f t="shared" si="28"/>
        <v>6.6075826620186682</v>
      </c>
      <c r="AM15" s="14">
        <f t="shared" si="29"/>
        <v>0.82176645194072262</v>
      </c>
      <c r="AN15" s="14">
        <f t="shared" si="30"/>
        <v>0.34909690779903513</v>
      </c>
      <c r="AO15" s="11">
        <f t="shared" si="52"/>
        <v>2.0621120954280148E-2</v>
      </c>
      <c r="AP15" s="11">
        <f t="shared" si="31"/>
        <v>2.5977173653231045E-2</v>
      </c>
      <c r="AQ15" s="11">
        <f t="shared" si="32"/>
        <v>2.3564574154817608E-2</v>
      </c>
      <c r="AR15" s="1">
        <f t="shared" si="53"/>
        <v>9994.7905533313224</v>
      </c>
      <c r="AS15" s="1">
        <f t="shared" si="54"/>
        <v>1246.6463148570547</v>
      </c>
      <c r="AT15" s="1">
        <f t="shared" si="55"/>
        <v>395.93208496619508</v>
      </c>
      <c r="AU15" s="1">
        <f t="shared" si="56"/>
        <v>1998.9581106662645</v>
      </c>
      <c r="AV15" s="1">
        <f t="shared" si="57"/>
        <v>249.32926297141094</v>
      </c>
      <c r="AW15" s="1">
        <f t="shared" si="58"/>
        <v>79.186416993239021</v>
      </c>
      <c r="AX15" s="1">
        <f t="shared" si="33"/>
        <v>9620.2945246347899</v>
      </c>
      <c r="AY15" s="1">
        <f t="shared" si="4"/>
        <v>695.05816500897242</v>
      </c>
      <c r="AZ15" s="1">
        <f t="shared" si="5"/>
        <v>238.31411447628528</v>
      </c>
      <c r="BA15" s="1">
        <f t="shared" si="34"/>
        <v>7622.9285694037726</v>
      </c>
      <c r="BB15" s="1">
        <f t="shared" si="35"/>
        <v>9389.7729151404055</v>
      </c>
      <c r="BC15" s="1">
        <f t="shared" si="36"/>
        <v>7275.0025811118694</v>
      </c>
      <c r="BD15" s="1">
        <f t="shared" si="6"/>
        <v>0</v>
      </c>
      <c r="BE15" s="2">
        <v>0</v>
      </c>
      <c r="BF15" s="2">
        <v>0</v>
      </c>
      <c r="BG15" s="2">
        <v>0</v>
      </c>
      <c r="BH15" s="2">
        <f t="shared" si="7"/>
        <v>0</v>
      </c>
      <c r="BI15" s="2">
        <f t="shared" si="37"/>
        <v>0</v>
      </c>
      <c r="BJ15" s="2">
        <f t="shared" si="8"/>
        <v>0</v>
      </c>
      <c r="BK15" s="2">
        <f t="shared" si="9"/>
        <v>0</v>
      </c>
      <c r="BL15" s="2">
        <f t="shared" si="10"/>
        <v>0</v>
      </c>
      <c r="BM15" s="2">
        <f t="shared" si="11"/>
        <v>0</v>
      </c>
      <c r="BN15" s="2">
        <f t="shared" si="12"/>
        <v>0</v>
      </c>
      <c r="BO15" s="2">
        <f t="shared" si="38"/>
        <v>0</v>
      </c>
      <c r="BP15" s="2">
        <f t="shared" si="39"/>
        <v>0</v>
      </c>
      <c r="BQ15" s="2">
        <f t="shared" si="40"/>
        <v>0</v>
      </c>
      <c r="BR15" s="17">
        <v>0</v>
      </c>
      <c r="BS15" s="12">
        <f>BS$3*temperature!$I125</f>
        <v>-1.6792139692274086</v>
      </c>
      <c r="BT15" s="12">
        <f>BT$3*temperature!$I125</f>
        <v>-1.5520280301767813</v>
      </c>
      <c r="BU15" s="12">
        <f>BU$3*temperature!$I125</f>
        <v>-1.3625469643618648</v>
      </c>
      <c r="BV15" s="12">
        <f t="shared" si="41"/>
        <v>-1.6555320356855499</v>
      </c>
      <c r="BW15" s="12">
        <f t="shared" si="13"/>
        <v>-1.5189723588140653</v>
      </c>
      <c r="BX15" s="12">
        <f t="shared" si="14"/>
        <v>-1.3335269313505527</v>
      </c>
      <c r="BY15" s="19">
        <f t="shared" si="42"/>
        <v>1.4102987454752212E-2</v>
      </c>
      <c r="BZ15" s="19">
        <f t="shared" si="15"/>
        <v>2.1298372658225023E-2</v>
      </c>
      <c r="CA15" s="19">
        <f t="shared" si="16"/>
        <v>2.1298372658225026E-2</v>
      </c>
      <c r="CB15" s="12">
        <f t="shared" si="43"/>
        <v>1.1840966770929407E-2</v>
      </c>
      <c r="CC15" s="12">
        <f t="shared" si="17"/>
        <v>1.6527835681357999E-2</v>
      </c>
      <c r="CD15" s="12">
        <f t="shared" si="18"/>
        <v>1.4510016505656125E-2</v>
      </c>
      <c r="CE15" s="12">
        <f t="shared" si="44"/>
        <v>-1.6673730024564792</v>
      </c>
      <c r="CF15" s="12">
        <f t="shared" si="19"/>
        <v>-1.5355001944954234</v>
      </c>
      <c r="CG15" s="12">
        <f t="shared" si="20"/>
        <v>-1.3480369478562089</v>
      </c>
      <c r="CH15" s="12">
        <f>CH$3*temperature!$I125+CH$4*temperature!$I125^2</f>
        <v>-1.6673730024564792</v>
      </c>
      <c r="CI15" s="12">
        <f>CI$3*temperature!$I125+CI$4*temperature!$I125^2</f>
        <v>-1.5355032798830339</v>
      </c>
      <c r="CJ15" s="12">
        <f>CJ$3*temperature!$I125+CJ$4*temperature!$I125^2</f>
        <v>-1.3480385227310188</v>
      </c>
      <c r="CK15" s="17"/>
      <c r="CL15" s="17"/>
      <c r="CM15" s="17"/>
    </row>
    <row r="16" spans="1:91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45"/>
        <v>9.0723766240810022E-3</v>
      </c>
      <c r="F16" s="11">
        <f t="shared" si="21"/>
        <v>2.4041911671104588E-2</v>
      </c>
      <c r="G16" s="11">
        <f t="shared" si="22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3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46"/>
        <v>2.7486074893270152E-2</v>
      </c>
      <c r="O16" s="11">
        <f t="shared" si="24"/>
        <v>6.1786166681307542E-2</v>
      </c>
      <c r="P16" s="11">
        <f t="shared" si="25"/>
        <v>4.3876002224265687E-2</v>
      </c>
      <c r="Q16" s="1">
        <v>3224.0732506673107</v>
      </c>
      <c r="R16" s="1"/>
      <c r="S16" s="1"/>
      <c r="T16" s="1">
        <f t="shared" si="26"/>
        <v>251.76719217015059</v>
      </c>
      <c r="U16" s="1"/>
      <c r="V16" s="1"/>
      <c r="W16" s="11">
        <f t="shared" si="47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7"/>
        <v>2.6237360585832352</v>
      </c>
      <c r="AD16" s="12"/>
      <c r="AE16" s="12"/>
      <c r="AF16" s="11">
        <f t="shared" si="48"/>
        <v>-6.5810246464045319E-3</v>
      </c>
      <c r="AG16" s="11"/>
      <c r="AH16" s="11"/>
      <c r="AI16" s="1">
        <f t="shared" si="49"/>
        <v>16933.665119762947</v>
      </c>
      <c r="AJ16" s="1">
        <f t="shared" si="50"/>
        <v>1955.2874379125933</v>
      </c>
      <c r="AK16" s="1">
        <f t="shared" si="51"/>
        <v>620.40451118026056</v>
      </c>
      <c r="AL16" s="14">
        <f t="shared" si="28"/>
        <v>6.7438384233075599</v>
      </c>
      <c r="AM16" s="14">
        <f t="shared" si="29"/>
        <v>0.84311362176518634</v>
      </c>
      <c r="AN16" s="14">
        <f t="shared" si="30"/>
        <v>0.35732322777008302</v>
      </c>
      <c r="AO16" s="11">
        <f t="shared" si="52"/>
        <v>2.0621120954280148E-2</v>
      </c>
      <c r="AP16" s="11">
        <f t="shared" si="31"/>
        <v>2.5977173653231045E-2</v>
      </c>
      <c r="AQ16" s="11">
        <f t="shared" si="32"/>
        <v>2.3564574154817608E-2</v>
      </c>
      <c r="AR16" s="1">
        <f t="shared" si="53"/>
        <v>10316.573033869898</v>
      </c>
      <c r="AS16" s="1">
        <f t="shared" si="54"/>
        <v>1311.6926635051279</v>
      </c>
      <c r="AT16" s="1">
        <f t="shared" si="55"/>
        <v>415.83491446550767</v>
      </c>
      <c r="AU16" s="1">
        <f t="shared" si="56"/>
        <v>2063.3146067739794</v>
      </c>
      <c r="AV16" s="1">
        <f t="shared" si="57"/>
        <v>262.3385327010256</v>
      </c>
      <c r="AW16" s="1">
        <f t="shared" si="58"/>
        <v>83.166982893101533</v>
      </c>
      <c r="AX16" s="1">
        <f t="shared" si="33"/>
        <v>9840.7411877697832</v>
      </c>
      <c r="AY16" s="1">
        <f t="shared" si="4"/>
        <v>714.15461937161808</v>
      </c>
      <c r="AZ16" s="1">
        <f t="shared" si="5"/>
        <v>244.26151506043368</v>
      </c>
      <c r="BA16" s="1">
        <f t="shared" si="34"/>
        <v>7711.0879689737385</v>
      </c>
      <c r="BB16" s="1">
        <f t="shared" si="35"/>
        <v>9655.3466287042884</v>
      </c>
      <c r="BC16" s="1">
        <f t="shared" si="36"/>
        <v>7488.2362842626053</v>
      </c>
      <c r="BD16" s="1">
        <f t="shared" si="6"/>
        <v>0</v>
      </c>
      <c r="BE16" s="2">
        <v>0</v>
      </c>
      <c r="BF16" s="2">
        <v>0</v>
      </c>
      <c r="BG16" s="2">
        <v>0</v>
      </c>
      <c r="BH16" s="2">
        <f t="shared" si="7"/>
        <v>0</v>
      </c>
      <c r="BI16" s="2">
        <f t="shared" si="37"/>
        <v>0</v>
      </c>
      <c r="BJ16" s="2">
        <f t="shared" si="8"/>
        <v>0</v>
      </c>
      <c r="BK16" s="2">
        <f t="shared" si="9"/>
        <v>0</v>
      </c>
      <c r="BL16" s="2">
        <f t="shared" si="10"/>
        <v>0</v>
      </c>
      <c r="BM16" s="2">
        <f t="shared" si="11"/>
        <v>0</v>
      </c>
      <c r="BN16" s="2">
        <f t="shared" si="12"/>
        <v>0</v>
      </c>
      <c r="BO16" s="2">
        <f t="shared" si="38"/>
        <v>0</v>
      </c>
      <c r="BP16" s="2">
        <f t="shared" si="39"/>
        <v>0</v>
      </c>
      <c r="BQ16" s="2">
        <f t="shared" si="40"/>
        <v>0</v>
      </c>
      <c r="BR16" s="17">
        <v>0</v>
      </c>
      <c r="BS16" s="12">
        <f>BS$3*temperature!$I126</f>
        <v>-1.7292673618887509</v>
      </c>
      <c r="BT16" s="12">
        <f>BT$3*temperature!$I126</f>
        <v>-1.5982903111245688</v>
      </c>
      <c r="BU16" s="12">
        <f>BU$3*temperature!$I126</f>
        <v>-1.4031612633592119</v>
      </c>
      <c r="BV16" s="12">
        <f t="shared" si="41"/>
        <v>-1.704152582331055</v>
      </c>
      <c r="BW16" s="12">
        <f t="shared" si="13"/>
        <v>-1.5632346473655743</v>
      </c>
      <c r="BX16" s="12">
        <f t="shared" si="14"/>
        <v>-1.3723854092446006</v>
      </c>
      <c r="BY16" s="19">
        <f t="shared" si="42"/>
        <v>1.4523364120088957E-2</v>
      </c>
      <c r="BZ16" s="19">
        <f t="shared" si="15"/>
        <v>2.1933226720450463E-2</v>
      </c>
      <c r="CA16" s="19">
        <f t="shared" si="16"/>
        <v>2.1933226720450467E-2</v>
      </c>
      <c r="CB16" s="12">
        <f t="shared" si="43"/>
        <v>1.2557389778847985E-2</v>
      </c>
      <c r="CC16" s="12">
        <f t="shared" si="17"/>
        <v>1.752783187949724E-2</v>
      </c>
      <c r="CD16" s="12">
        <f t="shared" si="18"/>
        <v>1.5387927057305651E-2</v>
      </c>
      <c r="CE16" s="12">
        <f t="shared" si="44"/>
        <v>-1.7167099721099031</v>
      </c>
      <c r="CF16" s="12">
        <f t="shared" si="19"/>
        <v>-1.5807624792450714</v>
      </c>
      <c r="CG16" s="12">
        <f t="shared" si="20"/>
        <v>-1.3877733363019062</v>
      </c>
      <c r="CH16" s="12">
        <f>CH$3*temperature!$I126+CH$4*temperature!$I126^2</f>
        <v>-1.7167099721099028</v>
      </c>
      <c r="CI16" s="12">
        <f>CI$3*temperature!$I126+CI$4*temperature!$I126^2</f>
        <v>-1.5807656545397255</v>
      </c>
      <c r="CJ16" s="12">
        <f>CJ$3*temperature!$I126+CJ$4*temperature!$I126^2</f>
        <v>-1.3877749570679809</v>
      </c>
      <c r="CK16" s="17"/>
      <c r="CL16" s="17"/>
      <c r="CM16" s="17"/>
    </row>
    <row r="17" spans="1:91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45"/>
        <v>1.0031704437992728E-2</v>
      </c>
      <c r="F17" s="11">
        <f t="shared" si="21"/>
        <v>2.4254629006525308E-2</v>
      </c>
      <c r="G17" s="11">
        <f t="shared" si="22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3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46"/>
        <v>2.7173273083552107E-2</v>
      </c>
      <c r="O17" s="11">
        <f t="shared" si="24"/>
        <v>3.5304918242382133E-2</v>
      </c>
      <c r="P17" s="11">
        <f t="shared" si="25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6"/>
        <v>254.42178021340607</v>
      </c>
      <c r="U17" s="1">
        <f t="shared" ref="U17:U55" si="59">R17/I17*1000</f>
        <v>966.56782143777843</v>
      </c>
      <c r="V17" s="1">
        <f t="shared" ref="V17:V55" si="60">S17/J17*1000</f>
        <v>962.73501234469597</v>
      </c>
      <c r="W17" s="11">
        <f t="shared" si="47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7"/>
        <v>2.5476228902565792</v>
      </c>
      <c r="AD17" s="12">
        <f t="shared" ref="AD17:AD54" si="61">AA17/R17</f>
        <v>2.8423613876819047</v>
      </c>
      <c r="AE17" s="12">
        <f t="shared" ref="AE17:AE54" si="62">AB17/S17</f>
        <v>1.605279812372872</v>
      </c>
      <c r="AF17" s="11">
        <f t="shared" si="48"/>
        <v>-2.9009460794526598E-2</v>
      </c>
      <c r="AG17" s="11"/>
      <c r="AH17" s="11"/>
      <c r="AI17" s="1">
        <f t="shared" si="49"/>
        <v>17303.613214560632</v>
      </c>
      <c r="AJ17" s="1">
        <f t="shared" si="50"/>
        <v>2022.0972268223595</v>
      </c>
      <c r="AK17" s="1">
        <f t="shared" si="51"/>
        <v>641.53104295533603</v>
      </c>
      <c r="AL17" s="14">
        <f t="shared" si="28"/>
        <v>6.8829039311307074</v>
      </c>
      <c r="AM17" s="14">
        <f t="shared" si="29"/>
        <v>0.86501533072718517</v>
      </c>
      <c r="AN17" s="14">
        <f t="shared" si="30"/>
        <v>0.36574339746810991</v>
      </c>
      <c r="AO17" s="11">
        <f t="shared" si="52"/>
        <v>2.0621120954280148E-2</v>
      </c>
      <c r="AP17" s="11">
        <f t="shared" si="31"/>
        <v>2.5977173653231045E-2</v>
      </c>
      <c r="AQ17" s="11">
        <f t="shared" si="32"/>
        <v>2.3564574154817608E-2</v>
      </c>
      <c r="AR17" s="1">
        <f t="shared" si="53"/>
        <v>10659.704849185897</v>
      </c>
      <c r="AS17" s="1">
        <f t="shared" si="54"/>
        <v>1381.0659597903455</v>
      </c>
      <c r="AT17" s="1">
        <f t="shared" si="55"/>
        <v>436.81561405106328</v>
      </c>
      <c r="AU17" s="1">
        <f t="shared" si="56"/>
        <v>2131.9409698371796</v>
      </c>
      <c r="AV17" s="1">
        <f t="shared" si="57"/>
        <v>276.2131919580691</v>
      </c>
      <c r="AW17" s="1">
        <f t="shared" si="58"/>
        <v>87.363122810212658</v>
      </c>
      <c r="AX17" s="1">
        <f t="shared" si="33"/>
        <v>10067.056975995762</v>
      </c>
      <c r="AY17" s="1">
        <f t="shared" si="4"/>
        <v>734.11930678781118</v>
      </c>
      <c r="AZ17" s="1">
        <f t="shared" si="5"/>
        <v>250.49005384518912</v>
      </c>
      <c r="BA17" s="1">
        <f t="shared" si="34"/>
        <v>7807.7040643897099</v>
      </c>
      <c r="BB17" s="1">
        <f t="shared" si="35"/>
        <v>9931.0295591611593</v>
      </c>
      <c r="BC17" s="1">
        <f t="shared" si="36"/>
        <v>7705.5858109130268</v>
      </c>
      <c r="BD17" s="1">
        <f t="shared" si="6"/>
        <v>0</v>
      </c>
      <c r="BE17" s="2">
        <v>0</v>
      </c>
      <c r="BF17" s="2">
        <v>0</v>
      </c>
      <c r="BG17" s="2">
        <v>0</v>
      </c>
      <c r="BH17" s="2">
        <f t="shared" si="7"/>
        <v>0</v>
      </c>
      <c r="BI17" s="2">
        <f t="shared" si="37"/>
        <v>0</v>
      </c>
      <c r="BJ17" s="2">
        <f t="shared" si="8"/>
        <v>0</v>
      </c>
      <c r="BK17" s="2">
        <f t="shared" si="9"/>
        <v>0</v>
      </c>
      <c r="BL17" s="2">
        <f t="shared" si="10"/>
        <v>0</v>
      </c>
      <c r="BM17" s="2">
        <f t="shared" si="11"/>
        <v>0</v>
      </c>
      <c r="BN17" s="2">
        <f t="shared" si="12"/>
        <v>0</v>
      </c>
      <c r="BO17" s="2">
        <f t="shared" si="38"/>
        <v>0</v>
      </c>
      <c r="BP17" s="2">
        <f t="shared" si="39"/>
        <v>0</v>
      </c>
      <c r="BQ17" s="2">
        <f t="shared" si="40"/>
        <v>0</v>
      </c>
      <c r="BR17" s="17">
        <v>0</v>
      </c>
      <c r="BS17" s="12">
        <f>BS$3*temperature!$I127</f>
        <v>-1.7815218929196597</v>
      </c>
      <c r="BT17" s="12">
        <f>BT$3*temperature!$I127</f>
        <v>-1.6465870132423022</v>
      </c>
      <c r="BU17" s="12">
        <f>BU$3*temperature!$I127</f>
        <v>-1.4455616089584542</v>
      </c>
      <c r="BV17" s="12">
        <f t="shared" si="41"/>
        <v>-1.754866357615948</v>
      </c>
      <c r="BW17" s="12">
        <f t="shared" si="13"/>
        <v>-1.6093807347330173</v>
      </c>
      <c r="BX17" s="12">
        <f t="shared" si="14"/>
        <v>-1.4128977002839094</v>
      </c>
      <c r="BY17" s="19">
        <f t="shared" si="42"/>
        <v>1.4962227188815052E-2</v>
      </c>
      <c r="BZ17" s="19">
        <f t="shared" si="15"/>
        <v>2.259599900282323E-2</v>
      </c>
      <c r="CA17" s="19">
        <f t="shared" si="16"/>
        <v>2.259599900282323E-2</v>
      </c>
      <c r="CB17" s="12">
        <f t="shared" si="43"/>
        <v>1.3327767651855895E-2</v>
      </c>
      <c r="CC17" s="12">
        <f t="shared" si="17"/>
        <v>1.8603139254642371E-2</v>
      </c>
      <c r="CD17" s="12">
        <f t="shared" si="18"/>
        <v>1.6331954337272386E-2</v>
      </c>
      <c r="CE17" s="12">
        <f t="shared" si="44"/>
        <v>-1.768194125267804</v>
      </c>
      <c r="CF17" s="12">
        <f t="shared" si="19"/>
        <v>-1.6279838739876598</v>
      </c>
      <c r="CG17" s="12">
        <f t="shared" si="20"/>
        <v>-1.4292296546211818</v>
      </c>
      <c r="CH17" s="12">
        <f>CH$3*temperature!$I127+CH$4*temperature!$I127^2</f>
        <v>-1.7681941252678037</v>
      </c>
      <c r="CI17" s="12">
        <f>CI$3*temperature!$I127+CI$4*temperature!$I127^2</f>
        <v>-1.6279871430157922</v>
      </c>
      <c r="CJ17" s="12">
        <f>CJ$3*temperature!$I127+CJ$4*temperature!$I127^2</f>
        <v>-1.4292313232316489</v>
      </c>
      <c r="CK17" s="17"/>
      <c r="CL17" s="17"/>
      <c r="CM17" s="17"/>
    </row>
    <row r="18" spans="1:91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45"/>
        <v>9.3029654959206898E-3</v>
      </c>
      <c r="F18" s="11">
        <f t="shared" si="21"/>
        <v>2.268243707841977E-2</v>
      </c>
      <c r="G18" s="11">
        <f t="shared" si="22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3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46"/>
        <v>4.4655978300425891E-2</v>
      </c>
      <c r="O18" s="11">
        <f t="shared" si="24"/>
        <v>3.6721007527631189E-2</v>
      </c>
      <c r="P18" s="11">
        <f t="shared" si="25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6"/>
        <v>253.30737992558272</v>
      </c>
      <c r="U18" s="1">
        <f t="shared" si="59"/>
        <v>960.46139471253696</v>
      </c>
      <c r="V18" s="1">
        <f t="shared" si="60"/>
        <v>962.13777894225257</v>
      </c>
      <c r="W18" s="11">
        <f t="shared" si="47"/>
        <v>-4.3801292754440668E-3</v>
      </c>
      <c r="X18" s="11">
        <f t="shared" ref="X18:X55" si="63">U18/U17-1</f>
        <v>-6.3176391659285347E-3</v>
      </c>
      <c r="Y18" s="11">
        <f t="shared" ref="Y18:Y55" si="64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7"/>
        <v>2.5416490259019571</v>
      </c>
      <c r="AD18" s="12">
        <f t="shared" si="61"/>
        <v>2.83461239009165</v>
      </c>
      <c r="AE18" s="12">
        <f t="shared" si="62"/>
        <v>1.6520463245264814</v>
      </c>
      <c r="AF18" s="11">
        <f t="shared" si="48"/>
        <v>-2.3448777986213587E-3</v>
      </c>
      <c r="AG18" s="11">
        <f t="shared" ref="AG18:AG54" si="65">AD18/AD17-1</f>
        <v>-2.7262534679217687E-3</v>
      </c>
      <c r="AH18" s="11">
        <f t="shared" ref="AH18:AH54" si="66">AE18/AE17-1</f>
        <v>2.9132934827406087E-2</v>
      </c>
      <c r="AI18" s="1">
        <f t="shared" si="49"/>
        <v>17705.192862941749</v>
      </c>
      <c r="AJ18" s="1">
        <f t="shared" si="50"/>
        <v>2096.1006960981927</v>
      </c>
      <c r="AK18" s="1">
        <f t="shared" si="51"/>
        <v>664.7410614700151</v>
      </c>
      <c r="AL18" s="14">
        <f t="shared" si="28"/>
        <v>7.0248371256112438</v>
      </c>
      <c r="AM18" s="14">
        <f t="shared" si="29"/>
        <v>0.8874859841861924</v>
      </c>
      <c r="AN18" s="14">
        <f t="shared" si="30"/>
        <v>0.3743619848793821</v>
      </c>
      <c r="AO18" s="11">
        <f t="shared" si="52"/>
        <v>2.0621120954280148E-2</v>
      </c>
      <c r="AP18" s="11">
        <f t="shared" si="31"/>
        <v>2.5977173653231045E-2</v>
      </c>
      <c r="AQ18" s="11">
        <f t="shared" si="32"/>
        <v>2.3564574154817608E-2</v>
      </c>
      <c r="AR18" s="1">
        <f t="shared" si="53"/>
        <v>11010.822038053806</v>
      </c>
      <c r="AS18" s="1">
        <f t="shared" si="54"/>
        <v>1453.0038981016521</v>
      </c>
      <c r="AT18" s="1">
        <f t="shared" si="55"/>
        <v>458.92765558057278</v>
      </c>
      <c r="AU18" s="1">
        <f t="shared" si="56"/>
        <v>2202.1644076107614</v>
      </c>
      <c r="AV18" s="1">
        <f t="shared" si="57"/>
        <v>290.60077962033046</v>
      </c>
      <c r="AW18" s="1">
        <f t="shared" si="58"/>
        <v>91.785531116114555</v>
      </c>
      <c r="AX18" s="1">
        <f t="shared" si="33"/>
        <v>10302.806441029463</v>
      </c>
      <c r="AY18" s="1">
        <f t="shared" si="4"/>
        <v>755.22821483405141</v>
      </c>
      <c r="AZ18" s="1">
        <f t="shared" si="5"/>
        <v>256.99917708172438</v>
      </c>
      <c r="BA18" s="1">
        <f t="shared" si="34"/>
        <v>7900.1297946753139</v>
      </c>
      <c r="BB18" s="1">
        <f t="shared" si="35"/>
        <v>10199.921737204215</v>
      </c>
      <c r="BC18" s="1">
        <f t="shared" si="36"/>
        <v>7927.2565389515876</v>
      </c>
      <c r="BD18" s="1">
        <f t="shared" si="6"/>
        <v>0</v>
      </c>
      <c r="BE18" s="2">
        <v>0</v>
      </c>
      <c r="BF18" s="2">
        <v>0</v>
      </c>
      <c r="BG18" s="2">
        <v>0</v>
      </c>
      <c r="BH18" s="2">
        <f t="shared" si="7"/>
        <v>0</v>
      </c>
      <c r="BI18" s="2">
        <f t="shared" si="37"/>
        <v>0</v>
      </c>
      <c r="BJ18" s="2">
        <f t="shared" si="8"/>
        <v>0</v>
      </c>
      <c r="BK18" s="2">
        <f t="shared" si="9"/>
        <v>0</v>
      </c>
      <c r="BL18" s="2">
        <f t="shared" si="10"/>
        <v>0</v>
      </c>
      <c r="BM18" s="2">
        <f t="shared" si="11"/>
        <v>0</v>
      </c>
      <c r="BN18" s="2">
        <f t="shared" si="12"/>
        <v>0</v>
      </c>
      <c r="BO18" s="2">
        <f t="shared" si="38"/>
        <v>0</v>
      </c>
      <c r="BP18" s="2">
        <f t="shared" si="39"/>
        <v>0</v>
      </c>
      <c r="BQ18" s="2">
        <f t="shared" si="40"/>
        <v>0</v>
      </c>
      <c r="BR18" s="17">
        <v>0</v>
      </c>
      <c r="BS18" s="12">
        <f>BS$3*temperature!$I128</f>
        <v>-1.8360186010516253</v>
      </c>
      <c r="BT18" s="12">
        <f>BT$3*temperature!$I128</f>
        <v>-1.6969560669323978</v>
      </c>
      <c r="BU18" s="12">
        <f>BU$3*temperature!$I128</f>
        <v>-1.4897813007867018</v>
      </c>
      <c r="BV18" s="12">
        <f t="shared" si="41"/>
        <v>-1.8077073386678044</v>
      </c>
      <c r="BW18" s="12">
        <f t="shared" si="13"/>
        <v>-1.6574386946042872</v>
      </c>
      <c r="BX18" s="12">
        <f t="shared" si="14"/>
        <v>-1.4550884507490052</v>
      </c>
      <c r="BY18" s="19">
        <f t="shared" si="42"/>
        <v>1.5419921327379188E-2</v>
      </c>
      <c r="BZ18" s="19">
        <f t="shared" si="15"/>
        <v>2.3287210021616239E-2</v>
      </c>
      <c r="CA18" s="19">
        <f t="shared" si="16"/>
        <v>2.3287210021616239E-2</v>
      </c>
      <c r="CB18" s="12">
        <f t="shared" si="43"/>
        <v>1.4155631191910429E-2</v>
      </c>
      <c r="CC18" s="12">
        <f t="shared" si="17"/>
        <v>1.9758686164055305E-2</v>
      </c>
      <c r="CD18" s="12">
        <f t="shared" si="18"/>
        <v>1.7346425018848279E-2</v>
      </c>
      <c r="CE18" s="12">
        <f t="shared" si="44"/>
        <v>-1.8218629698597149</v>
      </c>
      <c r="CF18" s="12">
        <f t="shared" si="19"/>
        <v>-1.6771973807683425</v>
      </c>
      <c r="CG18" s="12">
        <f t="shared" si="20"/>
        <v>-1.4724348757678534</v>
      </c>
      <c r="CH18" s="12">
        <f>CH$3*temperature!$I128+CH$4*temperature!$I128^2</f>
        <v>-1.8218629698597149</v>
      </c>
      <c r="CI18" s="12">
        <f>CI$3*temperature!$I128+CI$4*temperature!$I128^2</f>
        <v>-1.6772007474134123</v>
      </c>
      <c r="CJ18" s="12">
        <f>CJ$3*temperature!$I128+CJ$4*temperature!$I128^2</f>
        <v>-1.4724365942049475</v>
      </c>
      <c r="CK18" s="17"/>
      <c r="CL18" s="17"/>
      <c r="CM18" s="17"/>
    </row>
    <row r="19" spans="1:91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45"/>
        <v>8.234003750892116E-3</v>
      </c>
      <c r="F19" s="11">
        <f t="shared" si="21"/>
        <v>2.1618595678227326E-2</v>
      </c>
      <c r="G19" s="11">
        <f t="shared" si="22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3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46"/>
        <v>5.5014805193318805E-2</v>
      </c>
      <c r="O19" s="11">
        <f t="shared" si="24"/>
        <v>5.906093634701115E-2</v>
      </c>
      <c r="P19" s="11">
        <f t="shared" si="25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6"/>
        <v>251.13148147524893</v>
      </c>
      <c r="U19" s="1">
        <f t="shared" si="59"/>
        <v>934.74464407668324</v>
      </c>
      <c r="V19" s="1">
        <f t="shared" si="60"/>
        <v>953.358521329567</v>
      </c>
      <c r="W19" s="11">
        <f t="shared" si="47"/>
        <v>-8.5899528508527334E-3</v>
      </c>
      <c r="X19" s="11">
        <f t="shared" si="63"/>
        <v>-2.6775413126886471E-2</v>
      </c>
      <c r="Y19" s="11">
        <f t="shared" si="64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7"/>
        <v>2.5535858110607683</v>
      </c>
      <c r="AD19" s="12">
        <f t="shared" si="61"/>
        <v>2.8535309635613215</v>
      </c>
      <c r="AE19" s="12">
        <f t="shared" si="62"/>
        <v>1.6872467626084724</v>
      </c>
      <c r="AF19" s="11">
        <f t="shared" si="48"/>
        <v>4.69647265895623E-3</v>
      </c>
      <c r="AG19" s="11">
        <f t="shared" si="65"/>
        <v>6.6741306627322583E-3</v>
      </c>
      <c r="AH19" s="11">
        <f t="shared" si="66"/>
        <v>2.1307173751365927E-2</v>
      </c>
      <c r="AI19" s="1">
        <f t="shared" si="49"/>
        <v>18136.837984258334</v>
      </c>
      <c r="AJ19" s="1">
        <f t="shared" si="50"/>
        <v>2177.0914061087037</v>
      </c>
      <c r="AK19" s="1">
        <f t="shared" si="51"/>
        <v>690.05248643912819</v>
      </c>
      <c r="AL19" s="14">
        <f t="shared" si="28"/>
        <v>7.1696971416625912</v>
      </c>
      <c r="AM19" s="14">
        <f t="shared" si="29"/>
        <v>0.91054036171220576</v>
      </c>
      <c r="AN19" s="14">
        <f t="shared" si="30"/>
        <v>0.38318366563281703</v>
      </c>
      <c r="AO19" s="11">
        <f t="shared" si="52"/>
        <v>2.0621120954280148E-2</v>
      </c>
      <c r="AP19" s="11">
        <f t="shared" si="31"/>
        <v>2.5977173653231045E-2</v>
      </c>
      <c r="AQ19" s="11">
        <f t="shared" si="32"/>
        <v>2.3564574154817608E-2</v>
      </c>
      <c r="AR19" s="1">
        <f t="shared" si="53"/>
        <v>11366.468416722841</v>
      </c>
      <c r="AS19" s="1">
        <f t="shared" si="54"/>
        <v>1528.0178012114277</v>
      </c>
      <c r="AT19" s="1">
        <f t="shared" si="55"/>
        <v>482.28840869984691</v>
      </c>
      <c r="AU19" s="1">
        <f t="shared" si="56"/>
        <v>2273.2936833445683</v>
      </c>
      <c r="AV19" s="1">
        <f t="shared" si="57"/>
        <v>305.60356024228554</v>
      </c>
      <c r="AW19" s="1">
        <f t="shared" si="58"/>
        <v>96.457681739969388</v>
      </c>
      <c r="AX19" s="1">
        <f t="shared" si="33"/>
        <v>10548.725871560928</v>
      </c>
      <c r="AY19" s="1">
        <f t="shared" si="4"/>
        <v>777.41166240042207</v>
      </c>
      <c r="AZ19" s="1">
        <f t="shared" si="5"/>
        <v>263.78041476882242</v>
      </c>
      <c r="BA19" s="1">
        <f t="shared" si="34"/>
        <v>7985.5133859449979</v>
      </c>
      <c r="BB19" s="1">
        <f t="shared" si="35"/>
        <v>10465.951224502836</v>
      </c>
      <c r="BC19" s="1">
        <f t="shared" si="36"/>
        <v>8154.7049081546484</v>
      </c>
      <c r="BD19" s="1">
        <f t="shared" si="6"/>
        <v>0</v>
      </c>
      <c r="BE19" s="2">
        <v>0</v>
      </c>
      <c r="BF19" s="2">
        <v>0</v>
      </c>
      <c r="BG19" s="2">
        <v>0</v>
      </c>
      <c r="BH19" s="2">
        <f t="shared" si="7"/>
        <v>0</v>
      </c>
      <c r="BI19" s="2">
        <f t="shared" si="37"/>
        <v>0</v>
      </c>
      <c r="BJ19" s="2">
        <f t="shared" si="8"/>
        <v>0</v>
      </c>
      <c r="BK19" s="2">
        <f t="shared" si="9"/>
        <v>0</v>
      </c>
      <c r="BL19" s="2">
        <f t="shared" si="10"/>
        <v>0</v>
      </c>
      <c r="BM19" s="2">
        <f t="shared" si="11"/>
        <v>0</v>
      </c>
      <c r="BN19" s="2">
        <f t="shared" si="12"/>
        <v>0</v>
      </c>
      <c r="BO19" s="2">
        <f t="shared" si="38"/>
        <v>0</v>
      </c>
      <c r="BP19" s="2">
        <f t="shared" si="39"/>
        <v>0</v>
      </c>
      <c r="BQ19" s="2">
        <f t="shared" si="40"/>
        <v>0</v>
      </c>
      <c r="BR19" s="17">
        <v>0</v>
      </c>
      <c r="BS19" s="12">
        <f>BS$3*temperature!$I129</f>
        <v>-1.8928147627821093</v>
      </c>
      <c r="BT19" s="12">
        <f>BT$3*temperature!$I129</f>
        <v>-1.7494504104928681</v>
      </c>
      <c r="BU19" s="12">
        <f>BU$3*temperature!$I129</f>
        <v>-1.535866814111059</v>
      </c>
      <c r="BV19" s="12">
        <f t="shared" si="41"/>
        <v>-1.8627248235830738</v>
      </c>
      <c r="BW19" s="12">
        <f t="shared" si="13"/>
        <v>-1.7074503288808938</v>
      </c>
      <c r="BX19" s="12">
        <f t="shared" si="14"/>
        <v>-1.4989943591098256</v>
      </c>
      <c r="BY19" s="19">
        <f t="shared" si="42"/>
        <v>1.5896927576160947E-2</v>
      </c>
      <c r="BZ19" s="19">
        <f t="shared" si="15"/>
        <v>2.4007586245409336E-2</v>
      </c>
      <c r="CA19" s="19">
        <f t="shared" si="16"/>
        <v>2.400758624540934E-2</v>
      </c>
      <c r="CB19" s="12">
        <f t="shared" si="43"/>
        <v>1.5044969599517725E-2</v>
      </c>
      <c r="CC19" s="12">
        <f t="shared" si="17"/>
        <v>2.1000040805987146E-2</v>
      </c>
      <c r="CD19" s="12">
        <f t="shared" si="18"/>
        <v>1.8436227500616662E-2</v>
      </c>
      <c r="CE19" s="12">
        <f t="shared" si="44"/>
        <v>-1.8777697931825914</v>
      </c>
      <c r="CF19" s="12">
        <f t="shared" si="19"/>
        <v>-1.7284503696868809</v>
      </c>
      <c r="CG19" s="12">
        <f t="shared" si="20"/>
        <v>-1.5174305866104423</v>
      </c>
      <c r="CH19" s="12">
        <f>CH$3*temperature!$I129+CH$4*temperature!$I129^2</f>
        <v>-1.8777697931825916</v>
      </c>
      <c r="CI19" s="12">
        <f>CI$3*temperature!$I129+CI$4*temperature!$I129^2</f>
        <v>-1.7284538379172572</v>
      </c>
      <c r="CJ19" s="12">
        <f>CJ$3*temperature!$I129+CJ$4*temperature!$I129^2</f>
        <v>-1.5174323568997383</v>
      </c>
      <c r="CK19" s="17"/>
      <c r="CL19" s="17"/>
      <c r="CM19" s="17"/>
    </row>
    <row r="20" spans="1:91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45"/>
        <v>9.4078969561326442E-3</v>
      </c>
      <c r="F20" s="11">
        <f t="shared" si="21"/>
        <v>2.0288190996412991E-2</v>
      </c>
      <c r="G20" s="11">
        <f t="shared" si="22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3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46"/>
        <v>3.702554030689198E-3</v>
      </c>
      <c r="O20" s="11">
        <f t="shared" si="24"/>
        <v>3.9827927127819018E-2</v>
      </c>
      <c r="P20" s="11">
        <f t="shared" si="25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6"/>
        <v>244.90376906154114</v>
      </c>
      <c r="U20" s="1">
        <f t="shared" si="59"/>
        <v>922.20792846727261</v>
      </c>
      <c r="V20" s="1">
        <f t="shared" si="60"/>
        <v>933.54702847794022</v>
      </c>
      <c r="W20" s="11">
        <f t="shared" si="47"/>
        <v>-2.4798612970081124E-2</v>
      </c>
      <c r="X20" s="11">
        <f t="shared" si="63"/>
        <v>-1.3411914889112975E-2</v>
      </c>
      <c r="Y20" s="11">
        <f t="shared" si="64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7"/>
        <v>2.5209714956491069</v>
      </c>
      <c r="AD20" s="12">
        <f t="shared" si="61"/>
        <v>2.8281856834735843</v>
      </c>
      <c r="AE20" s="12">
        <f t="shared" si="62"/>
        <v>1.6578699567928139</v>
      </c>
      <c r="AF20" s="11">
        <f t="shared" si="48"/>
        <v>-1.2771967666171058E-2</v>
      </c>
      <c r="AG20" s="11">
        <f t="shared" si="65"/>
        <v>-8.8820764208933367E-3</v>
      </c>
      <c r="AH20" s="11">
        <f t="shared" si="66"/>
        <v>-1.7411090343561919E-2</v>
      </c>
      <c r="AI20" s="1">
        <f t="shared" si="49"/>
        <v>18596.447869177071</v>
      </c>
      <c r="AJ20" s="1">
        <f t="shared" si="50"/>
        <v>2264.9858257401193</v>
      </c>
      <c r="AK20" s="1">
        <f t="shared" si="51"/>
        <v>717.50491953518485</v>
      </c>
      <c r="AL20" s="14">
        <f t="shared" si="28"/>
        <v>7.3175443336263726</v>
      </c>
      <c r="AM20" s="14">
        <f t="shared" si="29"/>
        <v>0.9341936268066795</v>
      </c>
      <c r="AN20" s="14">
        <f t="shared" si="30"/>
        <v>0.39221322553653637</v>
      </c>
      <c r="AO20" s="11">
        <f t="shared" si="52"/>
        <v>2.0621120954280148E-2</v>
      </c>
      <c r="AP20" s="11">
        <f t="shared" si="31"/>
        <v>2.5977173653231045E-2</v>
      </c>
      <c r="AQ20" s="11">
        <f t="shared" si="32"/>
        <v>2.3564574154817608E-2</v>
      </c>
      <c r="AR20" s="1">
        <f t="shared" si="53"/>
        <v>11746.734262470169</v>
      </c>
      <c r="AS20" s="1">
        <f t="shared" si="54"/>
        <v>1605.7656572216438</v>
      </c>
      <c r="AT20" s="1">
        <f t="shared" si="55"/>
        <v>507.05898804871407</v>
      </c>
      <c r="AU20" s="1">
        <f t="shared" si="56"/>
        <v>2349.346852494034</v>
      </c>
      <c r="AV20" s="1">
        <f t="shared" si="57"/>
        <v>321.15313144432878</v>
      </c>
      <c r="AW20" s="1">
        <f t="shared" si="58"/>
        <v>101.41179760974282</v>
      </c>
      <c r="AX20" s="1">
        <f t="shared" si="33"/>
        <v>10800.028538452954</v>
      </c>
      <c r="AY20" s="1">
        <f t="shared" si="4"/>
        <v>800.7223355119728</v>
      </c>
      <c r="AZ20" s="1">
        <f t="shared" si="5"/>
        <v>270.82227317787715</v>
      </c>
      <c r="BA20" s="1">
        <f t="shared" si="34"/>
        <v>8081.1262575445453</v>
      </c>
      <c r="BB20" s="1">
        <f t="shared" si="35"/>
        <v>10725.684738209791</v>
      </c>
      <c r="BC20" s="1">
        <f t="shared" si="36"/>
        <v>8390.0693075037125</v>
      </c>
      <c r="BD20" s="1">
        <f t="shared" si="6"/>
        <v>0</v>
      </c>
      <c r="BE20" s="2">
        <v>0</v>
      </c>
      <c r="BF20" s="2">
        <v>0</v>
      </c>
      <c r="BG20" s="2">
        <v>0</v>
      </c>
      <c r="BH20" s="2">
        <f t="shared" si="7"/>
        <v>0</v>
      </c>
      <c r="BI20" s="2">
        <f t="shared" si="37"/>
        <v>0</v>
      </c>
      <c r="BJ20" s="2">
        <f t="shared" si="8"/>
        <v>0</v>
      </c>
      <c r="BK20" s="2">
        <f t="shared" si="9"/>
        <v>0</v>
      </c>
      <c r="BL20" s="2">
        <f t="shared" si="10"/>
        <v>0</v>
      </c>
      <c r="BM20" s="2">
        <f t="shared" si="11"/>
        <v>0</v>
      </c>
      <c r="BN20" s="2">
        <f t="shared" si="12"/>
        <v>0</v>
      </c>
      <c r="BO20" s="2">
        <f t="shared" si="38"/>
        <v>0</v>
      </c>
      <c r="BP20" s="2">
        <f t="shared" si="39"/>
        <v>0</v>
      </c>
      <c r="BQ20" s="2">
        <f t="shared" si="40"/>
        <v>0</v>
      </c>
      <c r="BR20" s="17">
        <v>0</v>
      </c>
      <c r="BS20" s="12">
        <f>BS$3*temperature!$I130</f>
        <v>-1.9520596409385575</v>
      </c>
      <c r="BT20" s="12">
        <f>BT$3*temperature!$I130</f>
        <v>-1.8042080013825634</v>
      </c>
      <c r="BU20" s="12">
        <f>BU$3*temperature!$I130</f>
        <v>-1.5839392637007903</v>
      </c>
      <c r="BV20" s="12">
        <f t="shared" si="41"/>
        <v>-1.9200566000751969</v>
      </c>
      <c r="BW20" s="12">
        <f t="shared" si="13"/>
        <v>-1.7595375778499167</v>
      </c>
      <c r="BX20" s="12">
        <f t="shared" si="14"/>
        <v>-1.5447224784380693</v>
      </c>
      <c r="BY20" s="19">
        <f t="shared" si="42"/>
        <v>1.6394499528699629E-2</v>
      </c>
      <c r="BZ20" s="19">
        <f t="shared" si="15"/>
        <v>2.4759020854810378E-2</v>
      </c>
      <c r="CA20" s="19">
        <f t="shared" si="16"/>
        <v>2.4759020854810382E-2</v>
      </c>
      <c r="CB20" s="12">
        <f t="shared" si="43"/>
        <v>1.6001520431680374E-2</v>
      </c>
      <c r="CC20" s="12">
        <f t="shared" si="17"/>
        <v>2.2335211766323318E-2</v>
      </c>
      <c r="CD20" s="12">
        <f t="shared" si="18"/>
        <v>1.9608392631360431E-2</v>
      </c>
      <c r="CE20" s="12">
        <f t="shared" si="44"/>
        <v>-1.9360581205068772</v>
      </c>
      <c r="CF20" s="12">
        <f t="shared" si="19"/>
        <v>-1.7818727896162401</v>
      </c>
      <c r="CG20" s="12">
        <f t="shared" si="20"/>
        <v>-1.5643308710694297</v>
      </c>
      <c r="CH20" s="12">
        <f>CH$3*temperature!$I130+CH$4*temperature!$I130^2</f>
        <v>-1.9360581205068772</v>
      </c>
      <c r="CI20" s="12">
        <f>CI$3*temperature!$I130+CI$4*temperature!$I130^2</f>
        <v>-1.7818763636479809</v>
      </c>
      <c r="CJ20" s="12">
        <f>CJ$3*temperature!$I130+CJ$4*temperature!$I130^2</f>
        <v>-1.5643326953629311</v>
      </c>
      <c r="CK20" s="17"/>
      <c r="CL20" s="17"/>
      <c r="CM20" s="17"/>
    </row>
    <row r="21" spans="1:91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45"/>
        <v>8.8105353141860743E-3</v>
      </c>
      <c r="F21" s="11">
        <f t="shared" si="21"/>
        <v>1.8518710548682371E-2</v>
      </c>
      <c r="G21" s="11">
        <f t="shared" si="22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3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46"/>
        <v>-6.9934151144723788E-3</v>
      </c>
      <c r="O21" s="11">
        <f t="shared" si="24"/>
        <v>3.2214178305982166E-2</v>
      </c>
      <c r="P21" s="11">
        <f t="shared" si="25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6"/>
        <v>239.41517390052832</v>
      </c>
      <c r="U21" s="1">
        <f t="shared" si="59"/>
        <v>931.35755780438399</v>
      </c>
      <c r="V21" s="1">
        <f t="shared" si="60"/>
        <v>928.01965757292055</v>
      </c>
      <c r="W21" s="11">
        <f t="shared" si="47"/>
        <v>-2.2411231897511597E-2</v>
      </c>
      <c r="X21" s="11">
        <f t="shared" si="63"/>
        <v>9.9214385982544506E-3</v>
      </c>
      <c r="Y21" s="11">
        <f t="shared" si="64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7"/>
        <v>2.4988921333566081</v>
      </c>
      <c r="AD21" s="12">
        <f t="shared" si="61"/>
        <v>2.8289948800713747</v>
      </c>
      <c r="AE21" s="12">
        <f t="shared" si="62"/>
        <v>1.6524296755249401</v>
      </c>
      <c r="AF21" s="11">
        <f t="shared" si="48"/>
        <v>-8.7582752643594608E-3</v>
      </c>
      <c r="AG21" s="11">
        <f t="shared" si="65"/>
        <v>2.8611862457217363E-4</v>
      </c>
      <c r="AH21" s="11">
        <f t="shared" si="66"/>
        <v>-3.2814885423209095E-3</v>
      </c>
      <c r="AI21" s="1">
        <f t="shared" si="49"/>
        <v>19086.149934753397</v>
      </c>
      <c r="AJ21" s="1">
        <f t="shared" si="50"/>
        <v>2359.6403746104361</v>
      </c>
      <c r="AK21" s="1">
        <f t="shared" si="51"/>
        <v>747.16622519140924</v>
      </c>
      <c r="AL21" s="14">
        <f t="shared" si="28"/>
        <v>7.468440300418389</v>
      </c>
      <c r="AM21" s="14">
        <f t="shared" si="29"/>
        <v>0.95846133687597834</v>
      </c>
      <c r="AN21" s="14">
        <f t="shared" si="30"/>
        <v>0.40145556317419229</v>
      </c>
      <c r="AO21" s="11">
        <f t="shared" si="52"/>
        <v>2.0621120954280148E-2</v>
      </c>
      <c r="AP21" s="11">
        <f t="shared" si="31"/>
        <v>2.5977173653231045E-2</v>
      </c>
      <c r="AQ21" s="11">
        <f t="shared" si="32"/>
        <v>2.3564574154817608E-2</v>
      </c>
      <c r="AR21" s="1">
        <f t="shared" si="53"/>
        <v>12136.320857069124</v>
      </c>
      <c r="AS21" s="1">
        <f t="shared" si="54"/>
        <v>1685.5868679662808</v>
      </c>
      <c r="AT21" s="1">
        <f t="shared" si="55"/>
        <v>533.38429875367615</v>
      </c>
      <c r="AU21" s="1">
        <f t="shared" si="56"/>
        <v>2427.2641714138249</v>
      </c>
      <c r="AV21" s="1">
        <f t="shared" si="57"/>
        <v>337.11737359325616</v>
      </c>
      <c r="AW21" s="1">
        <f t="shared" si="58"/>
        <v>106.67685975073523</v>
      </c>
      <c r="AX21" s="1">
        <f t="shared" si="33"/>
        <v>11060.765873512411</v>
      </c>
      <c r="AY21" s="1">
        <f t="shared" si="4"/>
        <v>825.24310643571471</v>
      </c>
      <c r="AZ21" s="1">
        <f t="shared" si="5"/>
        <v>278.11927514525422</v>
      </c>
      <c r="BA21" s="1">
        <f t="shared" si="34"/>
        <v>8173.265452053075</v>
      </c>
      <c r="BB21" s="1">
        <f t="shared" si="35"/>
        <v>10973.599015689641</v>
      </c>
      <c r="BC21" s="1">
        <f t="shared" si="36"/>
        <v>8634.895334933286</v>
      </c>
      <c r="BD21" s="1">
        <f t="shared" si="6"/>
        <v>0</v>
      </c>
      <c r="BE21" s="2">
        <v>0</v>
      </c>
      <c r="BF21" s="2">
        <v>0</v>
      </c>
      <c r="BG21" s="2">
        <v>0</v>
      </c>
      <c r="BH21" s="2">
        <f t="shared" si="7"/>
        <v>0</v>
      </c>
      <c r="BI21" s="2">
        <f t="shared" si="37"/>
        <v>0</v>
      </c>
      <c r="BJ21" s="2">
        <f t="shared" si="8"/>
        <v>0</v>
      </c>
      <c r="BK21" s="2">
        <f t="shared" si="9"/>
        <v>0</v>
      </c>
      <c r="BL21" s="2">
        <f t="shared" si="10"/>
        <v>0</v>
      </c>
      <c r="BM21" s="2">
        <f t="shared" si="11"/>
        <v>0</v>
      </c>
      <c r="BN21" s="2">
        <f t="shared" si="12"/>
        <v>0</v>
      </c>
      <c r="BO21" s="2">
        <f t="shared" si="38"/>
        <v>0</v>
      </c>
      <c r="BP21" s="2">
        <f t="shared" si="39"/>
        <v>0</v>
      </c>
      <c r="BQ21" s="2">
        <f t="shared" si="40"/>
        <v>0</v>
      </c>
      <c r="BR21" s="17">
        <v>0</v>
      </c>
      <c r="BS21" s="12">
        <f>BS$3*temperature!$I131</f>
        <v>-2.0135751386961096</v>
      </c>
      <c r="BT21" s="12">
        <f>BT$3*temperature!$I131</f>
        <v>-1.8610642320712139</v>
      </c>
      <c r="BU21" s="12">
        <f>BU$3*temperature!$I131</f>
        <v>-1.6338541383187792</v>
      </c>
      <c r="BV21" s="12">
        <f t="shared" si="41"/>
        <v>-1.9795232847512088</v>
      </c>
      <c r="BW21" s="12">
        <f t="shared" si="13"/>
        <v>-1.8135340381660461</v>
      </c>
      <c r="BX21" s="12">
        <f t="shared" si="14"/>
        <v>-1.5921267209256535</v>
      </c>
      <c r="BY21" s="19">
        <f t="shared" si="42"/>
        <v>1.6911141427258126E-2</v>
      </c>
      <c r="BZ21" s="19">
        <f t="shared" si="15"/>
        <v>2.5539254952135899E-2</v>
      </c>
      <c r="CA21" s="19">
        <f t="shared" si="16"/>
        <v>2.5539254952135902E-2</v>
      </c>
      <c r="CB21" s="12">
        <f t="shared" si="43"/>
        <v>1.7025926972450405E-2</v>
      </c>
      <c r="CC21" s="12">
        <f t="shared" si="17"/>
        <v>2.3765096952583869E-2</v>
      </c>
      <c r="CD21" s="12">
        <f t="shared" si="18"/>
        <v>2.0863708696562809E-2</v>
      </c>
      <c r="CE21" s="12">
        <f t="shared" si="44"/>
        <v>-1.9965492117236592</v>
      </c>
      <c r="CF21" s="12">
        <f t="shared" si="19"/>
        <v>-1.8372991351186299</v>
      </c>
      <c r="CG21" s="12">
        <f t="shared" si="20"/>
        <v>-1.6129904296222164</v>
      </c>
      <c r="CH21" s="12">
        <f>CH$3*temperature!$I131+CH$4*temperature!$I131^2</f>
        <v>-1.9965492117236592</v>
      </c>
      <c r="CI21" s="12">
        <f>CI$3*temperature!$I131+CI$4*temperature!$I131^2</f>
        <v>-1.8373028188297884</v>
      </c>
      <c r="CJ21" s="12">
        <f>CJ$3*temperature!$I131+CJ$4*temperature!$I131^2</f>
        <v>-1.6129923098993986</v>
      </c>
      <c r="CK21" s="17"/>
      <c r="CL21" s="17"/>
      <c r="CM21" s="17"/>
    </row>
    <row r="22" spans="1:91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45"/>
        <v>6.9846288060895212E-3</v>
      </c>
      <c r="F22" s="11">
        <f t="shared" si="21"/>
        <v>1.7251625849825869E-2</v>
      </c>
      <c r="G22" s="11">
        <f t="shared" si="22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3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46"/>
        <v>4.0893369020279735E-2</v>
      </c>
      <c r="O22" s="11">
        <f t="shared" si="24"/>
        <v>4.2868323293207E-2</v>
      </c>
      <c r="P22" s="11">
        <f t="shared" si="25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6"/>
        <v>243.05387961291987</v>
      </c>
      <c r="U22" s="1">
        <f t="shared" si="59"/>
        <v>918.92731212169167</v>
      </c>
      <c r="V22" s="1">
        <f t="shared" si="60"/>
        <v>912.48467178528426</v>
      </c>
      <c r="W22" s="11">
        <f t="shared" si="47"/>
        <v>1.519830866653149E-2</v>
      </c>
      <c r="X22" s="11">
        <f t="shared" si="63"/>
        <v>-1.3346373343440576E-2</v>
      </c>
      <c r="Y22" s="11">
        <f t="shared" si="64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7"/>
        <v>2.4636134916384531</v>
      </c>
      <c r="AD22" s="12">
        <f t="shared" si="61"/>
        <v>2.8412829323529851</v>
      </c>
      <c r="AE22" s="12">
        <f t="shared" si="62"/>
        <v>1.7017794034614855</v>
      </c>
      <c r="AF22" s="11">
        <f t="shared" si="48"/>
        <v>-1.411771290454511E-2</v>
      </c>
      <c r="AG22" s="11">
        <f t="shared" si="65"/>
        <v>4.3436106470791103E-3</v>
      </c>
      <c r="AH22" s="11">
        <f t="shared" si="66"/>
        <v>2.9864948970290017E-2</v>
      </c>
      <c r="AI22" s="1">
        <f t="shared" si="49"/>
        <v>19604.799112691886</v>
      </c>
      <c r="AJ22" s="1">
        <f t="shared" si="50"/>
        <v>2460.7937107426487</v>
      </c>
      <c r="AK22" s="1">
        <f t="shared" si="51"/>
        <v>779.12646242300366</v>
      </c>
      <c r="AL22" s="14">
        <f t="shared" si="28"/>
        <v>7.6224479111931371</v>
      </c>
      <c r="AM22" s="14">
        <f t="shared" si="29"/>
        <v>0.98335945346391362</v>
      </c>
      <c r="AN22" s="14">
        <f t="shared" si="30"/>
        <v>0.41091569256247462</v>
      </c>
      <c r="AO22" s="11">
        <f t="shared" si="52"/>
        <v>2.0621120954280148E-2</v>
      </c>
      <c r="AP22" s="11">
        <f t="shared" si="31"/>
        <v>2.5977173653231045E-2</v>
      </c>
      <c r="AQ22" s="11">
        <f t="shared" si="32"/>
        <v>2.3564574154817608E-2</v>
      </c>
      <c r="AR22" s="1">
        <f t="shared" si="53"/>
        <v>12522.720493719629</v>
      </c>
      <c r="AS22" s="1">
        <f t="shared" si="54"/>
        <v>1767.9803332996653</v>
      </c>
      <c r="AT22" s="1">
        <f t="shared" si="55"/>
        <v>561.37624208675288</v>
      </c>
      <c r="AU22" s="1">
        <f t="shared" si="56"/>
        <v>2504.544098743926</v>
      </c>
      <c r="AV22" s="1">
        <f t="shared" si="57"/>
        <v>353.59606665993306</v>
      </c>
      <c r="AW22" s="1">
        <f t="shared" si="58"/>
        <v>112.27524841735058</v>
      </c>
      <c r="AX22" s="1">
        <f t="shared" si="33"/>
        <v>11333.759580913693</v>
      </c>
      <c r="AY22" s="1">
        <f t="shared" si="4"/>
        <v>850.90250680214922</v>
      </c>
      <c r="AZ22" s="1">
        <f t="shared" si="5"/>
        <v>285.67311948812511</v>
      </c>
      <c r="BA22" s="1">
        <f t="shared" si="34"/>
        <v>8251.9041504393062</v>
      </c>
      <c r="BB22" s="1">
        <f t="shared" si="35"/>
        <v>11213.807750142341</v>
      </c>
      <c r="BC22" s="1">
        <f t="shared" si="36"/>
        <v>8889.8737075618519</v>
      </c>
      <c r="BD22" s="1">
        <f t="shared" si="6"/>
        <v>0</v>
      </c>
      <c r="BE22" s="2">
        <v>0</v>
      </c>
      <c r="BF22" s="2">
        <v>0</v>
      </c>
      <c r="BG22" s="2">
        <v>0</v>
      </c>
      <c r="BH22" s="2">
        <f t="shared" si="7"/>
        <v>0</v>
      </c>
      <c r="BI22" s="2">
        <f t="shared" si="37"/>
        <v>0</v>
      </c>
      <c r="BJ22" s="2">
        <f t="shared" si="8"/>
        <v>0</v>
      </c>
      <c r="BK22" s="2">
        <f t="shared" si="9"/>
        <v>0</v>
      </c>
      <c r="BL22" s="2">
        <f t="shared" si="10"/>
        <v>0</v>
      </c>
      <c r="BM22" s="2">
        <f t="shared" si="11"/>
        <v>0</v>
      </c>
      <c r="BN22" s="2">
        <f t="shared" si="12"/>
        <v>0</v>
      </c>
      <c r="BO22" s="2">
        <f t="shared" si="38"/>
        <v>0</v>
      </c>
      <c r="BP22" s="2">
        <f t="shared" si="39"/>
        <v>0</v>
      </c>
      <c r="BQ22" s="2">
        <f t="shared" si="40"/>
        <v>0</v>
      </c>
      <c r="BR22" s="17">
        <v>0</v>
      </c>
      <c r="BS22" s="12">
        <f>BS$3*temperature!$I132</f>
        <v>-2.0771559547901006</v>
      </c>
      <c r="BT22" s="12">
        <f>BT$3*temperature!$I132</f>
        <v>-1.9198293510898403</v>
      </c>
      <c r="BU22" s="12">
        <f>BU$3*temperature!$I132</f>
        <v>-1.6854448525148837</v>
      </c>
      <c r="BV22" s="12">
        <f t="shared" si="41"/>
        <v>-2.0409197011312097</v>
      </c>
      <c r="BW22" s="12">
        <f t="shared" si="13"/>
        <v>-1.8692501325371351</v>
      </c>
      <c r="BX22" s="12">
        <f t="shared" si="14"/>
        <v>-1.6410406540346967</v>
      </c>
      <c r="BY22" s="19">
        <f t="shared" si="42"/>
        <v>1.7445129035846812E-2</v>
      </c>
      <c r="BZ22" s="19">
        <f t="shared" si="15"/>
        <v>2.6345684591181202E-2</v>
      </c>
      <c r="CA22" s="19">
        <f t="shared" si="16"/>
        <v>2.6345684591181206E-2</v>
      </c>
      <c r="CB22" s="12">
        <f t="shared" si="43"/>
        <v>1.8118126829445445E-2</v>
      </c>
      <c r="CC22" s="12">
        <f t="shared" si="17"/>
        <v>2.5289609276352508E-2</v>
      </c>
      <c r="CD22" s="12">
        <f t="shared" si="18"/>
        <v>2.2202099240093524E-2</v>
      </c>
      <c r="CE22" s="12">
        <f t="shared" si="44"/>
        <v>-2.0590378279606552</v>
      </c>
      <c r="CF22" s="12">
        <f t="shared" si="19"/>
        <v>-1.8945397418134877</v>
      </c>
      <c r="CG22" s="12">
        <f t="shared" si="20"/>
        <v>-1.6632427532747902</v>
      </c>
      <c r="CH22" s="12">
        <f>CH$3*temperature!$I132+CH$4*temperature!$I132^2</f>
        <v>-2.0590378279606552</v>
      </c>
      <c r="CI22" s="12">
        <f>CI$3*temperature!$I132+CI$4*temperature!$I132^2</f>
        <v>-1.8945435386970426</v>
      </c>
      <c r="CJ22" s="12">
        <f>CJ$3*temperature!$I132+CJ$4*temperature!$I132^2</f>
        <v>-1.6632446913185743</v>
      </c>
      <c r="CK22" s="17"/>
      <c r="CL22" s="17"/>
      <c r="CM22" s="17"/>
    </row>
    <row r="23" spans="1:91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45"/>
        <v>7.3482904106083602E-3</v>
      </c>
      <c r="F23" s="11">
        <f t="shared" si="21"/>
        <v>1.6168595294302479E-2</v>
      </c>
      <c r="G23" s="11">
        <f t="shared" si="22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3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46"/>
        <v>3.1697706905913892E-2</v>
      </c>
      <c r="O23" s="11">
        <f t="shared" si="24"/>
        <v>2.9855040327190441E-2</v>
      </c>
      <c r="P23" s="11">
        <f t="shared" si="25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6"/>
        <v>239.50476052364905</v>
      </c>
      <c r="U23" s="1">
        <f t="shared" si="59"/>
        <v>930.19975001883006</v>
      </c>
      <c r="V23" s="1">
        <f t="shared" si="60"/>
        <v>900.51487180944673</v>
      </c>
      <c r="W23" s="11">
        <f t="shared" si="47"/>
        <v>-1.4602190653870806E-2</v>
      </c>
      <c r="X23" s="11">
        <f t="shared" si="63"/>
        <v>1.2266952726774027E-2</v>
      </c>
      <c r="Y23" s="11">
        <f t="shared" si="64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7"/>
        <v>2.4545082380311687</v>
      </c>
      <c r="AD23" s="12">
        <f t="shared" si="61"/>
        <v>2.8172710428917731</v>
      </c>
      <c r="AE23" s="12">
        <f t="shared" si="62"/>
        <v>1.7962150035071196</v>
      </c>
      <c r="AF23" s="11">
        <f t="shared" si="48"/>
        <v>-3.6958937098646727E-3</v>
      </c>
      <c r="AG23" s="11">
        <f t="shared" si="65"/>
        <v>-8.4510729951581265E-3</v>
      </c>
      <c r="AH23" s="11">
        <f t="shared" si="66"/>
        <v>5.5492268770880981E-2</v>
      </c>
      <c r="AI23" s="1">
        <f t="shared" si="49"/>
        <v>20148.863300166624</v>
      </c>
      <c r="AJ23" s="1">
        <f t="shared" si="50"/>
        <v>2568.3104063283172</v>
      </c>
      <c r="AK23" s="1">
        <f t="shared" si="51"/>
        <v>813.48906459805391</v>
      </c>
      <c r="AL23" s="14">
        <f t="shared" si="28"/>
        <v>7.7796313315375505</v>
      </c>
      <c r="AM23" s="14">
        <f t="shared" si="29"/>
        <v>1.008904352750092</v>
      </c>
      <c r="AN23" s="14">
        <f t="shared" si="30"/>
        <v>0.4205987458712413</v>
      </c>
      <c r="AO23" s="11">
        <f t="shared" si="52"/>
        <v>2.0621120954280148E-2</v>
      </c>
      <c r="AP23" s="11">
        <f t="shared" si="31"/>
        <v>2.5977173653231045E-2</v>
      </c>
      <c r="AQ23" s="11">
        <f t="shared" si="32"/>
        <v>2.3564574154817608E-2</v>
      </c>
      <c r="AR23" s="1">
        <f t="shared" si="53"/>
        <v>12926.608401519468</v>
      </c>
      <c r="AS23" s="1">
        <f t="shared" si="54"/>
        <v>1853.1142854562922</v>
      </c>
      <c r="AT23" s="1">
        <f t="shared" si="55"/>
        <v>591.08301482606362</v>
      </c>
      <c r="AU23" s="1">
        <f t="shared" si="56"/>
        <v>2585.321680303894</v>
      </c>
      <c r="AV23" s="1">
        <f t="shared" si="57"/>
        <v>370.62285709125848</v>
      </c>
      <c r="AW23" s="1">
        <f t="shared" si="58"/>
        <v>118.21660296521273</v>
      </c>
      <c r="AX23" s="1">
        <f t="shared" si="33"/>
        <v>11613.957899168139</v>
      </c>
      <c r="AY23" s="1">
        <f t="shared" si="4"/>
        <v>877.6852675140758</v>
      </c>
      <c r="AZ23" s="1">
        <f t="shared" si="5"/>
        <v>293.49503826299298</v>
      </c>
      <c r="BA23" s="1">
        <f t="shared" si="34"/>
        <v>8334.2871659708962</v>
      </c>
      <c r="BB23" s="1">
        <f t="shared" si="35"/>
        <v>11447.465093134968</v>
      </c>
      <c r="BC23" s="1">
        <f t="shared" si="36"/>
        <v>9154.366335279552</v>
      </c>
      <c r="BD23" s="1">
        <f t="shared" si="6"/>
        <v>0</v>
      </c>
      <c r="BE23" s="2">
        <v>0</v>
      </c>
      <c r="BF23" s="2">
        <v>0</v>
      </c>
      <c r="BG23" s="2">
        <v>0</v>
      </c>
      <c r="BH23" s="2">
        <f t="shared" si="7"/>
        <v>0</v>
      </c>
      <c r="BI23" s="2">
        <f t="shared" si="37"/>
        <v>0</v>
      </c>
      <c r="BJ23" s="2">
        <f t="shared" si="8"/>
        <v>0</v>
      </c>
      <c r="BK23" s="2">
        <f t="shared" si="9"/>
        <v>0</v>
      </c>
      <c r="BL23" s="2">
        <f t="shared" si="10"/>
        <v>0</v>
      </c>
      <c r="BM23" s="2">
        <f t="shared" si="11"/>
        <v>0</v>
      </c>
      <c r="BN23" s="2">
        <f t="shared" si="12"/>
        <v>0</v>
      </c>
      <c r="BO23" s="2">
        <f t="shared" si="38"/>
        <v>0</v>
      </c>
      <c r="BP23" s="2">
        <f t="shared" si="39"/>
        <v>0</v>
      </c>
      <c r="BQ23" s="2">
        <f t="shared" si="40"/>
        <v>0</v>
      </c>
      <c r="BR23" s="17">
        <v>0</v>
      </c>
      <c r="BS23" s="12">
        <f>BS$3*temperature!$I133</f>
        <v>-2.1430120097241585</v>
      </c>
      <c r="BT23" s="12">
        <f>BT$3*temperature!$I133</f>
        <v>-1.9806973792789733</v>
      </c>
      <c r="BU23" s="12">
        <f>BU$3*temperature!$I133</f>
        <v>-1.7388817398798295</v>
      </c>
      <c r="BV23" s="12">
        <f t="shared" si="41"/>
        <v>-2.1044415965694525</v>
      </c>
      <c r="BW23" s="12">
        <f t="shared" si="13"/>
        <v>-1.9268600986653539</v>
      </c>
      <c r="BX23" s="12">
        <f t="shared" si="14"/>
        <v>-1.6916172434639822</v>
      </c>
      <c r="BY23" s="19">
        <f t="shared" si="42"/>
        <v>1.7998225385433404E-2</v>
      </c>
      <c r="BZ23" s="19">
        <f t="shared" si="15"/>
        <v>2.7180972306439691E-2</v>
      </c>
      <c r="CA23" s="19">
        <f t="shared" si="16"/>
        <v>2.7180972306439694E-2</v>
      </c>
      <c r="CB23" s="12">
        <f t="shared" si="43"/>
        <v>1.9285206577353001E-2</v>
      </c>
      <c r="CC23" s="12">
        <f t="shared" si="17"/>
        <v>2.6918640306809721E-2</v>
      </c>
      <c r="CD23" s="12">
        <f t="shared" si="18"/>
        <v>2.3632248207923659E-2</v>
      </c>
      <c r="CE23" s="12">
        <f t="shared" si="44"/>
        <v>-2.1237268031468055</v>
      </c>
      <c r="CF23" s="12">
        <f t="shared" si="19"/>
        <v>-1.9537787389721637</v>
      </c>
      <c r="CG23" s="12">
        <f t="shared" si="20"/>
        <v>-1.7152494916719059</v>
      </c>
      <c r="CH23" s="12">
        <f>CH$3*temperature!$I133+CH$4*temperature!$I133^2</f>
        <v>-2.1237268031468055</v>
      </c>
      <c r="CI23" s="12">
        <f>CI$3*temperature!$I133+CI$4*temperature!$I133^2</f>
        <v>-1.95378265287501</v>
      </c>
      <c r="CJ23" s="12">
        <f>CJ$3*temperature!$I133+CJ$4*temperature!$I133^2</f>
        <v>-1.7152514894458637</v>
      </c>
      <c r="CK23" s="17"/>
      <c r="CL23" s="17"/>
      <c r="CM23" s="17"/>
    </row>
    <row r="24" spans="1:91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45"/>
        <v>7.2592798295529892E-3</v>
      </c>
      <c r="F24" s="11">
        <f t="shared" si="21"/>
        <v>1.6032358762138932E-2</v>
      </c>
      <c r="G24" s="11">
        <f t="shared" si="22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3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46"/>
        <v>3.4275712981129303E-2</v>
      </c>
      <c r="O24" s="11">
        <f t="shared" si="24"/>
        <v>1.6033509673959889E-2</v>
      </c>
      <c r="P24" s="11">
        <f t="shared" si="25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6"/>
        <v>236.96599895979352</v>
      </c>
      <c r="U24" s="1">
        <f t="shared" si="59"/>
        <v>953.04866684438355</v>
      </c>
      <c r="V24" s="1">
        <f t="shared" si="60"/>
        <v>887.72358916796884</v>
      </c>
      <c r="W24" s="11">
        <f t="shared" si="47"/>
        <v>-1.0600046355257464E-2</v>
      </c>
      <c r="X24" s="11">
        <f t="shared" si="63"/>
        <v>2.4563451909217271E-2</v>
      </c>
      <c r="Y24" s="11">
        <f t="shared" si="64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7"/>
        <v>2.4498286870526638</v>
      </c>
      <c r="AD24" s="12">
        <f t="shared" si="61"/>
        <v>2.81064944312521</v>
      </c>
      <c r="AE24" s="12">
        <f t="shared" si="62"/>
        <v>1.831713986286849</v>
      </c>
      <c r="AF24" s="11">
        <f t="shared" si="48"/>
        <v>-1.9065126390688247E-3</v>
      </c>
      <c r="AG24" s="11">
        <f t="shared" si="65"/>
        <v>-2.3503595024234603E-3</v>
      </c>
      <c r="AH24" s="11">
        <f t="shared" si="66"/>
        <v>1.9763214710052823E-2</v>
      </c>
      <c r="AI24" s="1">
        <f t="shared" si="49"/>
        <v>20719.298650453857</v>
      </c>
      <c r="AJ24" s="1">
        <f t="shared" si="50"/>
        <v>2682.1022227867443</v>
      </c>
      <c r="AK24" s="1">
        <f t="shared" si="51"/>
        <v>850.35676110346128</v>
      </c>
      <c r="AL24" s="14">
        <f t="shared" si="28"/>
        <v>7.9400560502048938</v>
      </c>
      <c r="AM24" s="14">
        <f t="shared" si="29"/>
        <v>1.0351128363209818</v>
      </c>
      <c r="AN24" s="14">
        <f t="shared" si="30"/>
        <v>0.43050997620774745</v>
      </c>
      <c r="AO24" s="11">
        <f t="shared" si="52"/>
        <v>2.0621120954280148E-2</v>
      </c>
      <c r="AP24" s="11">
        <f t="shared" si="31"/>
        <v>2.5977173653231045E-2</v>
      </c>
      <c r="AQ24" s="11">
        <f t="shared" si="32"/>
        <v>2.3564574154817608E-2</v>
      </c>
      <c r="AR24" s="1">
        <f t="shared" si="53"/>
        <v>13344.031722777712</v>
      </c>
      <c r="AS24" s="1">
        <f t="shared" si="54"/>
        <v>1942.3679221830037</v>
      </c>
      <c r="AT24" s="1">
        <f t="shared" si="55"/>
        <v>622.57783732422467</v>
      </c>
      <c r="AU24" s="1">
        <f t="shared" si="56"/>
        <v>2668.8063445555426</v>
      </c>
      <c r="AV24" s="1">
        <f t="shared" si="57"/>
        <v>388.47358443660073</v>
      </c>
      <c r="AW24" s="1">
        <f t="shared" si="58"/>
        <v>124.51556746484493</v>
      </c>
      <c r="AX24" s="1">
        <f t="shared" si="33"/>
        <v>11902.589160915466</v>
      </c>
      <c r="AY24" s="1">
        <f t="shared" si="4"/>
        <v>905.44184602891505</v>
      </c>
      <c r="AZ24" s="1">
        <f t="shared" si="5"/>
        <v>301.59274486401569</v>
      </c>
      <c r="BA24" s="1">
        <f t="shared" si="34"/>
        <v>8416.8050422860342</v>
      </c>
      <c r="BB24" s="1">
        <f t="shared" si="35"/>
        <v>11684.427968746882</v>
      </c>
      <c r="BC24" s="1">
        <f t="shared" si="36"/>
        <v>9428.198081344417</v>
      </c>
      <c r="BD24" s="1">
        <f t="shared" si="6"/>
        <v>0</v>
      </c>
      <c r="BE24" s="2">
        <v>0</v>
      </c>
      <c r="BF24" s="2">
        <v>0</v>
      </c>
      <c r="BG24" s="2">
        <v>0</v>
      </c>
      <c r="BH24" s="2">
        <f t="shared" si="7"/>
        <v>0</v>
      </c>
      <c r="BI24" s="2">
        <f t="shared" si="37"/>
        <v>0</v>
      </c>
      <c r="BJ24" s="2">
        <f t="shared" si="8"/>
        <v>0</v>
      </c>
      <c r="BK24" s="2">
        <f t="shared" si="9"/>
        <v>0</v>
      </c>
      <c r="BL24" s="2">
        <f t="shared" si="10"/>
        <v>0</v>
      </c>
      <c r="BM24" s="2">
        <f t="shared" si="11"/>
        <v>0</v>
      </c>
      <c r="BN24" s="2">
        <f t="shared" si="12"/>
        <v>0</v>
      </c>
      <c r="BO24" s="2">
        <f t="shared" si="38"/>
        <v>0</v>
      </c>
      <c r="BP24" s="2">
        <f t="shared" si="39"/>
        <v>0</v>
      </c>
      <c r="BQ24" s="2">
        <f t="shared" si="40"/>
        <v>0</v>
      </c>
      <c r="BR24" s="17">
        <v>0</v>
      </c>
      <c r="BS24" s="12">
        <f>BS$3*temperature!$I134</f>
        <v>-2.2111858094529921</v>
      </c>
      <c r="BT24" s="12">
        <f>BT$3*temperature!$I134</f>
        <v>-2.043707603134775</v>
      </c>
      <c r="BU24" s="12">
        <f>BU$3*temperature!$I134</f>
        <v>-1.7941992905742619</v>
      </c>
      <c r="BV24" s="12">
        <f t="shared" si="41"/>
        <v>-2.1701223477399374</v>
      </c>
      <c r="BW24" s="12">
        <f t="shared" si="13"/>
        <v>-1.9863904802316559</v>
      </c>
      <c r="BX24" s="12">
        <f t="shared" si="14"/>
        <v>-1.7438797922796949</v>
      </c>
      <c r="BY24" s="19">
        <f t="shared" si="42"/>
        <v>1.8570787465035973E-2</v>
      </c>
      <c r="BZ24" s="19">
        <f t="shared" si="15"/>
        <v>2.8045657223764404E-2</v>
      </c>
      <c r="CA24" s="19">
        <f t="shared" si="16"/>
        <v>2.8045657223764404E-2</v>
      </c>
      <c r="CB24" s="12">
        <f t="shared" si="43"/>
        <v>2.0531730856527524E-2</v>
      </c>
      <c r="CC24" s="12">
        <f t="shared" si="17"/>
        <v>2.8658561451559518E-2</v>
      </c>
      <c r="CD24" s="12">
        <f t="shared" si="18"/>
        <v>2.5159749147283507E-2</v>
      </c>
      <c r="CE24" s="12">
        <f t="shared" si="44"/>
        <v>-2.1906540785964648</v>
      </c>
      <c r="CF24" s="12">
        <f t="shared" si="19"/>
        <v>-2.0150490416832154</v>
      </c>
      <c r="CG24" s="12">
        <f t="shared" si="20"/>
        <v>-1.7690395414269784</v>
      </c>
      <c r="CH24" s="12">
        <f>CH$3*temperature!$I134+CH$4*temperature!$I134^2</f>
        <v>-2.1906540785964648</v>
      </c>
      <c r="CI24" s="12">
        <f>CI$3*temperature!$I134+CI$4*temperature!$I134^2</f>
        <v>-2.0150530765061649</v>
      </c>
      <c r="CJ24" s="12">
        <f>CJ$3*temperature!$I134+CJ$4*temperature!$I134^2</f>
        <v>-1.7690416009222014</v>
      </c>
      <c r="CK24" s="17"/>
      <c r="CL24" s="17"/>
      <c r="CM24" s="17"/>
    </row>
    <row r="25" spans="1:91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45"/>
        <v>7.1710102906858975E-3</v>
      </c>
      <c r="F25" s="11">
        <f t="shared" si="21"/>
        <v>1.6106980972057983E-2</v>
      </c>
      <c r="G25" s="11">
        <f t="shared" si="22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3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46"/>
        <v>3.1199121385352857E-2</v>
      </c>
      <c r="O25" s="11">
        <f t="shared" si="24"/>
        <v>3.4800518287731563E-2</v>
      </c>
      <c r="P25" s="11">
        <f t="shared" si="25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6"/>
        <v>233.53220678226603</v>
      </c>
      <c r="U25" s="1">
        <f t="shared" si="59"/>
        <v>937.57902753538292</v>
      </c>
      <c r="V25" s="1">
        <f t="shared" si="60"/>
        <v>902.67990564339846</v>
      </c>
      <c r="W25" s="11">
        <f t="shared" si="47"/>
        <v>-1.449065348024936E-2</v>
      </c>
      <c r="X25" s="11">
        <f t="shared" si="63"/>
        <v>-1.6231741197668126E-2</v>
      </c>
      <c r="Y25" s="11">
        <f t="shared" si="64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7"/>
        <v>2.4496385895153021</v>
      </c>
      <c r="AD25" s="12">
        <f t="shared" si="61"/>
        <v>2.7832867863149318</v>
      </c>
      <c r="AE25" s="12">
        <f t="shared" si="62"/>
        <v>1.8505048501277181</v>
      </c>
      <c r="AF25" s="11">
        <f t="shared" si="48"/>
        <v>-7.7596257389900281E-5</v>
      </c>
      <c r="AG25" s="11">
        <f t="shared" si="65"/>
        <v>-9.73535026831851E-3</v>
      </c>
      <c r="AH25" s="11">
        <f t="shared" si="66"/>
        <v>1.0258623333963213E-2</v>
      </c>
      <c r="AI25" s="1">
        <f t="shared" si="49"/>
        <v>21316.175129964013</v>
      </c>
      <c r="AJ25" s="1">
        <f t="shared" si="50"/>
        <v>2802.3655849446704</v>
      </c>
      <c r="AK25" s="1">
        <f t="shared" si="51"/>
        <v>889.8366524579601</v>
      </c>
      <c r="AL25" s="14">
        <f t="shared" si="28"/>
        <v>8.1037889063999327</v>
      </c>
      <c r="AM25" s="14">
        <f t="shared" si="29"/>
        <v>1.0620021422207806</v>
      </c>
      <c r="AN25" s="14">
        <f t="shared" si="30"/>
        <v>0.44065476046648366</v>
      </c>
      <c r="AO25" s="11">
        <f t="shared" si="52"/>
        <v>2.0621120954280148E-2</v>
      </c>
      <c r="AP25" s="11">
        <f t="shared" si="31"/>
        <v>2.5977173653231045E-2</v>
      </c>
      <c r="AQ25" s="11">
        <f t="shared" si="32"/>
        <v>2.3564574154817608E-2</v>
      </c>
      <c r="AR25" s="1">
        <f t="shared" si="53"/>
        <v>13775.299073981647</v>
      </c>
      <c r="AS25" s="1">
        <f t="shared" si="54"/>
        <v>2036.2478405779661</v>
      </c>
      <c r="AT25" s="1">
        <f t="shared" si="55"/>
        <v>655.92537283621471</v>
      </c>
      <c r="AU25" s="1">
        <f t="shared" si="56"/>
        <v>2755.0598147963296</v>
      </c>
      <c r="AV25" s="1">
        <f t="shared" si="57"/>
        <v>407.24956811559326</v>
      </c>
      <c r="AW25" s="1">
        <f t="shared" si="58"/>
        <v>131.18507456724294</v>
      </c>
      <c r="AX25" s="1">
        <f t="shared" si="33"/>
        <v>12199.785570344071</v>
      </c>
      <c r="AY25" s="1">
        <f t="shared" si="4"/>
        <v>934.15784753260596</v>
      </c>
      <c r="AZ25" s="1">
        <f t="shared" si="5"/>
        <v>309.97526124020698</v>
      </c>
      <c r="BA25" s="1">
        <f t="shared" si="34"/>
        <v>8499.4399536325072</v>
      </c>
      <c r="BB25" s="1">
        <f t="shared" si="35"/>
        <v>11927.074864243787</v>
      </c>
      <c r="BC25" s="1">
        <f t="shared" si="36"/>
        <v>9710.9968361482097</v>
      </c>
      <c r="BD25" s="1">
        <f t="shared" si="6"/>
        <v>0</v>
      </c>
      <c r="BE25" s="2">
        <v>0</v>
      </c>
      <c r="BF25" s="2">
        <v>0</v>
      </c>
      <c r="BG25" s="2">
        <v>0</v>
      </c>
      <c r="BH25" s="2">
        <f t="shared" si="7"/>
        <v>0</v>
      </c>
      <c r="BI25" s="2">
        <f t="shared" si="37"/>
        <v>0</v>
      </c>
      <c r="BJ25" s="2">
        <f t="shared" si="8"/>
        <v>0</v>
      </c>
      <c r="BK25" s="2">
        <f t="shared" si="9"/>
        <v>0</v>
      </c>
      <c r="BL25" s="2">
        <f t="shared" si="10"/>
        <v>0</v>
      </c>
      <c r="BM25" s="2">
        <f t="shared" si="11"/>
        <v>0</v>
      </c>
      <c r="BN25" s="2">
        <f t="shared" si="12"/>
        <v>0</v>
      </c>
      <c r="BO25" s="2">
        <f t="shared" si="38"/>
        <v>0</v>
      </c>
      <c r="BP25" s="2">
        <f t="shared" si="39"/>
        <v>0</v>
      </c>
      <c r="BQ25" s="2">
        <f t="shared" si="40"/>
        <v>0</v>
      </c>
      <c r="BR25" s="17">
        <v>0</v>
      </c>
      <c r="BS25" s="12">
        <f>BS$3*temperature!$I135</f>
        <v>-2.2815801484738913</v>
      </c>
      <c r="BT25" s="12">
        <f>BT$3*temperature!$I135</f>
        <v>-2.1087701796308895</v>
      </c>
      <c r="BU25" s="12">
        <f>BU$3*temperature!$I135</f>
        <v>-1.8513186301574813</v>
      </c>
      <c r="BV25" s="12">
        <f t="shared" si="41"/>
        <v>-2.2378605122061019</v>
      </c>
      <c r="BW25" s="12">
        <f t="shared" si="13"/>
        <v>-2.0477455202207486</v>
      </c>
      <c r="BX25" s="12">
        <f t="shared" si="14"/>
        <v>-1.797744234068106</v>
      </c>
      <c r="BY25" s="19">
        <f t="shared" si="42"/>
        <v>1.916199888793408E-2</v>
      </c>
      <c r="BZ25" s="19">
        <f t="shared" si="15"/>
        <v>2.8938506433556499E-2</v>
      </c>
      <c r="CA25" s="19">
        <f t="shared" si="16"/>
        <v>2.8938506433556502E-2</v>
      </c>
      <c r="CB25" s="12">
        <f t="shared" si="43"/>
        <v>2.1859818133894589E-2</v>
      </c>
      <c r="CC25" s="12">
        <f t="shared" si="17"/>
        <v>3.0512329705070299E-2</v>
      </c>
      <c r="CD25" s="12">
        <f t="shared" si="18"/>
        <v>2.6787198044687641E-2</v>
      </c>
      <c r="CE25" s="12">
        <f t="shared" si="44"/>
        <v>-2.2597203303399964</v>
      </c>
      <c r="CF25" s="12">
        <f t="shared" si="19"/>
        <v>-2.0782578499258189</v>
      </c>
      <c r="CG25" s="12">
        <f t="shared" si="20"/>
        <v>-1.8245314321127937</v>
      </c>
      <c r="CH25" s="12">
        <f>CH$3*temperature!$I135+CH$4*temperature!$I135^2</f>
        <v>-2.2597203303399969</v>
      </c>
      <c r="CI25" s="12">
        <f>CI$3*temperature!$I135+CI$4*temperature!$I135^2</f>
        <v>-2.0782620093751798</v>
      </c>
      <c r="CJ25" s="12">
        <f>CJ$3*temperature!$I135+CJ$4*temperature!$I135^2</f>
        <v>-1.8245335552210933</v>
      </c>
      <c r="CK25" s="17"/>
      <c r="CL25" s="17"/>
      <c r="CM25" s="17"/>
    </row>
    <row r="26" spans="1:91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45"/>
        <v>6.9399655695143725E-3</v>
      </c>
      <c r="F26" s="11">
        <f t="shared" si="21"/>
        <v>1.5668442836691332E-2</v>
      </c>
      <c r="G26" s="11">
        <f t="shared" si="22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3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46"/>
        <v>1.9866883309723526E-2</v>
      </c>
      <c r="O26" s="11">
        <f t="shared" si="24"/>
        <v>3.1415457728710017E-2</v>
      </c>
      <c r="P26" s="11">
        <f t="shared" si="25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6"/>
        <v>221.55623080971907</v>
      </c>
      <c r="U26" s="1">
        <f t="shared" si="59"/>
        <v>902.87289581321522</v>
      </c>
      <c r="V26" s="1">
        <f t="shared" si="60"/>
        <v>880.94465297742408</v>
      </c>
      <c r="W26" s="11">
        <f t="shared" si="47"/>
        <v>-5.1281902986994754E-2</v>
      </c>
      <c r="X26" s="11">
        <f t="shared" si="63"/>
        <v>-3.7016753471331154E-2</v>
      </c>
      <c r="Y26" s="11">
        <f t="shared" si="64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7"/>
        <v>2.4457874406053151</v>
      </c>
      <c r="AD26" s="12">
        <f t="shared" si="61"/>
        <v>2.8182464047647726</v>
      </c>
      <c r="AE26" s="12">
        <f t="shared" si="62"/>
        <v>1.871783504022132</v>
      </c>
      <c r="AF26" s="11">
        <f t="shared" si="48"/>
        <v>-1.5721294261408225E-3</v>
      </c>
      <c r="AG26" s="11">
        <f t="shared" si="65"/>
        <v>1.2560552014162951E-2</v>
      </c>
      <c r="AH26" s="11">
        <f t="shared" si="66"/>
        <v>1.1498837137846607E-2</v>
      </c>
      <c r="AI26" s="1">
        <f t="shared" si="49"/>
        <v>21939.617431763942</v>
      </c>
      <c r="AJ26" s="1">
        <f t="shared" si="50"/>
        <v>2929.3785945657969</v>
      </c>
      <c r="AK26" s="1">
        <f t="shared" si="51"/>
        <v>932.03806177940703</v>
      </c>
      <c r="AL26" s="14">
        <f t="shared" si="28"/>
        <v>8.2708981176267589</v>
      </c>
      <c r="AM26" s="14">
        <f t="shared" si="29"/>
        <v>1.0895899562893532</v>
      </c>
      <c r="AN26" s="14">
        <f t="shared" si="30"/>
        <v>0.45103860224616948</v>
      </c>
      <c r="AO26" s="11">
        <f t="shared" si="52"/>
        <v>2.0621120954280148E-2</v>
      </c>
      <c r="AP26" s="11">
        <f t="shared" si="31"/>
        <v>2.5977173653231045E-2</v>
      </c>
      <c r="AQ26" s="11">
        <f t="shared" si="32"/>
        <v>2.3564574154817608E-2</v>
      </c>
      <c r="AR26" s="1">
        <f t="shared" si="53"/>
        <v>14219.109702597792</v>
      </c>
      <c r="AS26" s="1">
        <f t="shared" si="54"/>
        <v>2134.1259420488577</v>
      </c>
      <c r="AT26" s="1">
        <f t="shared" si="55"/>
        <v>691.18551481508996</v>
      </c>
      <c r="AU26" s="1">
        <f t="shared" si="56"/>
        <v>2843.8219405195587</v>
      </c>
      <c r="AV26" s="1">
        <f t="shared" si="57"/>
        <v>426.82518840977156</v>
      </c>
      <c r="AW26" s="1">
        <f t="shared" si="58"/>
        <v>138.237102963018</v>
      </c>
      <c r="AX26" s="1">
        <f t="shared" si="33"/>
        <v>12506.045006961838</v>
      </c>
      <c r="AY26" s="1">
        <f t="shared" si="4"/>
        <v>963.95712074945845</v>
      </c>
      <c r="AZ26" s="1">
        <f t="shared" si="5"/>
        <v>318.65217182326199</v>
      </c>
      <c r="BA26" s="1">
        <f t="shared" si="34"/>
        <v>8580.9777537492519</v>
      </c>
      <c r="BB26" s="1">
        <f t="shared" si="35"/>
        <v>12169.569734725135</v>
      </c>
      <c r="BC26" s="1">
        <f t="shared" si="36"/>
        <v>10002.28555956844</v>
      </c>
      <c r="BD26" s="1">
        <f t="shared" si="6"/>
        <v>0</v>
      </c>
      <c r="BE26" s="2">
        <v>0</v>
      </c>
      <c r="BF26" s="2">
        <v>0</v>
      </c>
      <c r="BG26" s="2">
        <v>0</v>
      </c>
      <c r="BH26" s="2">
        <f t="shared" si="7"/>
        <v>0</v>
      </c>
      <c r="BI26" s="2">
        <f t="shared" si="37"/>
        <v>0</v>
      </c>
      <c r="BJ26" s="2">
        <f t="shared" si="8"/>
        <v>0</v>
      </c>
      <c r="BK26" s="2">
        <f t="shared" si="9"/>
        <v>0</v>
      </c>
      <c r="BL26" s="2">
        <f t="shared" si="10"/>
        <v>0</v>
      </c>
      <c r="BM26" s="2">
        <f t="shared" si="11"/>
        <v>0</v>
      </c>
      <c r="BN26" s="2">
        <f t="shared" si="12"/>
        <v>0</v>
      </c>
      <c r="BO26" s="2">
        <f t="shared" si="38"/>
        <v>0</v>
      </c>
      <c r="BP26" s="2">
        <f t="shared" si="39"/>
        <v>0</v>
      </c>
      <c r="BQ26" s="2">
        <f t="shared" si="40"/>
        <v>0</v>
      </c>
      <c r="BR26" s="17">
        <v>0</v>
      </c>
      <c r="BS26" s="12">
        <f>BS$3*temperature!$I136</f>
        <v>-2.3543989006158097</v>
      </c>
      <c r="BT26" s="12">
        <f>BT$3*temperature!$I136</f>
        <v>-2.176073540916498</v>
      </c>
      <c r="BU26" s="12">
        <f>BU$3*temperature!$I136</f>
        <v>-1.9104051858304547</v>
      </c>
      <c r="BV26" s="12">
        <f t="shared" si="41"/>
        <v>-2.3078440246691856</v>
      </c>
      <c r="BW26" s="12">
        <f t="shared" si="13"/>
        <v>-2.1110914026589294</v>
      </c>
      <c r="BX26" s="12">
        <f t="shared" si="14"/>
        <v>-1.8533564640940903</v>
      </c>
      <c r="BY26" s="19">
        <f t="shared" si="42"/>
        <v>1.9773571901705925E-2</v>
      </c>
      <c r="BZ26" s="19">
        <f t="shared" si="15"/>
        <v>2.9862105777086891E-2</v>
      </c>
      <c r="CA26" s="19">
        <f t="shared" si="16"/>
        <v>2.9862105777086895E-2</v>
      </c>
      <c r="CB26" s="12">
        <f t="shared" si="43"/>
        <v>2.3277437973312051E-2</v>
      </c>
      <c r="CC26" s="12">
        <f t="shared" si="17"/>
        <v>3.2491069128784245E-2</v>
      </c>
      <c r="CD26" s="12">
        <f t="shared" si="18"/>
        <v>2.8524360868182191E-2</v>
      </c>
      <c r="CE26" s="12">
        <f t="shared" si="44"/>
        <v>-2.3311214626424976</v>
      </c>
      <c r="CF26" s="12">
        <f t="shared" si="19"/>
        <v>-2.1435824717877137</v>
      </c>
      <c r="CG26" s="12">
        <f t="shared" si="20"/>
        <v>-1.8818808249622725</v>
      </c>
      <c r="CH26" s="12">
        <f>CH$3*temperature!$I136+CH$4*temperature!$I136^2</f>
        <v>-2.3311214626424976</v>
      </c>
      <c r="CI26" s="12">
        <f>CI$3*temperature!$I136+CI$4*temperature!$I136^2</f>
        <v>-2.1435867599073504</v>
      </c>
      <c r="CJ26" s="12">
        <f>CJ$3*temperature!$I136+CJ$4*temperature!$I136^2</f>
        <v>-1.8818830137477596</v>
      </c>
      <c r="CK26" s="17"/>
      <c r="CL26" s="17"/>
      <c r="CM26" s="17"/>
    </row>
    <row r="27" spans="1:91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45"/>
        <v>6.9168601659503892E-3</v>
      </c>
      <c r="F27" s="11">
        <f t="shared" si="21"/>
        <v>1.5817996879959884E-2</v>
      </c>
      <c r="G27" s="11">
        <f t="shared" si="22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3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46"/>
        <v>8.3770125689435204E-3</v>
      </c>
      <c r="O27" s="11">
        <f t="shared" si="24"/>
        <v>3.3044380272222451E-3</v>
      </c>
      <c r="P27" s="11">
        <f t="shared" si="25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6"/>
        <v>212.36445626954927</v>
      </c>
      <c r="U27" s="1">
        <f t="shared" si="59"/>
        <v>899.9089338975441</v>
      </c>
      <c r="V27" s="1">
        <f t="shared" si="60"/>
        <v>881.70150629598425</v>
      </c>
      <c r="W27" s="11">
        <f t="shared" si="47"/>
        <v>-4.1487321329563676E-2</v>
      </c>
      <c r="X27" s="11">
        <f t="shared" si="63"/>
        <v>-3.2828119322393379E-3</v>
      </c>
      <c r="Y27" s="11">
        <f t="shared" si="64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7"/>
        <v>2.4149199480729333</v>
      </c>
      <c r="AD27" s="12">
        <f t="shared" si="61"/>
        <v>2.735183012324311</v>
      </c>
      <c r="AE27" s="12">
        <f t="shared" si="62"/>
        <v>1.8350201755581217</v>
      </c>
      <c r="AF27" s="11">
        <f t="shared" si="48"/>
        <v>-1.2620676686745269E-2</v>
      </c>
      <c r="AG27" s="11">
        <f t="shared" si="65"/>
        <v>-2.9473431528211025E-2</v>
      </c>
      <c r="AH27" s="11">
        <f t="shared" si="66"/>
        <v>-1.9640801612479497E-2</v>
      </c>
      <c r="AI27" s="1">
        <f t="shared" si="49"/>
        <v>22589.477629107107</v>
      </c>
      <c r="AJ27" s="1">
        <f t="shared" si="50"/>
        <v>3063.265923518989</v>
      </c>
      <c r="AK27" s="1">
        <f t="shared" si="51"/>
        <v>977.0713585644844</v>
      </c>
      <c r="AL27" s="14">
        <f t="shared" si="28"/>
        <v>8.4414533081108676</v>
      </c>
      <c r="AM27" s="14">
        <f t="shared" si="29"/>
        <v>1.1178944237946982</v>
      </c>
      <c r="AN27" s="14">
        <f t="shared" si="30"/>
        <v>0.4616671348354846</v>
      </c>
      <c r="AO27" s="11">
        <f t="shared" si="52"/>
        <v>2.0621120954280148E-2</v>
      </c>
      <c r="AP27" s="11">
        <f t="shared" si="31"/>
        <v>2.5977173653231045E-2</v>
      </c>
      <c r="AQ27" s="11">
        <f t="shared" si="32"/>
        <v>2.3564574154817608E-2</v>
      </c>
      <c r="AR27" s="1">
        <f t="shared" si="53"/>
        <v>14678.013210257626</v>
      </c>
      <c r="AS27" s="1">
        <f t="shared" si="54"/>
        <v>2237.1355800170063</v>
      </c>
      <c r="AT27" s="1">
        <f t="shared" si="55"/>
        <v>728.41369484042536</v>
      </c>
      <c r="AU27" s="1">
        <f t="shared" si="56"/>
        <v>2935.6026420515254</v>
      </c>
      <c r="AV27" s="1">
        <f t="shared" si="57"/>
        <v>447.4271160034013</v>
      </c>
      <c r="AW27" s="1">
        <f t="shared" si="58"/>
        <v>145.68273896808509</v>
      </c>
      <c r="AX27" s="1">
        <f t="shared" si="33"/>
        <v>12820.980621077606</v>
      </c>
      <c r="AY27" s="1">
        <f t="shared" si="4"/>
        <v>994.75028667606784</v>
      </c>
      <c r="AZ27" s="1">
        <f t="shared" si="5"/>
        <v>327.63344695755029</v>
      </c>
      <c r="BA27" s="1">
        <f t="shared" si="34"/>
        <v>8663.1097221816781</v>
      </c>
      <c r="BB27" s="1">
        <f t="shared" si="35"/>
        <v>12418.642196786283</v>
      </c>
      <c r="BC27" s="1">
        <f t="shared" si="36"/>
        <v>10301.502485677411</v>
      </c>
      <c r="BD27" s="1">
        <f t="shared" si="6"/>
        <v>0</v>
      </c>
      <c r="BE27" s="2">
        <v>0</v>
      </c>
      <c r="BF27" s="2">
        <v>0</v>
      </c>
      <c r="BG27" s="2">
        <v>0</v>
      </c>
      <c r="BH27" s="2">
        <f t="shared" si="7"/>
        <v>0</v>
      </c>
      <c r="BI27" s="2">
        <f t="shared" si="37"/>
        <v>0</v>
      </c>
      <c r="BJ27" s="2">
        <f t="shared" si="8"/>
        <v>0</v>
      </c>
      <c r="BK27" s="2">
        <f t="shared" si="9"/>
        <v>0</v>
      </c>
      <c r="BL27" s="2">
        <f t="shared" si="10"/>
        <v>0</v>
      </c>
      <c r="BM27" s="2">
        <f t="shared" si="11"/>
        <v>0</v>
      </c>
      <c r="BN27" s="2">
        <f t="shared" si="12"/>
        <v>0</v>
      </c>
      <c r="BO27" s="2">
        <f t="shared" si="38"/>
        <v>0</v>
      </c>
      <c r="BP27" s="2">
        <f t="shared" si="39"/>
        <v>0</v>
      </c>
      <c r="BQ27" s="2">
        <f t="shared" si="40"/>
        <v>0</v>
      </c>
      <c r="BR27" s="17">
        <v>0</v>
      </c>
      <c r="BS27" s="12">
        <f>BS$3*temperature!$I137</f>
        <v>-2.4293815838572126</v>
      </c>
      <c r="BT27" s="12">
        <f>BT$3*temperature!$I137</f>
        <v>-2.2453769342309706</v>
      </c>
      <c r="BU27" s="12">
        <f>BU$3*temperature!$I137</f>
        <v>-1.9712475974007246</v>
      </c>
      <c r="BV27" s="12">
        <f t="shared" si="41"/>
        <v>-2.3798141368391388</v>
      </c>
      <c r="BW27" s="12">
        <f t="shared" si="13"/>
        <v>-2.176189794759348</v>
      </c>
      <c r="BX27" s="12">
        <f t="shared" si="14"/>
        <v>-1.9105072466937838</v>
      </c>
      <c r="BY27" s="19">
        <f t="shared" si="42"/>
        <v>2.0403318831195619E-2</v>
      </c>
      <c r="BZ27" s="19">
        <f t="shared" si="15"/>
        <v>3.0813151420974554E-2</v>
      </c>
      <c r="CA27" s="19">
        <f t="shared" si="16"/>
        <v>3.0813151420974558E-2</v>
      </c>
      <c r="CB27" s="12">
        <f t="shared" si="43"/>
        <v>2.4783723509036851E-2</v>
      </c>
      <c r="CC27" s="12">
        <f t="shared" si="17"/>
        <v>3.4593569735811264E-2</v>
      </c>
      <c r="CD27" s="12">
        <f t="shared" si="18"/>
        <v>3.0370175353470412E-2</v>
      </c>
      <c r="CE27" s="12">
        <f t="shared" si="44"/>
        <v>-2.4045978603481757</v>
      </c>
      <c r="CF27" s="12">
        <f t="shared" si="19"/>
        <v>-2.2107833644951591</v>
      </c>
      <c r="CG27" s="12">
        <f t="shared" si="20"/>
        <v>-1.9408774220472542</v>
      </c>
      <c r="CH27" s="12">
        <f>CH$3*temperature!$I137+CH$4*temperature!$I137^2</f>
        <v>-2.4045978603481757</v>
      </c>
      <c r="CI27" s="12">
        <f>CI$3*temperature!$I137+CI$4*temperature!$I137^2</f>
        <v>-2.2107877848448281</v>
      </c>
      <c r="CJ27" s="12">
        <f>CJ$3*temperature!$I137+CJ$4*temperature!$I137^2</f>
        <v>-1.9408796783269355</v>
      </c>
      <c r="CK27" s="17"/>
      <c r="CL27" s="17"/>
      <c r="CM27" s="17"/>
    </row>
    <row r="28" spans="1:91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45"/>
        <v>6.1984829573309419E-3</v>
      </c>
      <c r="F28" s="11">
        <f t="shared" si="21"/>
        <v>1.6820629902325246E-2</v>
      </c>
      <c r="G28" s="11">
        <f t="shared" si="22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3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46"/>
        <v>-2.7494350847778737E-3</v>
      </c>
      <c r="O28" s="11">
        <f t="shared" si="24"/>
        <v>-1.2558306585870205E-2</v>
      </c>
      <c r="P28" s="11">
        <f t="shared" si="25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6"/>
        <v>206.37847509359841</v>
      </c>
      <c r="U28" s="1">
        <f t="shared" si="59"/>
        <v>927.07388067722479</v>
      </c>
      <c r="V28" s="1">
        <f t="shared" si="60"/>
        <v>889.61113157263264</v>
      </c>
      <c r="W28" s="11">
        <f t="shared" si="47"/>
        <v>-2.8187302532176051E-2</v>
      </c>
      <c r="X28" s="11">
        <f t="shared" si="63"/>
        <v>3.0186328589969724E-2</v>
      </c>
      <c r="Y28" s="11">
        <f t="shared" si="64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7"/>
        <v>2.3856263347113855</v>
      </c>
      <c r="AD28" s="12">
        <f t="shared" si="61"/>
        <v>2.7388918519516774</v>
      </c>
      <c r="AE28" s="12">
        <f t="shared" si="62"/>
        <v>1.8382081108631489</v>
      </c>
      <c r="AF28" s="11">
        <f t="shared" si="48"/>
        <v>-1.2130262696667726E-2</v>
      </c>
      <c r="AG28" s="11">
        <f t="shared" si="65"/>
        <v>1.3559749423182055E-3</v>
      </c>
      <c r="AH28" s="11">
        <f t="shared" si="66"/>
        <v>1.7372753430668908E-3</v>
      </c>
      <c r="AI28" s="1">
        <f t="shared" si="49"/>
        <v>23266.132508247923</v>
      </c>
      <c r="AJ28" s="1">
        <f t="shared" si="50"/>
        <v>3204.3664471704915</v>
      </c>
      <c r="AK28" s="1">
        <f t="shared" si="51"/>
        <v>1025.0469616761211</v>
      </c>
      <c r="AL28" s="14">
        <f t="shared" si="28"/>
        <v>8.6155255378073292</v>
      </c>
      <c r="AM28" s="14">
        <f t="shared" si="29"/>
        <v>1.1469341613675916</v>
      </c>
      <c r="AN28" s="14">
        <f t="shared" si="30"/>
        <v>0.47254612426915754</v>
      </c>
      <c r="AO28" s="11">
        <f t="shared" si="52"/>
        <v>2.0621120954280148E-2</v>
      </c>
      <c r="AP28" s="11">
        <f t="shared" si="31"/>
        <v>2.5977173653231045E-2</v>
      </c>
      <c r="AQ28" s="11">
        <f t="shared" si="32"/>
        <v>2.3564574154817608E-2</v>
      </c>
      <c r="AR28" s="1">
        <f t="shared" si="53"/>
        <v>15144.061131962364</v>
      </c>
      <c r="AS28" s="1">
        <f t="shared" si="54"/>
        <v>2347.129099409734</v>
      </c>
      <c r="AT28" s="1">
        <f t="shared" si="55"/>
        <v>767.66952063484507</v>
      </c>
      <c r="AU28" s="1">
        <f t="shared" si="56"/>
        <v>3028.8122263924729</v>
      </c>
      <c r="AV28" s="1">
        <f t="shared" si="57"/>
        <v>469.42581988194684</v>
      </c>
      <c r="AW28" s="1">
        <f t="shared" si="58"/>
        <v>153.53390412696902</v>
      </c>
      <c r="AX28" s="1">
        <f t="shared" si="33"/>
        <v>13146.576271941067</v>
      </c>
      <c r="AY28" s="1">
        <f t="shared" si="4"/>
        <v>1026.3946907756449</v>
      </c>
      <c r="AZ28" s="1">
        <f t="shared" si="5"/>
        <v>336.92839263457734</v>
      </c>
      <c r="BA28" s="1">
        <f t="shared" si="34"/>
        <v>8739.918923901685</v>
      </c>
      <c r="BB28" s="1">
        <f t="shared" si="35"/>
        <v>12684.821407807538</v>
      </c>
      <c r="BC28" s="1">
        <f t="shared" si="36"/>
        <v>10608.158256665278</v>
      </c>
      <c r="BD28" s="1">
        <f t="shared" si="6"/>
        <v>0</v>
      </c>
      <c r="BE28" s="2">
        <v>0</v>
      </c>
      <c r="BF28" s="2">
        <v>0</v>
      </c>
      <c r="BG28" s="2">
        <v>0</v>
      </c>
      <c r="BH28" s="2">
        <f t="shared" si="7"/>
        <v>0</v>
      </c>
      <c r="BI28" s="2">
        <f t="shared" si="37"/>
        <v>0</v>
      </c>
      <c r="BJ28" s="2">
        <f t="shared" si="8"/>
        <v>0</v>
      </c>
      <c r="BK28" s="2">
        <f t="shared" si="9"/>
        <v>0</v>
      </c>
      <c r="BL28" s="2">
        <f t="shared" si="10"/>
        <v>0</v>
      </c>
      <c r="BM28" s="2">
        <f t="shared" si="11"/>
        <v>0</v>
      </c>
      <c r="BN28" s="2">
        <f t="shared" si="12"/>
        <v>0</v>
      </c>
      <c r="BO28" s="2">
        <f t="shared" si="38"/>
        <v>0</v>
      </c>
      <c r="BP28" s="2">
        <f t="shared" si="39"/>
        <v>0</v>
      </c>
      <c r="BQ28" s="2">
        <f t="shared" si="40"/>
        <v>0</v>
      </c>
      <c r="BR28" s="17">
        <v>0</v>
      </c>
      <c r="BS28" s="12">
        <f>BS$3*temperature!$I138</f>
        <v>-2.5061497614044876</v>
      </c>
      <c r="BT28" s="12">
        <f>BT$3*temperature!$I138</f>
        <v>-2.3163305860957042</v>
      </c>
      <c r="BU28" s="12">
        <f>BU$3*temperature!$I138</f>
        <v>-2.0335387938732969</v>
      </c>
      <c r="BV28" s="12">
        <f t="shared" si="41"/>
        <v>-2.4534001674730503</v>
      </c>
      <c r="BW28" s="12">
        <f t="shared" si="13"/>
        <v>-2.2427017483814065</v>
      </c>
      <c r="BX28" s="12">
        <f t="shared" si="14"/>
        <v>-1.9688990145867837</v>
      </c>
      <c r="BY28" s="19">
        <f t="shared" si="42"/>
        <v>2.1048061350442012E-2</v>
      </c>
      <c r="BZ28" s="19">
        <f t="shared" si="15"/>
        <v>3.1786843448112057E-2</v>
      </c>
      <c r="CA28" s="19">
        <f t="shared" si="16"/>
        <v>3.1786843448112063E-2</v>
      </c>
      <c r="CB28" s="12">
        <f t="shared" si="43"/>
        <v>2.6374796965718636E-2</v>
      </c>
      <c r="CC28" s="12">
        <f t="shared" si="17"/>
        <v>3.6814418857148895E-2</v>
      </c>
      <c r="CD28" s="12">
        <f t="shared" si="18"/>
        <v>3.2319889643256557E-2</v>
      </c>
      <c r="CE28" s="12">
        <f t="shared" si="44"/>
        <v>-2.4797749644387688</v>
      </c>
      <c r="CF28" s="12">
        <f t="shared" si="19"/>
        <v>-2.2795161672385555</v>
      </c>
      <c r="CG28" s="12">
        <f t="shared" si="20"/>
        <v>-2.0012189042300403</v>
      </c>
      <c r="CH28" s="12">
        <f>CH$3*temperature!$I138+CH$4*temperature!$I138^2</f>
        <v>-2.4797749644387692</v>
      </c>
      <c r="CI28" s="12">
        <f>CI$3*temperature!$I138+CI$4*temperature!$I138^2</f>
        <v>-2.2795207226895289</v>
      </c>
      <c r="CJ28" s="12">
        <f>CJ$3*temperature!$I138+CJ$4*temperature!$I138^2</f>
        <v>-2.0012212294695</v>
      </c>
      <c r="CK28" s="17"/>
      <c r="CL28" s="17"/>
      <c r="CM28" s="17"/>
    </row>
    <row r="29" spans="1:91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45"/>
        <v>5.666316603642807E-3</v>
      </c>
      <c r="F29" s="11">
        <f t="shared" si="21"/>
        <v>1.6624795407551574E-2</v>
      </c>
      <c r="G29" s="11">
        <f t="shared" si="22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3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46"/>
        <v>1.9024498519717437E-2</v>
      </c>
      <c r="O29" s="11">
        <f t="shared" si="24"/>
        <v>-1.0547563627891443E-2</v>
      </c>
      <c r="P29" s="11">
        <f t="shared" si="25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6"/>
        <v>202.10092770770731</v>
      </c>
      <c r="U29" s="1">
        <f t="shared" si="59"/>
        <v>939.74627918148394</v>
      </c>
      <c r="V29" s="1">
        <f t="shared" si="60"/>
        <v>883.6069313906263</v>
      </c>
      <c r="W29" s="11">
        <f t="shared" si="47"/>
        <v>-2.0726712821921511E-2</v>
      </c>
      <c r="X29" s="11">
        <f t="shared" si="63"/>
        <v>1.3669243377886886E-2</v>
      </c>
      <c r="Y29" s="11">
        <f t="shared" si="64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7"/>
        <v>2.3750849615876435</v>
      </c>
      <c r="AD29" s="12">
        <f t="shared" si="61"/>
        <v>2.7443910675908154</v>
      </c>
      <c r="AE29" s="12">
        <f t="shared" si="62"/>
        <v>1.8865369423268037</v>
      </c>
      <c r="AF29" s="11">
        <f t="shared" si="48"/>
        <v>-4.4187025312232286E-3</v>
      </c>
      <c r="AG29" s="11">
        <f t="shared" si="65"/>
        <v>2.0078250388817498E-3</v>
      </c>
      <c r="AH29" s="11">
        <f t="shared" si="66"/>
        <v>2.6291273103436374E-2</v>
      </c>
      <c r="AI29" s="1">
        <f t="shared" si="49"/>
        <v>23968.331483815607</v>
      </c>
      <c r="AJ29" s="1">
        <f t="shared" si="50"/>
        <v>3353.3556223353889</v>
      </c>
      <c r="AK29" s="1">
        <f t="shared" si="51"/>
        <v>1076.076169635478</v>
      </c>
      <c r="AL29" s="14">
        <f t="shared" si="28"/>
        <v>8.7931873320071432</v>
      </c>
      <c r="AM29" s="14">
        <f t="shared" si="29"/>
        <v>1.1767282692462604</v>
      </c>
      <c r="AN29" s="14">
        <f t="shared" si="30"/>
        <v>0.48368147245606974</v>
      </c>
      <c r="AO29" s="11">
        <f t="shared" si="52"/>
        <v>2.0621120954280148E-2</v>
      </c>
      <c r="AP29" s="11">
        <f t="shared" si="31"/>
        <v>2.5977173653231045E-2</v>
      </c>
      <c r="AQ29" s="11">
        <f t="shared" si="32"/>
        <v>2.3564574154817608E-2</v>
      </c>
      <c r="AR29" s="1">
        <f t="shared" si="53"/>
        <v>15618.982920650913</v>
      </c>
      <c r="AS29" s="1">
        <f t="shared" si="54"/>
        <v>2462.3553193478451</v>
      </c>
      <c r="AT29" s="1">
        <f t="shared" si="55"/>
        <v>808.99433513658573</v>
      </c>
      <c r="AU29" s="1">
        <f t="shared" si="56"/>
        <v>3123.796584130183</v>
      </c>
      <c r="AV29" s="1">
        <f t="shared" si="57"/>
        <v>492.47106386956904</v>
      </c>
      <c r="AW29" s="1">
        <f t="shared" si="58"/>
        <v>161.79886702731716</v>
      </c>
      <c r="AX29" s="1">
        <f t="shared" si="33"/>
        <v>13482.460513789827</v>
      </c>
      <c r="AY29" s="1">
        <f t="shared" si="4"/>
        <v>1059.1743215529059</v>
      </c>
      <c r="AZ29" s="1">
        <f t="shared" si="5"/>
        <v>346.54823016795763</v>
      </c>
      <c r="BA29" s="1">
        <f t="shared" si="34"/>
        <v>8812.8229477314489</v>
      </c>
      <c r="BB29" s="1">
        <f t="shared" si="35"/>
        <v>12954.172006335704</v>
      </c>
      <c r="BC29" s="1">
        <f t="shared" si="36"/>
        <v>10921.462028073447</v>
      </c>
      <c r="BD29" s="1">
        <f t="shared" si="6"/>
        <v>0</v>
      </c>
      <c r="BE29" s="2">
        <v>0</v>
      </c>
      <c r="BF29" s="2">
        <v>0</v>
      </c>
      <c r="BG29" s="2">
        <v>0</v>
      </c>
      <c r="BH29" s="2">
        <f t="shared" si="7"/>
        <v>0</v>
      </c>
      <c r="BI29" s="2">
        <f t="shared" si="37"/>
        <v>0</v>
      </c>
      <c r="BJ29" s="2">
        <f t="shared" si="8"/>
        <v>0</v>
      </c>
      <c r="BK29" s="2">
        <f t="shared" si="9"/>
        <v>0</v>
      </c>
      <c r="BL29" s="2">
        <f t="shared" si="10"/>
        <v>0</v>
      </c>
      <c r="BM29" s="2">
        <f t="shared" si="11"/>
        <v>0</v>
      </c>
      <c r="BN29" s="2">
        <f t="shared" si="12"/>
        <v>0</v>
      </c>
      <c r="BO29" s="2">
        <f t="shared" si="38"/>
        <v>0</v>
      </c>
      <c r="BP29" s="2">
        <f t="shared" si="39"/>
        <v>0</v>
      </c>
      <c r="BQ29" s="2">
        <f t="shared" si="40"/>
        <v>0</v>
      </c>
      <c r="BR29" s="17">
        <v>0</v>
      </c>
      <c r="BS29" s="12">
        <f>BS$3*temperature!$I139</f>
        <v>-2.5845239434026861</v>
      </c>
      <c r="BT29" s="12">
        <f>BT$3*temperature!$I139</f>
        <v>-2.3887686014603244</v>
      </c>
      <c r="BU29" s="12">
        <f>BU$3*temperature!$I139</f>
        <v>-2.0971331336792729</v>
      </c>
      <c r="BV29" s="12">
        <f t="shared" si="41"/>
        <v>-2.5284235120003693</v>
      </c>
      <c r="BW29" s="12">
        <f t="shared" si="13"/>
        <v>-2.3104626041707119</v>
      </c>
      <c r="BX29" s="12">
        <f t="shared" si="14"/>
        <v>-2.028387211038857</v>
      </c>
      <c r="BY29" s="19">
        <f t="shared" si="42"/>
        <v>2.1706292002254421E-2</v>
      </c>
      <c r="BZ29" s="19">
        <f t="shared" si="15"/>
        <v>3.278090529226714E-2</v>
      </c>
      <c r="CA29" s="19">
        <f t="shared" si="16"/>
        <v>3.2780905292267147E-2</v>
      </c>
      <c r="CB29" s="12">
        <f t="shared" si="43"/>
        <v>2.8050215701158392E-2</v>
      </c>
      <c r="CC29" s="12">
        <f t="shared" si="17"/>
        <v>3.9152998644806161E-2</v>
      </c>
      <c r="CD29" s="12">
        <f t="shared" si="18"/>
        <v>3.4372961320207826E-2</v>
      </c>
      <c r="CE29" s="12">
        <f t="shared" si="44"/>
        <v>-2.5564737277015275</v>
      </c>
      <c r="CF29" s="12">
        <f t="shared" si="19"/>
        <v>-2.349615602815518</v>
      </c>
      <c r="CG29" s="12">
        <f t="shared" si="20"/>
        <v>-2.0627601723590647</v>
      </c>
      <c r="CH29" s="12">
        <f>CH$3*temperature!$I139+CH$4*temperature!$I139^2</f>
        <v>-2.5564737277015279</v>
      </c>
      <c r="CI29" s="12">
        <f>CI$3*temperature!$I139+CI$4*temperature!$I139^2</f>
        <v>-2.3496202959046086</v>
      </c>
      <c r="CJ29" s="12">
        <f>CJ$3*temperature!$I139+CJ$4*temperature!$I139^2</f>
        <v>-2.0627625678531687</v>
      </c>
      <c r="CK29" s="17"/>
      <c r="CL29" s="17"/>
      <c r="CM29" s="17"/>
    </row>
    <row r="30" spans="1:91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45"/>
        <v>5.2636035724735741E-3</v>
      </c>
      <c r="F30" s="11">
        <f t="shared" si="21"/>
        <v>1.5904845060938921E-2</v>
      </c>
      <c r="G30" s="11">
        <f t="shared" si="22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3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46"/>
        <v>3.5377179583490292E-2</v>
      </c>
      <c r="O30" s="11">
        <f t="shared" si="24"/>
        <v>2.5417406123961817E-2</v>
      </c>
      <c r="P30" s="11">
        <f t="shared" si="25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6"/>
        <v>201.70557911853126</v>
      </c>
      <c r="U30" s="1">
        <f t="shared" si="59"/>
        <v>941.66348339372075</v>
      </c>
      <c r="V30" s="1">
        <f t="shared" si="60"/>
        <v>872.71451539045961</v>
      </c>
      <c r="W30" s="11">
        <f t="shared" si="47"/>
        <v>-1.9561938367143039E-3</v>
      </c>
      <c r="X30" s="11">
        <f t="shared" si="63"/>
        <v>2.040129612331798E-3</v>
      </c>
      <c r="Y30" s="11">
        <f t="shared" si="64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7"/>
        <v>2.3409095494429892</v>
      </c>
      <c r="AD30" s="12">
        <f t="shared" si="61"/>
        <v>2.7203543668669528</v>
      </c>
      <c r="AE30" s="12">
        <f t="shared" si="62"/>
        <v>1.9115173214066605</v>
      </c>
      <c r="AF30" s="11">
        <f t="shared" si="48"/>
        <v>-1.4389132472048205E-2</v>
      </c>
      <c r="AG30" s="11">
        <f t="shared" si="65"/>
        <v>-8.7584823488597863E-3</v>
      </c>
      <c r="AH30" s="11">
        <f t="shared" si="66"/>
        <v>1.3241394069414048E-2</v>
      </c>
      <c r="AI30" s="1">
        <f t="shared" si="49"/>
        <v>24695.294919564229</v>
      </c>
      <c r="AJ30" s="1">
        <f t="shared" si="50"/>
        <v>3510.4911239714193</v>
      </c>
      <c r="AK30" s="1">
        <f t="shared" si="51"/>
        <v>1130.2674196992473</v>
      </c>
      <c r="AL30" s="14">
        <f t="shared" si="28"/>
        <v>8.974512711554107</v>
      </c>
      <c r="AM30" s="14">
        <f t="shared" si="29"/>
        <v>1.2072963438391364</v>
      </c>
      <c r="AN30" s="14">
        <f t="shared" si="30"/>
        <v>0.49507922038107216</v>
      </c>
      <c r="AO30" s="11">
        <f t="shared" si="52"/>
        <v>2.0621120954280148E-2</v>
      </c>
      <c r="AP30" s="11">
        <f t="shared" si="31"/>
        <v>2.5977173653231045E-2</v>
      </c>
      <c r="AQ30" s="11">
        <f t="shared" si="32"/>
        <v>2.3564574154817608E-2</v>
      </c>
      <c r="AR30" s="1">
        <f t="shared" si="53"/>
        <v>16104.103440851959</v>
      </c>
      <c r="AS30" s="1">
        <f t="shared" si="54"/>
        <v>2581.9539914058173</v>
      </c>
      <c r="AT30" s="1">
        <f t="shared" si="55"/>
        <v>852.46594137172281</v>
      </c>
      <c r="AU30" s="1">
        <f t="shared" si="56"/>
        <v>3220.8206881703918</v>
      </c>
      <c r="AV30" s="1">
        <f t="shared" si="57"/>
        <v>516.39079828116348</v>
      </c>
      <c r="AW30" s="1">
        <f t="shared" si="58"/>
        <v>170.49318827434456</v>
      </c>
      <c r="AX30" s="1">
        <f t="shared" si="33"/>
        <v>13828.433949861441</v>
      </c>
      <c r="AY30" s="1">
        <f t="shared" si="4"/>
        <v>1093.231630855614</v>
      </c>
      <c r="AZ30" s="1">
        <f t="shared" si="5"/>
        <v>356.49989237713265</v>
      </c>
      <c r="BA30" s="1">
        <f t="shared" si="34"/>
        <v>8882.8156755241689</v>
      </c>
      <c r="BB30" s="1">
        <f t="shared" si="35"/>
        <v>13220.00300777645</v>
      </c>
      <c r="BC30" s="1">
        <f t="shared" si="36"/>
        <v>11241.236587963382</v>
      </c>
      <c r="BD30" s="1">
        <f t="shared" si="6"/>
        <v>0</v>
      </c>
      <c r="BE30" s="2">
        <v>0</v>
      </c>
      <c r="BF30" s="2">
        <v>0</v>
      </c>
      <c r="BG30" s="2">
        <v>0</v>
      </c>
      <c r="BH30" s="2">
        <f t="shared" si="7"/>
        <v>0</v>
      </c>
      <c r="BI30" s="2">
        <f t="shared" si="37"/>
        <v>0</v>
      </c>
      <c r="BJ30" s="2">
        <f t="shared" si="8"/>
        <v>0</v>
      </c>
      <c r="BK30" s="2">
        <f t="shared" si="9"/>
        <v>0</v>
      </c>
      <c r="BL30" s="2">
        <f t="shared" si="10"/>
        <v>0</v>
      </c>
      <c r="BM30" s="2">
        <f t="shared" si="11"/>
        <v>0</v>
      </c>
      <c r="BN30" s="2">
        <f t="shared" si="12"/>
        <v>0</v>
      </c>
      <c r="BO30" s="2">
        <f t="shared" si="38"/>
        <v>0</v>
      </c>
      <c r="BP30" s="2">
        <f t="shared" si="39"/>
        <v>0</v>
      </c>
      <c r="BQ30" s="2">
        <f t="shared" si="40"/>
        <v>0</v>
      </c>
      <c r="BR30" s="17">
        <v>0</v>
      </c>
      <c r="BS30" s="12">
        <f>BS$3*temperature!$I140</f>
        <v>-2.6643638878879652</v>
      </c>
      <c r="BT30" s="12">
        <f>BT$3*temperature!$I140</f>
        <v>-2.4625613604771659</v>
      </c>
      <c r="BU30" s="12">
        <f>BU$3*temperature!$I140</f>
        <v>-2.1619168217540503</v>
      </c>
      <c r="BV30" s="12">
        <f t="shared" si="41"/>
        <v>-2.6047438622362917</v>
      </c>
      <c r="BW30" s="12">
        <f t="shared" si="13"/>
        <v>-2.3793426498471835</v>
      </c>
      <c r="BX30" s="12">
        <f t="shared" si="14"/>
        <v>-2.0888579598377</v>
      </c>
      <c r="BY30" s="19">
        <f t="shared" si="42"/>
        <v>2.2376832955401719E-2</v>
      </c>
      <c r="BZ30" s="19">
        <f t="shared" si="15"/>
        <v>3.3793558189290057E-2</v>
      </c>
      <c r="CA30" s="19">
        <f t="shared" si="16"/>
        <v>3.3793558189290064E-2</v>
      </c>
      <c r="CB30" s="12">
        <f t="shared" si="43"/>
        <v>2.981001282583684E-2</v>
      </c>
      <c r="CC30" s="12">
        <f t="shared" si="17"/>
        <v>4.16093553149912E-2</v>
      </c>
      <c r="CD30" s="12">
        <f t="shared" si="18"/>
        <v>3.652943095817527E-2</v>
      </c>
      <c r="CE30" s="12">
        <f t="shared" si="44"/>
        <v>-2.6345538750621285</v>
      </c>
      <c r="CF30" s="12">
        <f t="shared" si="19"/>
        <v>-2.4209520051621745</v>
      </c>
      <c r="CG30" s="12">
        <f t="shared" si="20"/>
        <v>-2.1253873907958751</v>
      </c>
      <c r="CH30" s="12">
        <f>CH$3*temperature!$I140+CH$4*temperature!$I140^2</f>
        <v>-2.6345538750621285</v>
      </c>
      <c r="CI30" s="12">
        <f>CI$3*temperature!$I140+CI$4*temperature!$I140^2</f>
        <v>-2.4209568381627178</v>
      </c>
      <c r="CJ30" s="12">
        <f>CJ$3*temperature!$I140+CJ$4*temperature!$I140^2</f>
        <v>-2.1253898577050014</v>
      </c>
      <c r="CK30" s="17"/>
      <c r="CL30" s="17"/>
      <c r="CM30" s="17"/>
    </row>
    <row r="31" spans="1:91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45"/>
        <v>5.4244692212248591E-3</v>
      </c>
      <c r="F31" s="11">
        <f t="shared" si="21"/>
        <v>1.6064507173073395E-2</v>
      </c>
      <c r="G31" s="11">
        <f t="shared" si="22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3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46"/>
        <v>2.9085819571173399E-2</v>
      </c>
      <c r="O31" s="11">
        <f t="shared" si="24"/>
        <v>1.272489895011053E-2</v>
      </c>
      <c r="P31" s="11">
        <f t="shared" si="25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6"/>
        <v>199.08113068127511</v>
      </c>
      <c r="U31" s="1">
        <f t="shared" si="59"/>
        <v>947.36627196858285</v>
      </c>
      <c r="V31" s="1">
        <f t="shared" si="60"/>
        <v>874.98272398389327</v>
      </c>
      <c r="W31" s="11">
        <f t="shared" si="47"/>
        <v>-1.3011283320596201E-2</v>
      </c>
      <c r="X31" s="11">
        <f t="shared" si="63"/>
        <v>6.0560791359451915E-3</v>
      </c>
      <c r="Y31" s="11">
        <f t="shared" si="64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7"/>
        <v>2.3139111537652339</v>
      </c>
      <c r="AD31" s="12">
        <f t="shared" si="61"/>
        <v>2.8188005878676665</v>
      </c>
      <c r="AE31" s="12">
        <f t="shared" si="62"/>
        <v>1.9431513150416031</v>
      </c>
      <c r="AF31" s="11">
        <f t="shared" si="48"/>
        <v>-1.1533292981858012E-2</v>
      </c>
      <c r="AG31" s="11">
        <f t="shared" si="65"/>
        <v>3.6188748862926667E-2</v>
      </c>
      <c r="AH31" s="11">
        <f t="shared" si="66"/>
        <v>1.6549153534043626E-2</v>
      </c>
      <c r="AI31" s="1">
        <f t="shared" si="49"/>
        <v>25446.586115778198</v>
      </c>
      <c r="AJ31" s="1">
        <f t="shared" si="50"/>
        <v>3675.8328098554407</v>
      </c>
      <c r="AK31" s="1">
        <f t="shared" si="51"/>
        <v>1187.7338660036671</v>
      </c>
      <c r="AL31" s="14">
        <f t="shared" si="28"/>
        <v>9.1595772236847885</v>
      </c>
      <c r="AM31" s="14">
        <f t="shared" si="29"/>
        <v>1.2386584906139566</v>
      </c>
      <c r="AN31" s="14">
        <f t="shared" si="30"/>
        <v>0.50674555138225119</v>
      </c>
      <c r="AO31" s="11">
        <f t="shared" si="52"/>
        <v>2.0621120954280148E-2</v>
      </c>
      <c r="AP31" s="11">
        <f t="shared" si="31"/>
        <v>2.5977173653231045E-2</v>
      </c>
      <c r="AQ31" s="11">
        <f t="shared" si="32"/>
        <v>2.3564574154817608E-2</v>
      </c>
      <c r="AR31" s="1">
        <f t="shared" si="53"/>
        <v>16606.714721536202</v>
      </c>
      <c r="AS31" s="1">
        <f t="shared" si="54"/>
        <v>2707.8262661865601</v>
      </c>
      <c r="AT31" s="1">
        <f t="shared" si="55"/>
        <v>898.1602512070865</v>
      </c>
      <c r="AU31" s="1">
        <f t="shared" si="56"/>
        <v>3321.3429443072405</v>
      </c>
      <c r="AV31" s="1">
        <f t="shared" si="57"/>
        <v>541.56525323731205</v>
      </c>
      <c r="AW31" s="1">
        <f t="shared" si="58"/>
        <v>179.63205024141732</v>
      </c>
      <c r="AX31" s="1">
        <f t="shared" si="33"/>
        <v>14183.085562019443</v>
      </c>
      <c r="AY31" s="1">
        <f t="shared" si="4"/>
        <v>1128.4003319523842</v>
      </c>
      <c r="AZ31" s="1">
        <f t="shared" si="5"/>
        <v>366.79106280276091</v>
      </c>
      <c r="BA31" s="1">
        <f t="shared" si="34"/>
        <v>8954.7206059395467</v>
      </c>
      <c r="BB31" s="1">
        <f t="shared" si="35"/>
        <v>13493.161071516239</v>
      </c>
      <c r="BC31" s="1">
        <f t="shared" si="36"/>
        <v>11567.238878995622</v>
      </c>
      <c r="BD31" s="1">
        <f t="shared" si="6"/>
        <v>0</v>
      </c>
      <c r="BE31" s="2">
        <v>0</v>
      </c>
      <c r="BF31" s="2">
        <v>0</v>
      </c>
      <c r="BG31" s="2">
        <v>0</v>
      </c>
      <c r="BH31" s="2">
        <f t="shared" si="7"/>
        <v>0</v>
      </c>
      <c r="BI31" s="2">
        <f t="shared" si="37"/>
        <v>0</v>
      </c>
      <c r="BJ31" s="2">
        <f t="shared" si="8"/>
        <v>0</v>
      </c>
      <c r="BK31" s="2">
        <f t="shared" si="9"/>
        <v>0</v>
      </c>
      <c r="BL31" s="2">
        <f t="shared" si="10"/>
        <v>0</v>
      </c>
      <c r="BM31" s="2">
        <f t="shared" si="11"/>
        <v>0</v>
      </c>
      <c r="BN31" s="2">
        <f t="shared" si="12"/>
        <v>0</v>
      </c>
      <c r="BO31" s="2">
        <f t="shared" si="38"/>
        <v>0</v>
      </c>
      <c r="BP31" s="2">
        <f t="shared" si="39"/>
        <v>0</v>
      </c>
      <c r="BQ31" s="2">
        <f t="shared" si="40"/>
        <v>0</v>
      </c>
      <c r="BR31" s="17">
        <v>0</v>
      </c>
      <c r="BS31" s="12">
        <f>BS$3*temperature!$I141</f>
        <v>-2.7458032040859082</v>
      </c>
      <c r="BT31" s="12">
        <f>BT$3*temperature!$I141</f>
        <v>-2.5378323526282083</v>
      </c>
      <c r="BU31" s="12">
        <f>BU$3*temperature!$I141</f>
        <v>-2.2279982712290489</v>
      </c>
      <c r="BV31" s="12">
        <f t="shared" si="41"/>
        <v>-2.6824827681607242</v>
      </c>
      <c r="BW31" s="12">
        <f t="shared" si="13"/>
        <v>-2.4494485423794732</v>
      </c>
      <c r="BX31" s="12">
        <f t="shared" si="14"/>
        <v>-2.1504048966174882</v>
      </c>
      <c r="BY31" s="19">
        <f t="shared" si="42"/>
        <v>2.306080633563248E-2</v>
      </c>
      <c r="BZ31" s="19">
        <f t="shared" si="15"/>
        <v>3.482649677674883E-2</v>
      </c>
      <c r="CA31" s="19">
        <f t="shared" si="16"/>
        <v>3.4826496776748837E-2</v>
      </c>
      <c r="CB31" s="12">
        <f t="shared" si="43"/>
        <v>3.1660217962592135E-2</v>
      </c>
      <c r="CC31" s="12">
        <f t="shared" si="17"/>
        <v>4.4191905124367596E-2</v>
      </c>
      <c r="CD31" s="12">
        <f t="shared" si="18"/>
        <v>3.8796687305780224E-2</v>
      </c>
      <c r="CE31" s="12">
        <f t="shared" si="44"/>
        <v>-2.7141429861233162</v>
      </c>
      <c r="CF31" s="12">
        <f t="shared" si="19"/>
        <v>-2.4936404475038407</v>
      </c>
      <c r="CG31" s="12">
        <f t="shared" si="20"/>
        <v>-2.1892015839232686</v>
      </c>
      <c r="CH31" s="12">
        <f>CH$3*temperature!$I141+CH$4*temperature!$I141^2</f>
        <v>-2.7141429861233162</v>
      </c>
      <c r="CI31" s="12">
        <f>CI$3*temperature!$I141+CI$4*temperature!$I141^2</f>
        <v>-2.4936454229058169</v>
      </c>
      <c r="CJ31" s="12">
        <f>CJ$3*temperature!$I141+CJ$4*temperature!$I141^2</f>
        <v>-2.1892041235183792</v>
      </c>
      <c r="CK31" s="17"/>
      <c r="CL31" s="17"/>
      <c r="CM31" s="17"/>
    </row>
    <row r="32" spans="1:91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45"/>
        <v>5.6829898394004097E-3</v>
      </c>
      <c r="F32" s="11">
        <f t="shared" si="21"/>
        <v>1.659902638740296E-2</v>
      </c>
      <c r="G32" s="11">
        <f t="shared" si="22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3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46"/>
        <v>2.4431689949962587E-2</v>
      </c>
      <c r="O32" s="11">
        <f t="shared" si="24"/>
        <v>2.4840729551819818E-2</v>
      </c>
      <c r="P32" s="11">
        <f t="shared" si="25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6"/>
        <v>195.25370142171693</v>
      </c>
      <c r="U32" s="1">
        <f t="shared" si="59"/>
        <v>932.00882127495822</v>
      </c>
      <c r="V32" s="1">
        <f t="shared" si="60"/>
        <v>880.29203924593799</v>
      </c>
      <c r="W32" s="11">
        <f t="shared" si="47"/>
        <v>-1.9225474792414321E-2</v>
      </c>
      <c r="X32" s="11">
        <f t="shared" si="63"/>
        <v>-1.621067917238872E-2</v>
      </c>
      <c r="Y32" s="11">
        <f t="shared" si="64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7"/>
        <v>2.2895410329228123</v>
      </c>
      <c r="AD32" s="12">
        <f t="shared" si="61"/>
        <v>2.8253717061001042</v>
      </c>
      <c r="AE32" s="12">
        <f t="shared" si="62"/>
        <v>1.9502411781325806</v>
      </c>
      <c r="AF32" s="11">
        <f t="shared" si="48"/>
        <v>-1.0532003704103454E-2</v>
      </c>
      <c r="AG32" s="11">
        <f t="shared" si="65"/>
        <v>2.3311752738808256E-3</v>
      </c>
      <c r="AH32" s="11">
        <f t="shared" si="66"/>
        <v>3.6486417892915846E-3</v>
      </c>
      <c r="AI32" s="1">
        <f t="shared" si="49"/>
        <v>26223.270448507621</v>
      </c>
      <c r="AJ32" s="1">
        <f t="shared" si="50"/>
        <v>3849.8147821072084</v>
      </c>
      <c r="AK32" s="1">
        <f t="shared" si="51"/>
        <v>1248.5925296447178</v>
      </c>
      <c r="AL32" s="14">
        <f t="shared" si="28"/>
        <v>9.3484579735044626</v>
      </c>
      <c r="AM32" s="14">
        <f t="shared" si="29"/>
        <v>1.2708353373216845</v>
      </c>
      <c r="AN32" s="14">
        <f t="shared" si="30"/>
        <v>0.51868679450542221</v>
      </c>
      <c r="AO32" s="11">
        <f t="shared" si="52"/>
        <v>2.0621120954280148E-2</v>
      </c>
      <c r="AP32" s="11">
        <f t="shared" si="31"/>
        <v>2.5977173653231045E-2</v>
      </c>
      <c r="AQ32" s="11">
        <f t="shared" si="32"/>
        <v>2.3564574154817608E-2</v>
      </c>
      <c r="AR32" s="1">
        <f t="shared" si="53"/>
        <v>17128.86655162213</v>
      </c>
      <c r="AS32" s="1">
        <f t="shared" si="54"/>
        <v>2841.1558926250655</v>
      </c>
      <c r="AT32" s="1">
        <f t="shared" si="55"/>
        <v>946.69792193630326</v>
      </c>
      <c r="AU32" s="1">
        <f t="shared" si="56"/>
        <v>3425.7733103244263</v>
      </c>
      <c r="AV32" s="1">
        <f t="shared" si="57"/>
        <v>568.23117852501309</v>
      </c>
      <c r="AW32" s="1">
        <f t="shared" si="58"/>
        <v>189.33958438726066</v>
      </c>
      <c r="AX32" s="1">
        <f t="shared" si="33"/>
        <v>14546.366280651047</v>
      </c>
      <c r="AY32" s="1">
        <f t="shared" si="4"/>
        <v>1164.6294905810041</v>
      </c>
      <c r="AZ32" s="1">
        <f t="shared" si="5"/>
        <v>377.37558834951579</v>
      </c>
      <c r="BA32" s="1">
        <f t="shared" si="34"/>
        <v>9029.4351557850496</v>
      </c>
      <c r="BB32" s="1">
        <f t="shared" si="35"/>
        <v>13778.809804701408</v>
      </c>
      <c r="BC32" s="1">
        <f t="shared" si="36"/>
        <v>11907.472657715849</v>
      </c>
      <c r="BD32" s="1">
        <f t="shared" si="6"/>
        <v>0</v>
      </c>
      <c r="BE32" s="2">
        <v>0</v>
      </c>
      <c r="BF32" s="2">
        <v>0</v>
      </c>
      <c r="BG32" s="2">
        <v>0</v>
      </c>
      <c r="BH32" s="2">
        <f t="shared" si="7"/>
        <v>0</v>
      </c>
      <c r="BI32" s="2">
        <f t="shared" si="37"/>
        <v>0</v>
      </c>
      <c r="BJ32" s="2">
        <f t="shared" si="8"/>
        <v>0</v>
      </c>
      <c r="BK32" s="2">
        <f t="shared" si="9"/>
        <v>0</v>
      </c>
      <c r="BL32" s="2">
        <f t="shared" si="10"/>
        <v>0</v>
      </c>
      <c r="BM32" s="2">
        <f t="shared" si="11"/>
        <v>0</v>
      </c>
      <c r="BN32" s="2">
        <f t="shared" si="12"/>
        <v>0</v>
      </c>
      <c r="BO32" s="2">
        <f t="shared" si="38"/>
        <v>0</v>
      </c>
      <c r="BP32" s="2">
        <f t="shared" si="39"/>
        <v>0</v>
      </c>
      <c r="BQ32" s="2">
        <f t="shared" si="40"/>
        <v>0</v>
      </c>
      <c r="BR32" s="17">
        <v>0</v>
      </c>
      <c r="BS32" s="12">
        <f>BS$3*temperature!$I142</f>
        <v>-2.8289167097914163</v>
      </c>
      <c r="BT32" s="12">
        <f>BT$3*temperature!$I142</f>
        <v>-2.6146507289072933</v>
      </c>
      <c r="BU32" s="12">
        <f>BU$3*temperature!$I142</f>
        <v>-2.295438190722225</v>
      </c>
      <c r="BV32" s="12">
        <f t="shared" si="41"/>
        <v>-2.7617049288814091</v>
      </c>
      <c r="BW32" s="12">
        <f t="shared" si="13"/>
        <v>-2.5208353089147884</v>
      </c>
      <c r="BX32" s="12">
        <f t="shared" si="14"/>
        <v>-2.2130763304750483</v>
      </c>
      <c r="BY32" s="19">
        <f t="shared" si="42"/>
        <v>2.3758840505050779E-2</v>
      </c>
      <c r="BZ32" s="19">
        <f t="shared" si="15"/>
        <v>3.588067000892E-2</v>
      </c>
      <c r="CA32" s="19">
        <f t="shared" si="16"/>
        <v>3.5880670008920007E-2</v>
      </c>
      <c r="CB32" s="12">
        <f t="shared" si="43"/>
        <v>3.3605890455003638E-2</v>
      </c>
      <c r="CC32" s="12">
        <f t="shared" si="17"/>
        <v>4.6907709996252371E-2</v>
      </c>
      <c r="CD32" s="12">
        <f t="shared" si="18"/>
        <v>4.1180930123588269E-2</v>
      </c>
      <c r="CE32" s="12">
        <f t="shared" si="44"/>
        <v>-2.7953108193364127</v>
      </c>
      <c r="CF32" s="12">
        <f t="shared" si="19"/>
        <v>-2.5677430189110408</v>
      </c>
      <c r="CG32" s="12">
        <f t="shared" si="20"/>
        <v>-2.2542572605986364</v>
      </c>
      <c r="CH32" s="12">
        <f>CH$3*temperature!$I142+CH$4*temperature!$I142^2</f>
        <v>-2.7953108193364127</v>
      </c>
      <c r="CI32" s="12">
        <f>CI$3*temperature!$I142+CI$4*temperature!$I142^2</f>
        <v>-2.5677481393162038</v>
      </c>
      <c r="CJ32" s="12">
        <f>CJ$3*temperature!$I142+CJ$4*temperature!$I142^2</f>
        <v>-2.2542598742077447</v>
      </c>
      <c r="CK32" s="17"/>
      <c r="CL32" s="17"/>
      <c r="CM32" s="17"/>
    </row>
    <row r="33" spans="1:91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45"/>
        <v>5.6025935173917851E-3</v>
      </c>
      <c r="F33" s="11">
        <f t="shared" si="21"/>
        <v>1.7099851299727353E-2</v>
      </c>
      <c r="G33" s="11">
        <f t="shared" si="22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3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46"/>
        <v>2.4970831509726343E-2</v>
      </c>
      <c r="O33" s="11">
        <f t="shared" si="24"/>
        <v>2.3738205977081428E-2</v>
      </c>
      <c r="P33" s="11">
        <f t="shared" si="25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6"/>
        <v>195.30292964894775</v>
      </c>
      <c r="U33" s="1">
        <f t="shared" si="59"/>
        <v>932.08276797894018</v>
      </c>
      <c r="V33" s="1">
        <f t="shared" si="60"/>
        <v>880.90253472291624</v>
      </c>
      <c r="W33" s="11">
        <f t="shared" si="47"/>
        <v>2.521244251574295E-4</v>
      </c>
      <c r="X33" s="11">
        <f t="shared" si="63"/>
        <v>7.9341206106642304E-5</v>
      </c>
      <c r="Y33" s="11">
        <f t="shared" si="64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7"/>
        <v>2.2887742285086174</v>
      </c>
      <c r="AD33" s="12">
        <f t="shared" si="61"/>
        <v>2.8495451502593916</v>
      </c>
      <c r="AE33" s="12">
        <f t="shared" si="62"/>
        <v>1.9390383149350143</v>
      </c>
      <c r="AF33" s="11">
        <f t="shared" si="48"/>
        <v>-3.3491621384740267E-4</v>
      </c>
      <c r="AG33" s="11">
        <f t="shared" si="65"/>
        <v>8.5558456280623307E-3</v>
      </c>
      <c r="AH33" s="11">
        <f t="shared" si="66"/>
        <v>-5.7443475828427015E-3</v>
      </c>
      <c r="AI33" s="1">
        <f t="shared" si="49"/>
        <v>27026.716713981288</v>
      </c>
      <c r="AJ33" s="1">
        <f t="shared" si="50"/>
        <v>4033.0644824215005</v>
      </c>
      <c r="AK33" s="1">
        <f t="shared" si="51"/>
        <v>1313.0728610675067</v>
      </c>
      <c r="AL33" s="14">
        <f t="shared" si="28"/>
        <v>9.5412336561121034</v>
      </c>
      <c r="AM33" s="14">
        <f t="shared" si="29"/>
        <v>1.3038480475639525</v>
      </c>
      <c r="AN33" s="14">
        <f t="shared" si="30"/>
        <v>0.53090942793766982</v>
      </c>
      <c r="AO33" s="11">
        <f t="shared" si="52"/>
        <v>2.0621120954280148E-2</v>
      </c>
      <c r="AP33" s="11">
        <f t="shared" si="31"/>
        <v>2.5977173653231045E-2</v>
      </c>
      <c r="AQ33" s="11">
        <f t="shared" si="32"/>
        <v>2.3564574154817608E-2</v>
      </c>
      <c r="AR33" s="1">
        <f t="shared" si="53"/>
        <v>17666.70561109337</v>
      </c>
      <c r="AS33" s="1">
        <f t="shared" si="54"/>
        <v>2982.3780962531046</v>
      </c>
      <c r="AT33" s="1">
        <f t="shared" si="55"/>
        <v>997.71591982171071</v>
      </c>
      <c r="AU33" s="1">
        <f t="shared" si="56"/>
        <v>3533.3411222186742</v>
      </c>
      <c r="AV33" s="1">
        <f t="shared" si="57"/>
        <v>596.47561925062098</v>
      </c>
      <c r="AW33" s="1">
        <f t="shared" si="58"/>
        <v>199.54318396434215</v>
      </c>
      <c r="AX33" s="1">
        <f t="shared" si="33"/>
        <v>14919.527889566187</v>
      </c>
      <c r="AY33" s="1">
        <f t="shared" si="4"/>
        <v>1201.9650215488925</v>
      </c>
      <c r="AZ33" s="1">
        <f t="shared" si="5"/>
        <v>388.31665226311657</v>
      </c>
      <c r="BA33" s="1">
        <f t="shared" si="34"/>
        <v>9104.0184256511711</v>
      </c>
      <c r="BB33" s="1">
        <f t="shared" si="35"/>
        <v>14077.061598343145</v>
      </c>
      <c r="BC33" s="1">
        <f t="shared" si="36"/>
        <v>12254.336884598775</v>
      </c>
      <c r="BD33" s="1">
        <f t="shared" si="6"/>
        <v>0</v>
      </c>
      <c r="BE33" s="2">
        <v>0</v>
      </c>
      <c r="BF33" s="2">
        <v>0</v>
      </c>
      <c r="BG33" s="2">
        <v>0</v>
      </c>
      <c r="BH33" s="2">
        <f t="shared" si="7"/>
        <v>0</v>
      </c>
      <c r="BI33" s="2">
        <f t="shared" si="37"/>
        <v>0</v>
      </c>
      <c r="BJ33" s="2">
        <f t="shared" si="8"/>
        <v>0</v>
      </c>
      <c r="BK33" s="2">
        <f t="shared" si="9"/>
        <v>0</v>
      </c>
      <c r="BL33" s="2">
        <f t="shared" si="10"/>
        <v>0</v>
      </c>
      <c r="BM33" s="2">
        <f t="shared" si="11"/>
        <v>0</v>
      </c>
      <c r="BN33" s="2">
        <f t="shared" si="12"/>
        <v>0</v>
      </c>
      <c r="BO33" s="2">
        <f t="shared" si="38"/>
        <v>0</v>
      </c>
      <c r="BP33" s="2">
        <f t="shared" si="39"/>
        <v>0</v>
      </c>
      <c r="BQ33" s="2">
        <f t="shared" si="40"/>
        <v>0</v>
      </c>
      <c r="BR33" s="17">
        <v>0</v>
      </c>
      <c r="BS33" s="12">
        <f>BS$3*temperature!$I143</f>
        <v>-2.9137809286818426</v>
      </c>
      <c r="BT33" s="12">
        <f>BT$3*temperature!$I143</f>
        <v>-2.6930872169848663</v>
      </c>
      <c r="BU33" s="12">
        <f>BU$3*temperature!$I143</f>
        <v>-2.3642986730378239</v>
      </c>
      <c r="BV33" s="12">
        <f t="shared" si="41"/>
        <v>-2.8424761109656846</v>
      </c>
      <c r="BW33" s="12">
        <f t="shared" si="13"/>
        <v>-2.5935586621547664</v>
      </c>
      <c r="BX33" s="12">
        <f t="shared" si="14"/>
        <v>-2.2769211723649594</v>
      </c>
      <c r="BY33" s="19">
        <f t="shared" si="42"/>
        <v>2.4471578152725115E-2</v>
      </c>
      <c r="BZ33" s="19">
        <f t="shared" si="15"/>
        <v>3.6957048476703398E-2</v>
      </c>
      <c r="CA33" s="19">
        <f t="shared" si="16"/>
        <v>3.6957048476703398E-2</v>
      </c>
      <c r="CB33" s="12">
        <f t="shared" si="43"/>
        <v>3.5652408858078841E-2</v>
      </c>
      <c r="CC33" s="12">
        <f t="shared" si="17"/>
        <v>4.9764277415049976E-2</v>
      </c>
      <c r="CD33" s="12">
        <f t="shared" si="18"/>
        <v>4.3688750336432186E-2</v>
      </c>
      <c r="CE33" s="12">
        <f t="shared" si="44"/>
        <v>-2.8781285198237634</v>
      </c>
      <c r="CF33" s="12">
        <f t="shared" si="19"/>
        <v>-2.6433229395698166</v>
      </c>
      <c r="CG33" s="12">
        <f t="shared" si="20"/>
        <v>-2.3206099227013914</v>
      </c>
      <c r="CH33" s="12">
        <f>CH$3*temperature!$I143+CH$4*temperature!$I143^2</f>
        <v>-2.8781285198237638</v>
      </c>
      <c r="CI33" s="12">
        <f>CI$3*temperature!$I143+CI$4*temperature!$I143^2</f>
        <v>-2.6433282076930857</v>
      </c>
      <c r="CJ33" s="12">
        <f>CJ$3*temperature!$I143+CJ$4*temperature!$I143^2</f>
        <v>-2.3206126117102746</v>
      </c>
      <c r="CK33" s="17"/>
      <c r="CL33" s="17"/>
      <c r="CM33" s="17"/>
    </row>
    <row r="34" spans="1:91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45"/>
        <v>5.8100825047127103E-3</v>
      </c>
      <c r="F34" s="11">
        <f t="shared" si="21"/>
        <v>1.6909754969087532E-2</v>
      </c>
      <c r="G34" s="11">
        <f t="shared" si="22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3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46"/>
        <v>4.0269213754335009E-2</v>
      </c>
      <c r="O34" s="11">
        <f t="shared" si="24"/>
        <v>1.6026457708014696E-2</v>
      </c>
      <c r="P34" s="11">
        <f t="shared" si="25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6"/>
        <v>192.35179252239072</v>
      </c>
      <c r="U34" s="1">
        <f t="shared" si="59"/>
        <v>930.71902837306368</v>
      </c>
      <c r="V34" s="1">
        <f t="shared" si="60"/>
        <v>854.64270394924336</v>
      </c>
      <c r="W34" s="11">
        <f t="shared" si="47"/>
        <v>-1.51105625085175E-2</v>
      </c>
      <c r="X34" s="11">
        <f t="shared" si="63"/>
        <v>-1.4631099862875141E-3</v>
      </c>
      <c r="Y34" s="11">
        <f t="shared" si="64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7"/>
        <v>2.293792180198313</v>
      </c>
      <c r="AD34" s="12">
        <f t="shared" si="61"/>
        <v>2.8876122898394789</v>
      </c>
      <c r="AE34" s="12">
        <f t="shared" si="62"/>
        <v>1.9885137845060206</v>
      </c>
      <c r="AF34" s="11">
        <f t="shared" si="48"/>
        <v>2.1924188184192506E-3</v>
      </c>
      <c r="AG34" s="11">
        <f t="shared" si="65"/>
        <v>1.3359023132734738E-2</v>
      </c>
      <c r="AH34" s="11">
        <f t="shared" si="66"/>
        <v>2.5515467739823494E-2</v>
      </c>
      <c r="AI34" s="1">
        <f t="shared" si="49"/>
        <v>27857.386164801832</v>
      </c>
      <c r="AJ34" s="1">
        <f t="shared" si="50"/>
        <v>4226.2336534299711</v>
      </c>
      <c r="AK34" s="1">
        <f t="shared" si="51"/>
        <v>1381.3087589250983</v>
      </c>
      <c r="AL34" s="14">
        <f t="shared" si="28"/>
        <v>9.737984589387839</v>
      </c>
      <c r="AM34" s="14">
        <f t="shared" si="29"/>
        <v>1.3377183347129475</v>
      </c>
      <c r="AN34" s="14">
        <f t="shared" si="30"/>
        <v>0.54342008252179885</v>
      </c>
      <c r="AO34" s="11">
        <f t="shared" si="52"/>
        <v>2.0621120954280148E-2</v>
      </c>
      <c r="AP34" s="11">
        <f t="shared" si="31"/>
        <v>2.5977173653231045E-2</v>
      </c>
      <c r="AQ34" s="11">
        <f t="shared" si="32"/>
        <v>2.3564574154817608E-2</v>
      </c>
      <c r="AR34" s="1">
        <f t="shared" si="53"/>
        <v>18224.781346912463</v>
      </c>
      <c r="AS34" s="1">
        <f t="shared" si="54"/>
        <v>3130.3290962038368</v>
      </c>
      <c r="AT34" s="1">
        <f t="shared" si="55"/>
        <v>1051.2386818989658</v>
      </c>
      <c r="AU34" s="1">
        <f t="shared" si="56"/>
        <v>3644.9562693824928</v>
      </c>
      <c r="AV34" s="1">
        <f t="shared" si="57"/>
        <v>626.06581924076738</v>
      </c>
      <c r="AW34" s="1">
        <f t="shared" si="58"/>
        <v>210.24773637979317</v>
      </c>
      <c r="AX34" s="1">
        <f t="shared" si="33"/>
        <v>15301.917288624121</v>
      </c>
      <c r="AY34" s="1">
        <f t="shared" si="4"/>
        <v>1240.614100417941</v>
      </c>
      <c r="AZ34" s="1">
        <f t="shared" si="5"/>
        <v>399.62895765129014</v>
      </c>
      <c r="BA34" s="1">
        <f t="shared" si="34"/>
        <v>9181.026468661581</v>
      </c>
      <c r="BB34" s="1">
        <f t="shared" si="35"/>
        <v>14378.986426043739</v>
      </c>
      <c r="BC34" s="1">
        <f t="shared" si="36"/>
        <v>12606.661424003931</v>
      </c>
      <c r="BD34" s="1">
        <f t="shared" si="6"/>
        <v>0</v>
      </c>
      <c r="BE34" s="2">
        <v>0</v>
      </c>
      <c r="BF34" s="2">
        <v>0</v>
      </c>
      <c r="BG34" s="2">
        <v>0</v>
      </c>
      <c r="BH34" s="2">
        <f t="shared" si="7"/>
        <v>0</v>
      </c>
      <c r="BI34" s="2">
        <f t="shared" si="37"/>
        <v>0</v>
      </c>
      <c r="BJ34" s="2">
        <f t="shared" si="8"/>
        <v>0</v>
      </c>
      <c r="BK34" s="2">
        <f t="shared" si="9"/>
        <v>0</v>
      </c>
      <c r="BL34" s="2">
        <f t="shared" si="10"/>
        <v>0</v>
      </c>
      <c r="BM34" s="2">
        <f t="shared" si="11"/>
        <v>0</v>
      </c>
      <c r="BN34" s="2">
        <f t="shared" si="12"/>
        <v>0</v>
      </c>
      <c r="BO34" s="2">
        <f t="shared" si="38"/>
        <v>0</v>
      </c>
      <c r="BP34" s="2">
        <f t="shared" si="39"/>
        <v>0</v>
      </c>
      <c r="BQ34" s="2">
        <f t="shared" si="40"/>
        <v>0</v>
      </c>
      <c r="BR34" s="17">
        <v>0</v>
      </c>
      <c r="BS34" s="12">
        <f>BS$3*temperature!$I144</f>
        <v>-3.0004344124495161</v>
      </c>
      <c r="BT34" s="12">
        <f>BT$3*temperature!$I144</f>
        <v>-2.7731774485958947</v>
      </c>
      <c r="BU34" s="12">
        <f>BU$3*temperature!$I144</f>
        <v>-2.4346109997708765</v>
      </c>
      <c r="BV34" s="12">
        <f t="shared" si="41"/>
        <v>-2.9248254363685389</v>
      </c>
      <c r="BW34" s="12">
        <f t="shared" si="13"/>
        <v>-2.667641071636361</v>
      </c>
      <c r="BX34" s="12">
        <f t="shared" si="14"/>
        <v>-2.3419591486058025</v>
      </c>
      <c r="BY34" s="19">
        <f t="shared" si="42"/>
        <v>2.5199343057544444E-2</v>
      </c>
      <c r="BZ34" s="19">
        <f t="shared" si="15"/>
        <v>3.8056121151918511E-2</v>
      </c>
      <c r="CA34" s="19">
        <f t="shared" si="16"/>
        <v>3.8056121151918518E-2</v>
      </c>
      <c r="CB34" s="12">
        <f t="shared" si="43"/>
        <v>3.7804488040488575E-2</v>
      </c>
      <c r="CC34" s="12">
        <f t="shared" si="17"/>
        <v>5.2768188479766817E-2</v>
      </c>
      <c r="CD34" s="12">
        <f t="shared" si="18"/>
        <v>4.6325925582536974E-2</v>
      </c>
      <c r="CE34" s="12">
        <f t="shared" si="44"/>
        <v>-2.9626299244090273</v>
      </c>
      <c r="CF34" s="12">
        <f t="shared" si="19"/>
        <v>-2.7204092601161278</v>
      </c>
      <c r="CG34" s="12">
        <f t="shared" si="20"/>
        <v>-2.3882850741883392</v>
      </c>
      <c r="CH34" s="12">
        <f>CH$3*temperature!$I144+CH$4*temperature!$I144^2</f>
        <v>-2.9626299244090277</v>
      </c>
      <c r="CI34" s="12">
        <f>CI$3*temperature!$I144+CI$4*temperature!$I144^2</f>
        <v>-2.7204146787180634</v>
      </c>
      <c r="CJ34" s="12">
        <f>CJ$3*temperature!$I144+CJ$4*temperature!$I144^2</f>
        <v>-2.3882878400060696</v>
      </c>
      <c r="CK34" s="17"/>
      <c r="CL34" s="17"/>
      <c r="CM34" s="17"/>
    </row>
    <row r="35" spans="1:91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45"/>
        <v>6.1326994822132885E-3</v>
      </c>
      <c r="F35" s="11">
        <f t="shared" si="21"/>
        <v>1.6217519828473526E-2</v>
      </c>
      <c r="G35" s="11">
        <f t="shared" si="22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3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46"/>
        <v>3.2799220449000632E-2</v>
      </c>
      <c r="O35" s="11">
        <f t="shared" si="24"/>
        <v>-6.5636363100640693E-5</v>
      </c>
      <c r="P35" s="11">
        <f t="shared" si="25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6"/>
        <v>187.91117978496482</v>
      </c>
      <c r="U35" s="1">
        <f t="shared" si="59"/>
        <v>927.55947584821479</v>
      </c>
      <c r="V35" s="1">
        <f t="shared" si="60"/>
        <v>838.68873584744733</v>
      </c>
      <c r="W35" s="11">
        <f t="shared" si="47"/>
        <v>-2.3085892152052589E-2</v>
      </c>
      <c r="X35" s="11">
        <f t="shared" si="63"/>
        <v>-3.394743664338673E-3</v>
      </c>
      <c r="Y35" s="11">
        <f t="shared" si="64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7"/>
        <v>2.3093853587707547</v>
      </c>
      <c r="AD35" s="12">
        <f t="shared" si="61"/>
        <v>2.8609420451927874</v>
      </c>
      <c r="AE35" s="12">
        <f t="shared" si="62"/>
        <v>1.9721805144674187</v>
      </c>
      <c r="AF35" s="11">
        <f t="shared" si="48"/>
        <v>6.7979909893551849E-3</v>
      </c>
      <c r="AG35" s="11">
        <f t="shared" si="65"/>
        <v>-9.2360891870889583E-3</v>
      </c>
      <c r="AH35" s="11">
        <f t="shared" si="66"/>
        <v>-8.2138078025238981E-3</v>
      </c>
      <c r="AI35" s="1">
        <f t="shared" si="49"/>
        <v>28716.603817704141</v>
      </c>
      <c r="AJ35" s="1">
        <f t="shared" si="50"/>
        <v>4429.6761073277412</v>
      </c>
      <c r="AK35" s="1">
        <f t="shared" si="51"/>
        <v>1453.4256194123818</v>
      </c>
      <c r="AL35" s="14">
        <f t="shared" si="28"/>
        <v>9.938792747456521</v>
      </c>
      <c r="AM35" s="14">
        <f t="shared" si="29"/>
        <v>1.3724684761928969</v>
      </c>
      <c r="AN35" s="14">
        <f t="shared" si="30"/>
        <v>0.55622554535360091</v>
      </c>
      <c r="AO35" s="11">
        <f t="shared" si="52"/>
        <v>2.0621120954280148E-2</v>
      </c>
      <c r="AP35" s="11">
        <f t="shared" si="31"/>
        <v>2.5977173653231045E-2</v>
      </c>
      <c r="AQ35" s="11">
        <f t="shared" si="32"/>
        <v>2.3564574154817608E-2</v>
      </c>
      <c r="AR35" s="1">
        <f t="shared" si="53"/>
        <v>18805.705535227633</v>
      </c>
      <c r="AS35" s="1">
        <f t="shared" si="54"/>
        <v>3283.9817317822931</v>
      </c>
      <c r="AT35" s="1">
        <f t="shared" si="55"/>
        <v>1107.2037703407129</v>
      </c>
      <c r="AU35" s="1">
        <f t="shared" si="56"/>
        <v>3761.141107045527</v>
      </c>
      <c r="AV35" s="1">
        <f t="shared" si="57"/>
        <v>656.79634635645868</v>
      </c>
      <c r="AW35" s="1">
        <f t="shared" si="58"/>
        <v>221.44075406814261</v>
      </c>
      <c r="AX35" s="1">
        <f t="shared" si="33"/>
        <v>15693.43060257555</v>
      </c>
      <c r="AY35" s="1">
        <f t="shared" si="4"/>
        <v>1280.7393981202749</v>
      </c>
      <c r="AZ35" s="1">
        <f t="shared" si="5"/>
        <v>411.33433628859729</v>
      </c>
      <c r="BA35" s="1">
        <f t="shared" si="34"/>
        <v>9261.5504264746851</v>
      </c>
      <c r="BB35" s="1">
        <f t="shared" si="35"/>
        <v>14677.473106284231</v>
      </c>
      <c r="BC35" s="1">
        <f t="shared" si="36"/>
        <v>12962.126080898199</v>
      </c>
      <c r="BD35" s="1">
        <f t="shared" si="6"/>
        <v>0</v>
      </c>
      <c r="BE35" s="2">
        <v>0</v>
      </c>
      <c r="BF35" s="2">
        <v>0</v>
      </c>
      <c r="BG35" s="2">
        <v>0</v>
      </c>
      <c r="BH35" s="2">
        <f t="shared" si="7"/>
        <v>0</v>
      </c>
      <c r="BI35" s="2">
        <f t="shared" si="37"/>
        <v>0</v>
      </c>
      <c r="BJ35" s="2">
        <f t="shared" si="8"/>
        <v>0</v>
      </c>
      <c r="BK35" s="2">
        <f t="shared" si="9"/>
        <v>0</v>
      </c>
      <c r="BL35" s="2">
        <f t="shared" si="10"/>
        <v>0</v>
      </c>
      <c r="BM35" s="2">
        <f t="shared" si="11"/>
        <v>0</v>
      </c>
      <c r="BN35" s="2">
        <f t="shared" si="12"/>
        <v>0</v>
      </c>
      <c r="BO35" s="2">
        <f t="shared" si="38"/>
        <v>0</v>
      </c>
      <c r="BP35" s="2">
        <f t="shared" si="39"/>
        <v>0</v>
      </c>
      <c r="BQ35" s="2">
        <f t="shared" si="40"/>
        <v>0</v>
      </c>
      <c r="BR35" s="17">
        <v>0</v>
      </c>
      <c r="BS35" s="12">
        <f>BS$3*temperature!$I145</f>
        <v>-3.0889953441578215</v>
      </c>
      <c r="BT35" s="12">
        <f>BT$3*temperature!$I145</f>
        <v>-2.855030655458568</v>
      </c>
      <c r="BU35" s="12">
        <f>BU$3*temperature!$I145</f>
        <v>-2.5064710669639387</v>
      </c>
      <c r="BV35" s="12">
        <f t="shared" si="41"/>
        <v>-3.0088571432089304</v>
      </c>
      <c r="BW35" s="12">
        <f t="shared" si="13"/>
        <v>-2.7431723044719996</v>
      </c>
      <c r="BX35" s="12">
        <f t="shared" si="14"/>
        <v>-2.4082690669923834</v>
      </c>
      <c r="BY35" s="19">
        <f t="shared" si="42"/>
        <v>2.5943127787633392E-2</v>
      </c>
      <c r="BZ35" s="19">
        <f t="shared" si="15"/>
        <v>3.9179387013833021E-2</v>
      </c>
      <c r="CA35" s="19">
        <f t="shared" si="16"/>
        <v>3.9179387013833028E-2</v>
      </c>
      <c r="CB35" s="12">
        <f t="shared" si="43"/>
        <v>4.0069100474445479E-2</v>
      </c>
      <c r="CC35" s="12">
        <f t="shared" si="17"/>
        <v>5.59291754932843E-2</v>
      </c>
      <c r="CD35" s="12">
        <f t="shared" si="18"/>
        <v>4.9100999985777577E-2</v>
      </c>
      <c r="CE35" s="12">
        <f t="shared" si="44"/>
        <v>-3.0489262436833759</v>
      </c>
      <c r="CF35" s="12">
        <f t="shared" si="19"/>
        <v>-2.7991014799652838</v>
      </c>
      <c r="CG35" s="12">
        <f t="shared" si="20"/>
        <v>-2.4573700669781608</v>
      </c>
      <c r="CH35" s="12">
        <f>CH$3*temperature!$I145+CH$4*temperature!$I145^2</f>
        <v>-3.0489262436833759</v>
      </c>
      <c r="CI35" s="12">
        <f>CI$3*temperature!$I145+CI$4*temperature!$I145^2</f>
        <v>-2.7991070519887837</v>
      </c>
      <c r="CJ35" s="12">
        <f>CJ$3*temperature!$I145+CJ$4*temperature!$I145^2</f>
        <v>-2.4573729111068827</v>
      </c>
      <c r="CK35" s="17"/>
      <c r="CL35" s="17"/>
      <c r="CM35" s="17"/>
    </row>
    <row r="36" spans="1:91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45"/>
        <v>6.7135178745578727E-3</v>
      </c>
      <c r="F36" s="11">
        <f t="shared" si="21"/>
        <v>1.6330021206645062E-2</v>
      </c>
      <c r="G36" s="11">
        <f t="shared" si="22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3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46"/>
        <v>2.8508342132963049E-2</v>
      </c>
      <c r="O36" s="11">
        <f t="shared" si="24"/>
        <v>3.6321432166639411E-3</v>
      </c>
      <c r="P36" s="11">
        <f t="shared" si="25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6"/>
        <v>180.71486919793657</v>
      </c>
      <c r="U36" s="1">
        <f t="shared" si="59"/>
        <v>931.01927467261214</v>
      </c>
      <c r="V36" s="1">
        <f t="shared" si="60"/>
        <v>844.47815420020129</v>
      </c>
      <c r="W36" s="11">
        <f t="shared" si="47"/>
        <v>-3.8296340831148634E-2</v>
      </c>
      <c r="X36" s="11">
        <f t="shared" si="63"/>
        <v>3.7300021340771483E-3</v>
      </c>
      <c r="Y36" s="11">
        <f t="shared" si="64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7"/>
        <v>2.2835509596639398</v>
      </c>
      <c r="AD36" s="12">
        <f t="shared" si="61"/>
        <v>2.7475569888912075</v>
      </c>
      <c r="AE36" s="12">
        <f t="shared" si="62"/>
        <v>1.9497480298762651</v>
      </c>
      <c r="AF36" s="11">
        <f t="shared" si="48"/>
        <v>-1.1186699096666142E-2</v>
      </c>
      <c r="AG36" s="11">
        <f t="shared" si="65"/>
        <v>-3.9632070314776113E-2</v>
      </c>
      <c r="AH36" s="11">
        <f t="shared" si="66"/>
        <v>-1.137445808159776E-2</v>
      </c>
      <c r="AI36" s="1">
        <f t="shared" si="49"/>
        <v>29606.084542979253</v>
      </c>
      <c r="AJ36" s="1">
        <f t="shared" si="50"/>
        <v>4643.5048429514254</v>
      </c>
      <c r="AK36" s="1">
        <f t="shared" si="51"/>
        <v>1529.5238115392863</v>
      </c>
      <c r="AL36" s="14">
        <f t="shared" si="28"/>
        <v>10.143741794841343</v>
      </c>
      <c r="AM36" s="14">
        <f t="shared" si="29"/>
        <v>1.4081213281325451</v>
      </c>
      <c r="AN36" s="14">
        <f t="shared" si="30"/>
        <v>0.56933276346388972</v>
      </c>
      <c r="AO36" s="11">
        <f t="shared" si="52"/>
        <v>2.0621120954280148E-2</v>
      </c>
      <c r="AP36" s="11">
        <f t="shared" si="31"/>
        <v>2.5977173653231045E-2</v>
      </c>
      <c r="AQ36" s="11">
        <f t="shared" si="32"/>
        <v>2.3564574154817608E-2</v>
      </c>
      <c r="AR36" s="1">
        <f t="shared" si="53"/>
        <v>19414.601595393222</v>
      </c>
      <c r="AS36" s="1">
        <f t="shared" si="54"/>
        <v>3445.5695493833528</v>
      </c>
      <c r="AT36" s="1">
        <f t="shared" si="55"/>
        <v>1165.5922721539505</v>
      </c>
      <c r="AU36" s="1">
        <f t="shared" si="56"/>
        <v>3882.9203190786448</v>
      </c>
      <c r="AV36" s="1">
        <f t="shared" si="57"/>
        <v>689.11390987667062</v>
      </c>
      <c r="AW36" s="1">
        <f t="shared" si="58"/>
        <v>233.11845443079011</v>
      </c>
      <c r="AX36" s="1">
        <f t="shared" si="33"/>
        <v>16093.512525674098</v>
      </c>
      <c r="AY36" s="1">
        <f t="shared" si="4"/>
        <v>1322.1669691918191</v>
      </c>
      <c r="AZ36" s="1">
        <f t="shared" si="5"/>
        <v>423.44801748664457</v>
      </c>
      <c r="BA36" s="1">
        <f t="shared" si="34"/>
        <v>9348.0232244314229</v>
      </c>
      <c r="BB36" s="1">
        <f t="shared" si="35"/>
        <v>14983.52509894968</v>
      </c>
      <c r="BC36" s="1">
        <f t="shared" si="36"/>
        <v>13319.234216581222</v>
      </c>
      <c r="BD36" s="1">
        <f t="shared" si="6"/>
        <v>0</v>
      </c>
      <c r="BE36" s="2">
        <v>0</v>
      </c>
      <c r="BF36" s="2">
        <v>0</v>
      </c>
      <c r="BG36" s="2">
        <v>0</v>
      </c>
      <c r="BH36" s="2">
        <f t="shared" si="7"/>
        <v>0</v>
      </c>
      <c r="BI36" s="2">
        <f t="shared" si="37"/>
        <v>0</v>
      </c>
      <c r="BJ36" s="2">
        <f t="shared" si="8"/>
        <v>0</v>
      </c>
      <c r="BK36" s="2">
        <f t="shared" si="9"/>
        <v>0</v>
      </c>
      <c r="BL36" s="2">
        <f t="shared" si="10"/>
        <v>0</v>
      </c>
      <c r="BM36" s="2">
        <f t="shared" si="11"/>
        <v>0</v>
      </c>
      <c r="BN36" s="2">
        <f t="shared" si="12"/>
        <v>0</v>
      </c>
      <c r="BO36" s="2">
        <f t="shared" si="38"/>
        <v>0</v>
      </c>
      <c r="BP36" s="2">
        <f t="shared" si="39"/>
        <v>0</v>
      </c>
      <c r="BQ36" s="2">
        <f t="shared" si="40"/>
        <v>0</v>
      </c>
      <c r="BR36" s="17">
        <v>0</v>
      </c>
      <c r="BS36" s="12">
        <f>BS$3*temperature!$I146</f>
        <v>-3.1794512426773793</v>
      </c>
      <c r="BT36" s="12">
        <f>BT$3*temperature!$I146</f>
        <v>-2.9386353017811406</v>
      </c>
      <c r="BU36" s="12">
        <f>BU$3*temperature!$I146</f>
        <v>-2.5798687471852118</v>
      </c>
      <c r="BV36" s="12">
        <f t="shared" si="41"/>
        <v>-3.0945509045377686</v>
      </c>
      <c r="BW36" s="12">
        <f t="shared" si="13"/>
        <v>-2.820129873532812</v>
      </c>
      <c r="BX36" s="12">
        <f t="shared" si="14"/>
        <v>-2.4758311857619359</v>
      </c>
      <c r="BY36" s="19">
        <f t="shared" si="42"/>
        <v>2.6702827519417188E-2</v>
      </c>
      <c r="BZ36" s="19">
        <f t="shared" si="15"/>
        <v>4.0326687757579534E-2</v>
      </c>
      <c r="CA36" s="19">
        <f t="shared" si="16"/>
        <v>4.0326687757579527E-2</v>
      </c>
      <c r="CB36" s="12">
        <f t="shared" si="43"/>
        <v>4.2450169069805352E-2</v>
      </c>
      <c r="CC36" s="12">
        <f t="shared" si="17"/>
        <v>5.9252714124164281E-2</v>
      </c>
      <c r="CD36" s="12">
        <f t="shared" si="18"/>
        <v>5.2018780711637957E-2</v>
      </c>
      <c r="CE36" s="12">
        <f t="shared" si="44"/>
        <v>-3.137001073607574</v>
      </c>
      <c r="CF36" s="12">
        <f t="shared" si="19"/>
        <v>-2.8793825876569761</v>
      </c>
      <c r="CG36" s="12">
        <f t="shared" si="20"/>
        <v>-2.5278499664735739</v>
      </c>
      <c r="CH36" s="12">
        <f>CH$3*temperature!$I146+CH$4*temperature!$I146^2</f>
        <v>-3.137001073607574</v>
      </c>
      <c r="CI36" s="12">
        <f>CI$3*temperature!$I146+CI$4*temperature!$I146^2</f>
        <v>-2.8793883159992615</v>
      </c>
      <c r="CJ36" s="12">
        <f>CJ$3*temperature!$I146+CJ$4*temperature!$I146^2</f>
        <v>-2.5278528903921167</v>
      </c>
      <c r="CK36" s="17"/>
      <c r="CL36" s="17"/>
      <c r="CM36" s="17"/>
    </row>
    <row r="37" spans="1:91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45"/>
        <v>6.4419132733040119E-3</v>
      </c>
      <c r="F37" s="11">
        <f t="shared" si="21"/>
        <v>1.4658561960459116E-2</v>
      </c>
      <c r="G37" s="11">
        <f t="shared" si="22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3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46"/>
        <v>7.4530906226657478E-3</v>
      </c>
      <c r="O37" s="11">
        <f t="shared" si="24"/>
        <v>2.0536607851349364E-2</v>
      </c>
      <c r="P37" s="11">
        <f t="shared" si="25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6"/>
        <v>179.22403290080703</v>
      </c>
      <c r="U37" s="1">
        <f t="shared" si="59"/>
        <v>898.86196704348333</v>
      </c>
      <c r="V37" s="1">
        <f t="shared" si="60"/>
        <v>853.87683090177541</v>
      </c>
      <c r="W37" s="11">
        <f t="shared" si="47"/>
        <v>-8.2496603834885107E-3</v>
      </c>
      <c r="X37" s="11">
        <f t="shared" si="63"/>
        <v>-3.4539894612210631E-2</v>
      </c>
      <c r="Y37" s="11">
        <f t="shared" si="64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7"/>
        <v>2.4940307832691997</v>
      </c>
      <c r="AD37" s="12">
        <f t="shared" si="61"/>
        <v>2.770157627257464</v>
      </c>
      <c r="AE37" s="12">
        <f t="shared" si="62"/>
        <v>1.9972197592887198</v>
      </c>
      <c r="AF37" s="11">
        <f t="shared" si="48"/>
        <v>9.2172159642207152E-2</v>
      </c>
      <c r="AG37" s="11">
        <f t="shared" si="65"/>
        <v>8.2257214163834469E-3</v>
      </c>
      <c r="AH37" s="11">
        <f t="shared" si="66"/>
        <v>2.4347622710749528E-2</v>
      </c>
      <c r="AI37" s="1">
        <f t="shared" si="49"/>
        <v>30528.396407759974</v>
      </c>
      <c r="AJ37" s="1">
        <f t="shared" si="50"/>
        <v>4868.2682685329537</v>
      </c>
      <c r="AK37" s="1">
        <f t="shared" si="51"/>
        <v>1609.6898848161477</v>
      </c>
      <c r="AL37" s="14">
        <f t="shared" si="28"/>
        <v>10.352917121321754</v>
      </c>
      <c r="AM37" s="14">
        <f t="shared" si="29"/>
        <v>1.4447003403982626</v>
      </c>
      <c r="AN37" s="14">
        <f t="shared" si="30"/>
        <v>0.58274884758730183</v>
      </c>
      <c r="AO37" s="11">
        <f t="shared" si="52"/>
        <v>2.0621120954280148E-2</v>
      </c>
      <c r="AP37" s="11">
        <f t="shared" si="31"/>
        <v>2.5977173653231045E-2</v>
      </c>
      <c r="AQ37" s="11">
        <f t="shared" si="32"/>
        <v>2.3564574154817608E-2</v>
      </c>
      <c r="AR37" s="1">
        <f t="shared" si="53"/>
        <v>20039.579743064602</v>
      </c>
      <c r="AS37" s="1">
        <f t="shared" si="54"/>
        <v>3610.4420492919689</v>
      </c>
      <c r="AT37" s="1">
        <f t="shared" si="55"/>
        <v>1226.6138409998002</v>
      </c>
      <c r="AU37" s="1">
        <f t="shared" si="56"/>
        <v>4007.9159486129206</v>
      </c>
      <c r="AV37" s="1">
        <f t="shared" si="57"/>
        <v>722.08840985839379</v>
      </c>
      <c r="AW37" s="1">
        <f t="shared" si="58"/>
        <v>245.32276819996005</v>
      </c>
      <c r="AX37" s="1">
        <f t="shared" si="33"/>
        <v>16505.255606744406</v>
      </c>
      <c r="AY37" s="1">
        <f t="shared" si="4"/>
        <v>1365.4183553997777</v>
      </c>
      <c r="AZ37" s="1">
        <f t="shared" si="5"/>
        <v>435.96372504002647</v>
      </c>
      <c r="BA37" s="1">
        <f t="shared" si="34"/>
        <v>9432.7801190311056</v>
      </c>
      <c r="BB37" s="1">
        <f t="shared" si="35"/>
        <v>15271.25305797914</v>
      </c>
      <c r="BC37" s="1">
        <f t="shared" si="36"/>
        <v>13679.703352035778</v>
      </c>
      <c r="BD37" s="1">
        <f t="shared" si="6"/>
        <v>0</v>
      </c>
      <c r="BE37" s="2">
        <v>0</v>
      </c>
      <c r="BF37" s="2">
        <v>0</v>
      </c>
      <c r="BG37" s="2">
        <v>0</v>
      </c>
      <c r="BH37" s="2">
        <f t="shared" si="7"/>
        <v>0</v>
      </c>
      <c r="BI37" s="2">
        <f t="shared" si="37"/>
        <v>0</v>
      </c>
      <c r="BJ37" s="2">
        <f t="shared" si="8"/>
        <v>0</v>
      </c>
      <c r="BK37" s="2">
        <f t="shared" si="9"/>
        <v>0</v>
      </c>
      <c r="BL37" s="2">
        <f t="shared" si="10"/>
        <v>0</v>
      </c>
      <c r="BM37" s="2">
        <f t="shared" si="11"/>
        <v>0</v>
      </c>
      <c r="BN37" s="2">
        <f t="shared" si="12"/>
        <v>0</v>
      </c>
      <c r="BO37" s="2">
        <f t="shared" si="38"/>
        <v>0</v>
      </c>
      <c r="BP37" s="2">
        <f t="shared" si="39"/>
        <v>0</v>
      </c>
      <c r="BQ37" s="2">
        <f t="shared" si="40"/>
        <v>0</v>
      </c>
      <c r="BR37" s="17">
        <v>0</v>
      </c>
      <c r="BS37" s="12">
        <f>BS$3*temperature!$I147</f>
        <v>-3.2717193986416735</v>
      </c>
      <c r="BT37" s="12">
        <f>BT$3*temperature!$I147</f>
        <v>-3.0239149427164729</v>
      </c>
      <c r="BU37" s="12">
        <f>BU$3*temperature!$I147</f>
        <v>-2.6547369284416238</v>
      </c>
      <c r="BV37" s="12">
        <f t="shared" si="41"/>
        <v>-3.1818199187455174</v>
      </c>
      <c r="BW37" s="12">
        <f t="shared" si="13"/>
        <v>-2.8984316219448036</v>
      </c>
      <c r="BX37" s="12">
        <f t="shared" si="14"/>
        <v>-2.5445733782536744</v>
      </c>
      <c r="BY37" s="19">
        <f t="shared" si="42"/>
        <v>2.7477747612915611E-2</v>
      </c>
      <c r="BZ37" s="19">
        <f t="shared" si="15"/>
        <v>4.1496974335840264E-2</v>
      </c>
      <c r="CA37" s="19">
        <f t="shared" si="16"/>
        <v>4.1496974335840264E-2</v>
      </c>
      <c r="CB37" s="12">
        <f t="shared" si="43"/>
        <v>4.4949739948077973E-2</v>
      </c>
      <c r="CC37" s="12">
        <f t="shared" si="17"/>
        <v>6.2741660385834688E-2</v>
      </c>
      <c r="CD37" s="12">
        <f t="shared" si="18"/>
        <v>5.508177509397473E-2</v>
      </c>
      <c r="CE37" s="12">
        <f t="shared" si="44"/>
        <v>-3.2267696586935952</v>
      </c>
      <c r="CF37" s="12">
        <f t="shared" si="19"/>
        <v>-2.9611732823306385</v>
      </c>
      <c r="CG37" s="12">
        <f t="shared" si="20"/>
        <v>-2.5996551533476491</v>
      </c>
      <c r="CH37" s="12">
        <f>CH$3*temperature!$I147+CH$4*temperature!$I147^2</f>
        <v>-3.2267696586935957</v>
      </c>
      <c r="CI37" s="12">
        <f>CI$3*temperature!$I147+CI$4*temperature!$I147^2</f>
        <v>-2.9611791697220506</v>
      </c>
      <c r="CJ37" s="12">
        <f>CJ$3*temperature!$I147+CJ$4*temperature!$I147^2</f>
        <v>-2.5996581584496612</v>
      </c>
      <c r="CK37" s="17"/>
      <c r="CL37" s="17"/>
      <c r="CM37" s="17"/>
    </row>
    <row r="38" spans="1:91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45"/>
        <v>6.1882645985391616E-3</v>
      </c>
      <c r="F38" s="11">
        <f t="shared" si="21"/>
        <v>1.246241293638195E-2</v>
      </c>
      <c r="G38" s="11">
        <f t="shared" si="22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3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46"/>
        <v>1.1061956968446474E-2</v>
      </c>
      <c r="O38" s="11">
        <f t="shared" si="24"/>
        <v>1.9712489992555371E-2</v>
      </c>
      <c r="P38" s="11">
        <f t="shared" si="25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6"/>
        <v>177.55425611266796</v>
      </c>
      <c r="U38" s="1">
        <f t="shared" si="59"/>
        <v>848.05370684498394</v>
      </c>
      <c r="V38" s="1">
        <f t="shared" si="60"/>
        <v>848.93393409751468</v>
      </c>
      <c r="W38" s="11">
        <f t="shared" si="47"/>
        <v>-9.3167013436374901E-3</v>
      </c>
      <c r="X38" s="11">
        <f t="shared" si="63"/>
        <v>-5.6525097357958964E-2</v>
      </c>
      <c r="Y38" s="11">
        <f t="shared" si="64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7"/>
        <v>2.5066122179045962</v>
      </c>
      <c r="AD38" s="12">
        <f t="shared" si="61"/>
        <v>2.8705154383111862</v>
      </c>
      <c r="AE38" s="12">
        <f t="shared" si="62"/>
        <v>2.0325970830505562</v>
      </c>
      <c r="AF38" s="11">
        <f t="shared" si="48"/>
        <v>5.0446188233910227E-3</v>
      </c>
      <c r="AG38" s="11">
        <f t="shared" si="65"/>
        <v>3.6228195127321783E-2</v>
      </c>
      <c r="AH38" s="11">
        <f t="shared" si="66"/>
        <v>1.7713285479628693E-2</v>
      </c>
      <c r="AI38" s="1">
        <f t="shared" si="49"/>
        <v>31483.472715596898</v>
      </c>
      <c r="AJ38" s="1">
        <f t="shared" si="50"/>
        <v>5103.5298515380518</v>
      </c>
      <c r="AK38" s="1">
        <f t="shared" si="51"/>
        <v>1694.043664534493</v>
      </c>
      <c r="AL38" s="14">
        <f t="shared" si="28"/>
        <v>10.566405877510167</v>
      </c>
      <c r="AM38" s="14">
        <f t="shared" si="29"/>
        <v>1.4822295720176701</v>
      </c>
      <c r="AN38" s="14">
        <f t="shared" si="30"/>
        <v>0.5964810760199073</v>
      </c>
      <c r="AO38" s="11">
        <f t="shared" si="52"/>
        <v>2.0621120954280148E-2</v>
      </c>
      <c r="AP38" s="11">
        <f t="shared" si="31"/>
        <v>2.5977173653231045E-2</v>
      </c>
      <c r="AQ38" s="11">
        <f t="shared" si="32"/>
        <v>2.3564574154817608E-2</v>
      </c>
      <c r="AR38" s="1">
        <f t="shared" si="53"/>
        <v>20681.035819000379</v>
      </c>
      <c r="AS38" s="1">
        <f t="shared" si="54"/>
        <v>3776.5951924503188</v>
      </c>
      <c r="AT38" s="1">
        <f t="shared" si="55"/>
        <v>1289.9721805104373</v>
      </c>
      <c r="AU38" s="1">
        <f t="shared" si="56"/>
        <v>4136.2071638000762</v>
      </c>
      <c r="AV38" s="1">
        <f t="shared" si="57"/>
        <v>755.3190384900638</v>
      </c>
      <c r="AW38" s="1">
        <f t="shared" si="58"/>
        <v>257.99443610208749</v>
      </c>
      <c r="AX38" s="1">
        <f t="shared" si="33"/>
        <v>16928.819867794082</v>
      </c>
      <c r="AY38" s="1">
        <f t="shared" si="4"/>
        <v>1410.6747241148767</v>
      </c>
      <c r="AZ38" s="1">
        <f t="shared" si="5"/>
        <v>448.92303273888103</v>
      </c>
      <c r="BA38" s="1">
        <f t="shared" si="34"/>
        <v>9515.9165451747613</v>
      </c>
      <c r="BB38" s="1">
        <f t="shared" si="35"/>
        <v>15531.405451950059</v>
      </c>
      <c r="BC38" s="1">
        <f t="shared" si="36"/>
        <v>14038.34138390537</v>
      </c>
      <c r="BD38" s="1">
        <f t="shared" si="6"/>
        <v>0</v>
      </c>
      <c r="BE38" s="2">
        <v>0</v>
      </c>
      <c r="BF38" s="2">
        <v>0</v>
      </c>
      <c r="BG38" s="2">
        <v>0</v>
      </c>
      <c r="BH38" s="2">
        <f t="shared" si="7"/>
        <v>0</v>
      </c>
      <c r="BI38" s="2">
        <f t="shared" si="37"/>
        <v>0</v>
      </c>
      <c r="BJ38" s="2">
        <f t="shared" si="8"/>
        <v>0</v>
      </c>
      <c r="BK38" s="2">
        <f t="shared" si="9"/>
        <v>0</v>
      </c>
      <c r="BL38" s="2">
        <f t="shared" si="10"/>
        <v>0</v>
      </c>
      <c r="BM38" s="2">
        <f t="shared" si="11"/>
        <v>0</v>
      </c>
      <c r="BN38" s="2">
        <f t="shared" si="12"/>
        <v>0</v>
      </c>
      <c r="BO38" s="2">
        <f t="shared" si="38"/>
        <v>0</v>
      </c>
      <c r="BP38" s="2">
        <f t="shared" si="39"/>
        <v>0</v>
      </c>
      <c r="BQ38" s="2">
        <f t="shared" si="40"/>
        <v>0</v>
      </c>
      <c r="BR38" s="17">
        <v>0</v>
      </c>
      <c r="BS38" s="12">
        <f>BS$3*temperature!$I148</f>
        <v>-3.3657561236758133</v>
      </c>
      <c r="BT38" s="12">
        <f>BT$3*temperature!$I148</f>
        <v>-3.1108291989063259</v>
      </c>
      <c r="BU38" s="12">
        <f>BU$3*temperature!$I148</f>
        <v>-2.7310401611337323</v>
      </c>
      <c r="BV38" s="12">
        <f t="shared" si="41"/>
        <v>-3.2706145412691883</v>
      </c>
      <c r="BW38" s="12">
        <f t="shared" si="13"/>
        <v>-2.9780288565946096</v>
      </c>
      <c r="BX38" s="12">
        <f t="shared" si="14"/>
        <v>-2.6144528961070592</v>
      </c>
      <c r="BY38" s="19">
        <f t="shared" si="42"/>
        <v>2.8267521148477984E-2</v>
      </c>
      <c r="BZ38" s="19">
        <f t="shared" si="15"/>
        <v>4.2689692625491951E-2</v>
      </c>
      <c r="CA38" s="19">
        <f t="shared" si="16"/>
        <v>4.2689692625491958E-2</v>
      </c>
      <c r="CB38" s="12">
        <f t="shared" si="43"/>
        <v>4.7570791203312666E-2</v>
      </c>
      <c r="CC38" s="12">
        <f t="shared" si="17"/>
        <v>6.6400171155858209E-2</v>
      </c>
      <c r="CD38" s="12">
        <f t="shared" si="18"/>
        <v>5.8293632513336531E-2</v>
      </c>
      <c r="CE38" s="12">
        <f t="shared" si="44"/>
        <v>-3.3181853324725008</v>
      </c>
      <c r="CF38" s="12">
        <f t="shared" si="19"/>
        <v>-3.0444290277504678</v>
      </c>
      <c r="CG38" s="12">
        <f t="shared" si="20"/>
        <v>-2.672746528620396</v>
      </c>
      <c r="CH38" s="12">
        <f>CH$3*temperature!$I148+CH$4*temperature!$I148^2</f>
        <v>-3.3181853324725008</v>
      </c>
      <c r="CI38" s="12">
        <f>CI$3*temperature!$I148+CI$4*temperature!$I148^2</f>
        <v>-3.0444350768224422</v>
      </c>
      <c r="CJ38" s="12">
        <f>CJ$3*temperature!$I148+CJ$4*temperature!$I148^2</f>
        <v>-2.6727496162490412</v>
      </c>
      <c r="CK38" s="17"/>
      <c r="CL38" s="17"/>
      <c r="CM38" s="17"/>
    </row>
    <row r="39" spans="1:91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45"/>
        <v>6.4313278720127265E-3</v>
      </c>
      <c r="F39" s="11">
        <f t="shared" si="21"/>
        <v>1.2593283935289801E-2</v>
      </c>
      <c r="G39" s="11">
        <f t="shared" si="22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3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46"/>
        <v>1.942643926323484E-3</v>
      </c>
      <c r="O39" s="11">
        <f t="shared" si="24"/>
        <v>2.3637521771912917E-2</v>
      </c>
      <c r="P39" s="11">
        <f t="shared" si="25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6"/>
        <v>178.52672604902381</v>
      </c>
      <c r="U39" s="1">
        <f t="shared" si="59"/>
        <v>809.7344341843268</v>
      </c>
      <c r="V39" s="1">
        <f t="shared" si="60"/>
        <v>848.75548948655353</v>
      </c>
      <c r="W39" s="11">
        <f t="shared" si="47"/>
        <v>5.477029712758652E-3</v>
      </c>
      <c r="X39" s="11">
        <f t="shared" si="63"/>
        <v>-4.518495981017101E-2</v>
      </c>
      <c r="Y39" s="11">
        <f t="shared" si="64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7"/>
        <v>2.5234576073225217</v>
      </c>
      <c r="AD39" s="12">
        <f t="shared" si="61"/>
        <v>2.8708353689561941</v>
      </c>
      <c r="AE39" s="12">
        <f t="shared" si="62"/>
        <v>2.0633186248030597</v>
      </c>
      <c r="AF39" s="11">
        <f t="shared" si="48"/>
        <v>6.7203811174301187E-3</v>
      </c>
      <c r="AG39" s="11">
        <f t="shared" si="65"/>
        <v>1.1145407571677701E-4</v>
      </c>
      <c r="AH39" s="11">
        <f t="shared" si="66"/>
        <v>1.5114427747970671E-2</v>
      </c>
      <c r="AI39" s="1">
        <f t="shared" si="49"/>
        <v>32471.332607837285</v>
      </c>
      <c r="AJ39" s="1">
        <f t="shared" si="50"/>
        <v>5348.4959048743103</v>
      </c>
      <c r="AK39" s="1">
        <f t="shared" si="51"/>
        <v>1782.6337341831313</v>
      </c>
      <c r="AL39" s="14">
        <f t="shared" ref="AL39:AL56" si="67">(1+AL$5)*AL38</f>
        <v>10.784297011162321</v>
      </c>
      <c r="AM39" s="14">
        <f t="shared" ref="AM39:AM56" si="68">(1+AM$5)*AM38</f>
        <v>1.5207337070039275</v>
      </c>
      <c r="AN39" s="14">
        <f t="shared" ref="AN39:AN56" si="69">(1+AN$5)*AN38</f>
        <v>0.61053689856772375</v>
      </c>
      <c r="AO39" s="11">
        <f t="shared" si="52"/>
        <v>2.0621120954280148E-2</v>
      </c>
      <c r="AP39" s="11">
        <f t="shared" si="31"/>
        <v>2.5977173653231045E-2</v>
      </c>
      <c r="AQ39" s="11">
        <f t="shared" si="32"/>
        <v>2.3564574154817608E-2</v>
      </c>
      <c r="AR39" s="1">
        <f t="shared" si="53"/>
        <v>21347.530965259215</v>
      </c>
      <c r="AS39" s="1">
        <f t="shared" si="54"/>
        <v>3950.5573444347792</v>
      </c>
      <c r="AT39" s="1">
        <f t="shared" si="55"/>
        <v>1356.2136574006256</v>
      </c>
      <c r="AU39" s="1">
        <f t="shared" si="56"/>
        <v>4269.5061930518432</v>
      </c>
      <c r="AV39" s="1">
        <f t="shared" si="57"/>
        <v>790.11146888695589</v>
      </c>
      <c r="AW39" s="1">
        <f t="shared" si="58"/>
        <v>271.24273148012514</v>
      </c>
      <c r="AX39" s="1">
        <f t="shared" si="33"/>
        <v>17362.725625847233</v>
      </c>
      <c r="AY39" s="1">
        <f t="shared" si="4"/>
        <v>1457.30272357183</v>
      </c>
      <c r="AZ39" s="1">
        <f t="shared" si="5"/>
        <v>462.28881306462438</v>
      </c>
      <c r="BA39" s="1">
        <f t="shared" si="34"/>
        <v>9602.00975533987</v>
      </c>
      <c r="BB39" s="1">
        <f t="shared" si="35"/>
        <v>15797.521006615118</v>
      </c>
      <c r="BC39" s="1">
        <f t="shared" si="36"/>
        <v>14401.359876753042</v>
      </c>
      <c r="BD39" s="1">
        <f t="shared" si="6"/>
        <v>0</v>
      </c>
      <c r="BE39" s="2">
        <v>0</v>
      </c>
      <c r="BF39" s="2">
        <v>0</v>
      </c>
      <c r="BG39" s="2">
        <v>0</v>
      </c>
      <c r="BH39" s="2">
        <f t="shared" si="7"/>
        <v>0</v>
      </c>
      <c r="BI39" s="2">
        <f t="shared" si="37"/>
        <v>0</v>
      </c>
      <c r="BJ39" s="2">
        <f t="shared" si="8"/>
        <v>0</v>
      </c>
      <c r="BK39" s="2">
        <f t="shared" si="9"/>
        <v>0</v>
      </c>
      <c r="BL39" s="2">
        <f t="shared" si="10"/>
        <v>0</v>
      </c>
      <c r="BM39" s="2">
        <f t="shared" si="11"/>
        <v>0</v>
      </c>
      <c r="BN39" s="2">
        <f t="shared" si="12"/>
        <v>0</v>
      </c>
      <c r="BO39" s="2">
        <f t="shared" si="38"/>
        <v>0</v>
      </c>
      <c r="BP39" s="2">
        <f t="shared" si="39"/>
        <v>0</v>
      </c>
      <c r="BQ39" s="2">
        <f t="shared" si="40"/>
        <v>0</v>
      </c>
      <c r="BR39" s="17">
        <v>0</v>
      </c>
      <c r="BS39" s="12">
        <f>BS$3*temperature!$I149</f>
        <v>-3.4613355151253411</v>
      </c>
      <c r="BT39" s="12">
        <f>BT$3*temperature!$I149</f>
        <v>-3.1991692778690783</v>
      </c>
      <c r="BU39" s="12">
        <f>BU$3*temperature!$I149</f>
        <v>-2.808595143441929</v>
      </c>
      <c r="BV39" s="12">
        <f t="shared" si="41"/>
        <v>-3.3607136233623085</v>
      </c>
      <c r="BW39" s="12">
        <f t="shared" si="13"/>
        <v>-3.0587194205913977</v>
      </c>
      <c r="BX39" s="12">
        <f t="shared" si="14"/>
        <v>-2.6852922629798002</v>
      </c>
      <c r="BY39" s="19">
        <f t="shared" si="42"/>
        <v>2.9070250868006058E-2</v>
      </c>
      <c r="BZ39" s="19">
        <f t="shared" si="15"/>
        <v>4.3901977381838403E-2</v>
      </c>
      <c r="CA39" s="19">
        <f t="shared" si="16"/>
        <v>4.390197738183841E-2</v>
      </c>
      <c r="CB39" s="12">
        <f t="shared" si="43"/>
        <v>5.0310945881516328E-2</v>
      </c>
      <c r="CC39" s="12">
        <f t="shared" si="17"/>
        <v>7.0224928638840278E-2</v>
      </c>
      <c r="CD39" s="12">
        <f t="shared" si="18"/>
        <v>6.1651440231064385E-2</v>
      </c>
      <c r="CE39" s="12">
        <f t="shared" si="44"/>
        <v>-3.4110245692438248</v>
      </c>
      <c r="CF39" s="12">
        <f t="shared" si="19"/>
        <v>-3.1289443492302378</v>
      </c>
      <c r="CG39" s="12">
        <f t="shared" si="20"/>
        <v>-2.7469437032108646</v>
      </c>
      <c r="CH39" s="12">
        <f>CH$3*temperature!$I149+CH$4*temperature!$I149^2</f>
        <v>-3.4110245692438248</v>
      </c>
      <c r="CI39" s="12">
        <f>CI$3*temperature!$I149+CI$4*temperature!$I149^2</f>
        <v>-3.1289505622035807</v>
      </c>
      <c r="CJ39" s="12">
        <f>CJ$3*temperature!$I149+CJ$4*temperature!$I149^2</f>
        <v>-2.7469468744997094</v>
      </c>
      <c r="CK39" s="17"/>
      <c r="CL39" s="17"/>
      <c r="CM39" s="17"/>
    </row>
    <row r="40" spans="1:91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45"/>
        <v>5.8607091553546375E-3</v>
      </c>
      <c r="F40" s="11">
        <f t="shared" si="21"/>
        <v>1.2074447177279346E-2</v>
      </c>
      <c r="G40" s="11">
        <f t="shared" si="22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3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46"/>
        <v>2.3583191641807444E-2</v>
      </c>
      <c r="O40" s="11">
        <f t="shared" si="24"/>
        <v>2.2329565578571797E-2</v>
      </c>
      <c r="P40" s="11">
        <f t="shared" si="25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6"/>
        <v>176.03566284065784</v>
      </c>
      <c r="U40" s="1">
        <f t="shared" si="59"/>
        <v>769.31632227109981</v>
      </c>
      <c r="V40" s="1">
        <f t="shared" si="60"/>
        <v>828.1612532754807</v>
      </c>
      <c r="W40" s="11">
        <f t="shared" si="47"/>
        <v>-1.3953446990799145E-2</v>
      </c>
      <c r="X40" s="11">
        <f t="shared" si="63"/>
        <v>-4.9915268768261689E-2</v>
      </c>
      <c r="Y40" s="11">
        <f t="shared" si="64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7"/>
        <v>2.5032209020804457</v>
      </c>
      <c r="AD40" s="12">
        <f t="shared" si="61"/>
        <v>2.882563824344889</v>
      </c>
      <c r="AE40" s="12">
        <f t="shared" si="62"/>
        <v>2.0908889139613622</v>
      </c>
      <c r="AF40" s="11">
        <f t="shared" si="48"/>
        <v>-8.0194353902968141E-3</v>
      </c>
      <c r="AG40" s="11">
        <f t="shared" si="65"/>
        <v>4.0853806928535796E-3</v>
      </c>
      <c r="AH40" s="11">
        <f t="shared" si="66"/>
        <v>1.3362109383825205E-2</v>
      </c>
      <c r="AI40" s="1">
        <f t="shared" si="49"/>
        <v>33493.705540105402</v>
      </c>
      <c r="AJ40" s="1">
        <f t="shared" si="50"/>
        <v>5603.7577832738352</v>
      </c>
      <c r="AK40" s="1">
        <f t="shared" si="51"/>
        <v>1875.6130922449433</v>
      </c>
      <c r="AL40" s="14">
        <f t="shared" si="67"/>
        <v>11.006681304236382</v>
      </c>
      <c r="AM40" s="14">
        <f t="shared" si="68"/>
        <v>1.5602380705910903</v>
      </c>
      <c r="AN40" s="14">
        <f t="shared" si="69"/>
        <v>0.62492394058827527</v>
      </c>
      <c r="AO40" s="11">
        <f t="shared" si="52"/>
        <v>2.0621120954280148E-2</v>
      </c>
      <c r="AP40" s="11">
        <f t="shared" si="31"/>
        <v>2.5977173653231045E-2</v>
      </c>
      <c r="AQ40" s="11">
        <f t="shared" si="32"/>
        <v>2.3564574154817608E-2</v>
      </c>
      <c r="AR40" s="1">
        <f t="shared" si="53"/>
        <v>22025.972673419677</v>
      </c>
      <c r="AS40" s="1">
        <f t="shared" si="54"/>
        <v>4130.6231448912513</v>
      </c>
      <c r="AT40" s="1">
        <f t="shared" si="55"/>
        <v>1425.405562220285</v>
      </c>
      <c r="AU40" s="1">
        <f t="shared" si="56"/>
        <v>4405.1945346839357</v>
      </c>
      <c r="AV40" s="1">
        <f t="shared" si="57"/>
        <v>826.12462897825026</v>
      </c>
      <c r="AW40" s="1">
        <f t="shared" si="58"/>
        <v>285.081112444057</v>
      </c>
      <c r="AX40" s="1">
        <f t="shared" si="33"/>
        <v>17810.146923413799</v>
      </c>
      <c r="AY40" s="1">
        <f t="shared" si="4"/>
        <v>1505.5477029504962</v>
      </c>
      <c r="AZ40" s="1">
        <f t="shared" si="5"/>
        <v>476.07474327105837</v>
      </c>
      <c r="BA40" s="1">
        <f t="shared" si="34"/>
        <v>9683.4564632402762</v>
      </c>
      <c r="BB40" s="1">
        <f t="shared" si="35"/>
        <v>16059.753475369531</v>
      </c>
      <c r="BC40" s="1">
        <f t="shared" si="36"/>
        <v>14768.176353659766</v>
      </c>
      <c r="BD40" s="1">
        <f t="shared" si="6"/>
        <v>0</v>
      </c>
      <c r="BE40" s="2">
        <v>0</v>
      </c>
      <c r="BF40" s="2">
        <v>0</v>
      </c>
      <c r="BG40" s="2">
        <v>0</v>
      </c>
      <c r="BH40" s="2">
        <f t="shared" si="7"/>
        <v>0</v>
      </c>
      <c r="BI40" s="2">
        <f t="shared" si="37"/>
        <v>0</v>
      </c>
      <c r="BJ40" s="2">
        <f t="shared" si="8"/>
        <v>0</v>
      </c>
      <c r="BK40" s="2">
        <f t="shared" si="9"/>
        <v>0</v>
      </c>
      <c r="BL40" s="2">
        <f t="shared" si="10"/>
        <v>0</v>
      </c>
      <c r="BM40" s="2">
        <f t="shared" si="11"/>
        <v>0</v>
      </c>
      <c r="BN40" s="2">
        <f t="shared" si="12"/>
        <v>0</v>
      </c>
      <c r="BO40" s="2">
        <f t="shared" si="38"/>
        <v>0</v>
      </c>
      <c r="BP40" s="2">
        <f t="shared" si="39"/>
        <v>0</v>
      </c>
      <c r="BQ40" s="2">
        <f t="shared" si="40"/>
        <v>0</v>
      </c>
      <c r="BR40" s="17">
        <v>0</v>
      </c>
      <c r="BS40" s="12">
        <f>BS$3*temperature!$I150</f>
        <v>-3.5583210404209642</v>
      </c>
      <c r="BT40" s="12">
        <f>BT$3*temperature!$I150</f>
        <v>-3.2888089881970486</v>
      </c>
      <c r="BU40" s="12">
        <f>BU$3*temperature!$I150</f>
        <v>-2.8872910901766931</v>
      </c>
      <c r="BV40" s="12">
        <f t="shared" si="41"/>
        <v>-3.45198136304142</v>
      </c>
      <c r="BW40" s="12">
        <f t="shared" si="13"/>
        <v>-3.1403781422924135</v>
      </c>
      <c r="BX40" s="12">
        <f t="shared" si="14"/>
        <v>-2.7569815889481695</v>
      </c>
      <c r="BY40" s="19">
        <f t="shared" si="42"/>
        <v>2.9884790093859467E-2</v>
      </c>
      <c r="BZ40" s="19">
        <f t="shared" si="15"/>
        <v>4.5132096888973204E-2</v>
      </c>
      <c r="CA40" s="19">
        <f t="shared" si="16"/>
        <v>4.5132096888973204E-2</v>
      </c>
      <c r="CB40" s="12">
        <f t="shared" si="43"/>
        <v>5.316983868977207E-2</v>
      </c>
      <c r="CC40" s="12">
        <f t="shared" si="17"/>
        <v>7.4215422952317561E-2</v>
      </c>
      <c r="CD40" s="12">
        <f t="shared" si="18"/>
        <v>6.5154750614261778E-2</v>
      </c>
      <c r="CE40" s="12">
        <f t="shared" si="44"/>
        <v>-3.5051512017311919</v>
      </c>
      <c r="CF40" s="12">
        <f t="shared" si="19"/>
        <v>-3.2145935652447313</v>
      </c>
      <c r="CG40" s="12">
        <f t="shared" si="20"/>
        <v>-2.822136339562431</v>
      </c>
      <c r="CH40" s="12">
        <f>CH$3*temperature!$I150+CH$4*temperature!$I150^2</f>
        <v>-3.5051512017311923</v>
      </c>
      <c r="CI40" s="12">
        <f>CI$3*temperature!$I150+CI$4*temperature!$I150^2</f>
        <v>-3.2145999440859958</v>
      </c>
      <c r="CJ40" s="12">
        <f>CJ$3*temperature!$I150+CJ$4*temperature!$I150^2</f>
        <v>-2.8221395955152651</v>
      </c>
      <c r="CK40" s="17"/>
      <c r="CL40" s="17"/>
      <c r="CM40" s="17"/>
    </row>
    <row r="41" spans="1:91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45"/>
        <v>5.7810995316500691E-3</v>
      </c>
      <c r="F41" s="11">
        <f t="shared" si="21"/>
        <v>1.2319281691468786E-2</v>
      </c>
      <c r="G41" s="11">
        <f t="shared" si="22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3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46"/>
        <v>1.9840949040141886E-2</v>
      </c>
      <c r="O41" s="11">
        <f t="shared" si="24"/>
        <v>1.7723899912576169E-2</v>
      </c>
      <c r="P41" s="11">
        <f t="shared" si="25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6"/>
        <v>175.44939229898932</v>
      </c>
      <c r="U41" s="1">
        <f t="shared" si="59"/>
        <v>758.7894364238</v>
      </c>
      <c r="V41" s="1">
        <f t="shared" si="60"/>
        <v>828.5351055881282</v>
      </c>
      <c r="W41" s="11">
        <f t="shared" si="47"/>
        <v>-3.3304077833318235E-3</v>
      </c>
      <c r="X41" s="11">
        <f t="shared" si="63"/>
        <v>-1.3683429744767883E-2</v>
      </c>
      <c r="Y41" s="11">
        <f t="shared" si="64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7"/>
        <v>2.481453543375975</v>
      </c>
      <c r="AD41" s="12">
        <f t="shared" si="61"/>
        <v>2.8768331091109078</v>
      </c>
      <c r="AE41" s="12">
        <f t="shared" si="62"/>
        <v>2.0728401776911358</v>
      </c>
      <c r="AF41" s="11">
        <f t="shared" si="48"/>
        <v>-8.6957402306683251E-3</v>
      </c>
      <c r="AG41" s="11">
        <f t="shared" si="65"/>
        <v>-1.9880618724144039E-3</v>
      </c>
      <c r="AH41" s="11">
        <f t="shared" si="66"/>
        <v>-8.632087601455396E-3</v>
      </c>
      <c r="AI41" s="1">
        <f t="shared" si="49"/>
        <v>34549.5295207788</v>
      </c>
      <c r="AJ41" s="1">
        <f t="shared" si="50"/>
        <v>5869.5066339247023</v>
      </c>
      <c r="AK41" s="1">
        <f t="shared" si="51"/>
        <v>1973.132895464506</v>
      </c>
      <c r="AL41" s="14">
        <f t="shared" si="67"/>
        <v>11.233651410716254</v>
      </c>
      <c r="AM41" s="14">
        <f t="shared" si="68"/>
        <v>1.6007686458912171</v>
      </c>
      <c r="AN41" s="14">
        <f t="shared" si="69"/>
        <v>0.63965000712738851</v>
      </c>
      <c r="AO41" s="11">
        <f t="shared" si="52"/>
        <v>2.0621120954280148E-2</v>
      </c>
      <c r="AP41" s="11">
        <f t="shared" si="31"/>
        <v>2.5977173653231045E-2</v>
      </c>
      <c r="AQ41" s="11">
        <f t="shared" si="32"/>
        <v>2.3564574154817608E-2</v>
      </c>
      <c r="AR41" s="1">
        <f t="shared" si="53"/>
        <v>22724.702776484522</v>
      </c>
      <c r="AS41" s="1">
        <f t="shared" si="54"/>
        <v>4319.48259514238</v>
      </c>
      <c r="AT41" s="1">
        <f t="shared" si="55"/>
        <v>1497.856068219344</v>
      </c>
      <c r="AU41" s="1">
        <f t="shared" si="56"/>
        <v>4544.9405552969047</v>
      </c>
      <c r="AV41" s="1">
        <f t="shared" si="57"/>
        <v>863.89651902847606</v>
      </c>
      <c r="AW41" s="1">
        <f t="shared" si="58"/>
        <v>299.57121364386882</v>
      </c>
      <c r="AX41" s="1">
        <f t="shared" si="33"/>
        <v>18269.52043725703</v>
      </c>
      <c r="AY41" s="1">
        <f t="shared" si="4"/>
        <v>1555.2247744686656</v>
      </c>
      <c r="AZ41" s="1">
        <f t="shared" si="5"/>
        <v>490.27478937768387</v>
      </c>
      <c r="BA41" s="1">
        <f t="shared" si="34"/>
        <v>9764.7781500703095</v>
      </c>
      <c r="BB41" s="1">
        <f t="shared" si="35"/>
        <v>16329.729047359398</v>
      </c>
      <c r="BC41" s="1">
        <f t="shared" si="36"/>
        <v>15141.170069265349</v>
      </c>
      <c r="BD41" s="1">
        <f t="shared" si="6"/>
        <v>0</v>
      </c>
      <c r="BE41" s="2">
        <v>0</v>
      </c>
      <c r="BF41" s="2">
        <v>0</v>
      </c>
      <c r="BG41" s="2">
        <v>0</v>
      </c>
      <c r="BH41" s="2">
        <f t="shared" si="7"/>
        <v>0</v>
      </c>
      <c r="BI41" s="2">
        <f t="shared" si="37"/>
        <v>0</v>
      </c>
      <c r="BJ41" s="2">
        <f t="shared" si="8"/>
        <v>0</v>
      </c>
      <c r="BK41" s="2">
        <f t="shared" si="9"/>
        <v>0</v>
      </c>
      <c r="BL41" s="2">
        <f t="shared" si="10"/>
        <v>0</v>
      </c>
      <c r="BM41" s="2">
        <f t="shared" si="11"/>
        <v>0</v>
      </c>
      <c r="BN41" s="2">
        <f t="shared" si="12"/>
        <v>0</v>
      </c>
      <c r="BO41" s="2">
        <f t="shared" si="38"/>
        <v>0</v>
      </c>
      <c r="BP41" s="2">
        <f t="shared" si="39"/>
        <v>0</v>
      </c>
      <c r="BQ41" s="2">
        <f t="shared" si="40"/>
        <v>0</v>
      </c>
      <c r="BR41" s="17">
        <v>0</v>
      </c>
      <c r="BS41" s="12">
        <f>BS$3*temperature!$I151</f>
        <v>-3.6567310553073211</v>
      </c>
      <c r="BT41" s="12">
        <f>BT$3*temperature!$I151</f>
        <v>-3.3797652953459303</v>
      </c>
      <c r="BU41" s="12">
        <f>BU$3*temperature!$I151</f>
        <v>-2.9671428955472168</v>
      </c>
      <c r="BV41" s="12">
        <f t="shared" si="41"/>
        <v>-3.544428116489641</v>
      </c>
      <c r="BW41" s="12">
        <f t="shared" si="13"/>
        <v>-3.2230108212206283</v>
      </c>
      <c r="BX41" s="12">
        <f t="shared" si="14"/>
        <v>-2.8295259654939349</v>
      </c>
      <c r="BY41" s="19">
        <f t="shared" si="42"/>
        <v>3.0711292987950337E-2</v>
      </c>
      <c r="BZ41" s="19">
        <f t="shared" si="15"/>
        <v>4.6380283962664262E-2</v>
      </c>
      <c r="CA41" s="19">
        <f t="shared" si="16"/>
        <v>4.6380283962664262E-2</v>
      </c>
      <c r="CB41" s="12">
        <f t="shared" si="43"/>
        <v>5.6151469408839985E-2</v>
      </c>
      <c r="CC41" s="12">
        <f t="shared" si="17"/>
        <v>7.8377237062651053E-2</v>
      </c>
      <c r="CD41" s="12">
        <f t="shared" si="18"/>
        <v>6.8808465026640897E-2</v>
      </c>
      <c r="CE41" s="12">
        <f t="shared" si="44"/>
        <v>-3.600579585898481</v>
      </c>
      <c r="CF41" s="12">
        <f t="shared" si="19"/>
        <v>-3.3013880582832793</v>
      </c>
      <c r="CG41" s="12">
        <f t="shared" si="20"/>
        <v>-2.8983344305205758</v>
      </c>
      <c r="CH41" s="12">
        <f>CH$3*temperature!$I151+CH$4*temperature!$I151^2</f>
        <v>-3.600579585898481</v>
      </c>
      <c r="CI41" s="12">
        <f>CI$3*temperature!$I151+CI$4*temperature!$I151^2</f>
        <v>-3.3013946049707998</v>
      </c>
      <c r="CJ41" s="12">
        <f>CJ$3*temperature!$I151+CJ$4*temperature!$I151^2</f>
        <v>-2.8983377721471992</v>
      </c>
      <c r="CK41" s="17"/>
      <c r="CL41" s="17"/>
      <c r="CM41" s="17"/>
    </row>
    <row r="42" spans="1:91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45"/>
        <v>5.3138957956262445E-3</v>
      </c>
      <c r="F42" s="11">
        <f t="shared" si="21"/>
        <v>1.1294017092817743E-2</v>
      </c>
      <c r="G42" s="11">
        <f t="shared" si="22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3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46"/>
        <v>2.079703416733536E-2</v>
      </c>
      <c r="O42" s="11">
        <f t="shared" si="24"/>
        <v>3.4958300484184024E-2</v>
      </c>
      <c r="P42" s="11">
        <f t="shared" si="25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6"/>
        <v>176.00179241408657</v>
      </c>
      <c r="U42" s="1">
        <f t="shared" si="59"/>
        <v>737.34655045426848</v>
      </c>
      <c r="V42" s="1">
        <f t="shared" si="60"/>
        <v>805.08355118898066</v>
      </c>
      <c r="W42" s="11">
        <f t="shared" si="47"/>
        <v>3.1484869104354551E-3</v>
      </c>
      <c r="X42" s="11">
        <f t="shared" si="63"/>
        <v>-2.8259336438040794E-2</v>
      </c>
      <c r="Y42" s="11">
        <f t="shared" si="64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7"/>
        <v>2.4730972206074497</v>
      </c>
      <c r="AD42" s="12">
        <f t="shared" si="61"/>
        <v>2.8631502910465834</v>
      </c>
      <c r="AE42" s="12">
        <f t="shared" si="62"/>
        <v>2.1511802606194173</v>
      </c>
      <c r="AF42" s="11">
        <f t="shared" si="48"/>
        <v>-3.3675112680757735E-3</v>
      </c>
      <c r="AG42" s="11">
        <f t="shared" si="65"/>
        <v>-4.7562084922448955E-3</v>
      </c>
      <c r="AH42" s="11">
        <f t="shared" si="66"/>
        <v>3.7793595363218913E-2</v>
      </c>
      <c r="AI42" s="1">
        <f t="shared" si="49"/>
        <v>35639.51712399783</v>
      </c>
      <c r="AJ42" s="1">
        <f t="shared" si="50"/>
        <v>6146.4524895607083</v>
      </c>
      <c r="AK42" s="1">
        <f t="shared" si="51"/>
        <v>2075.3908195619242</v>
      </c>
      <c r="AL42" s="14">
        <f t="shared" si="67"/>
        <v>11.465301895214854</v>
      </c>
      <c r="AM42" s="14">
        <f t="shared" si="68"/>
        <v>1.6423520909841809</v>
      </c>
      <c r="AN42" s="14">
        <f t="shared" si="69"/>
        <v>0.65472308715347149</v>
      </c>
      <c r="AO42" s="11">
        <f t="shared" si="52"/>
        <v>2.0621120954280148E-2</v>
      </c>
      <c r="AP42" s="11">
        <f t="shared" si="31"/>
        <v>2.5977173653231045E-2</v>
      </c>
      <c r="AQ42" s="11">
        <f t="shared" si="32"/>
        <v>2.3564574154817608E-2</v>
      </c>
      <c r="AR42" s="1">
        <f t="shared" si="53"/>
        <v>23437.001416640374</v>
      </c>
      <c r="AS42" s="1">
        <f t="shared" si="54"/>
        <v>4513.1104635571901</v>
      </c>
      <c r="AT42" s="1">
        <f t="shared" si="55"/>
        <v>1573.6982981308186</v>
      </c>
      <c r="AU42" s="1">
        <f t="shared" si="56"/>
        <v>4687.4002833280747</v>
      </c>
      <c r="AV42" s="1">
        <f t="shared" si="57"/>
        <v>902.62209271143809</v>
      </c>
      <c r="AW42" s="1">
        <f t="shared" si="58"/>
        <v>314.73965962616376</v>
      </c>
      <c r="AX42" s="1">
        <f t="shared" si="33"/>
        <v>18742.576692863302</v>
      </c>
      <c r="AY42" s="1">
        <f t="shared" si="4"/>
        <v>1606.7931183771577</v>
      </c>
      <c r="AZ42" s="1">
        <f t="shared" si="5"/>
        <v>504.90149937121942</v>
      </c>
      <c r="BA42" s="1">
        <f t="shared" si="34"/>
        <v>9842.2403874113825</v>
      </c>
      <c r="BB42" s="1">
        <f t="shared" si="35"/>
        <v>16587.45549355392</v>
      </c>
      <c r="BC42" s="1">
        <f t="shared" si="36"/>
        <v>15520.286690361929</v>
      </c>
      <c r="BD42" s="1">
        <f t="shared" si="6"/>
        <v>0</v>
      </c>
      <c r="BE42" s="2">
        <v>0</v>
      </c>
      <c r="BF42" s="2">
        <v>0</v>
      </c>
      <c r="BG42" s="2">
        <v>0</v>
      </c>
      <c r="BH42" s="2">
        <f t="shared" si="7"/>
        <v>0</v>
      </c>
      <c r="BI42" s="2">
        <f t="shared" si="37"/>
        <v>0</v>
      </c>
      <c r="BJ42" s="2">
        <f t="shared" si="8"/>
        <v>0</v>
      </c>
      <c r="BK42" s="2">
        <f t="shared" si="9"/>
        <v>0</v>
      </c>
      <c r="BL42" s="2">
        <f t="shared" si="10"/>
        <v>0</v>
      </c>
      <c r="BM42" s="2">
        <f t="shared" si="11"/>
        <v>0</v>
      </c>
      <c r="BN42" s="2">
        <f t="shared" si="12"/>
        <v>0</v>
      </c>
      <c r="BO42" s="2">
        <f t="shared" si="38"/>
        <v>0</v>
      </c>
      <c r="BP42" s="2">
        <f t="shared" si="39"/>
        <v>0</v>
      </c>
      <c r="BQ42" s="2">
        <f t="shared" si="40"/>
        <v>0</v>
      </c>
      <c r="BR42" s="17">
        <v>0</v>
      </c>
      <c r="BS42" s="12">
        <f>BS$3*temperature!$I152</f>
        <v>-3.7566089493790624</v>
      </c>
      <c r="BT42" s="12">
        <f>BT$3*temperature!$I152</f>
        <v>-3.4720783025237405</v>
      </c>
      <c r="BU42" s="12">
        <f>BU$3*temperature!$I152</f>
        <v>-3.0481857667168271</v>
      </c>
      <c r="BV42" s="12">
        <f t="shared" si="41"/>
        <v>-3.6380874713546385</v>
      </c>
      <c r="BW42" s="12">
        <f t="shared" si="13"/>
        <v>-3.3066438788490924</v>
      </c>
      <c r="BX42" s="12">
        <f t="shared" si="14"/>
        <v>-2.9029485883952661</v>
      </c>
      <c r="BY42" s="19">
        <f t="shared" si="42"/>
        <v>3.1550123960604116E-2</v>
      </c>
      <c r="BZ42" s="19">
        <f t="shared" si="15"/>
        <v>4.7647088936444572E-2</v>
      </c>
      <c r="CA42" s="19">
        <f t="shared" si="16"/>
        <v>4.7647088936444579E-2</v>
      </c>
      <c r="CB42" s="12">
        <f t="shared" si="43"/>
        <v>5.9260739012212113E-2</v>
      </c>
      <c r="CC42" s="12">
        <f t="shared" si="17"/>
        <v>8.2717211837324084E-2</v>
      </c>
      <c r="CD42" s="12">
        <f t="shared" si="18"/>
        <v>7.2618589160780581E-2</v>
      </c>
      <c r="CE42" s="12">
        <f t="shared" si="44"/>
        <v>-3.6973482103668505</v>
      </c>
      <c r="CF42" s="12">
        <f t="shared" si="19"/>
        <v>-3.3893610906864167</v>
      </c>
      <c r="CG42" s="12">
        <f t="shared" si="20"/>
        <v>-2.9755671775560466</v>
      </c>
      <c r="CH42" s="12">
        <f>CH$3*temperature!$I152+CH$4*temperature!$I152^2</f>
        <v>-3.6973482103668505</v>
      </c>
      <c r="CI42" s="12">
        <f>CI$3*temperature!$I152+CI$4*temperature!$I152^2</f>
        <v>-3.3893678072521953</v>
      </c>
      <c r="CJ42" s="12">
        <f>CJ$3*temperature!$I152+CJ$4*temperature!$I152^2</f>
        <v>-2.9755706058936551</v>
      </c>
      <c r="CK42" s="17"/>
      <c r="CL42" s="17"/>
      <c r="CM42" s="17"/>
    </row>
    <row r="43" spans="1:91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45"/>
        <v>5.6420769798790626E-3</v>
      </c>
      <c r="F43" s="11">
        <f t="shared" si="21"/>
        <v>1.0971471739061212E-2</v>
      </c>
      <c r="G43" s="11">
        <f t="shared" si="22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3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46"/>
        <v>2.6929718211903264E-2</v>
      </c>
      <c r="O43" s="11">
        <f t="shared" si="24"/>
        <v>5.0765530651725621E-2</v>
      </c>
      <c r="P43" s="11">
        <f t="shared" si="25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6"/>
        <v>171.623391932289</v>
      </c>
      <c r="U43" s="1">
        <f t="shared" si="59"/>
        <v>689.80970911035058</v>
      </c>
      <c r="V43" s="1">
        <f t="shared" si="60"/>
        <v>804.35740114786302</v>
      </c>
      <c r="W43" s="11">
        <f t="shared" si="47"/>
        <v>-2.4877022112913094E-2</v>
      </c>
      <c r="X43" s="11">
        <f t="shared" si="63"/>
        <v>-6.447014814761276E-2</v>
      </c>
      <c r="Y43" s="11">
        <f t="shared" si="64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7"/>
        <v>2.4755464706454462</v>
      </c>
      <c r="AD43" s="12">
        <f t="shared" si="61"/>
        <v>2.8303909353791314</v>
      </c>
      <c r="AE43" s="12">
        <f t="shared" si="62"/>
        <v>2.1734776131873805</v>
      </c>
      <c r="AF43" s="11">
        <f t="shared" si="48"/>
        <v>9.9035736144448272E-4</v>
      </c>
      <c r="AG43" s="11">
        <f t="shared" si="65"/>
        <v>-1.1441717107863458E-2</v>
      </c>
      <c r="AH43" s="11">
        <f t="shared" si="66"/>
        <v>1.0365171611207868E-2</v>
      </c>
      <c r="AI43" s="1">
        <f t="shared" si="49"/>
        <v>36762.965694926119</v>
      </c>
      <c r="AJ43" s="1">
        <f t="shared" si="50"/>
        <v>6434.4293333160758</v>
      </c>
      <c r="AK43" s="1">
        <f t="shared" si="51"/>
        <v>2182.5913972318958</v>
      </c>
      <c r="AL43" s="14">
        <f t="shared" si="67"/>
        <v>11.701729272373417</v>
      </c>
      <c r="AM43" s="14">
        <f t="shared" si="68"/>
        <v>1.6850157564514241</v>
      </c>
      <c r="AN43" s="14">
        <f t="shared" si="69"/>
        <v>0.67015135789157054</v>
      </c>
      <c r="AO43" s="11">
        <f t="shared" si="52"/>
        <v>2.0621120954280148E-2</v>
      </c>
      <c r="AP43" s="11">
        <f t="shared" si="31"/>
        <v>2.5977173653231045E-2</v>
      </c>
      <c r="AQ43" s="11">
        <f t="shared" si="32"/>
        <v>2.3564574154817608E-2</v>
      </c>
      <c r="AR43" s="1">
        <f t="shared" si="53"/>
        <v>24177.81734819313</v>
      </c>
      <c r="AS43" s="1">
        <f t="shared" si="54"/>
        <v>4713.9164827962522</v>
      </c>
      <c r="AT43" s="1">
        <f t="shared" si="55"/>
        <v>1653.0702030024202</v>
      </c>
      <c r="AU43" s="1">
        <f t="shared" si="56"/>
        <v>4835.563469638626</v>
      </c>
      <c r="AV43" s="1">
        <f t="shared" si="57"/>
        <v>942.78329655925052</v>
      </c>
      <c r="AW43" s="1">
        <f t="shared" si="58"/>
        <v>330.61404060048403</v>
      </c>
      <c r="AX43" s="1">
        <f t="shared" si="33"/>
        <v>19226.529842413176</v>
      </c>
      <c r="AY43" s="1">
        <f t="shared" si="4"/>
        <v>1660.0722227896215</v>
      </c>
      <c r="AZ43" s="1">
        <f t="shared" si="5"/>
        <v>519.96773987514507</v>
      </c>
      <c r="BA43" s="1">
        <f t="shared" si="34"/>
        <v>9923.417832648076</v>
      </c>
      <c r="BB43" s="1">
        <f t="shared" si="35"/>
        <v>16843.547853253342</v>
      </c>
      <c r="BC43" s="1">
        <f t="shared" si="36"/>
        <v>15905.472148045763</v>
      </c>
      <c r="BD43" s="1">
        <f t="shared" si="6"/>
        <v>0</v>
      </c>
      <c r="BE43" s="2">
        <v>0</v>
      </c>
      <c r="BF43" s="2">
        <v>0</v>
      </c>
      <c r="BG43" s="2">
        <v>0</v>
      </c>
      <c r="BH43" s="2">
        <f t="shared" si="7"/>
        <v>0</v>
      </c>
      <c r="BI43" s="2">
        <f t="shared" si="37"/>
        <v>0</v>
      </c>
      <c r="BJ43" s="2">
        <f t="shared" si="8"/>
        <v>0</v>
      </c>
      <c r="BK43" s="2">
        <f t="shared" si="9"/>
        <v>0</v>
      </c>
      <c r="BL43" s="2">
        <f t="shared" si="10"/>
        <v>0</v>
      </c>
      <c r="BM43" s="2">
        <f t="shared" si="11"/>
        <v>0</v>
      </c>
      <c r="BN43" s="2">
        <f t="shared" si="12"/>
        <v>0</v>
      </c>
      <c r="BO43" s="2">
        <f t="shared" si="38"/>
        <v>0</v>
      </c>
      <c r="BP43" s="2">
        <f t="shared" si="39"/>
        <v>0</v>
      </c>
      <c r="BQ43" s="2">
        <f t="shared" si="40"/>
        <v>0</v>
      </c>
      <c r="BR43" s="17">
        <v>0</v>
      </c>
      <c r="BS43" s="12">
        <f>BS$3*temperature!$I153</f>
        <v>-3.8579779099084011</v>
      </c>
      <c r="BT43" s="12">
        <f>BT$3*temperature!$I153</f>
        <v>-3.5657694407673097</v>
      </c>
      <c r="BU43" s="12">
        <f>BU$3*temperature!$I153</f>
        <v>-3.1304385182904193</v>
      </c>
      <c r="BV43" s="12">
        <f t="shared" si="41"/>
        <v>-3.7329737244942214</v>
      </c>
      <c r="BW43" s="12">
        <f t="shared" si="13"/>
        <v>-3.3912863368133404</v>
      </c>
      <c r="BX43" s="12">
        <f t="shared" si="14"/>
        <v>-2.9772573778713016</v>
      </c>
      <c r="BY43" s="19">
        <f t="shared" si="42"/>
        <v>3.2401477751630686E-2</v>
      </c>
      <c r="BZ43" s="19">
        <f t="shared" si="15"/>
        <v>4.8932805906941247E-2</v>
      </c>
      <c r="CA43" s="19">
        <f t="shared" si="16"/>
        <v>4.8932805906941247E-2</v>
      </c>
      <c r="CB43" s="12">
        <f t="shared" si="43"/>
        <v>6.2502092707089854E-2</v>
      </c>
      <c r="CC43" s="12">
        <f t="shared" si="17"/>
        <v>8.7241551976984605E-2</v>
      </c>
      <c r="CD43" s="12">
        <f t="shared" si="18"/>
        <v>7.6590570209558909E-2</v>
      </c>
      <c r="CE43" s="12">
        <f t="shared" si="44"/>
        <v>-3.7954758172013112</v>
      </c>
      <c r="CF43" s="12">
        <f t="shared" si="19"/>
        <v>-3.478527888790325</v>
      </c>
      <c r="CG43" s="12">
        <f t="shared" si="20"/>
        <v>-3.0538479480808607</v>
      </c>
      <c r="CH43" s="12">
        <f>CH$3*temperature!$I153+CH$4*temperature!$I153^2</f>
        <v>-3.7954758172013112</v>
      </c>
      <c r="CI43" s="12">
        <f>CI$3*temperature!$I153+CI$4*temperature!$I153^2</f>
        <v>-3.4785347772846889</v>
      </c>
      <c r="CJ43" s="12">
        <f>CJ$3*temperature!$I153+CJ$4*temperature!$I153^2</f>
        <v>-3.0538514641760028</v>
      </c>
      <c r="CK43" s="17"/>
      <c r="CL43" s="17"/>
      <c r="CM43" s="17"/>
    </row>
    <row r="44" spans="1:91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45"/>
        <v>4.949025180586597E-3</v>
      </c>
      <c r="F44" s="11">
        <f t="shared" si="21"/>
        <v>1.0535666758227036E-2</v>
      </c>
      <c r="G44" s="11">
        <f t="shared" si="22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3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46"/>
        <v>1.9572843685802921E-2</v>
      </c>
      <c r="O44" s="11">
        <f t="shared" si="24"/>
        <v>2.0073859041340292E-2</v>
      </c>
      <c r="P44" s="11">
        <f t="shared" si="25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6"/>
        <v>167.75711169562331</v>
      </c>
      <c r="U44" s="1">
        <f t="shared" si="59"/>
        <v>675.62399492262864</v>
      </c>
      <c r="V44" s="1">
        <f t="shared" si="60"/>
        <v>807.31845876176374</v>
      </c>
      <c r="W44" s="11">
        <f t="shared" si="47"/>
        <v>-2.252769971002011E-2</v>
      </c>
      <c r="X44" s="11">
        <f t="shared" si="63"/>
        <v>-2.0564677476078597E-2</v>
      </c>
      <c r="Y44" s="11">
        <f t="shared" si="64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7"/>
        <v>2.4456886797812856</v>
      </c>
      <c r="AD44" s="12">
        <f t="shared" si="61"/>
        <v>2.7175457818006472</v>
      </c>
      <c r="AE44" s="12">
        <f t="shared" si="62"/>
        <v>2.122670576096306</v>
      </c>
      <c r="AF44" s="11">
        <f t="shared" si="48"/>
        <v>-1.2061090841237965E-2</v>
      </c>
      <c r="AG44" s="11">
        <f t="shared" si="65"/>
        <v>-3.9869105065293287E-2</v>
      </c>
      <c r="AH44" s="11">
        <f t="shared" si="66"/>
        <v>-2.337591921021287E-2</v>
      </c>
      <c r="AI44" s="1">
        <f t="shared" si="49"/>
        <v>37922.232595072135</v>
      </c>
      <c r="AJ44" s="1">
        <f t="shared" si="50"/>
        <v>6733.769696543719</v>
      </c>
      <c r="AK44" s="1">
        <f t="shared" si="51"/>
        <v>2294.9462981091901</v>
      </c>
      <c r="AL44" s="14">
        <f t="shared" si="67"/>
        <v>11.94303204707327</v>
      </c>
      <c r="AM44" s="14">
        <f t="shared" si="68"/>
        <v>1.7287877033651933</v>
      </c>
      <c r="AN44" s="14">
        <f t="shared" si="69"/>
        <v>0.68594318925955822</v>
      </c>
      <c r="AO44" s="11">
        <f t="shared" si="52"/>
        <v>2.0621120954280148E-2</v>
      </c>
      <c r="AP44" s="11">
        <f t="shared" si="31"/>
        <v>2.5977173653231045E-2</v>
      </c>
      <c r="AQ44" s="11">
        <f t="shared" si="32"/>
        <v>2.3564574154817608E-2</v>
      </c>
      <c r="AR44" s="1">
        <f t="shared" si="53"/>
        <v>24928.350490542522</v>
      </c>
      <c r="AS44" s="1">
        <f t="shared" si="54"/>
        <v>4921.6479408485302</v>
      </c>
      <c r="AT44" s="1">
        <f t="shared" si="55"/>
        <v>1736.109108197119</v>
      </c>
      <c r="AU44" s="1">
        <f t="shared" si="56"/>
        <v>4985.670098108505</v>
      </c>
      <c r="AV44" s="1">
        <f t="shared" si="57"/>
        <v>984.32958816970608</v>
      </c>
      <c r="AW44" s="1">
        <f t="shared" si="58"/>
        <v>347.22182163942381</v>
      </c>
      <c r="AX44" s="1">
        <f t="shared" si="33"/>
        <v>19725.740837113026</v>
      </c>
      <c r="AY44" s="1">
        <f t="shared" si="4"/>
        <v>1715.1574602761027</v>
      </c>
      <c r="AZ44" s="1">
        <f t="shared" si="5"/>
        <v>535.48714605985401</v>
      </c>
      <c r="BA44" s="1">
        <f t="shared" si="34"/>
        <v>9998.4443238348631</v>
      </c>
      <c r="BB44" s="1">
        <f t="shared" si="35"/>
        <v>17095.942978722283</v>
      </c>
      <c r="BC44" s="1">
        <f t="shared" si="36"/>
        <v>16296.608724106947</v>
      </c>
      <c r="BD44" s="1">
        <f t="shared" si="6"/>
        <v>0</v>
      </c>
      <c r="BE44" s="2">
        <v>0</v>
      </c>
      <c r="BF44" s="2">
        <v>0</v>
      </c>
      <c r="BG44" s="2">
        <v>0</v>
      </c>
      <c r="BH44" s="2">
        <f t="shared" si="7"/>
        <v>0</v>
      </c>
      <c r="BI44" s="2">
        <f t="shared" si="37"/>
        <v>0</v>
      </c>
      <c r="BJ44" s="2">
        <f t="shared" si="8"/>
        <v>0</v>
      </c>
      <c r="BK44" s="2">
        <f t="shared" si="9"/>
        <v>0</v>
      </c>
      <c r="BL44" s="2">
        <f t="shared" si="10"/>
        <v>0</v>
      </c>
      <c r="BM44" s="2">
        <f t="shared" si="11"/>
        <v>0</v>
      </c>
      <c r="BN44" s="2">
        <f t="shared" si="12"/>
        <v>0</v>
      </c>
      <c r="BO44" s="2">
        <f t="shared" si="38"/>
        <v>0</v>
      </c>
      <c r="BP44" s="2">
        <f t="shared" si="39"/>
        <v>0</v>
      </c>
      <c r="BQ44" s="2">
        <f t="shared" si="40"/>
        <v>0</v>
      </c>
      <c r="BR44" s="17">
        <v>0</v>
      </c>
      <c r="BS44" s="12">
        <f>BS$3*temperature!$I154</f>
        <v>-3.9608381741233321</v>
      </c>
      <c r="BT44" s="12">
        <f>BT$3*temperature!$I154</f>
        <v>-3.6608389293366623</v>
      </c>
      <c r="BU44" s="12">
        <f>BU$3*temperature!$I154</f>
        <v>-3.2139013427594154</v>
      </c>
      <c r="BV44" s="12">
        <f t="shared" si="41"/>
        <v>-3.8290794808029505</v>
      </c>
      <c r="BW44" s="12">
        <f t="shared" si="13"/>
        <v>-3.4769277610242812</v>
      </c>
      <c r="BX44" s="12">
        <f t="shared" si="14"/>
        <v>-3.0524431736903064</v>
      </c>
      <c r="BY44" s="19">
        <f t="shared" si="42"/>
        <v>3.3265356353404767E-2</v>
      </c>
      <c r="BZ44" s="19">
        <f t="shared" si="15"/>
        <v>5.0237437883044349E-2</v>
      </c>
      <c r="CA44" s="19">
        <f t="shared" si="16"/>
        <v>5.0237437883044349E-2</v>
      </c>
      <c r="CB44" s="12">
        <f t="shared" si="43"/>
        <v>6.5879346660190866E-2</v>
      </c>
      <c r="CC44" s="12">
        <f t="shared" si="17"/>
        <v>9.1955584156190567E-2</v>
      </c>
      <c r="CD44" s="12">
        <f t="shared" si="18"/>
        <v>8.0729084534554477E-2</v>
      </c>
      <c r="CE44" s="12">
        <f t="shared" si="44"/>
        <v>-3.8949588274631415</v>
      </c>
      <c r="CF44" s="12">
        <f t="shared" si="19"/>
        <v>-3.5688833451804718</v>
      </c>
      <c r="CG44" s="12">
        <f t="shared" si="20"/>
        <v>-3.1331722582248607</v>
      </c>
      <c r="CH44" s="12">
        <f>CH$3*temperature!$I154+CH$4*temperature!$I154^2</f>
        <v>-3.894958827463141</v>
      </c>
      <c r="CI44" s="12">
        <f>CI$3*temperature!$I154+CI$4*temperature!$I154^2</f>
        <v>-3.5688904076325536</v>
      </c>
      <c r="CJ44" s="12">
        <f>CJ$3*temperature!$I154+CJ$4*temperature!$I154^2</f>
        <v>-3.1331758631132676</v>
      </c>
      <c r="CK44" s="17"/>
      <c r="CL44" s="17"/>
      <c r="CM44" s="17"/>
    </row>
    <row r="45" spans="1:91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45"/>
        <v>5.0461581002705369E-3</v>
      </c>
      <c r="F45" s="11">
        <f t="shared" si="21"/>
        <v>9.9070939245591294E-3</v>
      </c>
      <c r="G45" s="11">
        <f t="shared" si="22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3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46"/>
        <v>2.7359512403899E-2</v>
      </c>
      <c r="O45" s="11">
        <f t="shared" si="24"/>
        <v>1.4888187542058562E-2</v>
      </c>
      <c r="P45" s="11">
        <f t="shared" si="25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6"/>
        <v>165.10632261113358</v>
      </c>
      <c r="U45" s="1">
        <f t="shared" si="59"/>
        <v>671.17417898722408</v>
      </c>
      <c r="V45" s="1">
        <f t="shared" si="60"/>
        <v>796.29855538743095</v>
      </c>
      <c r="W45" s="11">
        <f t="shared" si="47"/>
        <v>-1.580135147593198E-2</v>
      </c>
      <c r="X45" s="11">
        <f t="shared" si="63"/>
        <v>-6.5862313488646018E-3</v>
      </c>
      <c r="Y45" s="11">
        <f t="shared" si="64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7"/>
        <v>2.3919360266608938</v>
      </c>
      <c r="AD45" s="12">
        <f t="shared" si="61"/>
        <v>2.6903682010478107</v>
      </c>
      <c r="AE45" s="12">
        <f t="shared" si="62"/>
        <v>2.0888168511936764</v>
      </c>
      <c r="AF45" s="11">
        <f t="shared" si="48"/>
        <v>-2.1978534539072614E-2</v>
      </c>
      <c r="AG45" s="11">
        <f t="shared" si="65"/>
        <v>-1.0000781195608321E-2</v>
      </c>
      <c r="AH45" s="11">
        <f t="shared" si="66"/>
        <v>-1.5948647559287488E-2</v>
      </c>
      <c r="AI45" s="1">
        <f t="shared" si="49"/>
        <v>39115.679433673431</v>
      </c>
      <c r="AJ45" s="1">
        <f t="shared" si="50"/>
        <v>7044.7223150590535</v>
      </c>
      <c r="AK45" s="1">
        <f t="shared" si="51"/>
        <v>2412.6734899376952</v>
      </c>
      <c r="AL45" s="14">
        <f t="shared" si="67"/>
        <v>12.189310755476813</v>
      </c>
      <c r="AM45" s="14">
        <f t="shared" si="68"/>
        <v>1.7736967217450814</v>
      </c>
      <c r="AN45" s="14">
        <f t="shared" si="69"/>
        <v>0.70210714840885713</v>
      </c>
      <c r="AO45" s="11">
        <f t="shared" si="52"/>
        <v>2.0621120954280148E-2</v>
      </c>
      <c r="AP45" s="11">
        <f t="shared" si="31"/>
        <v>2.5977173653231045E-2</v>
      </c>
      <c r="AQ45" s="11">
        <f t="shared" si="32"/>
        <v>2.3564574154817608E-2</v>
      </c>
      <c r="AR45" s="1">
        <f t="shared" si="53"/>
        <v>25703.85697583104</v>
      </c>
      <c r="AS45" s="1">
        <f t="shared" si="54"/>
        <v>5135.6391984713746</v>
      </c>
      <c r="AT45" s="1">
        <f t="shared" si="55"/>
        <v>1822.8596256349915</v>
      </c>
      <c r="AU45" s="1">
        <f t="shared" si="56"/>
        <v>5140.7713951662081</v>
      </c>
      <c r="AV45" s="1">
        <f t="shared" si="57"/>
        <v>1027.1278396942751</v>
      </c>
      <c r="AW45" s="1">
        <f t="shared" si="58"/>
        <v>364.57192512699834</v>
      </c>
      <c r="AX45" s="1">
        <f t="shared" si="33"/>
        <v>20237.276664383706</v>
      </c>
      <c r="AY45" s="1">
        <f t="shared" si="4"/>
        <v>1772.1747101560284</v>
      </c>
      <c r="AZ45" s="1">
        <f t="shared" si="5"/>
        <v>551.48100968256097</v>
      </c>
      <c r="BA45" s="1">
        <f t="shared" si="34"/>
        <v>10074.912089263667</v>
      </c>
      <c r="BB45" s="1">
        <f t="shared" si="35"/>
        <v>17341.129871206693</v>
      </c>
      <c r="BC45" s="1">
        <f t="shared" si="36"/>
        <v>16692.501779750004</v>
      </c>
      <c r="BD45" s="1">
        <f t="shared" si="6"/>
        <v>0</v>
      </c>
      <c r="BE45" s="2">
        <v>0</v>
      </c>
      <c r="BF45" s="2">
        <v>0</v>
      </c>
      <c r="BG45" s="2">
        <v>0</v>
      </c>
      <c r="BH45" s="2">
        <f t="shared" si="7"/>
        <v>0</v>
      </c>
      <c r="BI45" s="2">
        <f t="shared" si="37"/>
        <v>0</v>
      </c>
      <c r="BJ45" s="2">
        <f t="shared" si="8"/>
        <v>0</v>
      </c>
      <c r="BK45" s="2">
        <f t="shared" si="9"/>
        <v>0</v>
      </c>
      <c r="BL45" s="2">
        <f t="shared" si="10"/>
        <v>0</v>
      </c>
      <c r="BM45" s="2">
        <f t="shared" si="11"/>
        <v>0</v>
      </c>
      <c r="BN45" s="2">
        <f t="shared" si="12"/>
        <v>0</v>
      </c>
      <c r="BO45" s="2">
        <f t="shared" si="38"/>
        <v>0</v>
      </c>
      <c r="BP45" s="2">
        <f t="shared" si="39"/>
        <v>0</v>
      </c>
      <c r="BQ45" s="2">
        <f t="shared" si="40"/>
        <v>0</v>
      </c>
      <c r="BR45" s="17">
        <v>0</v>
      </c>
      <c r="BS45" s="12">
        <f>BS$3*temperature!$I155</f>
        <v>-4.0650220934082295</v>
      </c>
      <c r="BT45" s="12">
        <f>BT$3*temperature!$I155</f>
        <v>-3.7571318175492534</v>
      </c>
      <c r="BU45" s="12">
        <f>BU$3*temperature!$I155</f>
        <v>-3.2984382067674436</v>
      </c>
      <c r="BV45" s="12">
        <f t="shared" si="41"/>
        <v>-3.9262408092346117</v>
      </c>
      <c r="BW45" s="12">
        <f t="shared" si="13"/>
        <v>-3.5634183898500247</v>
      </c>
      <c r="BX45" s="12">
        <f t="shared" si="14"/>
        <v>-3.1283744980355523</v>
      </c>
      <c r="BY45" s="19">
        <f t="shared" si="42"/>
        <v>3.4140351758152283E-2</v>
      </c>
      <c r="BZ45" s="19">
        <f t="shared" si="15"/>
        <v>5.1558858487319753E-2</v>
      </c>
      <c r="CA45" s="19">
        <f t="shared" si="16"/>
        <v>5.155885848731976E-2</v>
      </c>
      <c r="CB45" s="12">
        <f t="shared" si="43"/>
        <v>6.9390642086808757E-2</v>
      </c>
      <c r="CC45" s="12">
        <f t="shared" si="17"/>
        <v>9.6856713849614195E-2</v>
      </c>
      <c r="CD45" s="12">
        <f t="shared" si="18"/>
        <v>8.5031854365945694E-2</v>
      </c>
      <c r="CE45" s="12">
        <f t="shared" si="44"/>
        <v>-3.9956314513214206</v>
      </c>
      <c r="CF45" s="12">
        <f t="shared" si="19"/>
        <v>-3.660275103699639</v>
      </c>
      <c r="CG45" s="12">
        <f t="shared" si="20"/>
        <v>-3.2134063524014982</v>
      </c>
      <c r="CH45" s="12">
        <f>CH$3*temperature!$I155+CH$4*temperature!$I155^2</f>
        <v>-3.9956314513214206</v>
      </c>
      <c r="CI45" s="12">
        <f>CI$3*temperature!$I155+CI$4*temperature!$I155^2</f>
        <v>-3.6602823418343715</v>
      </c>
      <c r="CJ45" s="12">
        <f>CJ$3*temperature!$I155+CJ$4*temperature!$I155^2</f>
        <v>-3.2134100469636269</v>
      </c>
      <c r="CK45" s="17"/>
      <c r="CL45" s="17"/>
      <c r="CM45" s="17"/>
    </row>
    <row r="46" spans="1:91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45"/>
        <v>5.2037039583325839E-3</v>
      </c>
      <c r="F46" s="11">
        <f t="shared" si="21"/>
        <v>9.6601701710541388E-3</v>
      </c>
      <c r="G46" s="11">
        <f t="shared" si="22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3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46"/>
        <v>3.3721781268760465E-2</v>
      </c>
      <c r="O46" s="11">
        <f t="shared" si="24"/>
        <v>5.3442657858149278E-2</v>
      </c>
      <c r="P46" s="11">
        <f t="shared" si="25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6"/>
        <v>162.32174399813118</v>
      </c>
      <c r="U46" s="1">
        <f t="shared" si="59"/>
        <v>638.42352768132957</v>
      </c>
      <c r="V46" s="1">
        <f t="shared" si="60"/>
        <v>779.94831820855222</v>
      </c>
      <c r="W46" s="11">
        <f t="shared" si="47"/>
        <v>-1.6865366322528885E-2</v>
      </c>
      <c r="X46" s="11">
        <f t="shared" si="63"/>
        <v>-4.8796053738708989E-2</v>
      </c>
      <c r="Y46" s="11">
        <f t="shared" si="64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7"/>
        <v>2.3673145145870551</v>
      </c>
      <c r="AD46" s="12">
        <f t="shared" si="61"/>
        <v>2.7418723028144973</v>
      </c>
      <c r="AE46" s="12">
        <f t="shared" si="62"/>
        <v>2.1498916534983441</v>
      </c>
      <c r="AF46" s="11">
        <f t="shared" si="48"/>
        <v>-1.0293549576327887E-2</v>
      </c>
      <c r="AG46" s="11">
        <f t="shared" si="65"/>
        <v>1.9143885861655496E-2</v>
      </c>
      <c r="AH46" s="11">
        <f t="shared" si="66"/>
        <v>2.9238945611610667E-2</v>
      </c>
      <c r="AI46" s="1">
        <f t="shared" si="49"/>
        <v>40344.882885472296</v>
      </c>
      <c r="AJ46" s="1">
        <f t="shared" si="50"/>
        <v>7367.3779232474235</v>
      </c>
      <c r="AK46" s="1">
        <f t="shared" si="51"/>
        <v>2535.9780660709243</v>
      </c>
      <c r="AL46" s="14">
        <f t="shared" si="67"/>
        <v>12.440668006914807</v>
      </c>
      <c r="AM46" s="14">
        <f t="shared" si="68"/>
        <v>1.8197723494940201</v>
      </c>
      <c r="AN46" s="14">
        <f t="shared" si="69"/>
        <v>0.71865200437216514</v>
      </c>
      <c r="AO46" s="11">
        <f t="shared" si="52"/>
        <v>2.0621120954280148E-2</v>
      </c>
      <c r="AP46" s="11">
        <f t="shared" si="31"/>
        <v>2.5977173653231045E-2</v>
      </c>
      <c r="AQ46" s="11">
        <f t="shared" si="32"/>
        <v>2.3564574154817608E-2</v>
      </c>
      <c r="AR46" s="1">
        <f t="shared" si="53"/>
        <v>26506.57579579583</v>
      </c>
      <c r="AS46" s="1">
        <f t="shared" si="54"/>
        <v>5357.5002106462607</v>
      </c>
      <c r="AT46" s="1">
        <f t="shared" si="55"/>
        <v>1913.4415533132769</v>
      </c>
      <c r="AU46" s="1">
        <f t="shared" si="56"/>
        <v>5301.3151591591668</v>
      </c>
      <c r="AV46" s="1">
        <f t="shared" si="57"/>
        <v>1071.5000421292523</v>
      </c>
      <c r="AW46" s="1">
        <f t="shared" si="58"/>
        <v>382.6883106626554</v>
      </c>
      <c r="AX46" s="1">
        <f t="shared" si="33"/>
        <v>20761.241513391327</v>
      </c>
      <c r="AY46" s="1">
        <f t="shared" si="4"/>
        <v>1831.0449346646594</v>
      </c>
      <c r="AZ46" s="1">
        <f t="shared" si="5"/>
        <v>567.96406842349381</v>
      </c>
      <c r="BA46" s="1">
        <f t="shared" si="34"/>
        <v>10153.447209158827</v>
      </c>
      <c r="BB46" s="1">
        <f t="shared" si="35"/>
        <v>17585.142032592743</v>
      </c>
      <c r="BC46" s="1">
        <f t="shared" si="36"/>
        <v>17092.852573762491</v>
      </c>
      <c r="BD46" s="1">
        <f t="shared" si="6"/>
        <v>0</v>
      </c>
      <c r="BE46" s="2">
        <v>0</v>
      </c>
      <c r="BF46" s="2">
        <v>0</v>
      </c>
      <c r="BG46" s="2">
        <v>0</v>
      </c>
      <c r="BH46" s="2">
        <f t="shared" si="7"/>
        <v>0</v>
      </c>
      <c r="BI46" s="2">
        <f t="shared" si="37"/>
        <v>0</v>
      </c>
      <c r="BJ46" s="2">
        <f t="shared" si="8"/>
        <v>0</v>
      </c>
      <c r="BK46" s="2">
        <f t="shared" si="9"/>
        <v>0</v>
      </c>
      <c r="BL46" s="2">
        <f t="shared" si="10"/>
        <v>0</v>
      </c>
      <c r="BM46" s="2">
        <f t="shared" si="11"/>
        <v>0</v>
      </c>
      <c r="BN46" s="2">
        <f t="shared" si="12"/>
        <v>0</v>
      </c>
      <c r="BO46" s="2">
        <f t="shared" si="38"/>
        <v>0</v>
      </c>
      <c r="BP46" s="2">
        <f t="shared" si="39"/>
        <v>0</v>
      </c>
      <c r="BQ46" s="2">
        <f t="shared" si="40"/>
        <v>0</v>
      </c>
      <c r="BR46" s="17">
        <v>0</v>
      </c>
      <c r="BS46" s="12">
        <f>BS$3*temperature!$I156</f>
        <v>-4.1703433500384115</v>
      </c>
      <c r="BT46" s="12">
        <f>BT$3*temperature!$I156</f>
        <v>-3.8544758996370723</v>
      </c>
      <c r="BU46" s="12">
        <f>BU$3*temperature!$I156</f>
        <v>-3.3838979284789401</v>
      </c>
      <c r="BV46" s="12">
        <f t="shared" si="41"/>
        <v>-4.0242774947224911</v>
      </c>
      <c r="BW46" s="12">
        <f t="shared" si="13"/>
        <v>-3.6505945357229796</v>
      </c>
      <c r="BX46" s="12">
        <f t="shared" si="14"/>
        <v>-3.2049076473179348</v>
      </c>
      <c r="BY46" s="19">
        <f t="shared" si="42"/>
        <v>3.5024899164375678E-2</v>
      </c>
      <c r="BZ46" s="19">
        <f t="shared" si="15"/>
        <v>5.2894704551996213E-2</v>
      </c>
      <c r="CA46" s="19">
        <f t="shared" si="16"/>
        <v>5.289470455199622E-2</v>
      </c>
      <c r="CB46" s="12">
        <f t="shared" si="43"/>
        <v>7.3032927657960003E-2</v>
      </c>
      <c r="CC46" s="12">
        <f t="shared" si="17"/>
        <v>0.10194068195704638</v>
      </c>
      <c r="CD46" s="12">
        <f t="shared" si="18"/>
        <v>8.9495140580502799E-2</v>
      </c>
      <c r="CE46" s="12">
        <f t="shared" si="44"/>
        <v>-4.0973104223804508</v>
      </c>
      <c r="CF46" s="12">
        <f t="shared" si="19"/>
        <v>-3.752535217680026</v>
      </c>
      <c r="CG46" s="12">
        <f t="shared" si="20"/>
        <v>-3.2944027878984374</v>
      </c>
      <c r="CH46" s="12">
        <f>CH$3*temperature!$I156+CH$4*temperature!$I156^2</f>
        <v>-4.0973104223804517</v>
      </c>
      <c r="CI46" s="12">
        <f>CI$3*temperature!$I156+CI$4*temperature!$I156^2</f>
        <v>-3.752542632889853</v>
      </c>
      <c r="CJ46" s="12">
        <f>CJ$3*temperature!$I156+CJ$4*temperature!$I156^2</f>
        <v>-3.2944065728450345</v>
      </c>
      <c r="CK46" s="17"/>
      <c r="CL46" s="17"/>
      <c r="CM46" s="17"/>
    </row>
    <row r="47" spans="1:91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45"/>
        <v>5.1361628961192896E-3</v>
      </c>
      <c r="F47" s="11">
        <f t="shared" si="21"/>
        <v>9.0965036346561945E-3</v>
      </c>
      <c r="G47" s="11">
        <f t="shared" si="22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3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46"/>
        <v>9.8766071969917935E-3</v>
      </c>
      <c r="O47" s="11">
        <f t="shared" si="24"/>
        <v>1.586951016649385E-2</v>
      </c>
      <c r="P47" s="11">
        <f t="shared" si="25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6"/>
        <v>159.57492227734659</v>
      </c>
      <c r="U47" s="1">
        <f t="shared" si="59"/>
        <v>627.8075767908158</v>
      </c>
      <c r="V47" s="1">
        <f t="shared" si="60"/>
        <v>772.83249999518864</v>
      </c>
      <c r="W47" s="11">
        <f t="shared" si="47"/>
        <v>-1.6922081128060151E-2</v>
      </c>
      <c r="X47" s="11">
        <f t="shared" si="63"/>
        <v>-1.6628382931107688E-2</v>
      </c>
      <c r="Y47" s="11">
        <f t="shared" si="64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7"/>
        <v>2.3617291537136604</v>
      </c>
      <c r="AD47" s="12">
        <f t="shared" si="61"/>
        <v>2.7584318673499464</v>
      </c>
      <c r="AE47" s="12">
        <f t="shared" si="62"/>
        <v>2.146501845743741</v>
      </c>
      <c r="AF47" s="11">
        <f t="shared" si="48"/>
        <v>-2.3593657872574836E-3</v>
      </c>
      <c r="AG47" s="11">
        <f t="shared" si="65"/>
        <v>6.039509760702888E-3</v>
      </c>
      <c r="AH47" s="11">
        <f t="shared" si="66"/>
        <v>-1.5767342270887053E-3</v>
      </c>
      <c r="AI47" s="1">
        <f t="shared" si="49"/>
        <v>41611.709756084238</v>
      </c>
      <c r="AJ47" s="1">
        <f t="shared" si="50"/>
        <v>7702.1401730519337</v>
      </c>
      <c r="AK47" s="1">
        <f t="shared" si="51"/>
        <v>2665.0685701264874</v>
      </c>
      <c r="AL47" s="14">
        <f t="shared" si="67"/>
        <v>12.697208526637441</v>
      </c>
      <c r="AM47" s="14">
        <f t="shared" si="68"/>
        <v>1.8670448918261746</v>
      </c>
      <c r="AN47" s="14">
        <f t="shared" si="69"/>
        <v>0.73558673282070131</v>
      </c>
      <c r="AO47" s="11">
        <f t="shared" si="52"/>
        <v>2.0621120954280148E-2</v>
      </c>
      <c r="AP47" s="11">
        <f t="shared" si="31"/>
        <v>2.5977173653231045E-2</v>
      </c>
      <c r="AQ47" s="11">
        <f t="shared" si="32"/>
        <v>2.3564574154817608E-2</v>
      </c>
      <c r="AR47" s="1">
        <f t="shared" si="53"/>
        <v>27332.761906267424</v>
      </c>
      <c r="AS47" s="1">
        <f t="shared" si="54"/>
        <v>5586.0619840749941</v>
      </c>
      <c r="AT47" s="1">
        <f t="shared" si="55"/>
        <v>2007.6764529415955</v>
      </c>
      <c r="AU47" s="1">
        <f t="shared" si="56"/>
        <v>5466.5523812534848</v>
      </c>
      <c r="AV47" s="1">
        <f t="shared" si="57"/>
        <v>1117.2123968149988</v>
      </c>
      <c r="AW47" s="1">
        <f t="shared" si="58"/>
        <v>401.53529058831913</v>
      </c>
      <c r="AX47" s="1">
        <f t="shared" si="33"/>
        <v>21298.95581873152</v>
      </c>
      <c r="AY47" s="1">
        <f t="shared" si="4"/>
        <v>1891.9508696911521</v>
      </c>
      <c r="AZ47" s="1">
        <f t="shared" si="5"/>
        <v>584.97325699966598</v>
      </c>
      <c r="BA47" s="1">
        <f t="shared" si="34"/>
        <v>10231.84816643072</v>
      </c>
      <c r="BB47" s="1">
        <f t="shared" si="35"/>
        <v>17822.395053995115</v>
      </c>
      <c r="BC47" s="1">
        <f t="shared" si="36"/>
        <v>17494.192273332028</v>
      </c>
      <c r="BD47" s="1">
        <f t="shared" si="6"/>
        <v>0</v>
      </c>
      <c r="BE47" s="2">
        <v>0</v>
      </c>
      <c r="BF47" s="2">
        <v>0</v>
      </c>
      <c r="BG47" s="2">
        <v>0</v>
      </c>
      <c r="BH47" s="2">
        <f t="shared" si="7"/>
        <v>0</v>
      </c>
      <c r="BI47" s="2">
        <f t="shared" si="37"/>
        <v>0</v>
      </c>
      <c r="BJ47" s="2">
        <f t="shared" si="8"/>
        <v>0</v>
      </c>
      <c r="BK47" s="2">
        <f t="shared" si="9"/>
        <v>0</v>
      </c>
      <c r="BL47" s="2">
        <f t="shared" si="10"/>
        <v>0</v>
      </c>
      <c r="BM47" s="2">
        <f t="shared" si="11"/>
        <v>0</v>
      </c>
      <c r="BN47" s="2">
        <f t="shared" si="12"/>
        <v>0</v>
      </c>
      <c r="BO47" s="2">
        <f t="shared" si="38"/>
        <v>0</v>
      </c>
      <c r="BP47" s="2">
        <f t="shared" si="39"/>
        <v>0</v>
      </c>
      <c r="BQ47" s="2">
        <f t="shared" si="40"/>
        <v>0</v>
      </c>
      <c r="BR47" s="17">
        <v>0</v>
      </c>
      <c r="BS47" s="12">
        <f>BS$3*temperature!$I157</f>
        <v>-4.2768940827056809</v>
      </c>
      <c r="BT47" s="12">
        <f>BT$3*temperature!$I157</f>
        <v>-3.9529563355826833</v>
      </c>
      <c r="BU47" s="12">
        <f>BU$3*temperature!$I157</f>
        <v>-3.4703552710254155</v>
      </c>
      <c r="BV47" s="12">
        <f t="shared" si="41"/>
        <v>-4.1232690206552203</v>
      </c>
      <c r="BW47" s="12">
        <f t="shared" si="13"/>
        <v>-3.7385236941245448</v>
      </c>
      <c r="BX47" s="12">
        <f t="shared" si="14"/>
        <v>-3.2821018767580434</v>
      </c>
      <c r="BY47" s="19">
        <f t="shared" si="42"/>
        <v>3.5919772404855291E-2</v>
      </c>
      <c r="BZ47" s="19">
        <f t="shared" si="15"/>
        <v>5.4246144721588493E-2</v>
      </c>
      <c r="CA47" s="19">
        <f t="shared" si="16"/>
        <v>5.42461447215885E-2</v>
      </c>
      <c r="CB47" s="12">
        <f t="shared" si="43"/>
        <v>7.681253102523021E-2</v>
      </c>
      <c r="CC47" s="12">
        <f t="shared" si="17"/>
        <v>0.10721632072906918</v>
      </c>
      <c r="CD47" s="12">
        <f t="shared" si="18"/>
        <v>9.4126697133686085E-2</v>
      </c>
      <c r="CE47" s="12">
        <f t="shared" si="44"/>
        <v>-4.2000815516804506</v>
      </c>
      <c r="CF47" s="12">
        <f t="shared" si="19"/>
        <v>-3.8457400148536141</v>
      </c>
      <c r="CG47" s="12">
        <f t="shared" si="20"/>
        <v>-3.3762285738917295</v>
      </c>
      <c r="CH47" s="12">
        <f>CH$3*temperature!$I157+CH$4*temperature!$I157^2</f>
        <v>-4.2000815516804506</v>
      </c>
      <c r="CI47" s="12">
        <f>CI$3*temperature!$I157+CI$4*temperature!$I157^2</f>
        <v>-3.8457476086680797</v>
      </c>
      <c r="CJ47" s="12">
        <f>CJ$3*temperature!$I157+CJ$4*temperature!$I157^2</f>
        <v>-3.3762324500035201</v>
      </c>
      <c r="CK47" s="17"/>
      <c r="CL47" s="17"/>
      <c r="CM47" s="17"/>
    </row>
    <row r="48" spans="1:91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45"/>
        <v>5.4964173080269685E-3</v>
      </c>
      <c r="F48" s="11">
        <f t="shared" si="21"/>
        <v>8.5885929137337058E-3</v>
      </c>
      <c r="G48" s="11">
        <f t="shared" si="22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3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46"/>
        <v>8.6370088528000544E-3</v>
      </c>
      <c r="O48" s="11">
        <f t="shared" si="24"/>
        <v>1.1755319086833138E-2</v>
      </c>
      <c r="P48" s="11">
        <f t="shared" si="25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6"/>
        <v>158.32408224141182</v>
      </c>
      <c r="U48" s="1">
        <f t="shared" si="59"/>
        <v>640.77071315297712</v>
      </c>
      <c r="V48" s="1">
        <f t="shared" si="60"/>
        <v>767.02933827513027</v>
      </c>
      <c r="W48" s="11">
        <f t="shared" si="47"/>
        <v>-7.838575247812285E-3</v>
      </c>
      <c r="X48" s="11">
        <f t="shared" si="63"/>
        <v>2.0648263642222053E-2</v>
      </c>
      <c r="Y48" s="11">
        <f t="shared" si="64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7"/>
        <v>2.3607141356840198</v>
      </c>
      <c r="AD48" s="12">
        <f t="shared" si="61"/>
        <v>2.725952338571509</v>
      </c>
      <c r="AE48" s="12">
        <f t="shared" si="62"/>
        <v>2.1343413981287398</v>
      </c>
      <c r="AF48" s="11">
        <f t="shared" si="48"/>
        <v>-4.2977749080352901E-4</v>
      </c>
      <c r="AG48" s="11">
        <f t="shared" si="65"/>
        <v>-1.1774635133417588E-2</v>
      </c>
      <c r="AH48" s="11">
        <f t="shared" si="66"/>
        <v>-5.6652397663267129E-3</v>
      </c>
      <c r="AI48" s="1">
        <f t="shared" si="49"/>
        <v>42917.091161729302</v>
      </c>
      <c r="AJ48" s="1">
        <f t="shared" si="50"/>
        <v>8049.1385525617397</v>
      </c>
      <c r="AK48" s="1">
        <f t="shared" si="51"/>
        <v>2800.097003702158</v>
      </c>
      <c r="AL48" s="14">
        <f t="shared" si="67"/>
        <v>12.959039199446948</v>
      </c>
      <c r="AM48" s="14">
        <f t="shared" si="68"/>
        <v>1.9155454411995212</v>
      </c>
      <c r="AN48" s="14">
        <f t="shared" si="69"/>
        <v>0.75292052093355477</v>
      </c>
      <c r="AO48" s="11">
        <f t="shared" si="52"/>
        <v>2.0621120954280148E-2</v>
      </c>
      <c r="AP48" s="11">
        <f t="shared" si="31"/>
        <v>2.5977173653231045E-2</v>
      </c>
      <c r="AQ48" s="11">
        <f t="shared" si="32"/>
        <v>2.3564574154817608E-2</v>
      </c>
      <c r="AR48" s="1">
        <f t="shared" si="53"/>
        <v>28192.619850113704</v>
      </c>
      <c r="AS48" s="1">
        <f t="shared" si="54"/>
        <v>5821.5990028613178</v>
      </c>
      <c r="AT48" s="1">
        <f t="shared" si="55"/>
        <v>2105.5340680257759</v>
      </c>
      <c r="AU48" s="1">
        <f t="shared" si="56"/>
        <v>5638.5239700227412</v>
      </c>
      <c r="AV48" s="1">
        <f t="shared" si="57"/>
        <v>1164.3198005722636</v>
      </c>
      <c r="AW48" s="1">
        <f t="shared" si="58"/>
        <v>421.1068136051552</v>
      </c>
      <c r="AX48" s="1">
        <f t="shared" si="33"/>
        <v>21848.906303525779</v>
      </c>
      <c r="AY48" s="1">
        <f t="shared" si="4"/>
        <v>1954.9350787886551</v>
      </c>
      <c r="AZ48" s="1">
        <f t="shared" si="5"/>
        <v>602.53059689899419</v>
      </c>
      <c r="BA48" s="1">
        <f t="shared" si="34"/>
        <v>10314.40228986824</v>
      </c>
      <c r="BB48" s="1">
        <f t="shared" si="35"/>
        <v>18053.481684933788</v>
      </c>
      <c r="BC48" s="1">
        <f t="shared" si="36"/>
        <v>17894.945278233794</v>
      </c>
      <c r="BD48" s="1">
        <f t="shared" si="6"/>
        <v>0</v>
      </c>
      <c r="BE48" s="2">
        <v>0</v>
      </c>
      <c r="BF48" s="2">
        <v>0</v>
      </c>
      <c r="BG48" s="2">
        <v>0</v>
      </c>
      <c r="BH48" s="2">
        <f t="shared" si="7"/>
        <v>0</v>
      </c>
      <c r="BI48" s="2">
        <f t="shared" si="37"/>
        <v>0</v>
      </c>
      <c r="BJ48" s="2">
        <f t="shared" si="8"/>
        <v>0</v>
      </c>
      <c r="BK48" s="2">
        <f t="shared" si="9"/>
        <v>0</v>
      </c>
      <c r="BL48" s="2">
        <f t="shared" si="10"/>
        <v>0</v>
      </c>
      <c r="BM48" s="2">
        <f t="shared" si="11"/>
        <v>0</v>
      </c>
      <c r="BN48" s="2">
        <f t="shared" si="12"/>
        <v>0</v>
      </c>
      <c r="BO48" s="2">
        <f t="shared" si="38"/>
        <v>0</v>
      </c>
      <c r="BP48" s="2">
        <f t="shared" si="39"/>
        <v>0</v>
      </c>
      <c r="BQ48" s="2">
        <f t="shared" si="40"/>
        <v>0</v>
      </c>
      <c r="BR48" s="17">
        <v>0</v>
      </c>
      <c r="BS48" s="12">
        <f>BS$3*temperature!$I158</f>
        <v>-4.3847521448103404</v>
      </c>
      <c r="BT48" s="12">
        <f>BT$3*temperature!$I158</f>
        <v>-4.0526450820644664</v>
      </c>
      <c r="BU48" s="12">
        <f>BU$3*temperature!$I158</f>
        <v>-3.5578734061742514</v>
      </c>
      <c r="BV48" s="12">
        <f t="shared" si="41"/>
        <v>-4.2232809051324729</v>
      </c>
      <c r="BW48" s="12">
        <f t="shared" si="13"/>
        <v>-3.8272606038972761</v>
      </c>
      <c r="BX48" s="12">
        <f t="shared" si="14"/>
        <v>-3.3600052423460447</v>
      </c>
      <c r="BY48" s="19">
        <f t="shared" si="42"/>
        <v>3.682562533642407E-2</v>
      </c>
      <c r="BZ48" s="19">
        <f t="shared" si="15"/>
        <v>5.5614166452586801E-2</v>
      </c>
      <c r="CA48" s="19">
        <f t="shared" si="16"/>
        <v>5.5614166452586808E-2</v>
      </c>
      <c r="CB48" s="12">
        <f t="shared" si="43"/>
        <v>8.0735619838933737E-2</v>
      </c>
      <c r="CC48" s="12">
        <f t="shared" si="17"/>
        <v>0.11269223908359526</v>
      </c>
      <c r="CD48" s="12">
        <f t="shared" si="18"/>
        <v>9.8934081914103397E-2</v>
      </c>
      <c r="CE48" s="12">
        <f t="shared" si="44"/>
        <v>-4.3040165249714066</v>
      </c>
      <c r="CF48" s="12">
        <f t="shared" si="19"/>
        <v>-3.9399528429808712</v>
      </c>
      <c r="CG48" s="12">
        <f t="shared" si="20"/>
        <v>-3.4589393242601481</v>
      </c>
      <c r="CH48" s="12">
        <f>CH$3*temperature!$I158+CH$4*temperature!$I158^2</f>
        <v>-4.3040165249714066</v>
      </c>
      <c r="CI48" s="12">
        <f>CI$3*temperature!$I158+CI$4*temperature!$I158^2</f>
        <v>-3.9399606170407062</v>
      </c>
      <c r="CJ48" s="12">
        <f>CJ$3*temperature!$I158+CJ$4*temperature!$I158^2</f>
        <v>-3.4589432923746104</v>
      </c>
      <c r="CK48" s="17"/>
      <c r="CL48" s="17"/>
      <c r="CM48" s="17"/>
    </row>
    <row r="49" spans="1:91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45"/>
        <v>5.692077919426719E-3</v>
      </c>
      <c r="F49" s="11">
        <f t="shared" si="21"/>
        <v>8.3063244179379936E-3</v>
      </c>
      <c r="G49" s="11">
        <f t="shared" si="22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3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46"/>
        <v>1.088282622402903E-2</v>
      </c>
      <c r="O49" s="11">
        <f t="shared" si="24"/>
        <v>4.5419366484862334E-2</v>
      </c>
      <c r="P49" s="11">
        <f t="shared" si="25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6"/>
        <v>157.63166935970503</v>
      </c>
      <c r="U49" s="1">
        <f t="shared" si="59"/>
        <v>650.85913114958009</v>
      </c>
      <c r="V49" s="1">
        <f t="shared" si="60"/>
        <v>745.46786082046196</v>
      </c>
      <c r="W49" s="11">
        <f t="shared" si="47"/>
        <v>-4.3733895179066673E-3</v>
      </c>
      <c r="X49" s="11">
        <f t="shared" si="63"/>
        <v>1.5744193343297352E-2</v>
      </c>
      <c r="Y49" s="11">
        <f t="shared" si="64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7"/>
        <v>2.3691541875089199</v>
      </c>
      <c r="AD49" s="12">
        <f t="shared" si="61"/>
        <v>2.8505990233612173</v>
      </c>
      <c r="AE49" s="12">
        <f t="shared" si="62"/>
        <v>2.1840804821604887</v>
      </c>
      <c r="AF49" s="11">
        <f t="shared" si="48"/>
        <v>3.57521128768723E-3</v>
      </c>
      <c r="AG49" s="11">
        <f t="shared" si="65"/>
        <v>4.5725922286310894E-2</v>
      </c>
      <c r="AH49" s="11">
        <f t="shared" si="66"/>
        <v>2.3304183705267212E-2</v>
      </c>
      <c r="AI49" s="1">
        <f t="shared" si="49"/>
        <v>44263.906015579116</v>
      </c>
      <c r="AJ49" s="1">
        <f t="shared" si="50"/>
        <v>8408.5444978778305</v>
      </c>
      <c r="AK49" s="1">
        <f t="shared" si="51"/>
        <v>2941.1941169370975</v>
      </c>
      <c r="AL49" s="14">
        <f t="shared" si="67"/>
        <v>13.226269114230002</v>
      </c>
      <c r="AM49" s="14">
        <f t="shared" si="68"/>
        <v>1.9653058977662163</v>
      </c>
      <c r="AN49" s="14">
        <f t="shared" si="69"/>
        <v>0.77066277238177738</v>
      </c>
      <c r="AO49" s="11">
        <f t="shared" si="52"/>
        <v>2.0621120954280148E-2</v>
      </c>
      <c r="AP49" s="11">
        <f t="shared" si="31"/>
        <v>2.5977173653231045E-2</v>
      </c>
      <c r="AQ49" s="11">
        <f t="shared" si="32"/>
        <v>2.3564574154817608E-2</v>
      </c>
      <c r="AR49" s="1">
        <f t="shared" si="53"/>
        <v>29084.118227152823</v>
      </c>
      <c r="AS49" s="1">
        <f t="shared" si="54"/>
        <v>6065.2438169985398</v>
      </c>
      <c r="AT49" s="1">
        <f t="shared" si="55"/>
        <v>2207.2496945686739</v>
      </c>
      <c r="AU49" s="1">
        <f t="shared" si="56"/>
        <v>5816.8236454305652</v>
      </c>
      <c r="AV49" s="1">
        <f t="shared" si="57"/>
        <v>1213.0487633997079</v>
      </c>
      <c r="AW49" s="1">
        <f t="shared" si="58"/>
        <v>441.4499389137348</v>
      </c>
      <c r="AX49" s="1">
        <f t="shared" si="33"/>
        <v>22412.233537037002</v>
      </c>
      <c r="AY49" s="1">
        <f t="shared" si="4"/>
        <v>2019.9742096459299</v>
      </c>
      <c r="AZ49" s="1">
        <f t="shared" si="5"/>
        <v>620.63822242001197</v>
      </c>
      <c r="BA49" s="1">
        <f t="shared" si="34"/>
        <v>10399.539944305612</v>
      </c>
      <c r="BB49" s="1">
        <f t="shared" si="35"/>
        <v>18282.055353019696</v>
      </c>
      <c r="BC49" s="1">
        <f t="shared" si="36"/>
        <v>18296.349526187096</v>
      </c>
      <c r="BD49" s="1">
        <f t="shared" si="6"/>
        <v>0</v>
      </c>
      <c r="BE49" s="2">
        <v>0</v>
      </c>
      <c r="BF49" s="2">
        <v>0</v>
      </c>
      <c r="BG49" s="2">
        <v>0</v>
      </c>
      <c r="BH49" s="2">
        <f t="shared" si="7"/>
        <v>0</v>
      </c>
      <c r="BI49" s="2">
        <f t="shared" si="37"/>
        <v>0</v>
      </c>
      <c r="BJ49" s="2">
        <f t="shared" si="8"/>
        <v>0</v>
      </c>
      <c r="BK49" s="2">
        <f t="shared" si="9"/>
        <v>0</v>
      </c>
      <c r="BL49" s="2">
        <f t="shared" si="10"/>
        <v>0</v>
      </c>
      <c r="BM49" s="2">
        <f t="shared" si="11"/>
        <v>0</v>
      </c>
      <c r="BN49" s="2">
        <f t="shared" si="12"/>
        <v>0</v>
      </c>
      <c r="BO49" s="2">
        <f t="shared" si="38"/>
        <v>0</v>
      </c>
      <c r="BP49" s="2">
        <f t="shared" si="39"/>
        <v>0</v>
      </c>
      <c r="BQ49" s="2">
        <f t="shared" si="40"/>
        <v>0</v>
      </c>
      <c r="BR49" s="17">
        <v>0</v>
      </c>
      <c r="BS49" s="12">
        <f>BS$3*temperature!$I159</f>
        <v>-4.4938655722221084</v>
      </c>
      <c r="BT49" s="12">
        <f>BT$3*temperature!$I159</f>
        <v>-4.1534941107857071</v>
      </c>
      <c r="BU49" s="12">
        <f>BU$3*temperature!$I159</f>
        <v>-3.6464101692166797</v>
      </c>
      <c r="BV49" s="12">
        <f t="shared" si="41"/>
        <v>-4.3242580010200733</v>
      </c>
      <c r="BW49" s="12">
        <f t="shared" si="13"/>
        <v>-3.9167527938500264</v>
      </c>
      <c r="BX49" s="12">
        <f t="shared" si="14"/>
        <v>-3.4385716788944403</v>
      </c>
      <c r="BY49" s="19">
        <f t="shared" si="42"/>
        <v>3.7742021534962832E-2</v>
      </c>
      <c r="BZ49" s="19">
        <f t="shared" si="15"/>
        <v>5.6998110656017439E-2</v>
      </c>
      <c r="CA49" s="19">
        <f t="shared" si="16"/>
        <v>5.6998110656017439E-2</v>
      </c>
      <c r="CB49" s="12">
        <f t="shared" si="43"/>
        <v>8.4803785601017451E-2</v>
      </c>
      <c r="CC49" s="12">
        <f t="shared" si="17"/>
        <v>0.11837065846784024</v>
      </c>
      <c r="CD49" s="12">
        <f t="shared" si="18"/>
        <v>0.10391924516111979</v>
      </c>
      <c r="CE49" s="12">
        <f t="shared" si="44"/>
        <v>-4.4090617866210904</v>
      </c>
      <c r="CF49" s="12">
        <f t="shared" si="19"/>
        <v>-4.0351234523178663</v>
      </c>
      <c r="CG49" s="12">
        <f t="shared" si="20"/>
        <v>-3.54249092405556</v>
      </c>
      <c r="CH49" s="12">
        <f>CH$3*temperature!$I159+CH$4*temperature!$I159^2</f>
        <v>-4.4090617866210913</v>
      </c>
      <c r="CI49" s="12">
        <f>CI$3*temperature!$I159+CI$4*temperature!$I159^2</f>
        <v>-4.0351314081572207</v>
      </c>
      <c r="CJ49" s="12">
        <f>CJ$3*temperature!$I159+CJ$4*temperature!$I159^2</f>
        <v>-3.5424949849557708</v>
      </c>
      <c r="CK49" s="17"/>
      <c r="CL49" s="17"/>
      <c r="CM49" s="17"/>
    </row>
    <row r="50" spans="1:91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45"/>
        <v>5.7154259211955605E-3</v>
      </c>
      <c r="F50" s="11">
        <f t="shared" si="21"/>
        <v>8.1920930794385782E-3</v>
      </c>
      <c r="G50" s="11">
        <f t="shared" si="22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3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46"/>
        <v>2.3345824611354482E-2</v>
      </c>
      <c r="O50" s="11">
        <f t="shared" si="24"/>
        <v>6.9793483828880509E-2</v>
      </c>
      <c r="P50" s="11">
        <f t="shared" si="25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6"/>
        <v>155.92887982857243</v>
      </c>
      <c r="U50" s="1">
        <f t="shared" si="59"/>
        <v>659.2426856397459</v>
      </c>
      <c r="V50" s="1">
        <f t="shared" si="60"/>
        <v>740.04755533355137</v>
      </c>
      <c r="W50" s="11">
        <f t="shared" si="47"/>
        <v>-1.0802331397296472E-2</v>
      </c>
      <c r="X50" s="11">
        <f t="shared" si="63"/>
        <v>1.2880751131751689E-2</v>
      </c>
      <c r="Y50" s="11">
        <f t="shared" si="64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7"/>
        <v>2.3563375646650235</v>
      </c>
      <c r="AD50" s="12">
        <f t="shared" si="61"/>
        <v>2.8460274542755997</v>
      </c>
      <c r="AE50" s="12">
        <f t="shared" si="62"/>
        <v>2.2028024729330009</v>
      </c>
      <c r="AF50" s="11">
        <f t="shared" si="48"/>
        <v>-5.4097884010548825E-3</v>
      </c>
      <c r="AG50" s="11">
        <f t="shared" si="65"/>
        <v>-1.6037222521135819E-3</v>
      </c>
      <c r="AH50" s="11">
        <f t="shared" si="66"/>
        <v>8.5720242113020984E-3</v>
      </c>
      <c r="AI50" s="1">
        <f t="shared" si="49"/>
        <v>45654.33905945177</v>
      </c>
      <c r="AJ50" s="1">
        <f t="shared" si="50"/>
        <v>8780.7388114897549</v>
      </c>
      <c r="AK50" s="1">
        <f t="shared" si="51"/>
        <v>3088.524644157123</v>
      </c>
      <c r="AL50" s="14">
        <f t="shared" si="67"/>
        <v>13.499009609408398</v>
      </c>
      <c r="AM50" s="14">
        <f t="shared" si="68"/>
        <v>2.0163589903542083</v>
      </c>
      <c r="AN50" s="14">
        <f t="shared" si="69"/>
        <v>0.78882311242992509</v>
      </c>
      <c r="AO50" s="11">
        <f t="shared" si="52"/>
        <v>2.0621120954280148E-2</v>
      </c>
      <c r="AP50" s="11">
        <f t="shared" si="31"/>
        <v>2.5977173653231045E-2</v>
      </c>
      <c r="AQ50" s="11">
        <f t="shared" si="32"/>
        <v>2.3564574154817608E-2</v>
      </c>
      <c r="AR50" s="1">
        <f t="shared" si="53"/>
        <v>30004.542351393924</v>
      </c>
      <c r="AS50" s="1">
        <f t="shared" si="54"/>
        <v>6318.0438883377183</v>
      </c>
      <c r="AT50" s="1">
        <f t="shared" si="55"/>
        <v>2313.1287472214703</v>
      </c>
      <c r="AU50" s="1">
        <f t="shared" si="56"/>
        <v>6000.908470278785</v>
      </c>
      <c r="AV50" s="1">
        <f t="shared" si="57"/>
        <v>1263.6087776675438</v>
      </c>
      <c r="AW50" s="1">
        <f t="shared" si="58"/>
        <v>462.62574944429412</v>
      </c>
      <c r="AX50" s="1">
        <f t="shared" si="33"/>
        <v>22990.114451858557</v>
      </c>
      <c r="AY50" s="1">
        <f t="shared" si="4"/>
        <v>2087.0695032119406</v>
      </c>
      <c r="AZ50" s="1">
        <f t="shared" si="5"/>
        <v>639.29651486828402</v>
      </c>
      <c r="BA50" s="1">
        <f t="shared" si="34"/>
        <v>10485.557400034393</v>
      </c>
      <c r="BB50" s="1">
        <f t="shared" si="35"/>
        <v>18510.958374204063</v>
      </c>
      <c r="BC50" s="1">
        <f t="shared" si="36"/>
        <v>18700.134865444226</v>
      </c>
      <c r="BD50" s="1">
        <f t="shared" si="6"/>
        <v>0</v>
      </c>
      <c r="BE50" s="2">
        <v>0</v>
      </c>
      <c r="BF50" s="2">
        <v>0</v>
      </c>
      <c r="BG50" s="2">
        <v>0</v>
      </c>
      <c r="BH50" s="2">
        <f t="shared" si="7"/>
        <v>0</v>
      </c>
      <c r="BI50" s="2">
        <f t="shared" si="37"/>
        <v>0</v>
      </c>
      <c r="BJ50" s="2">
        <f t="shared" si="8"/>
        <v>0</v>
      </c>
      <c r="BK50" s="2">
        <f t="shared" si="9"/>
        <v>0</v>
      </c>
      <c r="BL50" s="2">
        <f t="shared" si="10"/>
        <v>0</v>
      </c>
      <c r="BM50" s="2">
        <f t="shared" si="11"/>
        <v>0</v>
      </c>
      <c r="BN50" s="2">
        <f t="shared" si="12"/>
        <v>0</v>
      </c>
      <c r="BO50" s="2">
        <f t="shared" si="38"/>
        <v>0</v>
      </c>
      <c r="BP50" s="2">
        <f t="shared" si="39"/>
        <v>0</v>
      </c>
      <c r="BQ50" s="2">
        <f t="shared" si="40"/>
        <v>0</v>
      </c>
      <c r="BR50" s="17">
        <v>0</v>
      </c>
      <c r="BS50" s="12">
        <f>BS$3*temperature!$I160</f>
        <v>-4.6045982222683071</v>
      </c>
      <c r="BT50" s="12">
        <f>BT$3*temperature!$I160</f>
        <v>-4.2558397200272307</v>
      </c>
      <c r="BU50" s="12">
        <f>BU$3*temperature!$I160</f>
        <v>-3.7362608010844043</v>
      </c>
      <c r="BV50" s="12">
        <f t="shared" si="41"/>
        <v>-4.4265291220918686</v>
      </c>
      <c r="BW50" s="12">
        <f t="shared" si="13"/>
        <v>-4.0072876478375683</v>
      </c>
      <c r="BX50" s="12">
        <f t="shared" si="14"/>
        <v>-3.5180534846809106</v>
      </c>
      <c r="BY50" s="19">
        <f t="shared" si="42"/>
        <v>3.8672016879839288E-2</v>
      </c>
      <c r="BZ50" s="19">
        <f t="shared" si="15"/>
        <v>5.840259232978641E-2</v>
      </c>
      <c r="CA50" s="19">
        <f t="shared" si="16"/>
        <v>5.840259232978641E-2</v>
      </c>
      <c r="CB50" s="12">
        <f t="shared" si="43"/>
        <v>8.9034550088218978E-2</v>
      </c>
      <c r="CC50" s="12">
        <f t="shared" si="17"/>
        <v>0.12427603609483134</v>
      </c>
      <c r="CD50" s="12">
        <f t="shared" si="18"/>
        <v>0.10910365820174682</v>
      </c>
      <c r="CE50" s="12">
        <f t="shared" si="44"/>
        <v>-4.5155636721800878</v>
      </c>
      <c r="CF50" s="12">
        <f t="shared" si="19"/>
        <v>-4.1315636839323995</v>
      </c>
      <c r="CG50" s="12">
        <f t="shared" si="20"/>
        <v>-3.6271571428826572</v>
      </c>
      <c r="CH50" s="12">
        <f>CH$3*temperature!$I160+CH$4*temperature!$I160^2</f>
        <v>-4.5155636721800878</v>
      </c>
      <c r="CI50" s="12">
        <f>CI$3*temperature!$I160+CI$4*temperature!$I160^2</f>
        <v>-4.131571823669165</v>
      </c>
      <c r="CJ50" s="12">
        <f>CJ$3*temperature!$I160+CJ$4*temperature!$I160^2</f>
        <v>-3.627161297649653</v>
      </c>
      <c r="CK50" s="17"/>
      <c r="CL50" s="17"/>
      <c r="CM50" s="17"/>
    </row>
    <row r="51" spans="1:91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45"/>
        <v>5.5451977384386453E-3</v>
      </c>
      <c r="F51" s="11">
        <f t="shared" si="21"/>
        <v>8.2128220658019835E-3</v>
      </c>
      <c r="G51" s="11">
        <f t="shared" si="22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3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46"/>
        <v>1.7685495252261374E-2</v>
      </c>
      <c r="O51" s="11">
        <f t="shared" si="24"/>
        <v>6.4412973631277071E-2</v>
      </c>
      <c r="P51" s="11">
        <f t="shared" si="25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6"/>
        <v>153.02376199191656</v>
      </c>
      <c r="U51" s="1">
        <f t="shared" si="59"/>
        <v>646.21647871792322</v>
      </c>
      <c r="V51" s="1">
        <f t="shared" si="60"/>
        <v>715.40687160768516</v>
      </c>
      <c r="W51" s="11">
        <f t="shared" si="47"/>
        <v>-1.8631044100680727E-2</v>
      </c>
      <c r="X51" s="11">
        <f t="shared" si="63"/>
        <v>-1.9759349941337212E-2</v>
      </c>
      <c r="Y51" s="11">
        <f t="shared" si="64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7"/>
        <v>2.3432536955324719</v>
      </c>
      <c r="AD51" s="12">
        <f t="shared" si="61"/>
        <v>2.8628978785670416</v>
      </c>
      <c r="AE51" s="12">
        <f t="shared" si="62"/>
        <v>2.2281980989767489</v>
      </c>
      <c r="AF51" s="11">
        <f t="shared" si="48"/>
        <v>-5.552629355298544E-3</v>
      </c>
      <c r="AG51" s="11">
        <f t="shared" si="65"/>
        <v>5.92770961014355E-3</v>
      </c>
      <c r="AH51" s="11">
        <f t="shared" si="66"/>
        <v>1.1528780431199648E-2</v>
      </c>
      <c r="AI51" s="1">
        <f t="shared" si="49"/>
        <v>47089.813623785383</v>
      </c>
      <c r="AJ51" s="1">
        <f t="shared" si="50"/>
        <v>9166.2737080083225</v>
      </c>
      <c r="AK51" s="1">
        <f t="shared" si="51"/>
        <v>3242.2979291857046</v>
      </c>
      <c r="AL51" s="14">
        <f t="shared" si="67"/>
        <v>13.777374319326999</v>
      </c>
      <c r="AM51" s="14">
        <f t="shared" si="68"/>
        <v>2.0687382979938933</v>
      </c>
      <c r="AN51" s="14">
        <f t="shared" si="69"/>
        <v>0.80741139315781407</v>
      </c>
      <c r="AO51" s="11">
        <f t="shared" si="52"/>
        <v>2.0621120954280148E-2</v>
      </c>
      <c r="AP51" s="11">
        <f t="shared" si="31"/>
        <v>2.5977173653231045E-2</v>
      </c>
      <c r="AQ51" s="11">
        <f t="shared" si="32"/>
        <v>2.3564574154817608E-2</v>
      </c>
      <c r="AR51" s="1">
        <f t="shared" si="53"/>
        <v>30950.082986290967</v>
      </c>
      <c r="AS51" s="1">
        <f t="shared" si="54"/>
        <v>6581.038969262434</v>
      </c>
      <c r="AT51" s="1">
        <f t="shared" si="55"/>
        <v>2423.2196271173834</v>
      </c>
      <c r="AU51" s="1">
        <f t="shared" si="56"/>
        <v>6190.0165972581935</v>
      </c>
      <c r="AV51" s="1">
        <f t="shared" si="57"/>
        <v>1316.2077938524869</v>
      </c>
      <c r="AW51" s="1">
        <f t="shared" si="58"/>
        <v>484.64392542347673</v>
      </c>
      <c r="AX51" s="1">
        <f t="shared" si="33"/>
        <v>23583.830664473913</v>
      </c>
      <c r="AY51" s="1">
        <f t="shared" si="4"/>
        <v>2156.2371279409545</v>
      </c>
      <c r="AZ51" s="1">
        <f t="shared" si="5"/>
        <v>658.52704229906124</v>
      </c>
      <c r="BA51" s="1">
        <f t="shared" si="34"/>
        <v>10570.470563346355</v>
      </c>
      <c r="BB51" s="1">
        <f t="shared" si="35"/>
        <v>18742.593238247198</v>
      </c>
      <c r="BC51" s="1">
        <f t="shared" si="36"/>
        <v>19105.315843382268</v>
      </c>
      <c r="BD51" s="1">
        <f t="shared" si="6"/>
        <v>0</v>
      </c>
      <c r="BE51" s="2">
        <v>0</v>
      </c>
      <c r="BF51" s="2">
        <v>0</v>
      </c>
      <c r="BG51" s="2">
        <v>0</v>
      </c>
      <c r="BH51" s="2">
        <f t="shared" si="7"/>
        <v>0</v>
      </c>
      <c r="BI51" s="2">
        <f t="shared" si="37"/>
        <v>0</v>
      </c>
      <c r="BJ51" s="2">
        <f t="shared" si="8"/>
        <v>0</v>
      </c>
      <c r="BK51" s="2">
        <f t="shared" si="9"/>
        <v>0</v>
      </c>
      <c r="BL51" s="2">
        <f t="shared" si="10"/>
        <v>0</v>
      </c>
      <c r="BM51" s="2">
        <f t="shared" si="11"/>
        <v>0</v>
      </c>
      <c r="BN51" s="2">
        <f t="shared" si="12"/>
        <v>0</v>
      </c>
      <c r="BO51" s="2">
        <f t="shared" si="38"/>
        <v>0</v>
      </c>
      <c r="BP51" s="2">
        <f t="shared" si="39"/>
        <v>0</v>
      </c>
      <c r="BQ51" s="2">
        <f t="shared" si="40"/>
        <v>0</v>
      </c>
      <c r="BR51" s="17">
        <v>0</v>
      </c>
      <c r="BS51" s="12">
        <f>BS$3*temperature!$I161</f>
        <v>-4.7172366808796582</v>
      </c>
      <c r="BT51" s="12">
        <f>BT$3*temperature!$I161</f>
        <v>-4.3599467893134376</v>
      </c>
      <c r="BU51" s="12">
        <f>BU$3*temperature!$I161</f>
        <v>-3.8276578431909019</v>
      </c>
      <c r="BV51" s="12">
        <f t="shared" si="41"/>
        <v>-4.5303491118180093</v>
      </c>
      <c r="BW51" s="12">
        <f t="shared" si="13"/>
        <v>-4.0990857386834527</v>
      </c>
      <c r="BX51" s="12">
        <f t="shared" si="14"/>
        <v>-3.5986443036508673</v>
      </c>
      <c r="BY51" s="19">
        <f t="shared" si="42"/>
        <v>3.9618018281584046E-2</v>
      </c>
      <c r="BZ51" s="19">
        <f t="shared" si="15"/>
        <v>5.9831246397175082E-2</v>
      </c>
      <c r="CA51" s="19">
        <f t="shared" si="16"/>
        <v>5.9831246397175089E-2</v>
      </c>
      <c r="CB51" s="12">
        <f t="shared" si="43"/>
        <v>9.3443784530824567E-2</v>
      </c>
      <c r="CC51" s="12">
        <f t="shared" si="17"/>
        <v>0.13043052531499236</v>
      </c>
      <c r="CD51" s="12">
        <f t="shared" si="18"/>
        <v>0.11450676977001731</v>
      </c>
      <c r="CE51" s="12">
        <f t="shared" si="44"/>
        <v>-4.6237928963488342</v>
      </c>
      <c r="CF51" s="12">
        <f t="shared" si="19"/>
        <v>-4.2295162639984447</v>
      </c>
      <c r="CG51" s="12">
        <f t="shared" si="20"/>
        <v>-3.7131510734208848</v>
      </c>
      <c r="CH51" s="12">
        <f>CH$3*temperature!$I161+CH$4*temperature!$I161^2</f>
        <v>-4.6237928963488333</v>
      </c>
      <c r="CI51" s="12">
        <f>CI$3*temperature!$I161+CI$4*temperature!$I161^2</f>
        <v>-4.2295245901985519</v>
      </c>
      <c r="CJ51" s="12">
        <f>CJ$3*temperature!$I161+CJ$4*temperature!$I161^2</f>
        <v>-3.7131553233643921</v>
      </c>
      <c r="CK51" s="17"/>
      <c r="CL51" s="17"/>
      <c r="CM51" s="17"/>
    </row>
    <row r="52" spans="1:91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45"/>
        <v>5.6189487943716365E-3</v>
      </c>
      <c r="F52" s="11">
        <f t="shared" si="21"/>
        <v>8.1453534478015399E-3</v>
      </c>
      <c r="G52" s="11">
        <f t="shared" si="22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3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46"/>
        <v>2.3462387645812433E-2</v>
      </c>
      <c r="O52" s="11">
        <f t="shared" si="24"/>
        <v>7.3997005066261501E-2</v>
      </c>
      <c r="P52" s="11">
        <f t="shared" si="25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6"/>
        <v>148.21095550926216</v>
      </c>
      <c r="U52" s="1">
        <f t="shared" si="59"/>
        <v>634.29732229691115</v>
      </c>
      <c r="V52" s="1">
        <f t="shared" si="60"/>
        <v>691.71563413523154</v>
      </c>
      <c r="W52" s="11">
        <f t="shared" si="47"/>
        <v>-3.1451366898878286E-2</v>
      </c>
      <c r="X52" s="11">
        <f t="shared" si="63"/>
        <v>-1.8444525655952559E-2</v>
      </c>
      <c r="Y52" s="11">
        <f t="shared" si="64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7"/>
        <v>2.3387955022900764</v>
      </c>
      <c r="AD52" s="12">
        <f t="shared" si="61"/>
        <v>2.8897620504912451</v>
      </c>
      <c r="AE52" s="12">
        <f t="shared" si="62"/>
        <v>2.2061797953892048</v>
      </c>
      <c r="AF52" s="11">
        <f t="shared" si="48"/>
        <v>-1.9025653308027968E-3</v>
      </c>
      <c r="AG52" s="11">
        <f t="shared" si="65"/>
        <v>9.3835592688515934E-3</v>
      </c>
      <c r="AH52" s="11">
        <f t="shared" si="66"/>
        <v>-9.8816633932393705E-3</v>
      </c>
      <c r="AI52" s="1">
        <f t="shared" si="49"/>
        <v>48570.848858665042</v>
      </c>
      <c r="AJ52" s="1">
        <f t="shared" si="50"/>
        <v>9565.8541310599776</v>
      </c>
      <c r="AK52" s="1">
        <f t="shared" si="51"/>
        <v>3402.7120616906113</v>
      </c>
      <c r="AL52" s="14">
        <f t="shared" si="67"/>
        <v>14.061479221598233</v>
      </c>
      <c r="AM52" s="14">
        <f t="shared" si="68"/>
        <v>2.1224782720039701</v>
      </c>
      <c r="AN52" s="14">
        <f t="shared" si="69"/>
        <v>0.82643769880532603</v>
      </c>
      <c r="AO52" s="11">
        <f t="shared" si="52"/>
        <v>2.0621120954280148E-2</v>
      </c>
      <c r="AP52" s="11">
        <f t="shared" si="31"/>
        <v>2.5977173653231045E-2</v>
      </c>
      <c r="AQ52" s="11">
        <f t="shared" si="32"/>
        <v>2.3564574154817608E-2</v>
      </c>
      <c r="AR52" s="1">
        <f t="shared" si="53"/>
        <v>31927.349928287691</v>
      </c>
      <c r="AS52" s="1">
        <f t="shared" si="54"/>
        <v>6854.2015330672539</v>
      </c>
      <c r="AT52" s="1">
        <f t="shared" si="55"/>
        <v>2538.1812614470864</v>
      </c>
      <c r="AU52" s="1">
        <f t="shared" si="56"/>
        <v>6385.4699856575389</v>
      </c>
      <c r="AV52" s="1">
        <f t="shared" si="57"/>
        <v>1370.8403066134508</v>
      </c>
      <c r="AW52" s="1">
        <f t="shared" si="58"/>
        <v>507.63625228941731</v>
      </c>
      <c r="AX52" s="1">
        <f t="shared" si="33"/>
        <v>24192.567092568625</v>
      </c>
      <c r="AY52" s="1">
        <f t="shared" si="4"/>
        <v>2227.5926402274868</v>
      </c>
      <c r="AZ52" s="1">
        <f t="shared" si="5"/>
        <v>678.31009172590132</v>
      </c>
      <c r="BA52" s="1">
        <f t="shared" si="34"/>
        <v>10656.770948257836</v>
      </c>
      <c r="BB52" s="1">
        <f t="shared" si="35"/>
        <v>18975.399012756217</v>
      </c>
      <c r="BC52" s="1">
        <f t="shared" si="36"/>
        <v>19516.664477881535</v>
      </c>
      <c r="BD52" s="1">
        <f t="shared" si="6"/>
        <v>0</v>
      </c>
      <c r="BE52" s="2">
        <v>0</v>
      </c>
      <c r="BF52" s="2">
        <v>0</v>
      </c>
      <c r="BG52" s="2">
        <v>0</v>
      </c>
      <c r="BH52" s="2">
        <f t="shared" si="7"/>
        <v>0</v>
      </c>
      <c r="BI52" s="2">
        <f t="shared" si="37"/>
        <v>0</v>
      </c>
      <c r="BJ52" s="2">
        <f t="shared" si="8"/>
        <v>0</v>
      </c>
      <c r="BK52" s="2">
        <f t="shared" si="9"/>
        <v>0</v>
      </c>
      <c r="BL52" s="2">
        <f t="shared" si="10"/>
        <v>0</v>
      </c>
      <c r="BM52" s="2">
        <f t="shared" si="11"/>
        <v>0</v>
      </c>
      <c r="BN52" s="2">
        <f t="shared" si="12"/>
        <v>0</v>
      </c>
      <c r="BO52" s="2">
        <f t="shared" si="38"/>
        <v>0</v>
      </c>
      <c r="BP52" s="2">
        <f t="shared" si="39"/>
        <v>0</v>
      </c>
      <c r="BQ52" s="2">
        <f t="shared" si="40"/>
        <v>0</v>
      </c>
      <c r="BR52" s="17">
        <v>0</v>
      </c>
      <c r="BS52" s="12">
        <f>BS$3*temperature!$I162</f>
        <v>-4.8319442059050672</v>
      </c>
      <c r="BT52" s="12">
        <f>BT$3*temperature!$I162</f>
        <v>-4.4659662111227671</v>
      </c>
      <c r="BU52" s="12">
        <f>BU$3*temperature!$I162</f>
        <v>-3.9207337661387935</v>
      </c>
      <c r="BV52" s="12">
        <f t="shared" si="41"/>
        <v>-4.6358571604226846</v>
      </c>
      <c r="BW52" s="12">
        <f t="shared" si="13"/>
        <v>-4.1922643648400406</v>
      </c>
      <c r="BX52" s="12">
        <f t="shared" si="14"/>
        <v>-3.6804471137448358</v>
      </c>
      <c r="BY52" s="19">
        <f t="shared" si="42"/>
        <v>4.0581396871832029E-2</v>
      </c>
      <c r="BZ52" s="19">
        <f t="shared" si="15"/>
        <v>6.1286143545165025E-2</v>
      </c>
      <c r="CA52" s="19">
        <f t="shared" si="16"/>
        <v>6.1286143545165032E-2</v>
      </c>
      <c r="CB52" s="12">
        <f t="shared" si="43"/>
        <v>9.8043522741191394E-2</v>
      </c>
      <c r="CC52" s="12">
        <f t="shared" si="17"/>
        <v>0.13685092314136335</v>
      </c>
      <c r="CD52" s="12">
        <f t="shared" si="18"/>
        <v>0.1201433261969788</v>
      </c>
      <c r="CE52" s="12">
        <f t="shared" si="44"/>
        <v>-4.7339006831638759</v>
      </c>
      <c r="CF52" s="12">
        <f t="shared" si="19"/>
        <v>-4.3291152879814039</v>
      </c>
      <c r="CG52" s="12">
        <f t="shared" si="20"/>
        <v>-3.8005904399418147</v>
      </c>
      <c r="CH52" s="12">
        <f>CH$3*temperature!$I162+CH$4*temperature!$I162^2</f>
        <v>-4.7339006831638759</v>
      </c>
      <c r="CI52" s="12">
        <f>CI$3*temperature!$I162+CI$4*temperature!$I162^2</f>
        <v>-4.3291238034490398</v>
      </c>
      <c r="CJ52" s="12">
        <f>CJ$3*temperature!$I162+CJ$4*temperature!$I162^2</f>
        <v>-3.8005947864931775</v>
      </c>
      <c r="CK52" s="17"/>
      <c r="CL52" s="17"/>
      <c r="CM52" s="17"/>
    </row>
    <row r="53" spans="1:91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45"/>
        <v>5.9575399981963706E-3</v>
      </c>
      <c r="F53" s="11">
        <f t="shared" si="21"/>
        <v>8.1044756914163685E-3</v>
      </c>
      <c r="G53" s="11">
        <f t="shared" si="22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3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46"/>
        <v>2.0470395087995197E-2</v>
      </c>
      <c r="O53" s="11">
        <f t="shared" si="24"/>
        <v>7.8402451038241505E-2</v>
      </c>
      <c r="P53" s="11">
        <f t="shared" si="25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6"/>
        <v>145.11508502616257</v>
      </c>
      <c r="U53" s="1">
        <f t="shared" si="59"/>
        <v>604.17834263666111</v>
      </c>
      <c r="V53" s="1">
        <f t="shared" si="60"/>
        <v>672.98973661232958</v>
      </c>
      <c r="W53" s="11">
        <f t="shared" si="47"/>
        <v>-2.088827018530437E-2</v>
      </c>
      <c r="X53" s="11">
        <f t="shared" si="63"/>
        <v>-4.7484008841758074E-2</v>
      </c>
      <c r="Y53" s="11">
        <f t="shared" si="64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7"/>
        <v>2.3365257523444609</v>
      </c>
      <c r="AD53" s="12">
        <f t="shared" si="61"/>
        <v>2.9121314785809065</v>
      </c>
      <c r="AE53" s="12">
        <f t="shared" si="62"/>
        <v>2.2542764742919856</v>
      </c>
      <c r="AF53" s="11">
        <f t="shared" si="48"/>
        <v>-9.7047815569728524E-4</v>
      </c>
      <c r="AG53" s="11">
        <f t="shared" si="65"/>
        <v>7.7409238888228593E-3</v>
      </c>
      <c r="AH53" s="11">
        <f t="shared" si="66"/>
        <v>2.1800888124938966E-2</v>
      </c>
      <c r="AI53" s="1">
        <f t="shared" si="49"/>
        <v>50099.233958456076</v>
      </c>
      <c r="AJ53" s="1">
        <f t="shared" si="50"/>
        <v>9980.1090245674313</v>
      </c>
      <c r="AK53" s="1">
        <f t="shared" si="51"/>
        <v>3570.0771078109678</v>
      </c>
      <c r="AL53" s="14">
        <f t="shared" si="67"/>
        <v>14.351442685422908</v>
      </c>
      <c r="AM53" s="14">
        <f t="shared" si="68"/>
        <v>2.177614258651027</v>
      </c>
      <c r="AN53" s="14">
        <f t="shared" si="69"/>
        <v>0.845912351243161</v>
      </c>
      <c r="AO53" s="11">
        <f t="shared" si="52"/>
        <v>2.0621120954280148E-2</v>
      </c>
      <c r="AP53" s="11">
        <f t="shared" si="31"/>
        <v>2.5977173653231045E-2</v>
      </c>
      <c r="AQ53" s="11">
        <f t="shared" si="32"/>
        <v>2.3564574154817608E-2</v>
      </c>
      <c r="AR53" s="1">
        <f t="shared" si="53"/>
        <v>32944.447016896374</v>
      </c>
      <c r="AS53" s="1">
        <f t="shared" si="54"/>
        <v>7138.0783223378066</v>
      </c>
      <c r="AT53" s="1">
        <f t="shared" si="55"/>
        <v>2657.8534183072488</v>
      </c>
      <c r="AU53" s="1">
        <f t="shared" si="56"/>
        <v>6588.8894033792749</v>
      </c>
      <c r="AV53" s="1">
        <f t="shared" si="57"/>
        <v>1427.6156644675614</v>
      </c>
      <c r="AW53" s="1">
        <f t="shared" si="58"/>
        <v>531.57068366144983</v>
      </c>
      <c r="AX53" s="1">
        <f t="shared" si="33"/>
        <v>24815.421366818799</v>
      </c>
      <c r="AY53" s="1">
        <f t="shared" si="4"/>
        <v>2301.2016174722335</v>
      </c>
      <c r="AZ53" s="1">
        <f t="shared" si="5"/>
        <v>698.68808535269613</v>
      </c>
      <c r="BA53" s="1">
        <f t="shared" si="34"/>
        <v>10747.256584802913</v>
      </c>
      <c r="BB53" s="1">
        <f t="shared" si="35"/>
        <v>19209.858574433252</v>
      </c>
      <c r="BC53" s="1">
        <f t="shared" si="36"/>
        <v>19930.868381151759</v>
      </c>
      <c r="BD53" s="1">
        <f t="shared" si="6"/>
        <v>0</v>
      </c>
      <c r="BE53" s="2">
        <v>0</v>
      </c>
      <c r="BF53" s="2">
        <v>0</v>
      </c>
      <c r="BG53" s="2">
        <v>0</v>
      </c>
      <c r="BH53" s="2">
        <f t="shared" si="7"/>
        <v>0</v>
      </c>
      <c r="BI53" s="2">
        <f t="shared" si="37"/>
        <v>0</v>
      </c>
      <c r="BJ53" s="2">
        <f t="shared" si="8"/>
        <v>0</v>
      </c>
      <c r="BK53" s="2">
        <f t="shared" si="9"/>
        <v>0</v>
      </c>
      <c r="BL53" s="2">
        <f t="shared" si="10"/>
        <v>0</v>
      </c>
      <c r="BM53" s="2">
        <f t="shared" si="11"/>
        <v>0</v>
      </c>
      <c r="BN53" s="2">
        <f t="shared" si="12"/>
        <v>0</v>
      </c>
      <c r="BO53" s="2">
        <f t="shared" si="38"/>
        <v>0</v>
      </c>
      <c r="BP53" s="2">
        <f t="shared" si="39"/>
        <v>0</v>
      </c>
      <c r="BQ53" s="2">
        <f t="shared" si="40"/>
        <v>0</v>
      </c>
      <c r="BR53" s="17">
        <v>0</v>
      </c>
      <c r="BS53" s="12">
        <f>BS$3*temperature!$I163</f>
        <v>-4.9488231850109585</v>
      </c>
      <c r="BT53" s="12">
        <f>BT$3*temperature!$I163</f>
        <v>-4.5739926181411947</v>
      </c>
      <c r="BU53" s="12">
        <f>BU$3*temperature!$I163</f>
        <v>-4.0155716492774838</v>
      </c>
      <c r="BV53" s="12">
        <f t="shared" si="41"/>
        <v>-4.7431351848149221</v>
      </c>
      <c r="BW53" s="12">
        <f t="shared" si="13"/>
        <v>-4.2868895855397113</v>
      </c>
      <c r="BX53" s="12">
        <f t="shared" si="14"/>
        <v>-3.7635199092804439</v>
      </c>
      <c r="BY53" s="19">
        <f t="shared" si="42"/>
        <v>4.1563012560041801E-2</v>
      </c>
      <c r="BZ53" s="19">
        <f t="shared" si="15"/>
        <v>6.2768582411520751E-2</v>
      </c>
      <c r="CA53" s="19">
        <f t="shared" si="16"/>
        <v>6.2768582411520751E-2</v>
      </c>
      <c r="CB53" s="12">
        <f t="shared" si="43"/>
        <v>0.10284400009801827</v>
      </c>
      <c r="CC53" s="12">
        <f t="shared" si="17"/>
        <v>0.14355151630074162</v>
      </c>
      <c r="CD53" s="12">
        <f t="shared" si="18"/>
        <v>0.12602586999852006</v>
      </c>
      <c r="CE53" s="12">
        <f t="shared" si="44"/>
        <v>-4.8459791849129408</v>
      </c>
      <c r="CF53" s="12">
        <f t="shared" si="19"/>
        <v>-4.4304411018404526</v>
      </c>
      <c r="CG53" s="12">
        <f t="shared" si="20"/>
        <v>-3.8895457792789641</v>
      </c>
      <c r="CH53" s="12">
        <f>CH$3*temperature!$I163+CH$4*temperature!$I163^2</f>
        <v>-4.8459791849129399</v>
      </c>
      <c r="CI53" s="12">
        <f>CI$3*temperature!$I163+CI$4*temperature!$I163^2</f>
        <v>-4.4304498095139877</v>
      </c>
      <c r="CJ53" s="12">
        <f>CJ$3*temperature!$I163+CJ$4*temperature!$I163^2</f>
        <v>-3.8895502239380146</v>
      </c>
      <c r="CK53" s="17"/>
      <c r="CL53" s="17"/>
      <c r="CM53" s="17"/>
    </row>
    <row r="54" spans="1:91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45"/>
        <v>5.7120049793621952E-3</v>
      </c>
      <c r="F54" s="11">
        <f t="shared" si="21"/>
        <v>8.1531947903412672E-3</v>
      </c>
      <c r="G54" s="11">
        <f t="shared" si="22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3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46"/>
        <v>-4.648633033494165E-3</v>
      </c>
      <c r="O54" s="11">
        <f t="shared" si="24"/>
        <v>4.2789525278652762E-2</v>
      </c>
      <c r="P54" s="11">
        <f t="shared" si="25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6"/>
        <v>142.84695667407644</v>
      </c>
      <c r="U54" s="1">
        <f t="shared" si="59"/>
        <v>604.67001308648867</v>
      </c>
      <c r="V54" s="1">
        <f t="shared" si="60"/>
        <v>665.92165165765812</v>
      </c>
      <c r="W54" s="11">
        <f t="shared" si="47"/>
        <v>-1.5629859236737653E-2</v>
      </c>
      <c r="X54" s="11">
        <f t="shared" si="63"/>
        <v>8.1378363825801436E-4</v>
      </c>
      <c r="Y54" s="11">
        <f t="shared" si="64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7"/>
        <v>2.3337186594678334</v>
      </c>
      <c r="AD54" s="12">
        <f t="shared" si="61"/>
        <v>2.8737358406172713</v>
      </c>
      <c r="AE54" s="12">
        <f t="shared" si="62"/>
        <v>2.3022859575808767</v>
      </c>
      <c r="AF54" s="11">
        <f t="shared" si="48"/>
        <v>-1.2013960786911859E-3</v>
      </c>
      <c r="AG54" s="11">
        <f t="shared" si="65"/>
        <v>-1.3184719936596201E-2</v>
      </c>
      <c r="AH54" s="11">
        <f t="shared" si="66"/>
        <v>2.1297069741176955E-2</v>
      </c>
      <c r="AI54" s="1">
        <f t="shared" si="49"/>
        <v>51678.199965989741</v>
      </c>
      <c r="AJ54" s="1">
        <f t="shared" si="50"/>
        <v>10409.71378657825</v>
      </c>
      <c r="AK54" s="1">
        <f t="shared" si="51"/>
        <v>3744.6400806913211</v>
      </c>
      <c r="AL54" s="14">
        <f t="shared" si="67"/>
        <v>14.647385520907433</v>
      </c>
      <c r="AM54" s="14">
        <f t="shared" si="68"/>
        <v>2.2341825223977567</v>
      </c>
      <c r="AN54" s="14">
        <f t="shared" si="69"/>
        <v>0.86584591557250656</v>
      </c>
      <c r="AO54" s="11">
        <f t="shared" si="52"/>
        <v>2.0621120954280148E-2</v>
      </c>
      <c r="AP54" s="11">
        <f t="shared" si="31"/>
        <v>2.5977173653231045E-2</v>
      </c>
      <c r="AQ54" s="11">
        <f t="shared" si="32"/>
        <v>2.3564574154817608E-2</v>
      </c>
      <c r="AR54" s="1">
        <f t="shared" si="53"/>
        <v>33987.634527119866</v>
      </c>
      <c r="AS54" s="1">
        <f t="shared" si="54"/>
        <v>7433.6298606039227</v>
      </c>
      <c r="AT54" s="1">
        <f t="shared" si="55"/>
        <v>2782.8872036418302</v>
      </c>
      <c r="AU54" s="1">
        <f t="shared" si="56"/>
        <v>6797.5269054239734</v>
      </c>
      <c r="AV54" s="1">
        <f t="shared" si="57"/>
        <v>1486.7259721207847</v>
      </c>
      <c r="AW54" s="1">
        <f t="shared" si="58"/>
        <v>556.57744072836601</v>
      </c>
      <c r="AX54" s="1">
        <f t="shared" si="33"/>
        <v>25455.799234180897</v>
      </c>
      <c r="AY54" s="1">
        <f t="shared" si="4"/>
        <v>2377.1017054902254</v>
      </c>
      <c r="AZ54" s="1">
        <f t="shared" si="5"/>
        <v>719.64675620771789</v>
      </c>
      <c r="BA54" s="1">
        <f t="shared" si="34"/>
        <v>10835.859104560468</v>
      </c>
      <c r="BB54" s="1">
        <f t="shared" si="35"/>
        <v>19447.663305855185</v>
      </c>
      <c r="BC54" s="1">
        <f t="shared" si="36"/>
        <v>20352.1499229398</v>
      </c>
      <c r="BD54" s="1">
        <f t="shared" si="6"/>
        <v>0</v>
      </c>
      <c r="BE54" s="2">
        <v>0</v>
      </c>
      <c r="BF54" s="2">
        <v>0</v>
      </c>
      <c r="BG54" s="2">
        <v>0</v>
      </c>
      <c r="BH54" s="2">
        <f t="shared" si="7"/>
        <v>0</v>
      </c>
      <c r="BI54" s="2">
        <f t="shared" si="37"/>
        <v>0</v>
      </c>
      <c r="BJ54" s="2">
        <f t="shared" si="8"/>
        <v>0</v>
      </c>
      <c r="BK54" s="2">
        <f t="shared" si="9"/>
        <v>0</v>
      </c>
      <c r="BL54" s="2">
        <f t="shared" si="10"/>
        <v>0</v>
      </c>
      <c r="BM54" s="2">
        <f t="shared" si="11"/>
        <v>0</v>
      </c>
      <c r="BN54" s="2">
        <f t="shared" si="12"/>
        <v>0</v>
      </c>
      <c r="BO54" s="2">
        <f t="shared" si="38"/>
        <v>0</v>
      </c>
      <c r="BP54" s="2">
        <f t="shared" si="39"/>
        <v>0</v>
      </c>
      <c r="BQ54" s="2">
        <f t="shared" si="40"/>
        <v>0</v>
      </c>
      <c r="BR54" s="17">
        <v>0</v>
      </c>
      <c r="BS54" s="12">
        <f>BS$3*temperature!$I164</f>
        <v>-5.0678861498674577</v>
      </c>
      <c r="BT54" s="12">
        <f>BT$3*temperature!$I164</f>
        <v>-4.6840375928731879</v>
      </c>
      <c r="BU54" s="12">
        <f>BU$3*temperature!$I164</f>
        <v>-4.1121816610485196</v>
      </c>
      <c r="BV54" s="12">
        <f t="shared" si="41"/>
        <v>-4.8521818606956026</v>
      </c>
      <c r="BW54" s="12">
        <f t="shared" si="13"/>
        <v>-4.3829536428743383</v>
      </c>
      <c r="BX54" s="12">
        <f t="shared" si="14"/>
        <v>-3.8478558794823936</v>
      </c>
      <c r="BY54" s="19">
        <f t="shared" si="42"/>
        <v>4.2562970594257878E-2</v>
      </c>
      <c r="BZ54" s="19">
        <f t="shared" si="15"/>
        <v>6.4278721942145067E-2</v>
      </c>
      <c r="CA54" s="19">
        <f t="shared" si="16"/>
        <v>6.4278721942145067E-2</v>
      </c>
      <c r="CB54" s="12">
        <f t="shared" si="43"/>
        <v>0.10785214458592769</v>
      </c>
      <c r="CC54" s="12">
        <f t="shared" si="17"/>
        <v>0.15054197499942509</v>
      </c>
      <c r="CD54" s="12">
        <f t="shared" si="18"/>
        <v>0.13216289078306301</v>
      </c>
      <c r="CE54" s="12">
        <f t="shared" si="44"/>
        <v>-4.9600340052815302</v>
      </c>
      <c r="CF54" s="12">
        <f t="shared" si="19"/>
        <v>-4.5334956178737631</v>
      </c>
      <c r="CG54" s="12">
        <f t="shared" si="20"/>
        <v>-3.9800187702654566</v>
      </c>
      <c r="CH54" s="12">
        <f>CH$3*temperature!$I164+CH$4*temperature!$I164^2</f>
        <v>-4.9600340052815302</v>
      </c>
      <c r="CI54" s="12">
        <f>CI$3*temperature!$I164+CI$4*temperature!$I164^2</f>
        <v>-4.5335045206758089</v>
      </c>
      <c r="CJ54" s="12">
        <f>CJ$3*temperature!$I164+CJ$4*temperature!$I164^2</f>
        <v>-3.9800233145239838</v>
      </c>
      <c r="CK54" s="17"/>
      <c r="CL54" s="17"/>
      <c r="CM54" s="17"/>
    </row>
    <row r="55" spans="1:91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45"/>
        <v>5.0995244411160545E-3</v>
      </c>
      <c r="F55" s="11">
        <f t="shared" si="21"/>
        <v>8.1161002345619959E-3</v>
      </c>
      <c r="G55" s="11">
        <f t="shared" si="22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3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46"/>
        <v>-4.541462181660294E-2</v>
      </c>
      <c r="O55" s="11">
        <f t="shared" si="24"/>
        <v>2.1828133538632777E-3</v>
      </c>
      <c r="P55" s="11">
        <f t="shared" si="25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6"/>
        <v>141.93819766837814</v>
      </c>
      <c r="U55" s="1">
        <f t="shared" si="59"/>
        <v>606.72180992229414</v>
      </c>
      <c r="V55" s="1">
        <f t="shared" si="60"/>
        <v>663.64450671499844</v>
      </c>
      <c r="W55" s="11">
        <f t="shared" si="47"/>
        <v>-6.3617666547265417E-3</v>
      </c>
      <c r="X55" s="11">
        <f t="shared" si="63"/>
        <v>3.3932505191256457E-3</v>
      </c>
      <c r="Y55" s="11">
        <f t="shared" si="64"/>
        <v>-3.4195388256129666E-3</v>
      </c>
      <c r="Z55" s="5">
        <f t="shared" ref="Z55:AB57" si="70">Q54*AC55</f>
        <v>12188.303444360248</v>
      </c>
      <c r="AA55" s="5">
        <f t="shared" si="70"/>
        <v>13336.262456993791</v>
      </c>
      <c r="AB55" s="5">
        <f t="shared" si="70"/>
        <v>4319.0487389807877</v>
      </c>
      <c r="AC55" s="16">
        <f t="shared" ref="AC55:AC57" si="71">AC54*(1+AF55)</f>
        <v>2.324266156668239</v>
      </c>
      <c r="AD55" s="16">
        <f t="shared" ref="AD55:AD57" si="72">AD54*(1+AG55)</f>
        <v>2.8745885881272062</v>
      </c>
      <c r="AE55" s="16">
        <f t="shared" ref="AE55:AE57" si="73">AE54*(1+AH55)</f>
        <v>2.324833886965608</v>
      </c>
      <c r="AF55" s="15">
        <f t="shared" ref="AF55:AH57" si="74">AC$5-1</f>
        <v>-4.0504037456468023E-3</v>
      </c>
      <c r="AG55" s="15">
        <f t="shared" si="74"/>
        <v>2.9673830763510267E-4</v>
      </c>
      <c r="AH55" s="15">
        <f t="shared" si="74"/>
        <v>9.7937136394747881E-3</v>
      </c>
      <c r="AI55" s="1">
        <f t="shared" si="49"/>
        <v>53307.906874814747</v>
      </c>
      <c r="AJ55" s="1">
        <f t="shared" si="50"/>
        <v>10855.468380041209</v>
      </c>
      <c r="AK55" s="1">
        <f t="shared" si="51"/>
        <v>3926.7535133505553</v>
      </c>
      <c r="AL55" s="14">
        <f t="shared" si="67"/>
        <v>14.949431029398037</v>
      </c>
      <c r="AM55" s="14">
        <f t="shared" si="68"/>
        <v>2.2922202697550969</v>
      </c>
      <c r="AN55" s="14">
        <f t="shared" si="69"/>
        <v>0.88624920585666089</v>
      </c>
      <c r="AO55" s="11">
        <f t="shared" si="52"/>
        <v>2.0621120954280148E-2</v>
      </c>
      <c r="AP55" s="11">
        <f t="shared" si="31"/>
        <v>2.5977173653231045E-2</v>
      </c>
      <c r="AQ55" s="11">
        <f t="shared" si="32"/>
        <v>2.3564574154817608E-2</v>
      </c>
      <c r="AR55" s="1">
        <f t="shared" si="53"/>
        <v>35046.898880452107</v>
      </c>
      <c r="AS55" s="1">
        <f t="shared" si="54"/>
        <v>7740.8566921998518</v>
      </c>
      <c r="AT55" s="1">
        <f t="shared" si="55"/>
        <v>2913.5578118777248</v>
      </c>
      <c r="AU55" s="1">
        <f t="shared" si="56"/>
        <v>7009.3797760904217</v>
      </c>
      <c r="AV55" s="1">
        <f t="shared" si="57"/>
        <v>1548.1713384399704</v>
      </c>
      <c r="AW55" s="1">
        <f t="shared" si="58"/>
        <v>582.71156237554499</v>
      </c>
      <c r="AX55" s="1">
        <f t="shared" si="33"/>
        <v>26115.97989120537</v>
      </c>
      <c r="AY55" s="1">
        <f t="shared" si="4"/>
        <v>2455.4172783919898</v>
      </c>
      <c r="AZ55" s="1">
        <f t="shared" si="5"/>
        <v>741.20324336644978</v>
      </c>
      <c r="BA55" s="1">
        <f t="shared" si="34"/>
        <v>10918.604485835911</v>
      </c>
      <c r="BB55" s="1">
        <f t="shared" si="35"/>
        <v>19687.254095481232</v>
      </c>
      <c r="BC55" s="1">
        <f t="shared" si="36"/>
        <v>20780.902990932656</v>
      </c>
      <c r="BD55" s="1">
        <f t="shared" si="6"/>
        <v>0</v>
      </c>
      <c r="BE55" s="2">
        <v>0</v>
      </c>
      <c r="BF55" s="2">
        <v>0</v>
      </c>
      <c r="BG55" s="2">
        <v>0</v>
      </c>
      <c r="BH55" s="2">
        <f t="shared" si="7"/>
        <v>0</v>
      </c>
      <c r="BI55" s="2">
        <f t="shared" si="37"/>
        <v>0</v>
      </c>
      <c r="BJ55" s="2">
        <f t="shared" si="8"/>
        <v>0</v>
      </c>
      <c r="BK55" s="2">
        <f t="shared" si="9"/>
        <v>0</v>
      </c>
      <c r="BL55" s="2">
        <f t="shared" si="10"/>
        <v>0</v>
      </c>
      <c r="BM55" s="2">
        <f t="shared" si="11"/>
        <v>0</v>
      </c>
      <c r="BN55" s="2">
        <f t="shared" si="12"/>
        <v>0</v>
      </c>
      <c r="BO55" s="2">
        <f t="shared" si="38"/>
        <v>0</v>
      </c>
      <c r="BP55" s="2">
        <f t="shared" si="39"/>
        <v>0</v>
      </c>
      <c r="BQ55" s="2">
        <f t="shared" si="40"/>
        <v>0</v>
      </c>
      <c r="BR55" s="17">
        <v>0</v>
      </c>
      <c r="BS55" s="12">
        <f>BS$3*temperature!$I165</f>
        <v>-5.1891606692086967</v>
      </c>
      <c r="BT55" s="12">
        <f>BT$3*temperature!$I165</f>
        <v>-4.7961266159596372</v>
      </c>
      <c r="BU55" s="12">
        <f>BU$3*temperature!$I165</f>
        <v>-4.2105861712604469</v>
      </c>
      <c r="BV55" s="12">
        <f t="shared" si="41"/>
        <v>-4.963009250466941</v>
      </c>
      <c r="BW55" s="12">
        <f t="shared" si="13"/>
        <v>-4.4804603734661335</v>
      </c>
      <c r="BX55" s="12">
        <f t="shared" si="14"/>
        <v>-3.9334583925746145</v>
      </c>
      <c r="BY55" s="19">
        <f t="shared" si="42"/>
        <v>4.3581502512282301E-2</v>
      </c>
      <c r="BZ55" s="19">
        <f t="shared" si="15"/>
        <v>6.5816911806099818E-2</v>
      </c>
      <c r="CA55" s="19">
        <f t="shared" si="16"/>
        <v>6.5816911806099818E-2</v>
      </c>
      <c r="CB55" s="12">
        <f t="shared" si="43"/>
        <v>0.11307570937087766</v>
      </c>
      <c r="CC55" s="12">
        <f t="shared" si="17"/>
        <v>0.15783312124675172</v>
      </c>
      <c r="CD55" s="12">
        <f t="shared" si="18"/>
        <v>0.13856388934291616</v>
      </c>
      <c r="CE55" s="12">
        <f t="shared" si="44"/>
        <v>-5.0760849598378188</v>
      </c>
      <c r="CF55" s="12">
        <f t="shared" si="19"/>
        <v>-4.6382934947128849</v>
      </c>
      <c r="CG55" s="12">
        <f t="shared" si="20"/>
        <v>-4.0720222819175307</v>
      </c>
      <c r="CH55" s="12">
        <f>CH$3*temperature!$I165+CH$4*temperature!$I165^2</f>
        <v>-5.0760849598378188</v>
      </c>
      <c r="CI55" s="12">
        <f>CI$3*temperature!$I165+CI$4*temperature!$I165^2</f>
        <v>-4.6383025955738475</v>
      </c>
      <c r="CJ55" s="12">
        <f>CJ$3*temperature!$I165+CJ$4*temperature!$I165^2</f>
        <v>-4.0720269272713026</v>
      </c>
      <c r="CK55" s="17"/>
      <c r="CL55" s="17"/>
      <c r="CM55" s="17"/>
    </row>
    <row r="56" spans="1:91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45"/>
        <v>4.1079767039275961E-3</v>
      </c>
      <c r="F56" s="11">
        <f t="shared" si="21"/>
        <v>8.0929895690897702E-3</v>
      </c>
      <c r="G56" s="11">
        <f t="shared" si="22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3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46"/>
        <v>2.1035151553658649E-2</v>
      </c>
      <c r="O56" s="11">
        <f t="shared" si="24"/>
        <v>3.1463911881298268E-2</v>
      </c>
      <c r="P56" s="11">
        <f t="shared" si="25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6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47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70"/>
        <v>11572.648363264367</v>
      </c>
      <c r="AA56" s="5">
        <f t="shared" si="70"/>
        <v>13523.579650465739</v>
      </c>
      <c r="AB56" s="5">
        <f t="shared" si="70"/>
        <v>4525.7999835111077</v>
      </c>
      <c r="AC56" s="16">
        <f t="shared" si="71"/>
        <v>2.3148519403213901</v>
      </c>
      <c r="AD56" s="16">
        <f t="shared" si="72"/>
        <v>2.8754415886799944</v>
      </c>
      <c r="AE56" s="16">
        <f t="shared" si="73"/>
        <v>2.3476026443138962</v>
      </c>
      <c r="AF56" s="15">
        <f t="shared" si="74"/>
        <v>-4.0504037456468023E-3</v>
      </c>
      <c r="AG56" s="15">
        <f t="shared" si="74"/>
        <v>2.9673830763510267E-4</v>
      </c>
      <c r="AH56" s="15">
        <f t="shared" si="74"/>
        <v>9.7937136394747881E-3</v>
      </c>
      <c r="AI56" s="1">
        <f t="shared" si="49"/>
        <v>54986.495963423695</v>
      </c>
      <c r="AJ56" s="1">
        <f t="shared" si="50"/>
        <v>11318.092880477059</v>
      </c>
      <c r="AK56" s="1">
        <f t="shared" si="51"/>
        <v>4116.7897243910447</v>
      </c>
      <c r="AL56" s="14">
        <f t="shared" si="67"/>
        <v>15.257705054852922</v>
      </c>
      <c r="AM56" s="14">
        <f t="shared" si="68"/>
        <v>2.3517656737539809</v>
      </c>
      <c r="AN56" s="14">
        <f t="shared" si="69"/>
        <v>0.90713329098771844</v>
      </c>
      <c r="AO56" s="11">
        <f t="shared" si="52"/>
        <v>2.0621120954280148E-2</v>
      </c>
      <c r="AP56" s="11">
        <f t="shared" si="31"/>
        <v>2.5977173653231045E-2</v>
      </c>
      <c r="AQ56" s="11">
        <f t="shared" si="32"/>
        <v>2.3564574154817608E-2</v>
      </c>
      <c r="AR56" s="1">
        <f t="shared" si="53"/>
        <v>36110.322211354614</v>
      </c>
      <c r="AS56" s="1">
        <f t="shared" si="54"/>
        <v>8060.3173095367674</v>
      </c>
      <c r="AT56" s="1">
        <f t="shared" si="55"/>
        <v>3050.2621608647241</v>
      </c>
      <c r="AU56" s="1">
        <f t="shared" si="56"/>
        <v>7222.0644422709229</v>
      </c>
      <c r="AV56" s="1">
        <f t="shared" si="57"/>
        <v>1612.0634619073535</v>
      </c>
      <c r="AW56" s="1">
        <f t="shared" si="58"/>
        <v>610.0524321729448</v>
      </c>
      <c r="AX56" s="1">
        <f t="shared" si="33"/>
        <v>26798.326648891383</v>
      </c>
      <c r="AY56" s="1">
        <f t="shared" si="4"/>
        <v>2536.2252652795023</v>
      </c>
      <c r="AZ56" s="1">
        <f t="shared" si="5"/>
        <v>763.36852314251621</v>
      </c>
      <c r="BA56" s="1">
        <f t="shared" si="34"/>
        <v>10991.261377771345</v>
      </c>
      <c r="BB56" s="1">
        <f t="shared" si="35"/>
        <v>19928.908086024163</v>
      </c>
      <c r="BC56" s="1">
        <f t="shared" si="36"/>
        <v>21218.427858576128</v>
      </c>
      <c r="BD56" s="1">
        <f t="shared" si="6"/>
        <v>0</v>
      </c>
      <c r="BE56" s="2">
        <v>0</v>
      </c>
      <c r="BF56" s="2">
        <v>0</v>
      </c>
      <c r="BG56" s="2">
        <v>0</v>
      </c>
      <c r="BH56" s="2">
        <f t="shared" si="7"/>
        <v>0</v>
      </c>
      <c r="BI56" s="2">
        <f t="shared" si="37"/>
        <v>0</v>
      </c>
      <c r="BJ56" s="2">
        <f t="shared" si="8"/>
        <v>0</v>
      </c>
      <c r="BK56" s="2">
        <f t="shared" si="9"/>
        <v>0</v>
      </c>
      <c r="BL56" s="2">
        <f t="shared" si="10"/>
        <v>0</v>
      </c>
      <c r="BM56" s="2">
        <f t="shared" si="11"/>
        <v>0</v>
      </c>
      <c r="BN56" s="2">
        <f t="shared" si="12"/>
        <v>0</v>
      </c>
      <c r="BO56" s="2">
        <f t="shared" si="38"/>
        <v>0</v>
      </c>
      <c r="BP56" s="2">
        <f t="shared" si="39"/>
        <v>0</v>
      </c>
      <c r="BQ56" s="2">
        <f t="shared" si="40"/>
        <v>0</v>
      </c>
      <c r="BR56" s="17">
        <v>0</v>
      </c>
      <c r="BS56" s="12">
        <f>BS$3*temperature!$I166</f>
        <v>-5.3124376738754737</v>
      </c>
      <c r="BT56" s="12">
        <f>BT$3*temperature!$I166</f>
        <v>-4.9100664534224601</v>
      </c>
      <c r="BU56" s="12">
        <f>BU$3*temperature!$I166</f>
        <v>-4.3106155371200119</v>
      </c>
      <c r="BV56" s="12">
        <f t="shared" si="41"/>
        <v>-5.0754134261194999</v>
      </c>
      <c r="BW56" s="12">
        <f t="shared" si="13"/>
        <v>-4.579223719446885</v>
      </c>
      <c r="BX56" s="12">
        <f t="shared" si="14"/>
        <v>-4.0201641057703776</v>
      </c>
      <c r="BY56" s="19">
        <f t="shared" si="42"/>
        <v>4.4616852433218758E-2</v>
      </c>
      <c r="BZ56" s="19">
        <f t="shared" si="15"/>
        <v>6.7380500266950208E-2</v>
      </c>
      <c r="CA56" s="19">
        <f t="shared" si="16"/>
        <v>6.7380500266950222E-2</v>
      </c>
      <c r="CB56" s="12">
        <f t="shared" si="43"/>
        <v>0.11851212387798696</v>
      </c>
      <c r="CC56" s="12">
        <f t="shared" si="17"/>
        <v>0.16542136698778764</v>
      </c>
      <c r="CD56" s="12">
        <f t="shared" si="18"/>
        <v>0.14522571567481737</v>
      </c>
      <c r="CE56" s="12">
        <f t="shared" si="44"/>
        <v>-5.1939255499974868</v>
      </c>
      <c r="CF56" s="12">
        <f t="shared" si="19"/>
        <v>-4.744645086434673</v>
      </c>
      <c r="CG56" s="12">
        <f t="shared" si="20"/>
        <v>-4.1653898214451948</v>
      </c>
      <c r="CH56" s="12">
        <f>CH$3*temperature!$I166+CH$4*temperature!$I166^2</f>
        <v>-5.1939255499974868</v>
      </c>
      <c r="CI56" s="12">
        <f>CI$3*temperature!$I166+CI$4*temperature!$I166^2</f>
        <v>-4.7446543879070289</v>
      </c>
      <c r="CJ56" s="12">
        <f>CJ$3*temperature!$I166+CJ$4*temperature!$I166^2</f>
        <v>-4.1653945691970735</v>
      </c>
      <c r="CK56" s="17"/>
      <c r="CL56" s="17"/>
      <c r="CM56" s="17"/>
    </row>
    <row r="57" spans="1:91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75">H57/B57*1000</f>
        <v>34366.614800887306</v>
      </c>
      <c r="L57" s="5">
        <f t="shared" ref="L57" si="76">I57/C57*1000</f>
        <v>3273.9338274738834</v>
      </c>
      <c r="M57" s="5">
        <f t="shared" ref="M57" si="77">J57/D57*1000</f>
        <v>982.64017688906665</v>
      </c>
      <c r="N57" s="15">
        <f t="shared" ref="N57" si="78">K57/K56-1</f>
        <v>2.5933156236528365E-2</v>
      </c>
      <c r="O57" s="15">
        <f t="shared" ref="O57" si="79">L57/L56-1</f>
        <v>3.2694965195487979E-2</v>
      </c>
      <c r="P57" s="15">
        <f t="shared" ref="P57" si="80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70"/>
        <v>11710.753949059279</v>
      </c>
      <c r="AA57" s="5">
        <f t="shared" si="70"/>
        <v>13894.821479715458</v>
      </c>
      <c r="AB57" s="5">
        <f t="shared" si="70"/>
        <v>4752.017687831225</v>
      </c>
      <c r="AC57" s="16">
        <f t="shared" si="71"/>
        <v>2.3054758553516947</v>
      </c>
      <c r="AD57" s="16">
        <f t="shared" si="72"/>
        <v>2.8762948423507231</v>
      </c>
      <c r="AE57" s="16">
        <f t="shared" si="73"/>
        <v>2.3705943923515802</v>
      </c>
      <c r="AF57" s="15">
        <f t="shared" si="74"/>
        <v>-4.0504037456468023E-3</v>
      </c>
      <c r="AG57" s="15">
        <f t="shared" si="74"/>
        <v>2.9673830763510267E-4</v>
      </c>
      <c r="AH57" s="15">
        <f t="shared" si="74"/>
        <v>9.7937136394747881E-3</v>
      </c>
      <c r="AI57" s="1">
        <f t="shared" ref="AI57:AI120" si="81">(1-$AI$5)*AI56+AU56</f>
        <v>56709.910809352252</v>
      </c>
      <c r="AJ57" s="1">
        <f t="shared" ref="AJ57:AJ120" si="82">(1-$AI$5)*AJ56+AV56</f>
        <v>11798.347054336708</v>
      </c>
      <c r="AK57" s="1">
        <f t="shared" ref="AK57:AK120" si="83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84">AL57*AI57^$AR$5*B57^(1-$AR$5)</f>
        <v>37191.354770352256</v>
      </c>
      <c r="AS57" s="1">
        <f t="shared" ref="AS57:AS60" si="85">AM57*AJ57^$AR$5*C57^(1-$AR$5)</f>
        <v>8387.8456859616163</v>
      </c>
      <c r="AT57" s="1">
        <f t="shared" ref="AT57:AT60" si="86">AN57*AK57^$AR$5*D57^(1-$AR$5)</f>
        <v>3190.4426309979572</v>
      </c>
      <c r="AU57" s="1">
        <f t="shared" ref="AU57:AU120" si="87">$AU$5*AR57</f>
        <v>7438.2709540704518</v>
      </c>
      <c r="AV57" s="1">
        <f t="shared" ref="AV57:AV120" si="88">$AU$5*AS57</f>
        <v>1677.5691371923233</v>
      </c>
      <c r="AW57" s="1">
        <f t="shared" ref="AW57:AW120" si="89">$AU$5*AT57</f>
        <v>638.08852619959146</v>
      </c>
      <c r="AX57" s="1">
        <f t="shared" si="33"/>
        <v>27493.29184070984</v>
      </c>
      <c r="AY57" s="1">
        <f t="shared" si="4"/>
        <v>2619.1470619791071</v>
      </c>
      <c r="AZ57" s="1">
        <f t="shared" si="5"/>
        <v>786.11214151125341</v>
      </c>
      <c r="BA57" s="1">
        <f t="shared" si="34"/>
        <v>11061.862613376927</v>
      </c>
      <c r="BB57" s="1">
        <f t="shared" si="35"/>
        <v>20164.552872281358</v>
      </c>
      <c r="BC57" s="1">
        <f t="shared" si="36"/>
        <v>21646.782646977012</v>
      </c>
      <c r="BD57" s="1">
        <f t="shared" si="6"/>
        <v>0</v>
      </c>
      <c r="BE57" s="2">
        <v>0</v>
      </c>
      <c r="BF57" s="2">
        <v>0</v>
      </c>
      <c r="BG57" s="2">
        <v>0</v>
      </c>
      <c r="BH57" s="2">
        <f t="shared" si="7"/>
        <v>0</v>
      </c>
      <c r="BI57" s="2">
        <f t="shared" si="37"/>
        <v>0</v>
      </c>
      <c r="BJ57" s="2">
        <f t="shared" si="8"/>
        <v>0</v>
      </c>
      <c r="BK57" s="2">
        <f t="shared" si="9"/>
        <v>0</v>
      </c>
      <c r="BL57" s="2">
        <f t="shared" si="10"/>
        <v>0</v>
      </c>
      <c r="BM57" s="2">
        <f t="shared" si="11"/>
        <v>0</v>
      </c>
      <c r="BN57" s="2">
        <f t="shared" si="12"/>
        <v>0</v>
      </c>
      <c r="BO57" s="2">
        <f t="shared" si="38"/>
        <v>0</v>
      </c>
      <c r="BP57" s="2">
        <f t="shared" si="39"/>
        <v>0</v>
      </c>
      <c r="BQ57" s="2">
        <f t="shared" si="40"/>
        <v>0</v>
      </c>
      <c r="BR57" s="17">
        <v>0</v>
      </c>
      <c r="BS57" s="12">
        <f>BS$3*temperature!$I167</f>
        <v>-5.4374588474175773</v>
      </c>
      <c r="BT57" s="12">
        <f>BT$3*temperature!$I167</f>
        <v>-5.0256183540490449</v>
      </c>
      <c r="BU57" s="12">
        <f>BU$3*temperature!$I167</f>
        <v>-4.4120601556215631</v>
      </c>
      <c r="BV57" s="12">
        <f t="shared" si="41"/>
        <v>-5.1891472251229569</v>
      </c>
      <c r="BW57" s="12">
        <f t="shared" si="13"/>
        <v>-4.6790204984471941</v>
      </c>
      <c r="BX57" s="12">
        <f t="shared" si="14"/>
        <v>-4.1077770841677301</v>
      </c>
      <c r="BY57" s="19">
        <f t="shared" si="42"/>
        <v>4.56668508696026E-2</v>
      </c>
      <c r="BZ57" s="19">
        <f t="shared" si="15"/>
        <v>6.8966210958419399E-2</v>
      </c>
      <c r="CA57" s="19">
        <f t="shared" si="16"/>
        <v>6.8966210958419413E-2</v>
      </c>
      <c r="CB57" s="12">
        <f t="shared" si="43"/>
        <v>0.12415581114730986</v>
      </c>
      <c r="CC57" s="12">
        <f t="shared" si="17"/>
        <v>0.17329892780092543</v>
      </c>
      <c r="CD57" s="12">
        <f t="shared" si="18"/>
        <v>0.15214153572691677</v>
      </c>
      <c r="CE57" s="12">
        <f t="shared" si="44"/>
        <v>-5.3133030362702671</v>
      </c>
      <c r="CF57" s="12">
        <f t="shared" si="19"/>
        <v>-4.85231942624812</v>
      </c>
      <c r="CG57" s="12">
        <f t="shared" si="20"/>
        <v>-4.2599186198946466</v>
      </c>
      <c r="CH57" s="12">
        <f>CH$3*temperature!$I167+CH$4*temperature!$I167^2</f>
        <v>-5.3133030362702671</v>
      </c>
      <c r="CI57" s="12">
        <f>CI$3*temperature!$I167+CI$4*temperature!$I167^2</f>
        <v>-4.852328930431014</v>
      </c>
      <c r="CJ57" s="12">
        <f>CJ$3*temperature!$I167+CJ$4*temperature!$I167^2</f>
        <v>-4.2599234711160978</v>
      </c>
      <c r="CK57" s="17"/>
      <c r="CL57" s="17"/>
      <c r="CM57" s="17"/>
    </row>
    <row r="58" spans="1:91">
      <c r="A58" s="2">
        <f t="shared" ref="A58:A121" si="90">1+A57</f>
        <v>2012</v>
      </c>
      <c r="B58" s="5">
        <f t="shared" ref="B58:B121" si="91">B57*(1+E58)</f>
        <v>1086.2064837273883</v>
      </c>
      <c r="C58" s="5">
        <f t="shared" ref="C58:C121" si="92">C57*(1+F58)</f>
        <v>2580.7210258214618</v>
      </c>
      <c r="D58" s="5">
        <f t="shared" ref="D58:D121" si="93">D57*(1+G58)</f>
        <v>3295.2187763382026</v>
      </c>
      <c r="E58" s="15">
        <f t="shared" ref="E58:E121" si="94">E57*$E$5</f>
        <v>3.7074489752946553E-3</v>
      </c>
      <c r="F58" s="15">
        <f t="shared" ref="F58:F121" si="95">F57*$E$5</f>
        <v>7.303923086103517E-3</v>
      </c>
      <c r="G58" s="15">
        <f t="shared" ref="G58:G121" si="96">G57*$E$5</f>
        <v>1.4910699164118045E-2</v>
      </c>
      <c r="H58" s="5">
        <f t="shared" ref="H58:H121" si="97">AR58</f>
        <v>38289.802272710556</v>
      </c>
      <c r="I58" s="5">
        <f t="shared" ref="I58:I121" si="98">AS58</f>
        <v>8723.4200775481604</v>
      </c>
      <c r="J58" s="5">
        <f t="shared" ref="J58:J121" si="99">AT58</f>
        <v>3334.0416588395269</v>
      </c>
      <c r="K58" s="5">
        <f t="shared" ref="K58:K121" si="100">H58/B58*1000</f>
        <v>35250.942473954492</v>
      </c>
      <c r="L58" s="5">
        <f t="shared" ref="L58:L121" si="101">I58/C58*1000</f>
        <v>3380.2259098390664</v>
      </c>
      <c r="M58" s="5">
        <f t="shared" ref="M58:M121" si="102">J58/D58*1000</f>
        <v>1011.7815796571983</v>
      </c>
      <c r="N58" s="15">
        <f t="shared" ref="N58:N121" si="103">K58/K57-1</f>
        <v>2.5732172871572923E-2</v>
      </c>
      <c r="O58" s="15">
        <f t="shared" ref="O58:O121" si="104">L58/L57-1</f>
        <v>3.2466166992506373E-2</v>
      </c>
      <c r="P58" s="15">
        <f t="shared" ref="P58:P121" si="105">M58/M57-1</f>
        <v>2.9656229669328349E-2</v>
      </c>
      <c r="Q58" s="5">
        <f t="shared" ref="Q58:Q121" si="106">T58*H58/1000</f>
        <v>5271.10497633862</v>
      </c>
      <c r="R58" s="5">
        <f t="shared" ref="R58:R121" si="107">U58*I58/1000</f>
        <v>5101.6406255620414</v>
      </c>
      <c r="S58" s="5">
        <f t="shared" ref="S58:S121" si="108">V58*J58/1000</f>
        <v>2148.5768888938487</v>
      </c>
      <c r="T58" s="5">
        <f t="shared" ref="T58:T121" si="109">T57*(1+W58)</f>
        <v>137.66341593504072</v>
      </c>
      <c r="U58" s="5">
        <f t="shared" ref="U58:U121" si="110">U57*(1+X58)</f>
        <v>584.82115732249918</v>
      </c>
      <c r="V58" s="5">
        <f t="shared" ref="V58:V121" si="111">V57*(1+Y58)</f>
        <v>644.43612550471232</v>
      </c>
      <c r="W58" s="15">
        <f t="shared" ref="W58:W121" si="112">T$5-1</f>
        <v>-1.0734613539272964E-2</v>
      </c>
      <c r="X58" s="15">
        <f t="shared" ref="X58:X121" si="113">U$5-1</f>
        <v>-1.217998157191269E-2</v>
      </c>
      <c r="Y58" s="15">
        <f t="shared" ref="Y58:Y121" si="114">V$5-1</f>
        <v>-9.7425357312937999E-3</v>
      </c>
      <c r="Z58" s="5">
        <f t="shared" ref="Z58:Z60" si="115">Q57*AC58</f>
        <v>11883.535419541931</v>
      </c>
      <c r="AA58" s="5">
        <f t="shared" ref="AA58:AA60" si="116">R57*AD58</f>
        <v>14287.555818346813</v>
      </c>
      <c r="AB58" s="5">
        <f t="shared" ref="AB58:AB60" si="117">S57*AE58</f>
        <v>4970.1856194244674</v>
      </c>
      <c r="AC58" s="16">
        <f t="shared" ref="AC58:AC121" si="118">AC57*(1+AF58)</f>
        <v>2.29613774731168</v>
      </c>
      <c r="AD58" s="16">
        <f t="shared" ref="AD58:AD121" si="119">AD57*(1+AG58)</f>
        <v>2.8771483492145018</v>
      </c>
      <c r="AE58" s="16">
        <f t="shared" ref="AE58:AE121" si="120">AE57*(1+AH58)</f>
        <v>2.3938113149856162</v>
      </c>
      <c r="AF58" s="15">
        <f t="shared" ref="AF58:AF121" si="121">AC$5-1</f>
        <v>-4.0504037456468023E-3</v>
      </c>
      <c r="AG58" s="15">
        <f t="shared" ref="AG58:AG121" si="122">AD$5-1</f>
        <v>2.9673830763510267E-4</v>
      </c>
      <c r="AH58" s="15">
        <f t="shared" ref="AH58:AH121" si="123">AE$5-1</f>
        <v>9.7937136394747881E-3</v>
      </c>
      <c r="AI58" s="1">
        <f t="shared" si="81"/>
        <v>58477.190682487482</v>
      </c>
      <c r="AJ58" s="1">
        <f t="shared" si="82"/>
        <v>12296.081486095361</v>
      </c>
      <c r="AK58" s="1">
        <f t="shared" si="83"/>
        <v>4521.7353919119887</v>
      </c>
      <c r="AL58" s="14">
        <f t="shared" ref="AL58:AL121" si="124">AL57*(1+AO58)</f>
        <v>15.883854893493284</v>
      </c>
      <c r="AM58" s="14">
        <f t="shared" ref="AM58:AM121" si="125">AM57*(1+AP58)</f>
        <v>2.4736633345742631</v>
      </c>
      <c r="AN58" s="14">
        <f t="shared" ref="AN58:AN121" si="126">AN57*(1+AQ58)</f>
        <v>0.94973532197815758</v>
      </c>
      <c r="AO58" s="11">
        <f t="shared" ref="AO58:AO121" si="127">AO$5*AO57</f>
        <v>2.0210760647289973E-2</v>
      </c>
      <c r="AP58" s="11">
        <f t="shared" ref="AP58:AP121" si="128">AP$5*AP57</f>
        <v>2.5460227897531749E-2</v>
      </c>
      <c r="AQ58" s="11">
        <f t="shared" ref="AQ58:AQ121" si="129">AQ$5*AQ57</f>
        <v>2.3095639129136737E-2</v>
      </c>
      <c r="AR58" s="1">
        <f t="shared" si="84"/>
        <v>38289.802272710556</v>
      </c>
      <c r="AS58" s="1">
        <f t="shared" si="85"/>
        <v>8723.4200775481604</v>
      </c>
      <c r="AT58" s="1">
        <f t="shared" si="86"/>
        <v>3334.0416588395269</v>
      </c>
      <c r="AU58" s="1">
        <f t="shared" si="87"/>
        <v>7657.9604545421116</v>
      </c>
      <c r="AV58" s="1">
        <f t="shared" si="88"/>
        <v>1744.6840155096322</v>
      </c>
      <c r="AW58" s="1">
        <f t="shared" si="89"/>
        <v>666.80833176790543</v>
      </c>
      <c r="AX58" s="1">
        <f t="shared" si="33"/>
        <v>28200.753979163597</v>
      </c>
      <c r="AY58" s="1">
        <f t="shared" si="4"/>
        <v>2704.1807278712531</v>
      </c>
      <c r="AZ58" s="1">
        <f t="shared" si="5"/>
        <v>809.42526372575878</v>
      </c>
      <c r="BA58" s="1">
        <f t="shared" si="34"/>
        <v>11130.470797080048</v>
      </c>
      <c r="BB58" s="1">
        <f t="shared" si="35"/>
        <v>20394.287967858116</v>
      </c>
      <c r="BC58" s="1">
        <f t="shared" si="36"/>
        <v>22065.854043155858</v>
      </c>
      <c r="BD58" s="1">
        <f t="shared" si="6"/>
        <v>0</v>
      </c>
      <c r="BE58" s="2">
        <v>0</v>
      </c>
      <c r="BF58" s="2">
        <v>0</v>
      </c>
      <c r="BG58" s="2">
        <v>0</v>
      </c>
      <c r="BH58" s="2">
        <f t="shared" si="7"/>
        <v>0</v>
      </c>
      <c r="BI58" s="2">
        <f t="shared" si="37"/>
        <v>0</v>
      </c>
      <c r="BJ58" s="2">
        <f t="shared" si="8"/>
        <v>0</v>
      </c>
      <c r="BK58" s="2">
        <f t="shared" si="9"/>
        <v>0</v>
      </c>
      <c r="BL58" s="2">
        <f t="shared" si="10"/>
        <v>0</v>
      </c>
      <c r="BM58" s="2">
        <f t="shared" si="11"/>
        <v>0</v>
      </c>
      <c r="BN58" s="2">
        <f t="shared" si="12"/>
        <v>0</v>
      </c>
      <c r="BO58" s="2">
        <f t="shared" si="38"/>
        <v>0</v>
      </c>
      <c r="BP58" s="2">
        <f t="shared" si="39"/>
        <v>0</v>
      </c>
      <c r="BQ58" s="2">
        <f t="shared" si="40"/>
        <v>0</v>
      </c>
      <c r="BR58" s="17">
        <v>0</v>
      </c>
      <c r="BS58" s="12">
        <f>BS$3*temperature!$I168</f>
        <v>-5.5643035768259868</v>
      </c>
      <c r="BT58" s="12">
        <f>BT$3*temperature!$I168</f>
        <v>-5.1428556919522181</v>
      </c>
      <c r="BU58" s="12">
        <f>BU$3*temperature!$I168</f>
        <v>-4.5149844429178687</v>
      </c>
      <c r="BV58" s="12">
        <f t="shared" si="41"/>
        <v>-5.3042716264218202</v>
      </c>
      <c r="BW58" s="12">
        <f t="shared" si="13"/>
        <v>-4.7798983902955259</v>
      </c>
      <c r="BX58" s="12">
        <f t="shared" si="14"/>
        <v>-4.196339186550321</v>
      </c>
      <c r="BY58" s="19">
        <f t="shared" si="42"/>
        <v>4.6732164558227575E-2</v>
      </c>
      <c r="BZ58" s="19">
        <f t="shared" si="15"/>
        <v>7.057505078835187E-2</v>
      </c>
      <c r="CA58" s="19">
        <f t="shared" si="16"/>
        <v>7.057505078835187E-2</v>
      </c>
      <c r="CB58" s="12">
        <f t="shared" si="43"/>
        <v>0.13001597520208313</v>
      </c>
      <c r="CC58" s="12">
        <f t="shared" si="17"/>
        <v>0.18147865082834616</v>
      </c>
      <c r="CD58" s="12">
        <f t="shared" si="18"/>
        <v>0.15932262818377357</v>
      </c>
      <c r="CE58" s="12">
        <f t="shared" si="44"/>
        <v>-5.434287601623903</v>
      </c>
      <c r="CF58" s="12">
        <f t="shared" si="19"/>
        <v>-4.961377041123872</v>
      </c>
      <c r="CG58" s="12">
        <f t="shared" si="20"/>
        <v>-4.3556618147340949</v>
      </c>
      <c r="CH58" s="12">
        <f>CH$3*temperature!$I168+CH$4*temperature!$I168^2</f>
        <v>-5.4342876016239039</v>
      </c>
      <c r="CI58" s="12">
        <f>CI$3*temperature!$I168+CI$4*temperature!$I168^2</f>
        <v>-4.9613867502132951</v>
      </c>
      <c r="CJ58" s="12">
        <f>CJ$3*temperature!$I168+CJ$4*temperature!$I168^2</f>
        <v>-4.3556667705460193</v>
      </c>
      <c r="CK58" s="17"/>
      <c r="CL58" s="17"/>
      <c r="CM58" s="17"/>
    </row>
    <row r="59" spans="1:91">
      <c r="A59" s="2">
        <f t="shared" si="90"/>
        <v>2013</v>
      </c>
      <c r="B59" s="5">
        <f t="shared" si="91"/>
        <v>1090.0321860866893</v>
      </c>
      <c r="C59" s="5">
        <f t="shared" si="92"/>
        <v>2598.6279443067874</v>
      </c>
      <c r="D59" s="5">
        <f t="shared" si="93"/>
        <v>3341.8960913994383</v>
      </c>
      <c r="E59" s="15">
        <f t="shared" si="94"/>
        <v>3.5220765265299224E-3</v>
      </c>
      <c r="F59" s="15">
        <f t="shared" si="95"/>
        <v>6.9387269317983408E-3</v>
      </c>
      <c r="G59" s="15">
        <f t="shared" si="96"/>
        <v>1.4165164205912142E-2</v>
      </c>
      <c r="H59" s="5">
        <f t="shared" si="97"/>
        <v>39405.476324541247</v>
      </c>
      <c r="I59" s="5">
        <f t="shared" si="98"/>
        <v>9067.0190675271242</v>
      </c>
      <c r="J59" s="5">
        <f t="shared" si="99"/>
        <v>3481.0018618386325</v>
      </c>
      <c r="K59" s="5">
        <f t="shared" si="100"/>
        <v>36150.745663768284</v>
      </c>
      <c r="L59" s="5">
        <f t="shared" si="101"/>
        <v>3489.156301652044</v>
      </c>
      <c r="M59" s="5">
        <f t="shared" si="102"/>
        <v>1041.6248041934011</v>
      </c>
      <c r="N59" s="15">
        <f t="shared" si="103"/>
        <v>2.5525649150476504E-2</v>
      </c>
      <c r="O59" s="15">
        <f t="shared" si="104"/>
        <v>3.2225772690489762E-2</v>
      </c>
      <c r="P59" s="15">
        <f t="shared" si="105"/>
        <v>2.949571838055598E-2</v>
      </c>
      <c r="Q59" s="5">
        <f t="shared" si="106"/>
        <v>5366.4605000696056</v>
      </c>
      <c r="R59" s="5">
        <f t="shared" si="107"/>
        <v>5237.9992020132186</v>
      </c>
      <c r="S59" s="5">
        <f t="shared" si="108"/>
        <v>2221.4280844987065</v>
      </c>
      <c r="T59" s="5">
        <f t="shared" si="109"/>
        <v>136.18565236648186</v>
      </c>
      <c r="U59" s="5">
        <f t="shared" si="110"/>
        <v>577.69804640344648</v>
      </c>
      <c r="V59" s="5">
        <f t="shared" si="111"/>
        <v>638.15768352544615</v>
      </c>
      <c r="W59" s="15">
        <f t="shared" si="112"/>
        <v>-1.0734613539272964E-2</v>
      </c>
      <c r="X59" s="15">
        <f t="shared" si="113"/>
        <v>-1.217998157191269E-2</v>
      </c>
      <c r="Y59" s="15">
        <f t="shared" si="114"/>
        <v>-9.7425357312937999E-3</v>
      </c>
      <c r="Z59" s="5">
        <f t="shared" si="115"/>
        <v>12054.16032802589</v>
      </c>
      <c r="AA59" s="5">
        <f t="shared" si="116"/>
        <v>14682.532481495164</v>
      </c>
      <c r="AB59" s="5">
        <f t="shared" si="117"/>
        <v>5193.6595543340809</v>
      </c>
      <c r="AC59" s="16">
        <f t="shared" si="118"/>
        <v>2.2868374623794478</v>
      </c>
      <c r="AD59" s="16">
        <f t="shared" si="119"/>
        <v>2.8780021093464629</v>
      </c>
      <c r="AE59" s="16">
        <f t="shared" si="120"/>
        <v>2.4172556175115201</v>
      </c>
      <c r="AF59" s="15">
        <f t="shared" si="121"/>
        <v>-4.0504037456468023E-3</v>
      </c>
      <c r="AG59" s="15">
        <f t="shared" si="122"/>
        <v>2.9673830763510267E-4</v>
      </c>
      <c r="AH59" s="15">
        <f t="shared" si="123"/>
        <v>9.7937136394747881E-3</v>
      </c>
      <c r="AI59" s="1">
        <f t="shared" si="81"/>
        <v>60287.432068780843</v>
      </c>
      <c r="AJ59" s="1">
        <f t="shared" si="82"/>
        <v>12811.157352995458</v>
      </c>
      <c r="AK59" s="1">
        <f t="shared" si="83"/>
        <v>4736.3701844886955</v>
      </c>
      <c r="AL59" s="14">
        <f t="shared" si="124"/>
        <v>16.201669435007876</v>
      </c>
      <c r="AM59" s="14">
        <f t="shared" si="125"/>
        <v>2.5360135664918921</v>
      </c>
      <c r="AN59" s="14">
        <f t="shared" si="126"/>
        <v>0.97145071880011358</v>
      </c>
      <c r="AO59" s="11">
        <f t="shared" si="127"/>
        <v>2.0008653040817073E-2</v>
      </c>
      <c r="AP59" s="11">
        <f t="shared" si="128"/>
        <v>2.5205625618556431E-2</v>
      </c>
      <c r="AQ59" s="11">
        <f t="shared" si="129"/>
        <v>2.2864682737845369E-2</v>
      </c>
      <c r="AR59" s="1">
        <f t="shared" si="84"/>
        <v>39405.476324541247</v>
      </c>
      <c r="AS59" s="1">
        <f t="shared" si="85"/>
        <v>9067.0190675271242</v>
      </c>
      <c r="AT59" s="1">
        <f t="shared" si="86"/>
        <v>3481.0018618386325</v>
      </c>
      <c r="AU59" s="1">
        <f t="shared" si="87"/>
        <v>7881.0952649082501</v>
      </c>
      <c r="AV59" s="1">
        <f t="shared" si="88"/>
        <v>1813.403813505425</v>
      </c>
      <c r="AW59" s="1">
        <f t="shared" si="89"/>
        <v>696.20037236772657</v>
      </c>
      <c r="AX59" s="1">
        <f t="shared" si="33"/>
        <v>28920.596531014628</v>
      </c>
      <c r="AY59" s="1">
        <f t="shared" si="4"/>
        <v>2791.3250413216351</v>
      </c>
      <c r="AZ59" s="1">
        <f t="shared" si="5"/>
        <v>833.29984335472079</v>
      </c>
      <c r="BA59" s="1">
        <f t="shared" si="34"/>
        <v>11197.147765704292</v>
      </c>
      <c r="BB59" s="1">
        <f t="shared" si="35"/>
        <v>20618.220124285421</v>
      </c>
      <c r="BC59" s="1">
        <f t="shared" si="36"/>
        <v>22475.566362413538</v>
      </c>
      <c r="BD59" s="1">
        <f t="shared" si="6"/>
        <v>0</v>
      </c>
      <c r="BE59" s="2">
        <v>0</v>
      </c>
      <c r="BF59" s="2">
        <v>0</v>
      </c>
      <c r="BG59" s="2">
        <v>0</v>
      </c>
      <c r="BH59" s="2">
        <f t="shared" si="7"/>
        <v>0</v>
      </c>
      <c r="BI59" s="2">
        <f t="shared" si="37"/>
        <v>0</v>
      </c>
      <c r="BJ59" s="2">
        <f t="shared" si="8"/>
        <v>0</v>
      </c>
      <c r="BK59" s="2">
        <f t="shared" si="9"/>
        <v>0</v>
      </c>
      <c r="BL59" s="2">
        <f t="shared" si="10"/>
        <v>0</v>
      </c>
      <c r="BM59" s="2">
        <f t="shared" si="11"/>
        <v>0</v>
      </c>
      <c r="BN59" s="2">
        <f t="shared" si="12"/>
        <v>0</v>
      </c>
      <c r="BO59" s="2">
        <f t="shared" si="38"/>
        <v>0</v>
      </c>
      <c r="BP59" s="2">
        <f t="shared" si="39"/>
        <v>0</v>
      </c>
      <c r="BQ59" s="2">
        <f t="shared" si="40"/>
        <v>0</v>
      </c>
      <c r="BR59" s="17">
        <v>0</v>
      </c>
      <c r="BS59" s="12">
        <f>BS$3*temperature!$I169</f>
        <v>-5.6930525493126583</v>
      </c>
      <c r="BT59" s="12">
        <f>BT$3*temperature!$I169</f>
        <v>-5.2618530429852788</v>
      </c>
      <c r="BU59" s="12">
        <f>BU$3*temperature!$I169</f>
        <v>-4.6194538701863515</v>
      </c>
      <c r="BV59" s="12">
        <f t="shared" si="41"/>
        <v>-5.4208479454572016</v>
      </c>
      <c r="BW59" s="12">
        <f t="shared" si="13"/>
        <v>-4.881904931376905</v>
      </c>
      <c r="BX59" s="12">
        <f t="shared" si="14"/>
        <v>-4.2858921457708163</v>
      </c>
      <c r="BY59" s="19">
        <f t="shared" si="42"/>
        <v>4.7813471155877647E-2</v>
      </c>
      <c r="BZ59" s="19">
        <f t="shared" si="15"/>
        <v>7.2208043155992968E-2</v>
      </c>
      <c r="CA59" s="19">
        <f t="shared" si="16"/>
        <v>7.2208043155992982E-2</v>
      </c>
      <c r="CB59" s="12">
        <f t="shared" si="43"/>
        <v>0.13610230192772824</v>
      </c>
      <c r="CC59" s="12">
        <f t="shared" si="17"/>
        <v>0.18997405580418694</v>
      </c>
      <c r="CD59" s="12">
        <f t="shared" si="18"/>
        <v>0.16678086220776744</v>
      </c>
      <c r="CE59" s="12">
        <f t="shared" si="44"/>
        <v>-5.5569502473849299</v>
      </c>
      <c r="CF59" s="12">
        <f t="shared" si="19"/>
        <v>-5.0718789871810923</v>
      </c>
      <c r="CG59" s="12">
        <f t="shared" si="20"/>
        <v>-4.4526730079785839</v>
      </c>
      <c r="CH59" s="12">
        <f>CH$3*temperature!$I169+CH$4*temperature!$I169^2</f>
        <v>-5.5569502473849299</v>
      </c>
      <c r="CI59" s="12">
        <f>CI$3*temperature!$I169+CI$4*temperature!$I169^2</f>
        <v>-5.071888903469592</v>
      </c>
      <c r="CJ59" s="12">
        <f>CJ$3*temperature!$I169+CJ$4*temperature!$I169^2</f>
        <v>-4.4526780695511681</v>
      </c>
      <c r="CK59" s="17"/>
      <c r="CL59" s="17"/>
      <c r="CM59" s="17"/>
    </row>
    <row r="60" spans="1:91">
      <c r="A60" s="2">
        <f t="shared" si="90"/>
        <v>2014</v>
      </c>
      <c r="B60" s="5">
        <f t="shared" si="91"/>
        <v>1093.6794040236784</v>
      </c>
      <c r="C60" s="5">
        <f t="shared" si="92"/>
        <v>2615.7575555245285</v>
      </c>
      <c r="D60" s="5">
        <f t="shared" si="93"/>
        <v>3386.8676729485187</v>
      </c>
      <c r="E60" s="15">
        <f t="shared" si="94"/>
        <v>3.3459727002034261E-3</v>
      </c>
      <c r="F60" s="15">
        <f t="shared" si="95"/>
        <v>6.5917905852084235E-3</v>
      </c>
      <c r="G60" s="15">
        <f t="shared" si="96"/>
        <v>1.3456905995616535E-2</v>
      </c>
      <c r="H60" s="5">
        <f t="shared" si="97"/>
        <v>40538.19408886286</v>
      </c>
      <c r="I60" s="5">
        <f t="shared" si="98"/>
        <v>9418.6216664414496</v>
      </c>
      <c r="J60" s="5">
        <f t="shared" si="99"/>
        <v>3631.2663652454685</v>
      </c>
      <c r="K60" s="5">
        <f t="shared" si="100"/>
        <v>37065.884151901977</v>
      </c>
      <c r="L60" s="5">
        <f t="shared" si="101"/>
        <v>3600.7242515840758</v>
      </c>
      <c r="M60" s="5">
        <f t="shared" si="102"/>
        <v>1072.1606852989869</v>
      </c>
      <c r="N60" s="15">
        <f t="shared" si="103"/>
        <v>2.5314512089051666E-2</v>
      </c>
      <c r="O60" s="15">
        <f t="shared" si="104"/>
        <v>3.1975623986580048E-2</v>
      </c>
      <c r="P60" s="15">
        <f t="shared" si="105"/>
        <v>2.9315623996907236E-2</v>
      </c>
      <c r="Q60" s="5">
        <f t="shared" si="106"/>
        <v>5461.4576077152651</v>
      </c>
      <c r="R60" s="5">
        <f t="shared" si="107"/>
        <v>5374.8466032670513</v>
      </c>
      <c r="S60" s="5">
        <f t="shared" si="108"/>
        <v>2294.7439538259314</v>
      </c>
      <c r="T60" s="5">
        <f t="shared" si="109"/>
        <v>134.7237520187339</v>
      </c>
      <c r="U60" s="5">
        <f t="shared" si="110"/>
        <v>570.66169484412251</v>
      </c>
      <c r="V60" s="5">
        <f t="shared" si="111"/>
        <v>631.94040949149985</v>
      </c>
      <c r="W60" s="15">
        <f t="shared" si="112"/>
        <v>-1.0734613539272964E-2</v>
      </c>
      <c r="X60" s="15">
        <f t="shared" si="113"/>
        <v>-1.217998157191269E-2</v>
      </c>
      <c r="Y60" s="15">
        <f t="shared" si="114"/>
        <v>-9.7425357312937999E-3</v>
      </c>
      <c r="Z60" s="5">
        <f t="shared" si="115"/>
        <v>12222.51545428879</v>
      </c>
      <c r="AA60" s="5">
        <f t="shared" si="116"/>
        <v>15079.446074051251</v>
      </c>
      <c r="AB60" s="5">
        <f t="shared" si="117"/>
        <v>5422.3494031663949</v>
      </c>
      <c r="AC60" s="16">
        <f t="shared" si="118"/>
        <v>2.2775748473561408</v>
      </c>
      <c r="AD60" s="16">
        <f t="shared" si="119"/>
        <v>2.8788561228217606</v>
      </c>
      <c r="AE60" s="16">
        <f t="shared" si="120"/>
        <v>2.4409295268228397</v>
      </c>
      <c r="AF60" s="15">
        <f t="shared" si="121"/>
        <v>-4.0504037456468023E-3</v>
      </c>
      <c r="AG60" s="15">
        <f t="shared" si="122"/>
        <v>2.9673830763510267E-4</v>
      </c>
      <c r="AH60" s="15">
        <f t="shared" si="123"/>
        <v>9.7937136394747881E-3</v>
      </c>
      <c r="AI60" s="1">
        <f t="shared" si="81"/>
        <v>62139.784126811006</v>
      </c>
      <c r="AJ60" s="1">
        <f t="shared" si="82"/>
        <v>13343.445431201339</v>
      </c>
      <c r="AK60" s="1">
        <f t="shared" si="83"/>
        <v>4958.9335384075521</v>
      </c>
      <c r="AL60" s="14">
        <f t="shared" si="124"/>
        <v>16.522601281590887</v>
      </c>
      <c r="AM60" s="14">
        <f t="shared" si="125"/>
        <v>2.5992961569272608</v>
      </c>
      <c r="AN60" s="14">
        <f t="shared" si="126"/>
        <v>0.99344051215612184</v>
      </c>
      <c r="AO60" s="11">
        <f t="shared" si="127"/>
        <v>1.9808566510408902E-2</v>
      </c>
      <c r="AP60" s="11">
        <f t="shared" si="128"/>
        <v>2.4953569362370868E-2</v>
      </c>
      <c r="AQ60" s="11">
        <f t="shared" si="129"/>
        <v>2.2636035910466916E-2</v>
      </c>
      <c r="AR60" s="1">
        <f t="shared" si="84"/>
        <v>40538.19408886286</v>
      </c>
      <c r="AS60" s="1">
        <f t="shared" si="85"/>
        <v>9418.6216664414496</v>
      </c>
      <c r="AT60" s="1">
        <f t="shared" si="86"/>
        <v>3631.2663652454685</v>
      </c>
      <c r="AU60" s="1">
        <f t="shared" si="87"/>
        <v>8107.6388177725721</v>
      </c>
      <c r="AV60" s="1">
        <f t="shared" si="88"/>
        <v>1883.7243332882899</v>
      </c>
      <c r="AW60" s="1">
        <f t="shared" si="89"/>
        <v>726.25327304909376</v>
      </c>
      <c r="AX60" s="1">
        <f t="shared" si="33"/>
        <v>29652.707321521582</v>
      </c>
      <c r="AY60" s="1">
        <f t="shared" si="4"/>
        <v>2880.5794012672609</v>
      </c>
      <c r="AZ60" s="1">
        <f t="shared" si="5"/>
        <v>857.72854823918942</v>
      </c>
      <c r="BA60" s="1">
        <f t="shared" si="34"/>
        <v>11261.954452545246</v>
      </c>
      <c r="BB60" s="1">
        <f t="shared" si="35"/>
        <v>20836.462204571228</v>
      </c>
      <c r="BC60" s="1">
        <f t="shared" si="36"/>
        <v>22875.878570384437</v>
      </c>
      <c r="BD60" s="1">
        <f t="shared" si="6"/>
        <v>0</v>
      </c>
      <c r="BE60" s="2">
        <v>0</v>
      </c>
      <c r="BF60" s="2">
        <v>0</v>
      </c>
      <c r="BG60" s="2">
        <v>0</v>
      </c>
      <c r="BH60" s="2">
        <f t="shared" si="7"/>
        <v>0</v>
      </c>
      <c r="BI60" s="2">
        <f t="shared" si="37"/>
        <v>0</v>
      </c>
      <c r="BJ60" s="2">
        <f t="shared" si="8"/>
        <v>0</v>
      </c>
      <c r="BK60" s="2">
        <f t="shared" si="9"/>
        <v>0</v>
      </c>
      <c r="BL60" s="2">
        <f t="shared" si="10"/>
        <v>0</v>
      </c>
      <c r="BM60" s="2">
        <f t="shared" si="11"/>
        <v>0</v>
      </c>
      <c r="BN60" s="2">
        <f t="shared" si="12"/>
        <v>0</v>
      </c>
      <c r="BO60" s="2">
        <f t="shared" si="38"/>
        <v>0</v>
      </c>
      <c r="BP60" s="2">
        <f t="shared" si="39"/>
        <v>0</v>
      </c>
      <c r="BQ60" s="2">
        <f t="shared" si="40"/>
        <v>0</v>
      </c>
      <c r="BR60" s="17">
        <v>0</v>
      </c>
      <c r="BS60" s="12">
        <f>BS$3*temperature!$I170</f>
        <v>-5.8237755894922145</v>
      </c>
      <c r="BT60" s="12">
        <f>BT$3*temperature!$I170</f>
        <v>-5.3826749431520229</v>
      </c>
      <c r="BU60" s="12">
        <f>BU$3*temperature!$I170</f>
        <v>-4.7255250944811076</v>
      </c>
      <c r="BV60" s="12">
        <f t="shared" si="41"/>
        <v>-5.5389268220277277</v>
      </c>
      <c r="BW60" s="12">
        <f t="shared" si="13"/>
        <v>-4.9850778791818096</v>
      </c>
      <c r="BX60" s="12">
        <f t="shared" si="14"/>
        <v>-4.3764691096545336</v>
      </c>
      <c r="BY60" s="19">
        <f t="shared" si="42"/>
        <v>4.8911357089108404E-2</v>
      </c>
      <c r="BZ60" s="19">
        <f t="shared" si="15"/>
        <v>7.3866073684431988E-2</v>
      </c>
      <c r="CA60" s="19">
        <f t="shared" si="16"/>
        <v>7.3866073684432002E-2</v>
      </c>
      <c r="CB60" s="12">
        <f t="shared" si="43"/>
        <v>0.14242438373224325</v>
      </c>
      <c r="CC60" s="12">
        <f t="shared" si="17"/>
        <v>0.19879853198510652</v>
      </c>
      <c r="CD60" s="12">
        <f t="shared" si="18"/>
        <v>0.17452799241328698</v>
      </c>
      <c r="CE60" s="12">
        <f t="shared" si="44"/>
        <v>-5.6813512057599711</v>
      </c>
      <c r="CF60" s="12">
        <f t="shared" si="19"/>
        <v>-5.1838764111669162</v>
      </c>
      <c r="CG60" s="12">
        <f t="shared" si="20"/>
        <v>-4.5509971020678206</v>
      </c>
      <c r="CH60" s="12">
        <f>CH$3*temperature!$I170+CH$4*temperature!$I170^2</f>
        <v>-5.6813512057599711</v>
      </c>
      <c r="CI60" s="12">
        <f>CI$3*temperature!$I170+CI$4*temperature!$I170^2</f>
        <v>-5.1838865370237377</v>
      </c>
      <c r="CJ60" s="12">
        <f>CJ$3*temperature!$I170+CJ$4*temperature!$I170^2</f>
        <v>-4.5510022706103967</v>
      </c>
      <c r="CK60" s="17"/>
      <c r="CL60" s="17"/>
      <c r="CM60" s="17"/>
    </row>
    <row r="61" spans="1:91">
      <c r="A61" s="2">
        <f t="shared" si="90"/>
        <v>2015</v>
      </c>
      <c r="B61" s="5">
        <f t="shared" si="91"/>
        <v>1097.1558543808846</v>
      </c>
      <c r="C61" s="5">
        <f t="shared" si="92"/>
        <v>2632.1379552508383</v>
      </c>
      <c r="D61" s="5">
        <f t="shared" si="93"/>
        <v>3430.1655948482567</v>
      </c>
      <c r="E61" s="15">
        <f t="shared" si="94"/>
        <v>3.1786740651932547E-3</v>
      </c>
      <c r="F61" s="15">
        <f t="shared" si="95"/>
        <v>6.2622010559480017E-3</v>
      </c>
      <c r="G61" s="15">
        <f t="shared" si="96"/>
        <v>1.2784060695835708E-2</v>
      </c>
      <c r="H61" s="5">
        <f t="shared" si="97"/>
        <v>39319.348839212049</v>
      </c>
      <c r="I61" s="5">
        <f t="shared" si="98"/>
        <v>9271.3171802916804</v>
      </c>
      <c r="J61" s="5">
        <f t="shared" si="99"/>
        <v>3612.5338779255385</v>
      </c>
      <c r="K61" s="5">
        <f t="shared" si="100"/>
        <v>35837.523613634279</v>
      </c>
      <c r="L61" s="5">
        <f t="shared" si="101"/>
        <v>3522.3522998847297</v>
      </c>
      <c r="M61" s="5">
        <f t="shared" si="102"/>
        <v>1053.1660288795326</v>
      </c>
      <c r="N61" s="15">
        <f t="shared" si="103"/>
        <v>-3.3139922771939778E-2</v>
      </c>
      <c r="O61" s="15">
        <f t="shared" si="104"/>
        <v>-2.1765607756513927E-2</v>
      </c>
      <c r="P61" s="15">
        <f t="shared" si="105"/>
        <v>-1.7716240373202408E-2</v>
      </c>
      <c r="Q61" s="5">
        <f t="shared" si="106"/>
        <v>5240.3862688068648</v>
      </c>
      <c r="R61" s="5">
        <f t="shared" si="107"/>
        <v>5226.3439047316297</v>
      </c>
      <c r="S61" s="5">
        <f t="shared" si="108"/>
        <v>2260.6648434963745</v>
      </c>
      <c r="T61" s="5">
        <f t="shared" si="109"/>
        <v>133.27754460625195</v>
      </c>
      <c r="U61" s="5">
        <f t="shared" si="110"/>
        <v>563.71104591712458</v>
      </c>
      <c r="V61" s="5">
        <f t="shared" si="111"/>
        <v>625.78370747198051</v>
      </c>
      <c r="W61" s="15">
        <f t="shared" si="112"/>
        <v>-1.0734613539272964E-2</v>
      </c>
      <c r="X61" s="15">
        <f t="shared" si="113"/>
        <v>-1.217998157191269E-2</v>
      </c>
      <c r="Y61" s="15">
        <f t="shared" si="114"/>
        <v>-9.7425357312937999E-3</v>
      </c>
      <c r="Z61" s="5">
        <f t="shared" ref="Z61" si="130">Q60*AC61</f>
        <v>12388.495997258295</v>
      </c>
      <c r="AA61" s="5">
        <f t="shared" ref="AA61" si="131">R60*AD61</f>
        <v>15478.001606555576</v>
      </c>
      <c r="AB61" s="5">
        <f t="shared" ref="AB61" si="132">S60*AE61</f>
        <v>5656.1658826279245</v>
      </c>
      <c r="AC61" s="16">
        <f t="shared" si="118"/>
        <v>2.2683497496634186</v>
      </c>
      <c r="AD61" s="16">
        <f t="shared" si="119"/>
        <v>2.8797103897155716</v>
      </c>
      <c r="AE61" s="16">
        <f t="shared" si="120"/>
        <v>2.4648352916226814</v>
      </c>
      <c r="AF61" s="15">
        <f t="shared" si="121"/>
        <v>-4.0504037456468023E-3</v>
      </c>
      <c r="AG61" s="15">
        <f t="shared" si="122"/>
        <v>2.9673830763510267E-4</v>
      </c>
      <c r="AH61" s="15">
        <f t="shared" si="123"/>
        <v>9.7937136394747881E-3</v>
      </c>
      <c r="AI61" s="1">
        <f t="shared" si="81"/>
        <v>64033.444531902482</v>
      </c>
      <c r="AJ61" s="1">
        <f t="shared" si="82"/>
        <v>13892.825221369494</v>
      </c>
      <c r="AK61" s="1">
        <f t="shared" si="83"/>
        <v>5189.2934576158905</v>
      </c>
      <c r="AL61" s="14">
        <f t="shared" si="124"/>
        <v>16.846617437538136</v>
      </c>
      <c r="AM61" s="14">
        <f t="shared" si="125"/>
        <v>2.663509256703037</v>
      </c>
      <c r="AN61" s="14">
        <f t="shared" si="126"/>
        <v>1.0157031917131196</v>
      </c>
      <c r="AO61" s="11">
        <f t="shared" si="127"/>
        <v>1.9610480845304812E-2</v>
      </c>
      <c r="AP61" s="11">
        <f t="shared" si="128"/>
        <v>2.4704033668747159E-2</v>
      </c>
      <c r="AQ61" s="11">
        <f t="shared" si="129"/>
        <v>2.2409675551362248E-2</v>
      </c>
      <c r="AR61" s="1">
        <f>MAX(0.3*B61,AL61*AI61^$AR$5*B61^(1-$AR$5)*(1-BI60+CE60/100))</f>
        <v>39319.348839212049</v>
      </c>
      <c r="AS61" s="1">
        <f t="shared" ref="AS61:AS124" si="133">MAX(0.3*C61,AM61*AJ61^$AR$5*C61^(1-$AR$5)*(1-BJ60+CF60/100))</f>
        <v>9271.3171802916804</v>
      </c>
      <c r="AT61" s="1">
        <f t="shared" ref="AT61:AT124" si="134">MAX(0.3*D61,AN61*AK61^$AR$5*D61^(1-$AR$5)*(1-BK60+CG60/100))</f>
        <v>3612.5338779255385</v>
      </c>
      <c r="AU61" s="1">
        <f t="shared" si="87"/>
        <v>7863.8697678424105</v>
      </c>
      <c r="AV61" s="1">
        <f t="shared" si="88"/>
        <v>1854.2634360583361</v>
      </c>
      <c r="AW61" s="1">
        <f t="shared" si="89"/>
        <v>722.50677558510779</v>
      </c>
      <c r="AX61" s="1">
        <f t="shared" si="33"/>
        <v>28670.018890907424</v>
      </c>
      <c r="AY61" s="1">
        <f t="shared" si="4"/>
        <v>2817.8818399077836</v>
      </c>
      <c r="AZ61" s="1">
        <f t="shared" si="5"/>
        <v>842.53282310362613</v>
      </c>
      <c r="BA61" s="1">
        <f t="shared" si="34"/>
        <v>11260.77674605951</v>
      </c>
      <c r="BB61" s="1">
        <f t="shared" si="35"/>
        <v>20909.021563963619</v>
      </c>
      <c r="BC61" s="1">
        <f t="shared" si="36"/>
        <v>23107.010804024583</v>
      </c>
      <c r="BD61" s="1">
        <f t="shared" si="6"/>
        <v>55276.809114047712</v>
      </c>
      <c r="BE61" s="2">
        <f>BF1</f>
        <v>0.32380375922350457</v>
      </c>
      <c r="BF61" s="2">
        <f>BG1</f>
        <v>0.17784836852519159</v>
      </c>
      <c r="BG61" s="2">
        <f>BH1</f>
        <v>5.2130677365440921E-2</v>
      </c>
      <c r="BH61" s="2">
        <f t="shared" si="7"/>
        <v>0.21057511347215863</v>
      </c>
      <c r="BI61" s="2">
        <f t="shared" si="37"/>
        <v>1.0484887448727333E-2</v>
      </c>
      <c r="BJ61" s="2">
        <f t="shared" si="8"/>
        <v>3.1630042187072364E-3</v>
      </c>
      <c r="BK61" s="2">
        <f t="shared" si="9"/>
        <v>2.7176075225796942E-4</v>
      </c>
      <c r="BL61" s="2">
        <f t="shared" si="10"/>
        <v>412.25894713638604</v>
      </c>
      <c r="BM61" s="2">
        <f t="shared" si="11"/>
        <v>29.325215354235464</v>
      </c>
      <c r="BN61" s="2">
        <f t="shared" si="12"/>
        <v>0.98174492422244375</v>
      </c>
      <c r="BO61" s="2">
        <f t="shared" si="38"/>
        <v>205.54154381895708</v>
      </c>
      <c r="BP61" s="2">
        <f t="shared" si="39"/>
        <v>21.306221261743275</v>
      </c>
      <c r="BQ61" s="2">
        <f t="shared" si="40"/>
        <v>6.659063470548845</v>
      </c>
      <c r="BR61" s="17">
        <v>1</v>
      </c>
      <c r="BS61" s="12">
        <f>BS$3*temperature!$I171</f>
        <v>-5.956533825063798</v>
      </c>
      <c r="BT61" s="12">
        <f>BT$3*temperature!$I171</f>
        <v>-5.5053778902569164</v>
      </c>
      <c r="BU61" s="12">
        <f>BU$3*temperature!$I171</f>
        <v>-4.833247716009395</v>
      </c>
      <c r="BV61" s="12">
        <f t="shared" si="41"/>
        <v>-5.6585502640674159</v>
      </c>
      <c r="BW61" s="12">
        <f t="shared" si="13"/>
        <v>-5.089447043800571</v>
      </c>
      <c r="BX61" s="12">
        <f t="shared" si="14"/>
        <v>-4.468096248893815</v>
      </c>
      <c r="BY61" s="19">
        <f t="shared" si="42"/>
        <v>5.0026335742866565E-2</v>
      </c>
      <c r="BZ61" s="19">
        <f t="shared" si="15"/>
        <v>7.5549917689108126E-2</v>
      </c>
      <c r="CA61" s="19">
        <f t="shared" si="16"/>
        <v>7.554991768910814E-2</v>
      </c>
      <c r="CB61" s="12">
        <f t="shared" si="43"/>
        <v>0.1489917804981914</v>
      </c>
      <c r="CC61" s="12">
        <f t="shared" si="17"/>
        <v>0.20796542322817288</v>
      </c>
      <c r="CD61" s="12">
        <f t="shared" si="18"/>
        <v>0.18257573355778983</v>
      </c>
      <c r="CE61" s="12">
        <f t="shared" si="44"/>
        <v>-5.807542044565607</v>
      </c>
      <c r="CF61" s="12">
        <f t="shared" si="19"/>
        <v>-5.2974124670287441</v>
      </c>
      <c r="CG61" s="12">
        <f t="shared" si="20"/>
        <v>-4.6506719824516045</v>
      </c>
      <c r="CH61" s="12">
        <f>CH$3*temperature!$I171+CH$4*temperature!$I171^2</f>
        <v>-5.807542044565607</v>
      </c>
      <c r="CI61" s="12">
        <f>CI$3*temperature!$I171+CI$4*temperature!$I171^2</f>
        <v>-5.2974228048836798</v>
      </c>
      <c r="CJ61" s="12">
        <f>CJ$3*temperature!$I171+CJ$4*temperature!$I171^2</f>
        <v>-4.6506772592044152</v>
      </c>
      <c r="CK61" s="17"/>
      <c r="CL61" s="17"/>
      <c r="CM61" s="17"/>
    </row>
    <row r="62" spans="1:91">
      <c r="A62" s="2">
        <f t="shared" si="90"/>
        <v>2016</v>
      </c>
      <c r="B62" s="5">
        <f t="shared" si="91"/>
        <v>1100.4689801976904</v>
      </c>
      <c r="C62" s="5">
        <f t="shared" si="92"/>
        <v>2647.7967834794722</v>
      </c>
      <c r="D62" s="5">
        <f t="shared" si="93"/>
        <v>3471.8244677514986</v>
      </c>
      <c r="E62" s="15">
        <f t="shared" si="94"/>
        <v>3.019740361933592E-3</v>
      </c>
      <c r="F62" s="15">
        <f t="shared" si="95"/>
        <v>5.9490910031506014E-3</v>
      </c>
      <c r="G62" s="15">
        <f t="shared" si="96"/>
        <v>1.2144857661043923E-2</v>
      </c>
      <c r="H62" s="5">
        <f t="shared" si="97"/>
        <v>39858.478430918418</v>
      </c>
      <c r="I62" s="5">
        <f t="shared" si="98"/>
        <v>9562.7363375662608</v>
      </c>
      <c r="J62" s="5">
        <f t="shared" si="99"/>
        <v>3752.3264707048688</v>
      </c>
      <c r="K62" s="5">
        <f t="shared" si="100"/>
        <v>36219.538349693568</v>
      </c>
      <c r="L62" s="5">
        <f t="shared" si="101"/>
        <v>3611.5824285426693</v>
      </c>
      <c r="M62" s="5">
        <f t="shared" si="102"/>
        <v>1080.7938320496471</v>
      </c>
      <c r="N62" s="15">
        <f t="shared" si="103"/>
        <v>1.0659629838763562E-2</v>
      </c>
      <c r="O62" s="15">
        <f t="shared" si="104"/>
        <v>2.5332539468257975E-2</v>
      </c>
      <c r="P62" s="15">
        <f t="shared" si="105"/>
        <v>2.6233093750192227E-2</v>
      </c>
      <c r="Q62" s="5">
        <f t="shared" si="106"/>
        <v>5255.2152921154002</v>
      </c>
      <c r="R62" s="5">
        <f t="shared" si="107"/>
        <v>5324.9624491673558</v>
      </c>
      <c r="S62" s="5">
        <f t="shared" si="108"/>
        <v>2325.2678861542636</v>
      </c>
      <c r="T62" s="5">
        <f t="shared" si="109"/>
        <v>131.84686167144062</v>
      </c>
      <c r="U62" s="5">
        <f t="shared" si="110"/>
        <v>556.84505576597041</v>
      </c>
      <c r="V62" s="5">
        <f t="shared" si="111"/>
        <v>619.68698734187319</v>
      </c>
      <c r="W62" s="15">
        <f t="shared" si="112"/>
        <v>-1.0734613539272964E-2</v>
      </c>
      <c r="X62" s="15">
        <f t="shared" si="113"/>
        <v>-1.217998157191269E-2</v>
      </c>
      <c r="Y62" s="15">
        <f t="shared" si="114"/>
        <v>-9.7425357312937999E-3</v>
      </c>
      <c r="Z62" s="5">
        <f t="shared" ref="Z62:Z125" si="135">Q61*AC62*(1-BE61)</f>
        <v>8005.4072428469526</v>
      </c>
      <c r="AA62" s="5">
        <f t="shared" ref="AA62:AA125" si="136">R61*AD62*(1-BF61)</f>
        <v>12377.34717599638</v>
      </c>
      <c r="AB62" s="5">
        <f t="shared" ref="AB62:AB125" si="137">S61*AE62*(1-BG61)</f>
        <v>5333.4129923652617</v>
      </c>
      <c r="AC62" s="16">
        <f t="shared" si="118"/>
        <v>2.259162017340945</v>
      </c>
      <c r="AD62" s="16">
        <f t="shared" si="119"/>
        <v>2.8805649101030948</v>
      </c>
      <c r="AE62" s="16">
        <f t="shared" si="120"/>
        <v>2.4889751826373052</v>
      </c>
      <c r="AF62" s="15">
        <f t="shared" si="121"/>
        <v>-4.0504037456468023E-3</v>
      </c>
      <c r="AG62" s="15">
        <f t="shared" si="122"/>
        <v>2.9673830763510267E-4</v>
      </c>
      <c r="AH62" s="15">
        <f t="shared" si="123"/>
        <v>9.7937136394747881E-3</v>
      </c>
      <c r="AI62" s="1">
        <f t="shared" si="81"/>
        <v>65493.969846554639</v>
      </c>
      <c r="AJ62" s="1">
        <f t="shared" si="82"/>
        <v>14357.806135290881</v>
      </c>
      <c r="AK62" s="1">
        <f t="shared" si="83"/>
        <v>5392.8708874394097</v>
      </c>
      <c r="AL62" s="14">
        <f t="shared" si="124"/>
        <v>17.173684003419485</v>
      </c>
      <c r="AM62" s="14">
        <f t="shared" si="125"/>
        <v>2.7286506848341023</v>
      </c>
      <c r="AN62" s="14">
        <f t="shared" si="126"/>
        <v>1.0382371549060661</v>
      </c>
      <c r="AO62" s="11">
        <f t="shared" si="127"/>
        <v>1.9414376036851765E-2</v>
      </c>
      <c r="AP62" s="11">
        <f t="shared" si="128"/>
        <v>2.4456993332059685E-2</v>
      </c>
      <c r="AQ62" s="11">
        <f t="shared" si="129"/>
        <v>2.2185578795848624E-2</v>
      </c>
      <c r="AR62" s="1">
        <f t="shared" ref="AR62:AR125" si="138">MAX(0.3*B62,AL62*AI62^$AR$5*B62^(1-$AR$5)*(1-BI61+CE61/100))</f>
        <v>39858.478430918418</v>
      </c>
      <c r="AS62" s="1">
        <f t="shared" si="133"/>
        <v>9562.7363375662608</v>
      </c>
      <c r="AT62" s="1">
        <f t="shared" si="134"/>
        <v>3752.3264707048688</v>
      </c>
      <c r="AU62" s="1">
        <f t="shared" si="87"/>
        <v>7971.6956861836843</v>
      </c>
      <c r="AV62" s="1">
        <f t="shared" si="88"/>
        <v>1912.5472675132523</v>
      </c>
      <c r="AW62" s="1">
        <f t="shared" si="89"/>
        <v>750.46529414097381</v>
      </c>
      <c r="AX62" s="1">
        <f t="shared" si="33"/>
        <v>28975.630679754853</v>
      </c>
      <c r="AY62" s="1">
        <f t="shared" si="4"/>
        <v>2889.2659428341358</v>
      </c>
      <c r="AZ62" s="1">
        <f t="shared" si="5"/>
        <v>864.63506563971782</v>
      </c>
      <c r="BA62" s="1">
        <f t="shared" si="34"/>
        <v>11306.449878984798</v>
      </c>
      <c r="BB62" s="1">
        <f t="shared" si="35"/>
        <v>21099.651138310928</v>
      </c>
      <c r="BC62" s="1">
        <f t="shared" si="36"/>
        <v>23477.544735828837</v>
      </c>
      <c r="BD62" s="1">
        <f t="shared" si="6"/>
        <v>54255.966750606371</v>
      </c>
      <c r="BE62" s="2">
        <f t="shared" ref="BE62:BG65" si="139">BE61</f>
        <v>0.32380375922350457</v>
      </c>
      <c r="BF62" s="2">
        <f t="shared" si="139"/>
        <v>0.17784836852519159</v>
      </c>
      <c r="BG62" s="2">
        <f t="shared" si="139"/>
        <v>5.2130677365440921E-2</v>
      </c>
      <c r="BH62" s="2">
        <f t="shared" si="7"/>
        <v>0.19721081730946213</v>
      </c>
      <c r="BI62" s="2">
        <f t="shared" si="37"/>
        <v>1.0484887448727333E-2</v>
      </c>
      <c r="BJ62" s="2">
        <f t="shared" si="8"/>
        <v>3.1630042187072364E-3</v>
      </c>
      <c r="BK62" s="2">
        <f t="shared" si="9"/>
        <v>2.7176075225796942E-4</v>
      </c>
      <c r="BL62" s="2">
        <f t="shared" si="10"/>
        <v>417.91166022570565</v>
      </c>
      <c r="BM62" s="2">
        <f t="shared" si="11"/>
        <v>30.24697537810707</v>
      </c>
      <c r="BN62" s="2">
        <f t="shared" si="12"/>
        <v>1.0197350643962466</v>
      </c>
      <c r="BO62" s="2">
        <f t="shared" si="38"/>
        <v>322.44018977029572</v>
      </c>
      <c r="BP62" s="2">
        <f t="shared" si="39"/>
        <v>27.481123896580325</v>
      </c>
      <c r="BQ62" s="2">
        <f t="shared" si="40"/>
        <v>7.3353149622628209</v>
      </c>
      <c r="BR62" s="17">
        <f t="shared" ref="BR62:BR125" si="140">BR61/(1+BR$5)</f>
        <v>0.970873786407767</v>
      </c>
      <c r="BS62" s="12">
        <f>BS$3*temperature!$I172</f>
        <v>-6.0913810487413862</v>
      </c>
      <c r="BT62" s="12">
        <f>BT$3*temperature!$I172</f>
        <v>-5.6300116026809661</v>
      </c>
      <c r="BU62" s="12">
        <f>BU$3*temperature!$I172</f>
        <v>-4.9426653832284568</v>
      </c>
      <c r="BV62" s="12">
        <f t="shared" si="41"/>
        <v>-5.7797529451703049</v>
      </c>
      <c r="BW62" s="12">
        <f t="shared" si="13"/>
        <v>-5.1950354568006265</v>
      </c>
      <c r="BX62" s="12">
        <f t="shared" si="14"/>
        <v>-4.5607937832216114</v>
      </c>
      <c r="BY62" s="19">
        <f t="shared" si="42"/>
        <v>5.1158858898750131E-2</v>
      </c>
      <c r="BZ62" s="19">
        <f t="shared" si="15"/>
        <v>7.7260257451904235E-2</v>
      </c>
      <c r="CA62" s="19">
        <f t="shared" si="16"/>
        <v>7.7260257451904249E-2</v>
      </c>
      <c r="CB62" s="12">
        <f t="shared" si="43"/>
        <v>0.15581405178554059</v>
      </c>
      <c r="CC62" s="12">
        <f t="shared" si="17"/>
        <v>0.2174880729401697</v>
      </c>
      <c r="CD62" s="12">
        <f t="shared" si="18"/>
        <v>0.19093580000342278</v>
      </c>
      <c r="CE62" s="12">
        <f t="shared" si="44"/>
        <v>-5.9355669969558456</v>
      </c>
      <c r="CF62" s="12">
        <f t="shared" si="19"/>
        <v>-5.4125235297407963</v>
      </c>
      <c r="CG62" s="12">
        <f t="shared" si="20"/>
        <v>-4.7517295832250346</v>
      </c>
      <c r="CH62" s="12">
        <f>CH$3*temperature!$I172+CH$4*temperature!$I172^2</f>
        <v>-5.9355669969558456</v>
      </c>
      <c r="CI62" s="12">
        <f>CI$3*temperature!$I172+CI$4*temperature!$I172^2</f>
        <v>-5.4125340820704251</v>
      </c>
      <c r="CJ62" s="12">
        <f>CJ$3*temperature!$I172+CJ$4*temperature!$I172^2</f>
        <v>-4.7517349694521966</v>
      </c>
      <c r="CK62" s="17"/>
      <c r="CL62" s="17"/>
      <c r="CM62" s="17"/>
    </row>
    <row r="63" spans="1:91">
      <c r="A63" s="2">
        <f t="shared" si="90"/>
        <v>2017</v>
      </c>
      <c r="B63" s="5">
        <f t="shared" si="91"/>
        <v>1103.6259542644214</v>
      </c>
      <c r="C63" s="5">
        <f t="shared" si="92"/>
        <v>2662.7611683011023</v>
      </c>
      <c r="D63" s="5">
        <f t="shared" si="93"/>
        <v>3511.8810410372216</v>
      </c>
      <c r="E63" s="15">
        <f t="shared" si="94"/>
        <v>2.8687533438369124E-3</v>
      </c>
      <c r="F63" s="15">
        <f t="shared" si="95"/>
        <v>5.6516364529930708E-3</v>
      </c>
      <c r="G63" s="15">
        <f t="shared" si="96"/>
        <v>1.1537614777991726E-2</v>
      </c>
      <c r="H63" s="5">
        <f t="shared" si="97"/>
        <v>40836.900345859904</v>
      </c>
      <c r="I63" s="5">
        <f t="shared" si="98"/>
        <v>9890.9427249357614</v>
      </c>
      <c r="J63" s="5">
        <f t="shared" si="99"/>
        <v>3895.8070419543806</v>
      </c>
      <c r="K63" s="5">
        <f t="shared" si="100"/>
        <v>37002.482759730075</v>
      </c>
      <c r="L63" s="5">
        <f t="shared" si="101"/>
        <v>3714.5437009832881</v>
      </c>
      <c r="M63" s="5">
        <f t="shared" si="102"/>
        <v>1109.3220403626678</v>
      </c>
      <c r="N63" s="15">
        <f t="shared" si="103"/>
        <v>2.1616631401463859E-2</v>
      </c>
      <c r="O63" s="15">
        <f t="shared" si="104"/>
        <v>2.8508631459414069E-2</v>
      </c>
      <c r="P63" s="15">
        <f t="shared" si="105"/>
        <v>2.6395606143420514E-2</v>
      </c>
      <c r="Q63" s="5">
        <f t="shared" si="106"/>
        <v>5326.4196606635833</v>
      </c>
      <c r="R63" s="5">
        <f t="shared" si="107"/>
        <v>5440.6385940431428</v>
      </c>
      <c r="S63" s="5">
        <f t="shared" si="108"/>
        <v>2390.6606851304587</v>
      </c>
      <c r="T63" s="5">
        <f t="shared" si="109"/>
        <v>130.43153656503173</v>
      </c>
      <c r="U63" s="5">
        <f t="shared" si="110"/>
        <v>550.06269324833022</v>
      </c>
      <c r="V63" s="5">
        <f t="shared" si="111"/>
        <v>613.64966472547724</v>
      </c>
      <c r="W63" s="15">
        <f t="shared" si="112"/>
        <v>-1.0734613539272964E-2</v>
      </c>
      <c r="X63" s="15">
        <f t="shared" si="113"/>
        <v>-1.217998157191269E-2</v>
      </c>
      <c r="Y63" s="15">
        <f t="shared" si="114"/>
        <v>-9.7425357312937999E-3</v>
      </c>
      <c r="Z63" s="5">
        <f t="shared" si="135"/>
        <v>7995.5437187549433</v>
      </c>
      <c r="AA63" s="5">
        <f t="shared" si="136"/>
        <v>12614.643780118493</v>
      </c>
      <c r="AB63" s="5">
        <f t="shared" si="137"/>
        <v>5539.5525995426169</v>
      </c>
      <c r="AC63" s="16">
        <f t="shared" si="118"/>
        <v>2.2500114990438842</v>
      </c>
      <c r="AD63" s="16">
        <f t="shared" si="119"/>
        <v>2.8814196840595518</v>
      </c>
      <c r="AE63" s="16">
        <f t="shared" si="120"/>
        <v>2.5133514928318146</v>
      </c>
      <c r="AF63" s="15">
        <f t="shared" si="121"/>
        <v>-4.0504037456468023E-3</v>
      </c>
      <c r="AG63" s="15">
        <f t="shared" si="122"/>
        <v>2.9673830763510267E-4</v>
      </c>
      <c r="AH63" s="15">
        <f t="shared" si="123"/>
        <v>9.7937136394747881E-3</v>
      </c>
      <c r="AI63" s="1">
        <f t="shared" si="81"/>
        <v>66916.268548082866</v>
      </c>
      <c r="AJ63" s="1">
        <f t="shared" si="82"/>
        <v>14834.572789275044</v>
      </c>
      <c r="AK63" s="1">
        <f t="shared" si="83"/>
        <v>5604.0490928364425</v>
      </c>
      <c r="AL63" s="14">
        <f t="shared" si="124"/>
        <v>17.50376619900813</v>
      </c>
      <c r="AM63" s="14">
        <f t="shared" si="125"/>
        <v>2.7947179305225651</v>
      </c>
      <c r="AN63" s="14">
        <f t="shared" si="126"/>
        <v>1.061040708192923</v>
      </c>
      <c r="AO63" s="11">
        <f t="shared" si="127"/>
        <v>1.9220232276483246E-2</v>
      </c>
      <c r="AP63" s="11">
        <f t="shared" si="128"/>
        <v>2.4212423398739087E-2</v>
      </c>
      <c r="AQ63" s="11">
        <f t="shared" si="129"/>
        <v>2.1963723007890137E-2</v>
      </c>
      <c r="AR63" s="1">
        <f t="shared" si="138"/>
        <v>40836.900345859904</v>
      </c>
      <c r="AS63" s="1">
        <f t="shared" si="133"/>
        <v>9890.9427249357614</v>
      </c>
      <c r="AT63" s="1">
        <f t="shared" si="134"/>
        <v>3895.8070419543806</v>
      </c>
      <c r="AU63" s="1">
        <f t="shared" si="87"/>
        <v>8167.3800691719807</v>
      </c>
      <c r="AV63" s="1">
        <f t="shared" si="88"/>
        <v>1978.1885449871525</v>
      </c>
      <c r="AW63" s="1">
        <f t="shared" si="89"/>
        <v>779.1614083908762</v>
      </c>
      <c r="AX63" s="1">
        <f t="shared" si="33"/>
        <v>29601.986207784059</v>
      </c>
      <c r="AY63" s="1">
        <f t="shared" si="4"/>
        <v>2971.6349607866305</v>
      </c>
      <c r="AZ63" s="1">
        <f t="shared" si="5"/>
        <v>887.45763229013414</v>
      </c>
      <c r="BA63" s="1">
        <f t="shared" si="34"/>
        <v>11362.487776545779</v>
      </c>
      <c r="BB63" s="1">
        <f t="shared" si="35"/>
        <v>21293.748439244668</v>
      </c>
      <c r="BC63" s="1">
        <f t="shared" si="36"/>
        <v>23839.91552983475</v>
      </c>
      <c r="BD63" s="1">
        <f t="shared" si="6"/>
        <v>53253.041517226127</v>
      </c>
      <c r="BE63" s="2">
        <f t="shared" si="139"/>
        <v>0.32380375922350457</v>
      </c>
      <c r="BF63" s="2">
        <f t="shared" si="139"/>
        <v>0.17784836852519159</v>
      </c>
      <c r="BG63" s="2">
        <f t="shared" si="139"/>
        <v>5.2130677365440921E-2</v>
      </c>
      <c r="BH63" s="2">
        <f t="shared" si="7"/>
        <v>0.19584368865735349</v>
      </c>
      <c r="BI63" s="2">
        <f t="shared" si="37"/>
        <v>1.0484887448727333E-2</v>
      </c>
      <c r="BJ63" s="2">
        <f t="shared" si="8"/>
        <v>3.1630042187072364E-3</v>
      </c>
      <c r="BK63" s="2">
        <f t="shared" si="9"/>
        <v>2.7176075225796942E-4</v>
      </c>
      <c r="BL63" s="2">
        <f t="shared" si="10"/>
        <v>428.17030388123538</v>
      </c>
      <c r="BM63" s="2">
        <f t="shared" si="11"/>
        <v>31.285093565963461</v>
      </c>
      <c r="BN63" s="2">
        <f t="shared" si="12"/>
        <v>1.0587274523734171</v>
      </c>
      <c r="BO63" s="2">
        <f t="shared" si="38"/>
        <v>330.76279267932421</v>
      </c>
      <c r="BP63" s="2">
        <f t="shared" si="39"/>
        <v>27.889618723572305</v>
      </c>
      <c r="BQ63" s="2">
        <f t="shared" si="40"/>
        <v>7.33239937098549</v>
      </c>
      <c r="BR63" s="17">
        <f t="shared" si="140"/>
        <v>0.94259590913375435</v>
      </c>
      <c r="BS63" s="12">
        <f>BS$3*temperature!$I173</f>
        <v>-6.2256413267091677</v>
      </c>
      <c r="BT63" s="12">
        <f>BT$3*temperature!$I173</f>
        <v>-5.754102825457772</v>
      </c>
      <c r="BU63" s="12">
        <f>BU$3*temperature!$I173</f>
        <v>-5.0516067912513716</v>
      </c>
      <c r="BV63" s="12">
        <f t="shared" si="41"/>
        <v>-5.9001246268681093</v>
      </c>
      <c r="BW63" s="12">
        <f t="shared" si="13"/>
        <v>-5.2997407255894124</v>
      </c>
      <c r="BX63" s="12">
        <f t="shared" si="14"/>
        <v>-4.6527159929800286</v>
      </c>
      <c r="BY63" s="19">
        <f t="shared" si="42"/>
        <v>5.2286452553013466E-2</v>
      </c>
      <c r="BZ63" s="19">
        <f t="shared" si="15"/>
        <v>7.8963152667021058E-2</v>
      </c>
      <c r="CA63" s="19">
        <f t="shared" si="16"/>
        <v>7.8963152667021086E-2</v>
      </c>
      <c r="CB63" s="12">
        <f t="shared" si="43"/>
        <v>0.16275834992052937</v>
      </c>
      <c r="CC63" s="12">
        <f t="shared" si="17"/>
        <v>0.22718104993417962</v>
      </c>
      <c r="CD63" s="12">
        <f t="shared" si="18"/>
        <v>0.1994453991356713</v>
      </c>
      <c r="CE63" s="12">
        <f t="shared" si="44"/>
        <v>-6.0628829767886385</v>
      </c>
      <c r="CF63" s="12">
        <f t="shared" si="19"/>
        <v>-5.5269217755235918</v>
      </c>
      <c r="CG63" s="12">
        <f t="shared" si="20"/>
        <v>-4.8521613921156996</v>
      </c>
      <c r="CH63" s="12">
        <f>CH$3*temperature!$I173+CH$4*temperature!$I173^2</f>
        <v>-6.0628829767886385</v>
      </c>
      <c r="CI63" s="12">
        <f>CI$3*temperature!$I173+CI$4*temperature!$I173^2</f>
        <v>-5.526932540534041</v>
      </c>
      <c r="CJ63" s="12">
        <f>CJ$3*temperature!$I173+CJ$4*temperature!$I173^2</f>
        <v>-4.8521668869015695</v>
      </c>
      <c r="CK63" s="17"/>
      <c r="CL63" s="17"/>
      <c r="CM63" s="17"/>
    </row>
    <row r="64" spans="1:91">
      <c r="A64" s="2">
        <f t="shared" si="90"/>
        <v>2018</v>
      </c>
      <c r="B64" s="5">
        <f t="shared" si="91"/>
        <v>1106.6336833787307</v>
      </c>
      <c r="C64" s="5">
        <f t="shared" si="92"/>
        <v>2677.0576784812679</v>
      </c>
      <c r="D64" s="5">
        <f t="shared" si="93"/>
        <v>3550.3738351049601</v>
      </c>
      <c r="E64" s="15">
        <f t="shared" si="94"/>
        <v>2.7253156766450667E-3</v>
      </c>
      <c r="F64" s="15">
        <f t="shared" si="95"/>
        <v>5.3690546303434171E-3</v>
      </c>
      <c r="G64" s="15">
        <f t="shared" si="96"/>
        <v>1.0960734039092139E-2</v>
      </c>
      <c r="H64" s="5">
        <f t="shared" si="97"/>
        <v>41829.66436192055</v>
      </c>
      <c r="I64" s="5">
        <f t="shared" si="98"/>
        <v>10226.042642550077</v>
      </c>
      <c r="J64" s="5">
        <f t="shared" si="99"/>
        <v>4041.9856852447624</v>
      </c>
      <c r="K64" s="5">
        <f t="shared" si="100"/>
        <v>37799.016052184365</v>
      </c>
      <c r="L64" s="5">
        <f t="shared" si="101"/>
        <v>3819.8813289489726</v>
      </c>
      <c r="M64" s="5">
        <f t="shared" si="102"/>
        <v>1138.4676298813667</v>
      </c>
      <c r="N64" s="15">
        <f t="shared" si="103"/>
        <v>2.1526482361371668E-2</v>
      </c>
      <c r="O64" s="15">
        <f t="shared" si="104"/>
        <v>2.8358160906224006E-2</v>
      </c>
      <c r="P64" s="15">
        <f t="shared" si="105"/>
        <v>2.6273334936327775E-2</v>
      </c>
      <c r="Q64" s="5">
        <f t="shared" si="106"/>
        <v>5397.3403393149429</v>
      </c>
      <c r="R64" s="5">
        <f t="shared" si="107"/>
        <v>5556.4525925836024</v>
      </c>
      <c r="S64" s="5">
        <f t="shared" si="108"/>
        <v>2456.1981338571341</v>
      </c>
      <c r="T64" s="5">
        <f t="shared" si="109"/>
        <v>129.03140442667257</v>
      </c>
      <c r="U64" s="5">
        <f t="shared" si="110"/>
        <v>543.36293978116885</v>
      </c>
      <c r="V64" s="5">
        <f t="shared" si="111"/>
        <v>607.67116094039284</v>
      </c>
      <c r="W64" s="15">
        <f t="shared" si="112"/>
        <v>-1.0734613539272964E-2</v>
      </c>
      <c r="X64" s="15">
        <f t="shared" si="113"/>
        <v>-1.217998157191269E-2</v>
      </c>
      <c r="Y64" s="15">
        <f t="shared" si="114"/>
        <v>-9.7425357312937999E-3</v>
      </c>
      <c r="Z64" s="5">
        <f t="shared" si="135"/>
        <v>8071.0535806656171</v>
      </c>
      <c r="AA64" s="5">
        <f t="shared" si="136"/>
        <v>12892.500954770852</v>
      </c>
      <c r="AB64" s="5">
        <f t="shared" si="137"/>
        <v>5751.1182729109778</v>
      </c>
      <c r="AC64" s="16">
        <f t="shared" si="118"/>
        <v>2.2408980440404083</v>
      </c>
      <c r="AD64" s="16">
        <f t="shared" si="119"/>
        <v>2.8822747116601861</v>
      </c>
      <c r="AE64" s="16">
        <f t="shared" si="120"/>
        <v>2.5379665376279559</v>
      </c>
      <c r="AF64" s="15">
        <f t="shared" si="121"/>
        <v>-4.0504037456468023E-3</v>
      </c>
      <c r="AG64" s="15">
        <f t="shared" si="122"/>
        <v>2.9673830763510267E-4</v>
      </c>
      <c r="AH64" s="15">
        <f t="shared" si="123"/>
        <v>9.7937136394747881E-3</v>
      </c>
      <c r="AI64" s="1">
        <f t="shared" si="81"/>
        <v>68392.021762446559</v>
      </c>
      <c r="AJ64" s="1">
        <f t="shared" si="82"/>
        <v>15329.304055334691</v>
      </c>
      <c r="AK64" s="1">
        <f t="shared" si="83"/>
        <v>5822.8055919436747</v>
      </c>
      <c r="AL64" s="14">
        <f t="shared" si="124"/>
        <v>17.83682838654574</v>
      </c>
      <c r="AM64" s="14">
        <f t="shared" si="125"/>
        <v>2.8617081553982868</v>
      </c>
      <c r="AN64" s="14">
        <f t="shared" si="126"/>
        <v>1.0841120683656196</v>
      </c>
      <c r="AO64" s="11">
        <f t="shared" si="127"/>
        <v>1.9028029953718415E-2</v>
      </c>
      <c r="AP64" s="11">
        <f t="shared" si="128"/>
        <v>2.3970299164751695E-2</v>
      </c>
      <c r="AQ64" s="11">
        <f t="shared" si="129"/>
        <v>2.1744085777811235E-2</v>
      </c>
      <c r="AR64" s="1">
        <f t="shared" si="138"/>
        <v>41829.66436192055</v>
      </c>
      <c r="AS64" s="1">
        <f t="shared" si="133"/>
        <v>10226.042642550077</v>
      </c>
      <c r="AT64" s="1">
        <f t="shared" si="134"/>
        <v>4041.9856852447624</v>
      </c>
      <c r="AU64" s="1">
        <f t="shared" si="87"/>
        <v>8365.9328723841099</v>
      </c>
      <c r="AV64" s="1">
        <f t="shared" si="88"/>
        <v>2045.2085285100156</v>
      </c>
      <c r="AW64" s="1">
        <f t="shared" si="89"/>
        <v>808.39713704895257</v>
      </c>
      <c r="AX64" s="1">
        <f t="shared" si="33"/>
        <v>30239.212841747492</v>
      </c>
      <c r="AY64" s="1">
        <f t="shared" si="4"/>
        <v>3055.9050631591781</v>
      </c>
      <c r="AZ64" s="1">
        <f t="shared" si="5"/>
        <v>910.7741039050934</v>
      </c>
      <c r="BA64" s="1">
        <f t="shared" si="34"/>
        <v>11417.023293100247</v>
      </c>
      <c r="BB64" s="1">
        <f t="shared" si="35"/>
        <v>21482.93567216142</v>
      </c>
      <c r="BC64" s="1">
        <f t="shared" si="36"/>
        <v>24193.29432309408</v>
      </c>
      <c r="BD64" s="1">
        <f t="shared" si="6"/>
        <v>52248.414552176109</v>
      </c>
      <c r="BE64" s="2">
        <f t="shared" si="139"/>
        <v>0.32380375922350457</v>
      </c>
      <c r="BF64" s="2">
        <f t="shared" si="139"/>
        <v>0.17784836852519159</v>
      </c>
      <c r="BG64" s="2">
        <f t="shared" si="139"/>
        <v>5.2130677365440921E-2</v>
      </c>
      <c r="BH64" s="2">
        <f t="shared" si="7"/>
        <v>0.19488007507537911</v>
      </c>
      <c r="BI64" s="2">
        <f t="shared" si="37"/>
        <v>1.0484887448727333E-2</v>
      </c>
      <c r="BJ64" s="2">
        <f t="shared" si="8"/>
        <v>3.1630042187072364E-3</v>
      </c>
      <c r="BK64" s="2">
        <f t="shared" si="9"/>
        <v>2.7176075225796942E-4</v>
      </c>
      <c r="BL64" s="2">
        <f t="shared" si="10"/>
        <v>438.57932285277781</v>
      </c>
      <c r="BM64" s="2">
        <f t="shared" si="11"/>
        <v>32.345016019065987</v>
      </c>
      <c r="BN64" s="2">
        <f t="shared" si="12"/>
        <v>1.0984530704380606</v>
      </c>
      <c r="BO64" s="2">
        <f t="shared" si="38"/>
        <v>335.63406393172062</v>
      </c>
      <c r="BP64" s="2">
        <f t="shared" si="39"/>
        <v>28.213067531688935</v>
      </c>
      <c r="BQ64" s="2">
        <f t="shared" si="40"/>
        <v>7.3276688697473764</v>
      </c>
      <c r="BR64" s="17">
        <f t="shared" si="140"/>
        <v>0.9151416593531595</v>
      </c>
      <c r="BS64" s="12">
        <f>BS$3*temperature!$I174</f>
        <v>-6.3595180777629388</v>
      </c>
      <c r="BT64" s="12">
        <f>BT$3*temperature!$I174</f>
        <v>-5.8778395701681854</v>
      </c>
      <c r="BU64" s="12">
        <f>BU$3*temperature!$I174</f>
        <v>-5.1602369980563267</v>
      </c>
      <c r="BV64" s="12">
        <f t="shared" si="41"/>
        <v>-6.0198509697902347</v>
      </c>
      <c r="BW64" s="12">
        <f t="shared" si="13"/>
        <v>-5.4037260745777997</v>
      </c>
      <c r="BX64" s="12">
        <f t="shared" si="14"/>
        <v>-4.7440061751464526</v>
      </c>
      <c r="BY64" s="19">
        <f t="shared" si="42"/>
        <v>5.3410825131609267E-2</v>
      </c>
      <c r="BZ64" s="19">
        <f t="shared" si="15"/>
        <v>8.0661183404299605E-2</v>
      </c>
      <c r="CA64" s="19">
        <f t="shared" si="16"/>
        <v>8.0661183404299605E-2</v>
      </c>
      <c r="CB64" s="12">
        <f t="shared" si="43"/>
        <v>0.16983355398635211</v>
      </c>
      <c r="CC64" s="12">
        <f t="shared" si="17"/>
        <v>0.23705674779519281</v>
      </c>
      <c r="CD64" s="12">
        <f t="shared" si="18"/>
        <v>0.20811541145493692</v>
      </c>
      <c r="CE64" s="12">
        <f t="shared" si="44"/>
        <v>-6.1896845237765872</v>
      </c>
      <c r="CF64" s="12">
        <f t="shared" si="19"/>
        <v>-5.6407828223729926</v>
      </c>
      <c r="CG64" s="12">
        <f t="shared" si="20"/>
        <v>-4.9521215866013897</v>
      </c>
      <c r="CH64" s="12">
        <f>CH$3*temperature!$I174+CH$4*temperature!$I174^2</f>
        <v>-6.1896845237765863</v>
      </c>
      <c r="CI64" s="12">
        <f>CI$3*temperature!$I174+CI$4*temperature!$I174^2</f>
        <v>-5.6407937986019325</v>
      </c>
      <c r="CJ64" s="12">
        <f>CJ$3*temperature!$I174+CJ$4*temperature!$I174^2</f>
        <v>-4.9521271891995511</v>
      </c>
      <c r="CK64" s="17"/>
      <c r="CL64" s="17"/>
      <c r="CM64" s="17"/>
    </row>
    <row r="65" spans="1:91">
      <c r="A65" s="2">
        <f t="shared" si="90"/>
        <v>2019</v>
      </c>
      <c r="B65" s="5">
        <f t="shared" si="91"/>
        <v>1109.4988131980654</v>
      </c>
      <c r="C65" s="5">
        <f t="shared" si="92"/>
        <v>2690.7122839593967</v>
      </c>
      <c r="D65" s="5">
        <f t="shared" si="93"/>
        <v>3587.3428032836</v>
      </c>
      <c r="E65" s="15">
        <f t="shared" si="94"/>
        <v>2.5890498928128132E-3</v>
      </c>
      <c r="F65" s="15">
        <f t="shared" si="95"/>
        <v>5.1006018988262458E-3</v>
      </c>
      <c r="G65" s="15">
        <f t="shared" si="96"/>
        <v>1.0412697337137532E-2</v>
      </c>
      <c r="H65" s="5">
        <f t="shared" si="97"/>
        <v>42836.32077029346</v>
      </c>
      <c r="I65" s="5">
        <f t="shared" si="98"/>
        <v>10567.947201307217</v>
      </c>
      <c r="J65" s="5">
        <f t="shared" si="99"/>
        <v>4190.7911398625474</v>
      </c>
      <c r="K65" s="5">
        <f t="shared" si="100"/>
        <v>38608.712565289075</v>
      </c>
      <c r="L65" s="5">
        <f t="shared" si="101"/>
        <v>3927.5649292968733</v>
      </c>
      <c r="M65" s="5">
        <f t="shared" si="102"/>
        <v>1168.2159664324786</v>
      </c>
      <c r="N65" s="15">
        <f t="shared" si="103"/>
        <v>2.1421100273797178E-2</v>
      </c>
      <c r="O65" s="15">
        <f t="shared" si="104"/>
        <v>2.819029992681199E-2</v>
      </c>
      <c r="P65" s="15">
        <f t="shared" si="105"/>
        <v>2.6130155807953637E-2</v>
      </c>
      <c r="Q65" s="5">
        <f t="shared" si="106"/>
        <v>5467.8979447126985</v>
      </c>
      <c r="R65" s="5">
        <f t="shared" si="107"/>
        <v>5672.2905927131678</v>
      </c>
      <c r="S65" s="5">
        <f t="shared" si="108"/>
        <v>2521.8123524538487</v>
      </c>
      <c r="T65" s="5">
        <f t="shared" si="109"/>
        <v>127.6463021657226</v>
      </c>
      <c r="U65" s="5">
        <f t="shared" si="110"/>
        <v>536.7447891877739</v>
      </c>
      <c r="V65" s="5">
        <f t="shared" si="111"/>
        <v>601.75090294205427</v>
      </c>
      <c r="W65" s="15">
        <f t="shared" si="112"/>
        <v>-1.0734613539272964E-2</v>
      </c>
      <c r="X65" s="15">
        <f t="shared" si="113"/>
        <v>-1.217998157191269E-2</v>
      </c>
      <c r="Y65" s="15">
        <f t="shared" si="114"/>
        <v>-9.7425357312937999E-3</v>
      </c>
      <c r="Z65" s="5">
        <f t="shared" si="135"/>
        <v>8145.3924482539533</v>
      </c>
      <c r="AA65" s="5">
        <f t="shared" si="136"/>
        <v>13170.848684588584</v>
      </c>
      <c r="AB65" s="5">
        <f t="shared" si="137"/>
        <v>5966.6480234214077</v>
      </c>
      <c r="AC65" s="16">
        <f t="shared" si="118"/>
        <v>2.2318215022092143</v>
      </c>
      <c r="AD65" s="16">
        <f t="shared" si="119"/>
        <v>2.8831299929802636</v>
      </c>
      <c r="AE65" s="16">
        <f t="shared" si="120"/>
        <v>2.5628226551240534</v>
      </c>
      <c r="AF65" s="15">
        <f t="shared" si="121"/>
        <v>-4.0504037456468023E-3</v>
      </c>
      <c r="AG65" s="15">
        <f t="shared" si="122"/>
        <v>2.9673830763510267E-4</v>
      </c>
      <c r="AH65" s="15">
        <f t="shared" si="123"/>
        <v>9.7937136394747881E-3</v>
      </c>
      <c r="AI65" s="1">
        <f t="shared" si="81"/>
        <v>69918.752458586008</v>
      </c>
      <c r="AJ65" s="1">
        <f t="shared" si="82"/>
        <v>15841.582178311237</v>
      </c>
      <c r="AK65" s="1">
        <f t="shared" si="83"/>
        <v>6048.9221697982603</v>
      </c>
      <c r="AL65" s="14">
        <f t="shared" si="124"/>
        <v>18.17283409431608</v>
      </c>
      <c r="AM65" s="14">
        <f t="shared" si="125"/>
        <v>2.9296181959993226</v>
      </c>
      <c r="AN65" s="14">
        <f t="shared" si="126"/>
        <v>1.1074493639148488</v>
      </c>
      <c r="AO65" s="11">
        <f t="shared" si="127"/>
        <v>1.8837749654181231E-2</v>
      </c>
      <c r="AP65" s="11">
        <f t="shared" si="128"/>
        <v>2.373059617310418E-2</v>
      </c>
      <c r="AQ65" s="11">
        <f t="shared" si="129"/>
        <v>2.1526644920033124E-2</v>
      </c>
      <c r="AR65" s="1">
        <f t="shared" si="138"/>
        <v>42836.32077029346</v>
      </c>
      <c r="AS65" s="1">
        <f t="shared" si="133"/>
        <v>10567.947201307217</v>
      </c>
      <c r="AT65" s="1">
        <f t="shared" si="134"/>
        <v>4190.7911398625474</v>
      </c>
      <c r="AU65" s="1">
        <f t="shared" si="87"/>
        <v>8567.2641540586919</v>
      </c>
      <c r="AV65" s="1">
        <f t="shared" si="88"/>
        <v>2113.5894402614435</v>
      </c>
      <c r="AW65" s="1">
        <f t="shared" si="89"/>
        <v>838.15822797250951</v>
      </c>
      <c r="AX65" s="1">
        <f t="shared" si="33"/>
        <v>30886.97005223126</v>
      </c>
      <c r="AY65" s="1">
        <f t="shared" si="4"/>
        <v>3142.0519434374992</v>
      </c>
      <c r="AZ65" s="1">
        <f t="shared" si="5"/>
        <v>934.57277314598286</v>
      </c>
      <c r="BA65" s="1">
        <f t="shared" si="34"/>
        <v>11470.09824489206</v>
      </c>
      <c r="BB65" s="1">
        <f t="shared" si="35"/>
        <v>21667.314093377099</v>
      </c>
      <c r="BC65" s="1">
        <f t="shared" si="36"/>
        <v>24537.745833565918</v>
      </c>
      <c r="BD65" s="1">
        <f t="shared" si="6"/>
        <v>51243.631022164162</v>
      </c>
      <c r="BE65" s="2">
        <f t="shared" si="139"/>
        <v>0.32380375922350457</v>
      </c>
      <c r="BF65" s="2">
        <f t="shared" si="139"/>
        <v>0.17784836852519159</v>
      </c>
      <c r="BG65" s="2">
        <f t="shared" si="139"/>
        <v>5.2130677365440921E-2</v>
      </c>
      <c r="BH65" s="2">
        <f t="shared" si="7"/>
        <v>0.19392990304287414</v>
      </c>
      <c r="BI65" s="2">
        <f t="shared" si="37"/>
        <v>1.0484887448727333E-2</v>
      </c>
      <c r="BJ65" s="2">
        <f t="shared" si="8"/>
        <v>3.1630042187072364E-3</v>
      </c>
      <c r="BK65" s="2">
        <f t="shared" si="9"/>
        <v>2.7176075225796942E-4</v>
      </c>
      <c r="BL65" s="2">
        <f t="shared" si="10"/>
        <v>449.13400199410785</v>
      </c>
      <c r="BM65" s="2">
        <f t="shared" si="11"/>
        <v>33.426461580810063</v>
      </c>
      <c r="BN65" s="2">
        <f t="shared" si="12"/>
        <v>1.1388925527250791</v>
      </c>
      <c r="BO65" s="2">
        <f t="shared" si="38"/>
        <v>340.57442375777009</v>
      </c>
      <c r="BP65" s="2">
        <f t="shared" si="39"/>
        <v>28.540183148745406</v>
      </c>
      <c r="BQ65" s="2">
        <f t="shared" si="40"/>
        <v>7.3229987745396796</v>
      </c>
      <c r="BR65" s="17">
        <f t="shared" si="140"/>
        <v>0.88848704791568878</v>
      </c>
      <c r="BS65" s="12">
        <f>BS$3*temperature!$I175</f>
        <v>-6.4932069914763977</v>
      </c>
      <c r="BT65" s="12">
        <f>BT$3*temperature!$I175</f>
        <v>-6.001402704592703</v>
      </c>
      <c r="BU65" s="12">
        <f>BU$3*temperature!$I175</f>
        <v>-5.2687147899799607</v>
      </c>
      <c r="BV65" s="12">
        <f t="shared" si="41"/>
        <v>-6.139108907873112</v>
      </c>
      <c r="BW65" s="12">
        <f t="shared" si="13"/>
        <v>-5.5071461920884035</v>
      </c>
      <c r="BX65" s="12">
        <f t="shared" si="14"/>
        <v>-4.8348001327478309</v>
      </c>
      <c r="BY65" s="19">
        <f t="shared" si="42"/>
        <v>5.4533620146117054E-2</v>
      </c>
      <c r="BZ65" s="19">
        <f t="shared" si="15"/>
        <v>8.2356831699705688E-2</v>
      </c>
      <c r="CA65" s="19">
        <f t="shared" si="16"/>
        <v>8.2356831699705701E-2</v>
      </c>
      <c r="CB65" s="12">
        <f t="shared" si="43"/>
        <v>0.17704904180164269</v>
      </c>
      <c r="CC65" s="12">
        <f t="shared" si="17"/>
        <v>0.24712825625214987</v>
      </c>
      <c r="CD65" s="12">
        <f t="shared" si="18"/>
        <v>0.21695732861606495</v>
      </c>
      <c r="CE65" s="12">
        <f t="shared" si="44"/>
        <v>-6.3161579496747544</v>
      </c>
      <c r="CF65" s="12">
        <f t="shared" si="19"/>
        <v>-5.7542744483405537</v>
      </c>
      <c r="CG65" s="12">
        <f t="shared" si="20"/>
        <v>-5.0517574613638958</v>
      </c>
      <c r="CH65" s="12">
        <f>CH$3*temperature!$I175+CH$4*temperature!$I175^2</f>
        <v>-6.3161579496747553</v>
      </c>
      <c r="CI65" s="12">
        <f>CI$3*temperature!$I175+CI$4*temperature!$I175^2</f>
        <v>-5.754285634639869</v>
      </c>
      <c r="CJ65" s="12">
        <f>CJ$3*temperature!$I175+CJ$4*temperature!$I175^2</f>
        <v>-5.0517631711883135</v>
      </c>
      <c r="CK65" s="17"/>
      <c r="CL65" s="17"/>
      <c r="CM65" s="17"/>
    </row>
    <row r="66" spans="1:91">
      <c r="A66" s="2">
        <f t="shared" si="90"/>
        <v>2020</v>
      </c>
      <c r="B66" s="5">
        <f t="shared" si="91"/>
        <v>1112.2277335922824</v>
      </c>
      <c r="C66" s="5">
        <f t="shared" si="92"/>
        <v>2703.7503235349172</v>
      </c>
      <c r="D66" s="5">
        <f t="shared" si="93"/>
        <v>3622.8290223959934</v>
      </c>
      <c r="E66" s="15">
        <f t="shared" si="94"/>
        <v>2.4595973981721723E-3</v>
      </c>
      <c r="F66" s="15">
        <f t="shared" si="95"/>
        <v>4.8455718038849334E-3</v>
      </c>
      <c r="G66" s="15">
        <f t="shared" si="96"/>
        <v>9.8920624702806548E-3</v>
      </c>
      <c r="H66" s="5">
        <f t="shared" si="97"/>
        <v>43856.423589695289</v>
      </c>
      <c r="I66" s="5">
        <f t="shared" si="98"/>
        <v>10916.566607222107</v>
      </c>
      <c r="J66" s="5">
        <f t="shared" si="99"/>
        <v>4342.1529411490992</v>
      </c>
      <c r="K66" s="5">
        <f t="shared" si="100"/>
        <v>39431.154488521381</v>
      </c>
      <c r="L66" s="5">
        <f t="shared" si="101"/>
        <v>4037.5646050592609</v>
      </c>
      <c r="M66" s="5">
        <f t="shared" si="102"/>
        <v>1198.5530960214551</v>
      </c>
      <c r="N66" s="15">
        <f t="shared" si="103"/>
        <v>2.1301977418737295E-2</v>
      </c>
      <c r="O66" s="15">
        <f t="shared" si="104"/>
        <v>2.8007092878813422E-2</v>
      </c>
      <c r="P66" s="15">
        <f t="shared" si="105"/>
        <v>2.5968768156474198E-2</v>
      </c>
      <c r="Q66" s="5">
        <f t="shared" si="106"/>
        <v>5538.0167468449463</v>
      </c>
      <c r="R66" s="5">
        <f t="shared" si="107"/>
        <v>5788.0427334748674</v>
      </c>
      <c r="S66" s="5">
        <f t="shared" si="108"/>
        <v>2587.4382354780378</v>
      </c>
      <c r="T66" s="5">
        <f t="shared" si="109"/>
        <v>126.2760684422563</v>
      </c>
      <c r="U66" s="5">
        <f t="shared" si="110"/>
        <v>530.20724754664661</v>
      </c>
      <c r="V66" s="5">
        <f t="shared" si="111"/>
        <v>595.88832326880299</v>
      </c>
      <c r="W66" s="15">
        <f t="shared" si="112"/>
        <v>-1.0734613539272964E-2</v>
      </c>
      <c r="X66" s="15">
        <f t="shared" si="113"/>
        <v>-1.217998157191269E-2</v>
      </c>
      <c r="Y66" s="15">
        <f t="shared" si="114"/>
        <v>-9.7425357312937999E-3</v>
      </c>
      <c r="Z66" s="5">
        <f t="shared" si="135"/>
        <v>8218.4509867287779</v>
      </c>
      <c r="AA66" s="5">
        <f t="shared" si="136"/>
        <v>13449.41738157311</v>
      </c>
      <c r="AB66" s="5">
        <f t="shared" si="137"/>
        <v>6186.0361356485428</v>
      </c>
      <c r="AC66" s="16">
        <f t="shared" si="118"/>
        <v>2.2227817240370511</v>
      </c>
      <c r="AD66" s="16">
        <f t="shared" si="119"/>
        <v>2.8839855280950726</v>
      </c>
      <c r="AE66" s="16">
        <f t="shared" si="120"/>
        <v>2.587922206317097</v>
      </c>
      <c r="AF66" s="15">
        <f t="shared" si="121"/>
        <v>-4.0504037456468023E-3</v>
      </c>
      <c r="AG66" s="15">
        <f t="shared" si="122"/>
        <v>2.9673830763510267E-4</v>
      </c>
      <c r="AH66" s="15">
        <f t="shared" si="123"/>
        <v>9.7937136394747881E-3</v>
      </c>
      <c r="AI66" s="1">
        <f t="shared" si="81"/>
        <v>71494.141366786091</v>
      </c>
      <c r="AJ66" s="1">
        <f t="shared" si="82"/>
        <v>16371.013400741556</v>
      </c>
      <c r="AK66" s="1">
        <f t="shared" si="83"/>
        <v>6282.188180790944</v>
      </c>
      <c r="AL66" s="14">
        <f t="shared" si="124"/>
        <v>18.511746040500022</v>
      </c>
      <c r="AM66" s="14">
        <f t="shared" si="125"/>
        <v>2.9984445664864543</v>
      </c>
      <c r="AN66" s="14">
        <f t="shared" si="126"/>
        <v>1.1310506364465212</v>
      </c>
      <c r="AO66" s="11">
        <f t="shared" si="127"/>
        <v>1.864937215763942E-2</v>
      </c>
      <c r="AP66" s="11">
        <f t="shared" si="128"/>
        <v>2.3493290211373138E-2</v>
      </c>
      <c r="AQ66" s="11">
        <f t="shared" si="129"/>
        <v>2.1311378470832792E-2</v>
      </c>
      <c r="AR66" s="1">
        <f t="shared" si="138"/>
        <v>43856.423589695289</v>
      </c>
      <c r="AS66" s="1">
        <f t="shared" si="133"/>
        <v>10916.566607222107</v>
      </c>
      <c r="AT66" s="1">
        <f t="shared" si="134"/>
        <v>4342.1529411490992</v>
      </c>
      <c r="AU66" s="1">
        <f t="shared" si="87"/>
        <v>8771.2847179390574</v>
      </c>
      <c r="AV66" s="1">
        <f t="shared" si="88"/>
        <v>2183.3133214444215</v>
      </c>
      <c r="AW66" s="1">
        <f t="shared" si="89"/>
        <v>868.43058822981993</v>
      </c>
      <c r="AX66" s="1">
        <f t="shared" si="33"/>
        <v>31544.923590817103</v>
      </c>
      <c r="AY66" s="1">
        <f t="shared" si="4"/>
        <v>3230.0516840474088</v>
      </c>
      <c r="AZ66" s="1">
        <f t="shared" si="5"/>
        <v>958.84247681716408</v>
      </c>
      <c r="BA66" s="1">
        <f t="shared" si="34"/>
        <v>11521.75389601759</v>
      </c>
      <c r="BB66" s="1">
        <f t="shared" si="35"/>
        <v>21846.987791381882</v>
      </c>
      <c r="BC66" s="1">
        <f t="shared" si="36"/>
        <v>24873.354324072858</v>
      </c>
      <c r="BD66" s="1">
        <f t="shared" si="6"/>
        <v>50240.143640441907</v>
      </c>
      <c r="BE66" s="2">
        <f t="shared" ref="BE66:BE70" si="141">BE65</f>
        <v>0.32380375922350457</v>
      </c>
      <c r="BF66" s="2">
        <f t="shared" ref="BF66:BF70" si="142">BF65</f>
        <v>0.17784836852519159</v>
      </c>
      <c r="BG66" s="2">
        <f t="shared" ref="BG66:BG70" si="143">BG65</f>
        <v>5.2130677365440921E-2</v>
      </c>
      <c r="BH66" s="2">
        <f t="shared" si="7"/>
        <v>0.19299285371715402</v>
      </c>
      <c r="BI66" s="2">
        <f t="shared" si="37"/>
        <v>1.0484887448727333E-2</v>
      </c>
      <c r="BJ66" s="2">
        <f t="shared" si="8"/>
        <v>3.1630042187072364E-3</v>
      </c>
      <c r="BK66" s="2">
        <f t="shared" si="9"/>
        <v>2.7176075225796942E-4</v>
      </c>
      <c r="BL66" s="2">
        <f t="shared" si="10"/>
        <v>459.82966524166545</v>
      </c>
      <c r="BM66" s="2">
        <f t="shared" si="11"/>
        <v>34.529146232442066</v>
      </c>
      <c r="BN66" s="2">
        <f t="shared" si="12"/>
        <v>1.1800267497058337</v>
      </c>
      <c r="BO66" s="2">
        <f t="shared" si="38"/>
        <v>345.58519232817491</v>
      </c>
      <c r="BP66" s="2">
        <f t="shared" si="39"/>
        <v>28.871043345729689</v>
      </c>
      <c r="BQ66" s="2">
        <f t="shared" si="40"/>
        <v>7.3183980527366455</v>
      </c>
      <c r="BR66" s="17">
        <f t="shared" si="140"/>
        <v>0.86260878438416388</v>
      </c>
      <c r="BS66" s="12">
        <f>BS$3*temperature!$I176</f>
        <v>-6.6268686303812565</v>
      </c>
      <c r="BT66" s="12">
        <f>BT$3*temperature!$I176</f>
        <v>-6.1249406300395428</v>
      </c>
      <c r="BU66" s="12">
        <f>BU$3*temperature!$I176</f>
        <v>-5.3771704505919544</v>
      </c>
      <c r="BV66" s="12">
        <f t="shared" si="41"/>
        <v>-6.2580423966856591</v>
      </c>
      <c r="BW66" s="12">
        <f t="shared" si="13"/>
        <v>-5.6101262991302683</v>
      </c>
      <c r="BX66" s="12">
        <f t="shared" si="14"/>
        <v>-4.9252077990472412</v>
      </c>
      <c r="BY66" s="19">
        <f t="shared" si="42"/>
        <v>5.5656186091375431E-2</v>
      </c>
      <c r="BZ66" s="19">
        <f t="shared" si="15"/>
        <v>8.4052134054065308E-2</v>
      </c>
      <c r="CA66" s="19">
        <f t="shared" si="16"/>
        <v>8.4052134054065322E-2</v>
      </c>
      <c r="CB66" s="12">
        <f t="shared" si="43"/>
        <v>0.18441311684779871</v>
      </c>
      <c r="CC66" s="12">
        <f t="shared" si="17"/>
        <v>0.25740716545463749</v>
      </c>
      <c r="CD66" s="12">
        <f t="shared" si="18"/>
        <v>0.22598132577235688</v>
      </c>
      <c r="CE66" s="12">
        <f t="shared" si="44"/>
        <v>-6.4424555135334582</v>
      </c>
      <c r="CF66" s="12">
        <f t="shared" si="19"/>
        <v>-5.8675334645849055</v>
      </c>
      <c r="CG66" s="12">
        <f t="shared" si="20"/>
        <v>-5.1511891248195978</v>
      </c>
      <c r="CH66" s="12">
        <f>CH$3*temperature!$I176+CH$4*temperature!$I176^2</f>
        <v>-6.4424555135334574</v>
      </c>
      <c r="CI66" s="12">
        <f>CI$3*temperature!$I176+CI$4*temperature!$I176^2</f>
        <v>-5.867544860060832</v>
      </c>
      <c r="CJ66" s="12">
        <f>CJ$3*temperature!$I176+CJ$4*temperature!$I176^2</f>
        <v>-5.1511949414140688</v>
      </c>
      <c r="CK66" s="17"/>
      <c r="CL66" s="17"/>
      <c r="CM66" s="17"/>
    </row>
    <row r="67" spans="1:91">
      <c r="A67" s="2">
        <f t="shared" si="90"/>
        <v>2021</v>
      </c>
      <c r="B67" s="5">
        <f t="shared" si="91"/>
        <v>1114.8265844100149</v>
      </c>
      <c r="C67" s="5">
        <f t="shared" si="92"/>
        <v>2716.19647905076</v>
      </c>
      <c r="D67" s="5">
        <f t="shared" si="93"/>
        <v>3656.8744108542464</v>
      </c>
      <c r="E67" s="15">
        <f t="shared" si="94"/>
        <v>2.3366175282635636E-3</v>
      </c>
      <c r="F67" s="15">
        <f t="shared" si="95"/>
        <v>4.6032932136906863E-3</v>
      </c>
      <c r="G67" s="15">
        <f t="shared" si="96"/>
        <v>9.397459346766621E-3</v>
      </c>
      <c r="H67" s="5">
        <f t="shared" si="97"/>
        <v>44889.543412882645</v>
      </c>
      <c r="I67" s="5">
        <f t="shared" si="98"/>
        <v>11271.813081625744</v>
      </c>
      <c r="J67" s="5">
        <f t="shared" si="99"/>
        <v>4496.0025286150358</v>
      </c>
      <c r="K67" s="5">
        <f t="shared" si="100"/>
        <v>40265.942739999293</v>
      </c>
      <c r="L67" s="5">
        <f t="shared" si="101"/>
        <v>4149.8518861069097</v>
      </c>
      <c r="M67" s="5">
        <f t="shared" si="102"/>
        <v>1229.4659382532004</v>
      </c>
      <c r="N67" s="15">
        <f t="shared" si="103"/>
        <v>2.1170778850031491E-2</v>
      </c>
      <c r="O67" s="15">
        <f t="shared" si="104"/>
        <v>2.7810646275962414E-2</v>
      </c>
      <c r="P67" s="15">
        <f t="shared" si="105"/>
        <v>2.5791800408641929E-2</v>
      </c>
      <c r="Q67" s="5">
        <f t="shared" si="106"/>
        <v>5607.626167259913</v>
      </c>
      <c r="R67" s="5">
        <f t="shared" si="107"/>
        <v>5903.6045836782114</v>
      </c>
      <c r="S67" s="5">
        <f t="shared" si="108"/>
        <v>2653.0140305961741</v>
      </c>
      <c r="T67" s="5">
        <f t="shared" si="109"/>
        <v>124.9205436482699</v>
      </c>
      <c r="U67" s="5">
        <f t="shared" si="110"/>
        <v>523.74933304223396</v>
      </c>
      <c r="V67" s="5">
        <f t="shared" si="111"/>
        <v>590.08285998749591</v>
      </c>
      <c r="W67" s="15">
        <f t="shared" si="112"/>
        <v>-1.0734613539272964E-2</v>
      </c>
      <c r="X67" s="15">
        <f t="shared" si="113"/>
        <v>-1.217998157191269E-2</v>
      </c>
      <c r="Y67" s="15">
        <f t="shared" si="114"/>
        <v>-9.7425357312937999E-3</v>
      </c>
      <c r="Z67" s="5">
        <f t="shared" si="135"/>
        <v>8290.1271946129873</v>
      </c>
      <c r="AA67" s="5">
        <f t="shared" si="136"/>
        <v>13727.946603550552</v>
      </c>
      <c r="AB67" s="5">
        <f t="shared" si="137"/>
        <v>6409.1780878331592</v>
      </c>
      <c r="AC67" s="16">
        <f t="shared" si="118"/>
        <v>2.2137785606162561</v>
      </c>
      <c r="AD67" s="16">
        <f t="shared" si="119"/>
        <v>2.8848413170799239</v>
      </c>
      <c r="AE67" s="16">
        <f t="shared" si="120"/>
        <v>2.6132675753270043</v>
      </c>
      <c r="AF67" s="15">
        <f t="shared" si="121"/>
        <v>-4.0504037456468023E-3</v>
      </c>
      <c r="AG67" s="15">
        <f t="shared" si="122"/>
        <v>2.9673830763510267E-4</v>
      </c>
      <c r="AH67" s="15">
        <f t="shared" si="123"/>
        <v>9.7937136394747881E-3</v>
      </c>
      <c r="AI67" s="1">
        <f t="shared" si="81"/>
        <v>73116.011948046536</v>
      </c>
      <c r="AJ67" s="1">
        <f t="shared" si="82"/>
        <v>16917.225382111821</v>
      </c>
      <c r="AK67" s="1">
        <f t="shared" si="83"/>
        <v>6522.3999509416699</v>
      </c>
      <c r="AL67" s="14">
        <f t="shared" si="124"/>
        <v>18.853526157285042</v>
      </c>
      <c r="AM67" s="14">
        <f t="shared" si="125"/>
        <v>3.0681834615858041</v>
      </c>
      <c r="AN67" s="14">
        <f t="shared" si="126"/>
        <v>1.1549138421476792</v>
      </c>
      <c r="AO67" s="11">
        <f t="shared" si="127"/>
        <v>1.8462878436063025E-2</v>
      </c>
      <c r="AP67" s="11">
        <f t="shared" si="128"/>
        <v>2.3258357309259407E-2</v>
      </c>
      <c r="AQ67" s="11">
        <f t="shared" si="129"/>
        <v>2.1098264686124465E-2</v>
      </c>
      <c r="AR67" s="1">
        <f t="shared" si="138"/>
        <v>44889.543412882645</v>
      </c>
      <c r="AS67" s="1">
        <f t="shared" si="133"/>
        <v>11271.813081625744</v>
      </c>
      <c r="AT67" s="1">
        <f t="shared" si="134"/>
        <v>4496.0025286150358</v>
      </c>
      <c r="AU67" s="1">
        <f t="shared" si="87"/>
        <v>8977.9086825765298</v>
      </c>
      <c r="AV67" s="1">
        <f t="shared" si="88"/>
        <v>2254.3626163251488</v>
      </c>
      <c r="AW67" s="1">
        <f t="shared" si="89"/>
        <v>899.20050572300715</v>
      </c>
      <c r="AX67" s="1">
        <f t="shared" si="33"/>
        <v>32212.754191999436</v>
      </c>
      <c r="AY67" s="1">
        <f t="shared" si="4"/>
        <v>3319.8815088855281</v>
      </c>
      <c r="AZ67" s="1">
        <f t="shared" si="5"/>
        <v>983.57275060256029</v>
      </c>
      <c r="BA67" s="1">
        <f t="shared" si="34"/>
        <v>11572.031212577782</v>
      </c>
      <c r="BB67" s="1">
        <f t="shared" si="35"/>
        <v>22022.063742251023</v>
      </c>
      <c r="BC67" s="1">
        <f t="shared" si="36"/>
        <v>25200.222245077759</v>
      </c>
      <c r="BD67" s="1">
        <f t="shared" si="6"/>
        <v>49239.315037386739</v>
      </c>
      <c r="BE67" s="2">
        <f t="shared" si="141"/>
        <v>0.32380375922350457</v>
      </c>
      <c r="BF67" s="2">
        <f t="shared" si="142"/>
        <v>0.17784836852519159</v>
      </c>
      <c r="BG67" s="2">
        <f t="shared" si="143"/>
        <v>5.2130677365440921E-2</v>
      </c>
      <c r="BH67" s="2">
        <f t="shared" si="7"/>
        <v>0.19206858523187675</v>
      </c>
      <c r="BI67" s="2">
        <f t="shared" si="37"/>
        <v>1.0484887448727333E-2</v>
      </c>
      <c r="BJ67" s="2">
        <f t="shared" si="8"/>
        <v>3.1630042187072364E-3</v>
      </c>
      <c r="BK67" s="2">
        <f t="shared" si="9"/>
        <v>2.7176075225796942E-4</v>
      </c>
      <c r="BL67" s="2">
        <f t="shared" si="10"/>
        <v>470.66181030883399</v>
      </c>
      <c r="BM67" s="2">
        <f t="shared" si="11"/>
        <v>35.652792329661644</v>
      </c>
      <c r="BN67" s="2">
        <f t="shared" si="12"/>
        <v>1.2218370293301548</v>
      </c>
      <c r="BO67" s="2">
        <f t="shared" si="38"/>
        <v>350.66778990709253</v>
      </c>
      <c r="BP67" s="2">
        <f t="shared" si="39"/>
        <v>29.205730831872099</v>
      </c>
      <c r="BQ67" s="2">
        <f t="shared" si="40"/>
        <v>7.3138756340183706</v>
      </c>
      <c r="BR67" s="17">
        <f t="shared" si="140"/>
        <v>0.83748425668365423</v>
      </c>
      <c r="BS67" s="12">
        <f>BS$3*temperature!$I177</f>
        <v>-6.7606394967515628</v>
      </c>
      <c r="BT67" s="12">
        <f>BT$3*temperature!$I177</f>
        <v>-6.2485795099157446</v>
      </c>
      <c r="BU67" s="12">
        <f>BU$3*temperature!$I177</f>
        <v>-5.4857147404996773</v>
      </c>
      <c r="BV67" s="12">
        <f t="shared" si="41"/>
        <v>-6.3767726212570564</v>
      </c>
      <c r="BW67" s="12">
        <f t="shared" si="13"/>
        <v>-5.7127711790228846</v>
      </c>
      <c r="BX67" s="12">
        <f t="shared" si="14"/>
        <v>-5.0153211647762364</v>
      </c>
      <c r="BY67" s="19">
        <f t="shared" si="42"/>
        <v>5.6779669390588192E-2</v>
      </c>
      <c r="BZ67" s="19">
        <f t="shared" si="15"/>
        <v>8.5748821799034008E-2</v>
      </c>
      <c r="CA67" s="19">
        <f t="shared" si="16"/>
        <v>8.5748821799034036E-2</v>
      </c>
      <c r="CB67" s="12">
        <f t="shared" si="43"/>
        <v>0.19193343774725311</v>
      </c>
      <c r="CC67" s="12">
        <f t="shared" si="17"/>
        <v>0.2679041654464302</v>
      </c>
      <c r="CD67" s="12">
        <f t="shared" si="18"/>
        <v>0.23519678786172055</v>
      </c>
      <c r="CE67" s="12">
        <f t="shared" si="44"/>
        <v>-6.5687060590043096</v>
      </c>
      <c r="CF67" s="12">
        <f t="shared" si="19"/>
        <v>-5.980675344469315</v>
      </c>
      <c r="CG67" s="12">
        <f t="shared" si="20"/>
        <v>-5.2505179526379573</v>
      </c>
      <c r="CH67" s="12">
        <f>CH$3*temperature!$I177+CH$4*temperature!$I177^2</f>
        <v>-6.5687060590043096</v>
      </c>
      <c r="CI67" s="12">
        <f>CI$3*temperature!$I177+CI$4*temperature!$I177^2</f>
        <v>-5.9806869484409253</v>
      </c>
      <c r="CJ67" s="12">
        <f>CJ$3*temperature!$I177+CJ$4*temperature!$I177^2</f>
        <v>-5.2505238756549168</v>
      </c>
      <c r="CK67" s="17"/>
      <c r="CL67" s="17"/>
      <c r="CM67" s="17"/>
    </row>
    <row r="68" spans="1:91">
      <c r="A68" s="2">
        <f t="shared" si="90"/>
        <v>2022</v>
      </c>
      <c r="B68" s="5">
        <f t="shared" si="91"/>
        <v>1117.3012615812161</v>
      </c>
      <c r="C68" s="5">
        <f t="shared" si="92"/>
        <v>2728.0747554288719</v>
      </c>
      <c r="D68" s="5">
        <f t="shared" si="93"/>
        <v>3689.5214730358684</v>
      </c>
      <c r="E68" s="15">
        <f t="shared" si="94"/>
        <v>2.2197866518503854E-3</v>
      </c>
      <c r="F68" s="15">
        <f t="shared" si="95"/>
        <v>4.3731285530061517E-3</v>
      </c>
      <c r="G68" s="15">
        <f t="shared" si="96"/>
        <v>8.9275863794282904E-3</v>
      </c>
      <c r="H68" s="5">
        <f t="shared" si="97"/>
        <v>45935.264152172917</v>
      </c>
      <c r="I68" s="5">
        <f t="shared" si="98"/>
        <v>11633.600295221371</v>
      </c>
      <c r="J68" s="5">
        <f t="shared" si="99"/>
        <v>4652.2731349545593</v>
      </c>
      <c r="K68" s="5">
        <f t="shared" si="100"/>
        <v>41112.693354668605</v>
      </c>
      <c r="L68" s="5">
        <f t="shared" si="101"/>
        <v>4264.3993798448864</v>
      </c>
      <c r="M68" s="5">
        <f t="shared" si="102"/>
        <v>1260.9421489899894</v>
      </c>
      <c r="N68" s="15">
        <f t="shared" si="103"/>
        <v>2.1028952932677036E-2</v>
      </c>
      <c r="O68" s="15">
        <f t="shared" si="104"/>
        <v>2.7602790866214866E-2</v>
      </c>
      <c r="P68" s="15">
        <f t="shared" si="105"/>
        <v>2.5601531329537908E-2</v>
      </c>
      <c r="Q68" s="5">
        <f t="shared" si="106"/>
        <v>5676.6601866672563</v>
      </c>
      <c r="R68" s="5">
        <f t="shared" si="107"/>
        <v>6018.8766667689151</v>
      </c>
      <c r="S68" s="5">
        <f t="shared" si="108"/>
        <v>2718.4811683163166</v>
      </c>
      <c r="T68" s="5">
        <f t="shared" si="109"/>
        <v>123.57956988908984</v>
      </c>
      <c r="U68" s="5">
        <f t="shared" si="110"/>
        <v>517.37007581747798</v>
      </c>
      <c r="V68" s="5">
        <f t="shared" si="111"/>
        <v>584.3339566396437</v>
      </c>
      <c r="W68" s="15">
        <f t="shared" si="112"/>
        <v>-1.0734613539272964E-2</v>
      </c>
      <c r="X68" s="15">
        <f t="shared" si="113"/>
        <v>-1.217998157191269E-2</v>
      </c>
      <c r="Y68" s="15">
        <f t="shared" si="114"/>
        <v>-9.7425357312937999E-3</v>
      </c>
      <c r="Z68" s="5">
        <f t="shared" si="135"/>
        <v>8360.3285075015356</v>
      </c>
      <c r="AA68" s="5">
        <f t="shared" si="136"/>
        <v>14006.18848114329</v>
      </c>
      <c r="AB68" s="5">
        <f t="shared" si="137"/>
        <v>6635.9721871656648</v>
      </c>
      <c r="AC68" s="16">
        <f t="shared" si="118"/>
        <v>2.2048118636423033</v>
      </c>
      <c r="AD68" s="16">
        <f t="shared" si="119"/>
        <v>2.8856973600101501</v>
      </c>
      <c r="AE68" s="16">
        <f t="shared" si="120"/>
        <v>2.6388611696230817</v>
      </c>
      <c r="AF68" s="15">
        <f t="shared" si="121"/>
        <v>-4.0504037456468023E-3</v>
      </c>
      <c r="AG68" s="15">
        <f t="shared" si="122"/>
        <v>2.9673830763510267E-4</v>
      </c>
      <c r="AH68" s="15">
        <f t="shared" si="123"/>
        <v>9.7937136394747881E-3</v>
      </c>
      <c r="AI68" s="1">
        <f t="shared" si="81"/>
        <v>74782.319435818412</v>
      </c>
      <c r="AJ68" s="1">
        <f t="shared" si="82"/>
        <v>17479.865460225788</v>
      </c>
      <c r="AK68" s="1">
        <f t="shared" si="83"/>
        <v>6769.3604615705099</v>
      </c>
      <c r="AL68" s="14">
        <f t="shared" si="124"/>
        <v>19.198135615202801</v>
      </c>
      <c r="AM68" s="14">
        <f t="shared" si="125"/>
        <v>3.1388307597533278</v>
      </c>
      <c r="AN68" s="14">
        <f t="shared" si="126"/>
        <v>1.1790368532996669</v>
      </c>
      <c r="AO68" s="11">
        <f t="shared" si="127"/>
        <v>1.8278249651702393E-2</v>
      </c>
      <c r="AP68" s="11">
        <f t="shared" si="128"/>
        <v>2.3025773736166811E-2</v>
      </c>
      <c r="AQ68" s="11">
        <f t="shared" si="129"/>
        <v>2.0887282039263221E-2</v>
      </c>
      <c r="AR68" s="1">
        <f t="shared" si="138"/>
        <v>45935.264152172917</v>
      </c>
      <c r="AS68" s="1">
        <f t="shared" si="133"/>
        <v>11633.600295221371</v>
      </c>
      <c r="AT68" s="1">
        <f t="shared" si="134"/>
        <v>4652.2731349545593</v>
      </c>
      <c r="AU68" s="1">
        <f t="shared" si="87"/>
        <v>9187.0528304345844</v>
      </c>
      <c r="AV68" s="1">
        <f t="shared" si="88"/>
        <v>2326.7200590442744</v>
      </c>
      <c r="AW68" s="1">
        <f t="shared" si="89"/>
        <v>930.45462699091195</v>
      </c>
      <c r="AX68" s="1">
        <f t="shared" si="33"/>
        <v>32890.154683734887</v>
      </c>
      <c r="AY68" s="1">
        <f t="shared" si="4"/>
        <v>3411.5195038759093</v>
      </c>
      <c r="AZ68" s="1">
        <f t="shared" si="5"/>
        <v>1008.7537191919915</v>
      </c>
      <c r="BA68" s="1">
        <f t="shared" si="34"/>
        <v>11620.970693585175</v>
      </c>
      <c r="BB68" s="1">
        <f t="shared" si="35"/>
        <v>22192.650992976207</v>
      </c>
      <c r="BC68" s="1">
        <f t="shared" si="36"/>
        <v>25518.467927191723</v>
      </c>
      <c r="BD68" s="1">
        <f t="shared" si="6"/>
        <v>48242.418415205808</v>
      </c>
      <c r="BE68" s="2">
        <f t="shared" si="141"/>
        <v>0.32380375922350457</v>
      </c>
      <c r="BF68" s="2">
        <f t="shared" si="142"/>
        <v>0.17784836852519159</v>
      </c>
      <c r="BG68" s="2">
        <f t="shared" si="143"/>
        <v>5.2130677365440921E-2</v>
      </c>
      <c r="BH68" s="2">
        <f t="shared" si="7"/>
        <v>0.19115674041589692</v>
      </c>
      <c r="BI68" s="2">
        <f t="shared" si="37"/>
        <v>1.0484887448727333E-2</v>
      </c>
      <c r="BJ68" s="2">
        <f t="shared" si="8"/>
        <v>3.1630042187072364E-3</v>
      </c>
      <c r="BK68" s="2">
        <f t="shared" si="9"/>
        <v>2.7176075225796942E-4</v>
      </c>
      <c r="BL68" s="2">
        <f t="shared" si="10"/>
        <v>481.6260745630924</v>
      </c>
      <c r="BM68" s="2">
        <f t="shared" si="11"/>
        <v>36.797126812538949</v>
      </c>
      <c r="BN68" s="2">
        <f t="shared" si="12"/>
        <v>1.2643052468647926</v>
      </c>
      <c r="BO68" s="2">
        <f t="shared" si="38"/>
        <v>355.82360669325766</v>
      </c>
      <c r="BP68" s="2">
        <f t="shared" si="39"/>
        <v>29.54432371611809</v>
      </c>
      <c r="BQ68" s="2">
        <f t="shared" si="40"/>
        <v>7.309438405522056</v>
      </c>
      <c r="BR68" s="17">
        <f t="shared" si="140"/>
        <v>0.81309151134335356</v>
      </c>
      <c r="BS68" s="12">
        <f>BS$3*temperature!$I178</f>
        <v>-6.8946388210581731</v>
      </c>
      <c r="BT68" s="12">
        <f>BT$3*temperature!$I178</f>
        <v>-6.372429544014909</v>
      </c>
      <c r="BU68" s="12">
        <f>BU$3*temperature!$I178</f>
        <v>-5.594444405632534</v>
      </c>
      <c r="BV68" s="12">
        <f t="shared" si="41"/>
        <v>-6.495404267788297</v>
      </c>
      <c r="BW68" s="12">
        <f t="shared" si="13"/>
        <v>-5.8151707304047973</v>
      </c>
      <c r="BX68" s="12">
        <f t="shared" si="14"/>
        <v>-5.1052191531982301</v>
      </c>
      <c r="BY68" s="19">
        <f t="shared" si="42"/>
        <v>5.7905071408599559E-2</v>
      </c>
      <c r="BZ68" s="19">
        <f t="shared" si="15"/>
        <v>8.7448407198710984E-2</v>
      </c>
      <c r="CA68" s="19">
        <f t="shared" si="16"/>
        <v>8.7448407198710998E-2</v>
      </c>
      <c r="CB68" s="12">
        <f t="shared" si="43"/>
        <v>0.19961727663493808</v>
      </c>
      <c r="CC68" s="12">
        <f t="shared" si="17"/>
        <v>0.27862940680505593</v>
      </c>
      <c r="CD68" s="12">
        <f t="shared" si="18"/>
        <v>0.24461262621715227</v>
      </c>
      <c r="CE68" s="12">
        <f t="shared" si="44"/>
        <v>-6.695021544423235</v>
      </c>
      <c r="CF68" s="12">
        <f t="shared" si="19"/>
        <v>-6.0938001372098531</v>
      </c>
      <c r="CG68" s="12">
        <f t="shared" si="20"/>
        <v>-5.349831779415382</v>
      </c>
      <c r="CH68" s="12">
        <f>CH$3*temperature!$I178+CH$4*temperature!$I178^2</f>
        <v>-6.695021544423235</v>
      </c>
      <c r="CI68" s="12">
        <f>CI$3*temperature!$I178+CI$4*temperature!$I178^2</f>
        <v>-6.0938119491788285</v>
      </c>
      <c r="CJ68" s="12">
        <f>CJ$3*temperature!$I178+CJ$4*temperature!$I178^2</f>
        <v>-5.3498378086004728</v>
      </c>
      <c r="CK68" s="17"/>
      <c r="CL68" s="17"/>
      <c r="CM68" s="17"/>
    </row>
    <row r="69" spans="1:91">
      <c r="A69" s="2">
        <f t="shared" si="90"/>
        <v>2023</v>
      </c>
      <c r="B69" s="5">
        <f t="shared" si="91"/>
        <v>1119.657423486442</v>
      </c>
      <c r="C69" s="5">
        <f t="shared" si="92"/>
        <v>2739.4084659561881</v>
      </c>
      <c r="D69" s="5">
        <f t="shared" si="93"/>
        <v>3720.813068602688</v>
      </c>
      <c r="E69" s="15">
        <f t="shared" si="94"/>
        <v>2.1087973192578662E-3</v>
      </c>
      <c r="F69" s="15">
        <f t="shared" si="95"/>
        <v>4.154472125355844E-3</v>
      </c>
      <c r="G69" s="15">
        <f t="shared" si="96"/>
        <v>8.4812070604568749E-3</v>
      </c>
      <c r="H69" s="5">
        <f t="shared" si="97"/>
        <v>46993.180949686917</v>
      </c>
      <c r="I69" s="5">
        <f t="shared" si="98"/>
        <v>12001.843007084975</v>
      </c>
      <c r="J69" s="5">
        <f t="shared" si="99"/>
        <v>4810.899720501041</v>
      </c>
      <c r="K69" s="5">
        <f t="shared" si="100"/>
        <v>41971.035036196459</v>
      </c>
      <c r="L69" s="5">
        <f t="shared" si="101"/>
        <v>4381.1805198958318</v>
      </c>
      <c r="M69" s="5">
        <f t="shared" si="102"/>
        <v>1292.9700126826644</v>
      </c>
      <c r="N69" s="15">
        <f t="shared" si="103"/>
        <v>2.0877777919416696E-2</v>
      </c>
      <c r="O69" s="15">
        <f t="shared" si="104"/>
        <v>2.7385132031229498E-2</v>
      </c>
      <c r="P69" s="15">
        <f t="shared" si="105"/>
        <v>2.5399946951039087E-2</v>
      </c>
      <c r="Q69" s="5">
        <f t="shared" si="106"/>
        <v>5745.0569260577868</v>
      </c>
      <c r="R69" s="5">
        <f t="shared" si="107"/>
        <v>6133.7641168372102</v>
      </c>
      <c r="S69" s="5">
        <f t="shared" si="108"/>
        <v>2783.7841243510288</v>
      </c>
      <c r="T69" s="5">
        <f t="shared" si="109"/>
        <v>122.25299096498088</v>
      </c>
      <c r="U69" s="5">
        <f t="shared" si="110"/>
        <v>511.06851782816204</v>
      </c>
      <c r="V69" s="5">
        <f t="shared" si="111"/>
        <v>578.64106218807365</v>
      </c>
      <c r="W69" s="15">
        <f t="shared" si="112"/>
        <v>-1.0734613539272964E-2</v>
      </c>
      <c r="X69" s="15">
        <f t="shared" si="113"/>
        <v>-1.217998157191269E-2</v>
      </c>
      <c r="Y69" s="15">
        <f t="shared" si="114"/>
        <v>-9.7425357312937999E-3</v>
      </c>
      <c r="Z69" s="5">
        <f t="shared" si="135"/>
        <v>8428.9707447964211</v>
      </c>
      <c r="AA69" s="5">
        <f t="shared" si="136"/>
        <v>14283.906609081532</v>
      </c>
      <c r="AB69" s="5">
        <f t="shared" si="137"/>
        <v>6866.3194053579427</v>
      </c>
      <c r="AC69" s="16">
        <f t="shared" si="118"/>
        <v>2.19588148541136</v>
      </c>
      <c r="AD69" s="16">
        <f t="shared" si="119"/>
        <v>2.8865536569611066</v>
      </c>
      <c r="AE69" s="16">
        <f t="shared" si="120"/>
        <v>2.6647054202526999</v>
      </c>
      <c r="AF69" s="15">
        <f t="shared" si="121"/>
        <v>-4.0504037456468023E-3</v>
      </c>
      <c r="AG69" s="15">
        <f t="shared" si="122"/>
        <v>2.9673830763510267E-4</v>
      </c>
      <c r="AH69" s="15">
        <f t="shared" si="123"/>
        <v>9.7937136394747881E-3</v>
      </c>
      <c r="AI69" s="1">
        <f t="shared" si="81"/>
        <v>76491.140322671155</v>
      </c>
      <c r="AJ69" s="1">
        <f t="shared" si="82"/>
        <v>18058.598973247485</v>
      </c>
      <c r="AK69" s="1">
        <f t="shared" si="83"/>
        <v>7022.8790424043709</v>
      </c>
      <c r="AL69" s="14">
        <f t="shared" si="124"/>
        <v>19.545534847668499</v>
      </c>
      <c r="AM69" s="14">
        <f t="shared" si="125"/>
        <v>3.2103820265548264</v>
      </c>
      <c r="AN69" s="14">
        <f t="shared" si="126"/>
        <v>1.2034174598363268</v>
      </c>
      <c r="AO69" s="11">
        <f t="shared" si="127"/>
        <v>1.8095467155185369E-2</v>
      </c>
      <c r="AP69" s="11">
        <f t="shared" si="128"/>
        <v>2.2795515998805142E-2</v>
      </c>
      <c r="AQ69" s="11">
        <f t="shared" si="129"/>
        <v>2.067840921887059E-2</v>
      </c>
      <c r="AR69" s="1">
        <f t="shared" si="138"/>
        <v>46993.180949686917</v>
      </c>
      <c r="AS69" s="1">
        <f t="shared" si="133"/>
        <v>12001.843007084975</v>
      </c>
      <c r="AT69" s="1">
        <f t="shared" si="134"/>
        <v>4810.899720501041</v>
      </c>
      <c r="AU69" s="1">
        <f t="shared" si="87"/>
        <v>9398.6361899373842</v>
      </c>
      <c r="AV69" s="1">
        <f t="shared" si="88"/>
        <v>2400.3686014169953</v>
      </c>
      <c r="AW69" s="1">
        <f t="shared" si="89"/>
        <v>962.17994410020822</v>
      </c>
      <c r="AX69" s="1">
        <f t="shared" si="33"/>
        <v>33576.82802895717</v>
      </c>
      <c r="AY69" s="1">
        <f t="shared" si="4"/>
        <v>3504.9444159166655</v>
      </c>
      <c r="AZ69" s="1">
        <f t="shared" si="5"/>
        <v>1034.3760101461314</v>
      </c>
      <c r="BA69" s="1">
        <f t="shared" si="34"/>
        <v>11668.612249498605</v>
      </c>
      <c r="BB69" s="1">
        <f t="shared" si="35"/>
        <v>22358.859978454533</v>
      </c>
      <c r="BC69" s="1">
        <f t="shared" si="36"/>
        <v>25828.223482040135</v>
      </c>
      <c r="BD69" s="1">
        <f t="shared" si="6"/>
        <v>47250.638919753706</v>
      </c>
      <c r="BE69" s="2">
        <f t="shared" si="141"/>
        <v>0.32380375922350457</v>
      </c>
      <c r="BF69" s="2">
        <f t="shared" si="142"/>
        <v>0.17784836852519159</v>
      </c>
      <c r="BG69" s="2">
        <f t="shared" si="143"/>
        <v>5.2130677365440921E-2</v>
      </c>
      <c r="BH69" s="2">
        <f t="shared" si="7"/>
        <v>0.19025695077378882</v>
      </c>
      <c r="BI69" s="2">
        <f t="shared" si="37"/>
        <v>1.0484887448727333E-2</v>
      </c>
      <c r="BJ69" s="2">
        <f t="shared" si="8"/>
        <v>3.1630042187072364E-3</v>
      </c>
      <c r="BK69" s="2">
        <f t="shared" si="9"/>
        <v>2.7176075225796942E-4</v>
      </c>
      <c r="BL69" s="2">
        <f t="shared" si="10"/>
        <v>492.71821311514475</v>
      </c>
      <c r="BM69" s="2">
        <f t="shared" si="11"/>
        <v>37.961880063671721</v>
      </c>
      <c r="BN69" s="2">
        <f t="shared" si="12"/>
        <v>1.3074137270810178</v>
      </c>
      <c r="BO69" s="2">
        <f t="shared" si="38"/>
        <v>361.05401501773792</v>
      </c>
      <c r="BP69" s="2">
        <f t="shared" si="39"/>
        <v>29.886896582598048</v>
      </c>
      <c r="BQ69" s="2">
        <f t="shared" si="40"/>
        <v>7.305091603260645</v>
      </c>
      <c r="BR69" s="17">
        <f t="shared" si="140"/>
        <v>0.7894092343139355</v>
      </c>
      <c r="BS69" s="12">
        <f>BS$3*temperature!$I179</f>
        <v>-7.0289727629269416</v>
      </c>
      <c r="BT69" s="12">
        <f>BT$3*temperature!$I179</f>
        <v>-6.4965888512891281</v>
      </c>
      <c r="BU69" s="12">
        <f>BU$3*temperature!$I179</f>
        <v>-5.7034455859813775</v>
      </c>
      <c r="BV69" s="12">
        <f t="shared" si="41"/>
        <v>-6.6140294194551217</v>
      </c>
      <c r="BW69" s="12">
        <f t="shared" si="13"/>
        <v>-5.9174034240643181</v>
      </c>
      <c r="BX69" s="12">
        <f t="shared" si="14"/>
        <v>-5.1949706549081895</v>
      </c>
      <c r="BY69" s="19">
        <f t="shared" si="42"/>
        <v>5.903328373391406E-2</v>
      </c>
      <c r="BZ69" s="19">
        <f t="shared" si="15"/>
        <v>8.9152236732648063E-2</v>
      </c>
      <c r="CA69" s="19">
        <f t="shared" si="16"/>
        <v>8.9152236732648077E-2</v>
      </c>
      <c r="CB69" s="12">
        <f t="shared" si="43"/>
        <v>0.20747167173591</v>
      </c>
      <c r="CC69" s="12">
        <f t="shared" si="17"/>
        <v>0.28959271361240518</v>
      </c>
      <c r="CD69" s="12">
        <f t="shared" si="18"/>
        <v>0.25423746553659426</v>
      </c>
      <c r="CE69" s="12">
        <f t="shared" si="44"/>
        <v>-6.8215010911910321</v>
      </c>
      <c r="CF69" s="12">
        <f t="shared" si="19"/>
        <v>-6.2069961376767235</v>
      </c>
      <c r="CG69" s="12">
        <f t="shared" si="20"/>
        <v>-5.4492081204447835</v>
      </c>
      <c r="CH69" s="12">
        <f>CH$3*temperature!$I179+CH$4*temperature!$I179^2</f>
        <v>-6.8215010911910312</v>
      </c>
      <c r="CI69" s="12">
        <f>CI$3*temperature!$I179+CI$4*temperature!$I179^2</f>
        <v>-6.2070081573041342</v>
      </c>
      <c r="CJ69" s="12">
        <f>CJ$3*temperature!$I179+CJ$4*temperature!$I179^2</f>
        <v>-5.4492142556250061</v>
      </c>
      <c r="CK69" s="17"/>
      <c r="CL69" s="17"/>
      <c r="CM69" s="17"/>
    </row>
    <row r="70" spans="1:91">
      <c r="A70" s="2">
        <f t="shared" si="90"/>
        <v>2024</v>
      </c>
      <c r="B70" s="5">
        <f t="shared" si="91"/>
        <v>1121.9004975309206</v>
      </c>
      <c r="C70" s="5">
        <f t="shared" si="92"/>
        <v>2750.2202222623778</v>
      </c>
      <c r="D70" s="5">
        <f t="shared" si="93"/>
        <v>3750.7922053673574</v>
      </c>
      <c r="E70" s="15">
        <f t="shared" si="94"/>
        <v>2.0033574532949726E-3</v>
      </c>
      <c r="F70" s="15">
        <f t="shared" si="95"/>
        <v>3.946748519088052E-3</v>
      </c>
      <c r="G70" s="15">
        <f t="shared" si="96"/>
        <v>8.0571467074340309E-3</v>
      </c>
      <c r="H70" s="5">
        <f t="shared" si="97"/>
        <v>48062.898789435072</v>
      </c>
      <c r="I70" s="5">
        <f t="shared" si="98"/>
        <v>12376.456824806959</v>
      </c>
      <c r="J70" s="5">
        <f t="shared" si="99"/>
        <v>4971.81892969402</v>
      </c>
      <c r="K70" s="5">
        <f t="shared" si="100"/>
        <v>42840.607429279095</v>
      </c>
      <c r="L70" s="5">
        <f t="shared" si="101"/>
        <v>4500.1693772093186</v>
      </c>
      <c r="M70" s="5">
        <f t="shared" si="102"/>
        <v>1325.5383549585558</v>
      </c>
      <c r="N70" s="15">
        <f t="shared" si="103"/>
        <v>2.0718392871005076E-2</v>
      </c>
      <c r="O70" s="15">
        <f t="shared" si="104"/>
        <v>2.7159085724300702E-2</v>
      </c>
      <c r="P70" s="15">
        <f t="shared" si="105"/>
        <v>2.5188783928807634E-2</v>
      </c>
      <c r="Q70" s="5">
        <f t="shared" si="106"/>
        <v>5812.7583335681647</v>
      </c>
      <c r="R70" s="5">
        <f t="shared" si="107"/>
        <v>6248.1764134947962</v>
      </c>
      <c r="S70" s="5">
        <f t="shared" si="108"/>
        <v>2848.870299210781</v>
      </c>
      <c r="T70" s="5">
        <f t="shared" si="109"/>
        <v>120.94065235295159</v>
      </c>
      <c r="U70" s="5">
        <f t="shared" si="110"/>
        <v>504.84371269903028</v>
      </c>
      <c r="V70" s="5">
        <f t="shared" si="111"/>
        <v>573.00363096411252</v>
      </c>
      <c r="W70" s="15">
        <f t="shared" si="112"/>
        <v>-1.0734613539272964E-2</v>
      </c>
      <c r="X70" s="15">
        <f t="shared" si="113"/>
        <v>-1.217998157191269E-2</v>
      </c>
      <c r="Y70" s="15">
        <f t="shared" si="114"/>
        <v>-9.7425357312937999E-3</v>
      </c>
      <c r="Z70" s="5">
        <f t="shared" si="135"/>
        <v>8495.9773364611337</v>
      </c>
      <c r="AA70" s="5">
        <f t="shared" si="136"/>
        <v>14560.875246832669</v>
      </c>
      <c r="AB70" s="5">
        <f t="shared" si="137"/>
        <v>7100.1232813228635</v>
      </c>
      <c r="AC70" s="16">
        <f t="shared" si="118"/>
        <v>2.1869872788178535</v>
      </c>
      <c r="AD70" s="16">
        <f t="shared" si="119"/>
        <v>2.8874102080081712</v>
      </c>
      <c r="AE70" s="16">
        <f t="shared" si="120"/>
        <v>2.6908027820722111</v>
      </c>
      <c r="AF70" s="15">
        <f t="shared" si="121"/>
        <v>-4.0504037456468023E-3</v>
      </c>
      <c r="AG70" s="15">
        <f t="shared" si="122"/>
        <v>2.9673830763510267E-4</v>
      </c>
      <c r="AH70" s="15">
        <f t="shared" si="123"/>
        <v>9.7937136394747881E-3</v>
      </c>
      <c r="AI70" s="1">
        <f t="shared" si="81"/>
        <v>78240.662480341431</v>
      </c>
      <c r="AJ70" s="1">
        <f t="shared" si="82"/>
        <v>18653.107677339733</v>
      </c>
      <c r="AK70" s="1">
        <f t="shared" si="83"/>
        <v>7282.7710822641429</v>
      </c>
      <c r="AL70" s="14">
        <f t="shared" si="124"/>
        <v>19.895683575696349</v>
      </c>
      <c r="AM70" s="14">
        <f t="shared" si="125"/>
        <v>3.2828325182549478</v>
      </c>
      <c r="AN70" s="14">
        <f t="shared" si="126"/>
        <v>1.2280533709449999</v>
      </c>
      <c r="AO70" s="11">
        <f t="shared" si="127"/>
        <v>1.7914512483633516E-2</v>
      </c>
      <c r="AP70" s="11">
        <f t="shared" si="128"/>
        <v>2.2567560838817089E-2</v>
      </c>
      <c r="AQ70" s="11">
        <f t="shared" si="129"/>
        <v>2.0471625126681884E-2</v>
      </c>
      <c r="AR70" s="1">
        <f t="shared" si="138"/>
        <v>48062.898789435072</v>
      </c>
      <c r="AS70" s="1">
        <f t="shared" si="133"/>
        <v>12376.456824806959</v>
      </c>
      <c r="AT70" s="1">
        <f t="shared" si="134"/>
        <v>4971.81892969402</v>
      </c>
      <c r="AU70" s="1">
        <f t="shared" si="87"/>
        <v>9612.5797578870151</v>
      </c>
      <c r="AV70" s="1">
        <f t="shared" si="88"/>
        <v>2475.291364961392</v>
      </c>
      <c r="AW70" s="1">
        <f t="shared" si="89"/>
        <v>994.36378593880409</v>
      </c>
      <c r="AX70" s="1">
        <f t="shared" si="33"/>
        <v>34272.485943423286</v>
      </c>
      <c r="AY70" s="1">
        <f t="shared" ref="AY70:AY133" si="144">(AS70-AV70)/C70*1000</f>
        <v>3600.1355017674555</v>
      </c>
      <c r="AZ70" s="1">
        <f t="shared" ref="AZ70:AZ133" si="145">(AT70-AW70)/D70*1000</f>
        <v>1060.4306839668445</v>
      </c>
      <c r="BA70" s="1">
        <f t="shared" si="34"/>
        <v>11714.995112184444</v>
      </c>
      <c r="BB70" s="1">
        <f t="shared" si="35"/>
        <v>22520.801938501962</v>
      </c>
      <c r="BC70" s="1">
        <f t="shared" si="36"/>
        <v>26129.632881870159</v>
      </c>
      <c r="BD70" s="1">
        <f t="shared" ref="BD70:BD133" si="146">SUM(BA70:BC70)*BR70</f>
        <v>46265.075555428157</v>
      </c>
      <c r="BE70" s="2">
        <f t="shared" si="141"/>
        <v>0.32380375922350457</v>
      </c>
      <c r="BF70" s="2">
        <f t="shared" si="142"/>
        <v>0.17784836852519159</v>
      </c>
      <c r="BG70" s="2">
        <f t="shared" si="143"/>
        <v>5.2130677365440921E-2</v>
      </c>
      <c r="BH70" s="2">
        <f t="shared" ref="BH70:BH133" si="147">(BE70*Z70+BF70*AA70+BG70*AB70)/(Z70+AA70+AB70)</f>
        <v>0.18936884017955688</v>
      </c>
      <c r="BI70" s="2">
        <f t="shared" si="37"/>
        <v>1.0484887448727333E-2</v>
      </c>
      <c r="BJ70" s="2">
        <f t="shared" ref="BJ70:BJ133" si="148">BJ$5*BF70^2</f>
        <v>3.1630042187072364E-3</v>
      </c>
      <c r="BK70" s="2">
        <f t="shared" ref="BK70:BK133" si="149">BK$5*BG70^2</f>
        <v>2.7176075225796942E-4</v>
      </c>
      <c r="BL70" s="2">
        <f t="shared" ref="BL70:BL133" si="150">BI70*AR70</f>
        <v>503.93408426679991</v>
      </c>
      <c r="BM70" s="2">
        <f t="shared" ref="BM70:BM133" si="151">BJ70*AS70</f>
        <v>39.146785149512382</v>
      </c>
      <c r="BN70" s="2">
        <f t="shared" ref="BN70:BN133" si="152">BK70*AT70</f>
        <v>1.3511452524240593</v>
      </c>
      <c r="BO70" s="2">
        <f t="shared" si="38"/>
        <v>366.36037717304941</v>
      </c>
      <c r="BP70" s="2">
        <f t="shared" si="39"/>
        <v>30.233521228652634</v>
      </c>
      <c r="BQ70" s="2">
        <f t="shared" si="40"/>
        <v>7.300839105852277</v>
      </c>
      <c r="BR70" s="17">
        <f t="shared" si="140"/>
        <v>0.76641673234362673</v>
      </c>
      <c r="BS70" s="12">
        <f>BS$3*temperature!$I180</f>
        <v>-7.1637370461137424</v>
      </c>
      <c r="BT70" s="12">
        <f>BT$3*temperature!$I180</f>
        <v>-6.6211459052474329</v>
      </c>
      <c r="BU70" s="12">
        <f>BU$3*temperature!$I180</f>
        <v>-5.8127959536686244</v>
      </c>
      <c r="BV70" s="12">
        <f t="shared" si="41"/>
        <v>-6.7327300165117512</v>
      </c>
      <c r="BW70" s="12">
        <f t="shared" ref="BW70:BW133" si="153">BT70*(1-BZ70)</f>
        <v>-6.0195384942494563</v>
      </c>
      <c r="BX70" s="12">
        <f t="shared" ref="BX70:BX133" si="154">BU70*(1-CA70)</f>
        <v>-5.2846364516140607</v>
      </c>
      <c r="BY70" s="19">
        <f t="shared" si="42"/>
        <v>6.0165110308705222E-2</v>
      </c>
      <c r="BZ70" s="19">
        <f t="shared" ref="BZ70:BZ133" si="155">-BT70/CC$3/2</f>
        <v>9.0861524516653136E-2</v>
      </c>
      <c r="CA70" s="19">
        <f t="shared" ref="CA70:CA133" si="156">-BU70/CD$3/2</f>
        <v>9.0861524516653136E-2</v>
      </c>
      <c r="CB70" s="12">
        <f t="shared" si="43"/>
        <v>0.21550351480099569</v>
      </c>
      <c r="CC70" s="12">
        <f t="shared" ref="CC70:CC133" si="157">CC$3*BZ70^2</f>
        <v>0.30080370549898855</v>
      </c>
      <c r="CD70" s="12">
        <f t="shared" ref="CD70:CD133" si="158">CD$3*CA70^2</f>
        <v>0.26407975102728187</v>
      </c>
      <c r="CE70" s="12">
        <f t="shared" si="44"/>
        <v>-6.9482335313127468</v>
      </c>
      <c r="CF70" s="12">
        <f t="shared" ref="CF70:CF133" si="159">BW70-CC70</f>
        <v>-6.3203421997484446</v>
      </c>
      <c r="CG70" s="12">
        <f t="shared" ref="CG70:CG133" si="160">BX70-CD70</f>
        <v>-5.5487162026413426</v>
      </c>
      <c r="CH70" s="12">
        <f>CH$3*temperature!$I180+CH$4*temperature!$I180^2</f>
        <v>-6.9482335313127468</v>
      </c>
      <c r="CI70" s="12">
        <f>CI$3*temperature!$I180+CI$4*temperature!$I180^2</f>
        <v>-6.3203544268359941</v>
      </c>
      <c r="CJ70" s="12">
        <f>CJ$3*temperature!$I180+CJ$4*temperature!$I180^2</f>
        <v>-5.548722443715481</v>
      </c>
      <c r="CK70" s="17"/>
      <c r="CL70" s="17"/>
      <c r="CM70" s="17"/>
    </row>
    <row r="71" spans="1:91">
      <c r="A71" s="2">
        <f t="shared" si="90"/>
        <v>2025</v>
      </c>
      <c r="B71" s="5">
        <f t="shared" si="91"/>
        <v>1124.0356868683255</v>
      </c>
      <c r="C71" s="5">
        <f t="shared" si="92"/>
        <v>2760.5319284722891</v>
      </c>
      <c r="D71" s="5">
        <f t="shared" si="93"/>
        <v>3779.5018542817152</v>
      </c>
      <c r="E71" s="15">
        <f t="shared" si="94"/>
        <v>1.9031895806302238E-3</v>
      </c>
      <c r="F71" s="15">
        <f t="shared" si="95"/>
        <v>3.749411093133649E-3</v>
      </c>
      <c r="G71" s="15">
        <f t="shared" si="96"/>
        <v>7.6542893720623287E-3</v>
      </c>
      <c r="H71" s="5">
        <f t="shared" si="97"/>
        <v>49144.031531079774</v>
      </c>
      <c r="I71" s="5">
        <f t="shared" si="98"/>
        <v>12757.358035423629</v>
      </c>
      <c r="J71" s="5">
        <f t="shared" si="99"/>
        <v>5134.9690562174319</v>
      </c>
      <c r="K71" s="5">
        <f t="shared" si="100"/>
        <v>43721.059842859533</v>
      </c>
      <c r="L71" s="5">
        <f t="shared" si="101"/>
        <v>4621.3405118931914</v>
      </c>
      <c r="M71" s="5">
        <f t="shared" si="102"/>
        <v>1358.6364696183803</v>
      </c>
      <c r="N71" s="15">
        <f t="shared" si="103"/>
        <v>2.0551819089724255E-2</v>
      </c>
      <c r="O71" s="15">
        <f t="shared" si="104"/>
        <v>2.6925905344259426E-2</v>
      </c>
      <c r="P71" s="15">
        <f t="shared" si="105"/>
        <v>2.4969563902856207E-2</v>
      </c>
      <c r="Q71" s="5">
        <f t="shared" si="106"/>
        <v>5879.7099364742771</v>
      </c>
      <c r="R71" s="5">
        <f t="shared" si="107"/>
        <v>6362.0271646225729</v>
      </c>
      <c r="S71" s="5">
        <f t="shared" si="108"/>
        <v>2913.6899064736385</v>
      </c>
      <c r="T71" s="5">
        <f t="shared" si="109"/>
        <v>119.64240118875509</v>
      </c>
      <c r="U71" s="5">
        <f t="shared" si="110"/>
        <v>498.69472558166012</v>
      </c>
      <c r="V71" s="5">
        <f t="shared" si="111"/>
        <v>567.42112261528359</v>
      </c>
      <c r="W71" s="15">
        <f t="shared" si="112"/>
        <v>-1.0734613539272964E-2</v>
      </c>
      <c r="X71" s="15">
        <f t="shared" si="113"/>
        <v>-1.217998157191269E-2</v>
      </c>
      <c r="Y71" s="15">
        <f t="shared" si="114"/>
        <v>-9.7425357312937999E-3</v>
      </c>
      <c r="Z71" s="5">
        <f t="shared" si="135"/>
        <v>8561.2787223774958</v>
      </c>
      <c r="AA71" s="5">
        <f t="shared" si="136"/>
        <v>14836.878705073079</v>
      </c>
      <c r="AB71" s="5">
        <f t="shared" si="137"/>
        <v>7337.2898563634162</v>
      </c>
      <c r="AC71" s="16">
        <f t="shared" si="118"/>
        <v>2.178129097352048</v>
      </c>
      <c r="AD71" s="16">
        <f t="shared" si="119"/>
        <v>2.8882670132267436</v>
      </c>
      <c r="AE71" s="16">
        <f t="shared" si="120"/>
        <v>2.7171557339801287</v>
      </c>
      <c r="AF71" s="15">
        <f t="shared" si="121"/>
        <v>-4.0504037456468023E-3</v>
      </c>
      <c r="AG71" s="15">
        <f t="shared" si="122"/>
        <v>2.9673830763510267E-4</v>
      </c>
      <c r="AH71" s="15">
        <f t="shared" si="123"/>
        <v>9.7937136394747881E-3</v>
      </c>
      <c r="AI71" s="1">
        <f t="shared" si="81"/>
        <v>80029.175990194301</v>
      </c>
      <c r="AJ71" s="1">
        <f t="shared" si="82"/>
        <v>19263.088274567152</v>
      </c>
      <c r="AK71" s="1">
        <f t="shared" si="83"/>
        <v>7548.8577599765322</v>
      </c>
      <c r="AL71" s="14">
        <f t="shared" si="124"/>
        <v>20.248540832765713</v>
      </c>
      <c r="AM71" s="14">
        <f t="shared" si="125"/>
        <v>3.3561771856085199</v>
      </c>
      <c r="AN71" s="14">
        <f t="shared" si="126"/>
        <v>1.2529422167080884</v>
      </c>
      <c r="AO71" s="11">
        <f t="shared" si="127"/>
        <v>1.7735367358797181E-2</v>
      </c>
      <c r="AP71" s="11">
        <f t="shared" si="128"/>
        <v>2.2341885230428918E-2</v>
      </c>
      <c r="AQ71" s="11">
        <f t="shared" si="129"/>
        <v>2.0266908875415064E-2</v>
      </c>
      <c r="AR71" s="1">
        <f t="shared" si="138"/>
        <v>49144.031531079774</v>
      </c>
      <c r="AS71" s="1">
        <f t="shared" si="133"/>
        <v>12757.358035423629</v>
      </c>
      <c r="AT71" s="1">
        <f t="shared" si="134"/>
        <v>5134.9690562174319</v>
      </c>
      <c r="AU71" s="1">
        <f t="shared" si="87"/>
        <v>9828.8063062159563</v>
      </c>
      <c r="AV71" s="1">
        <f t="shared" si="88"/>
        <v>2551.4716070847262</v>
      </c>
      <c r="AW71" s="1">
        <f t="shared" si="89"/>
        <v>1026.9938112434863</v>
      </c>
      <c r="AX71" s="1">
        <f t="shared" ref="AX71:AX134" si="161">(AR71-AU71)/B71*1000</f>
        <v>34976.847874287618</v>
      </c>
      <c r="AY71" s="1">
        <f t="shared" si="144"/>
        <v>3697.0724095145533</v>
      </c>
      <c r="AZ71" s="1">
        <f t="shared" si="145"/>
        <v>1086.9091756947043</v>
      </c>
      <c r="BA71" s="1">
        <f t="shared" ref="BA71:BA134" si="162">LN(AX71)*B71</f>
        <v>11760.157766465123</v>
      </c>
      <c r="BB71" s="1">
        <f t="shared" ref="BB71:BB134" si="163">LN(AY71)*C71</f>
        <v>22678.588413690348</v>
      </c>
      <c r="BC71" s="1">
        <f t="shared" ref="BC71:BC134" si="164">LN(AZ71)*D71</f>
        <v>26422.850198944157</v>
      </c>
      <c r="BD71" s="1">
        <f t="shared" si="146"/>
        <v>45286.743516588584</v>
      </c>
      <c r="BE71" s="2">
        <f>BF2</f>
        <v>0.25378067252024261</v>
      </c>
      <c r="BF71" s="2">
        <f>BG2</f>
        <v>0.18498810604108842</v>
      </c>
      <c r="BG71" s="2">
        <f>BH2</f>
        <v>8.4903457765883886E-2</v>
      </c>
      <c r="BH71" s="2">
        <f t="shared" si="147"/>
        <v>0.18025748547880996</v>
      </c>
      <c r="BI71" s="2">
        <f t="shared" ref="BI71:BI134" si="165">BI$5*BE71^2</f>
        <v>6.4404629744826622E-3</v>
      </c>
      <c r="BJ71" s="2">
        <f t="shared" si="148"/>
        <v>3.422059937666898E-3</v>
      </c>
      <c r="BK71" s="2">
        <f t="shared" si="149"/>
        <v>7.2085971406032293E-4</v>
      </c>
      <c r="BL71" s="2">
        <f t="shared" si="150"/>
        <v>316.51031549272778</v>
      </c>
      <c r="BM71" s="2">
        <f t="shared" si="151"/>
        <v>43.656443843496085</v>
      </c>
      <c r="BN71" s="2">
        <f t="shared" si="152"/>
        <v>3.7015923255735044</v>
      </c>
      <c r="BO71" s="2">
        <f t="shared" ref="BO71:BO134" si="166">2*BI$5*BE71*AR71/Z71*1000</f>
        <v>291.35379834590816</v>
      </c>
      <c r="BP71" s="2">
        <f t="shared" ref="BP71:BP134" si="167">2*BJ$5*BF71*AS71/AA71*1000</f>
        <v>31.812075140226792</v>
      </c>
      <c r="BQ71" s="2">
        <f t="shared" ref="BQ71:BQ134" si="168">2*BK$5*BG71*AT71/AB71*1000</f>
        <v>11.883860033567233</v>
      </c>
      <c r="BR71" s="17">
        <f t="shared" si="140"/>
        <v>0.74409391489672494</v>
      </c>
      <c r="BS71" s="12">
        <f>BS$3*temperature!$I181</f>
        <v>-7.2990186455239803</v>
      </c>
      <c r="BT71" s="12">
        <f>BT$3*temperature!$I181</f>
        <v>-6.7461810931981603</v>
      </c>
      <c r="BU71" s="12">
        <f>BU$3*temperature!$I181</f>
        <v>-5.9225660818287924</v>
      </c>
      <c r="BV71" s="12">
        <f t="shared" ref="BV71:BV134" si="169">BS71*(1-BY71)</f>
        <v>-6.8515794481503454</v>
      </c>
      <c r="BW71" s="12">
        <f t="shared" si="153"/>
        <v>-6.1216373650841689</v>
      </c>
      <c r="BX71" s="12">
        <f t="shared" si="154"/>
        <v>-5.374270468407409</v>
      </c>
      <c r="BY71" s="19">
        <f t="shared" ref="BY71:BY134" si="170">-BS71/CB$3/2</f>
        <v>6.1301281597358329E-2</v>
      </c>
      <c r="BZ71" s="19">
        <f t="shared" si="155"/>
        <v>9.2577373700164639E-2</v>
      </c>
      <c r="CA71" s="19">
        <f t="shared" si="156"/>
        <v>9.2577373700164639E-2</v>
      </c>
      <c r="CB71" s="12">
        <f t="shared" ref="CB71:CB134" si="171">CB$3*BY71^2</f>
        <v>0.22371959868681726</v>
      </c>
      <c r="CC71" s="12">
        <f t="shared" si="157"/>
        <v>0.31227186405699564</v>
      </c>
      <c r="CD71" s="12">
        <f t="shared" si="158"/>
        <v>0.27414780671069194</v>
      </c>
      <c r="CE71" s="12">
        <f t="shared" ref="CE71:CE134" si="172">BV71-CB71</f>
        <v>-7.0752990468371628</v>
      </c>
      <c r="CF71" s="12">
        <f t="shared" si="159"/>
        <v>-6.4339092291411646</v>
      </c>
      <c r="CG71" s="12">
        <f t="shared" si="160"/>
        <v>-5.6484182751181011</v>
      </c>
      <c r="CH71" s="12">
        <f>CH$3*temperature!$I181+CH$4*temperature!$I181^2</f>
        <v>-7.0752990468371628</v>
      </c>
      <c r="CI71" s="12">
        <f>CI$3*temperature!$I181+CI$4*temperature!$I181^2</f>
        <v>-6.4339216636153225</v>
      </c>
      <c r="CJ71" s="12">
        <f>CJ$3*temperature!$I181+CJ$4*temperature!$I181^2</f>
        <v>-5.6484246220486227</v>
      </c>
      <c r="CK71" s="17"/>
      <c r="CL71" s="17"/>
      <c r="CM71" s="17"/>
    </row>
    <row r="72" spans="1:91">
      <c r="A72" s="2">
        <f t="shared" si="90"/>
        <v>2026</v>
      </c>
      <c r="B72" s="5">
        <f t="shared" si="91"/>
        <v>1126.0679772254546</v>
      </c>
      <c r="C72" s="5">
        <f t="shared" si="92"/>
        <v>2770.3647790560749</v>
      </c>
      <c r="D72" s="5">
        <f t="shared" si="93"/>
        <v>3806.9847851128879</v>
      </c>
      <c r="E72" s="15">
        <f t="shared" si="94"/>
        <v>1.8080301015987125E-3</v>
      </c>
      <c r="F72" s="15">
        <f t="shared" si="95"/>
        <v>3.5619405384769666E-3</v>
      </c>
      <c r="G72" s="15">
        <f t="shared" si="96"/>
        <v>7.2715749034592122E-3</v>
      </c>
      <c r="H72" s="5">
        <f t="shared" si="97"/>
        <v>50457.34279227478</v>
      </c>
      <c r="I72" s="5">
        <f t="shared" si="98"/>
        <v>13140.811835317076</v>
      </c>
      <c r="J72" s="5">
        <f t="shared" si="99"/>
        <v>5297.7664264715477</v>
      </c>
      <c r="K72" s="5">
        <f t="shared" si="100"/>
        <v>44808.434137873111</v>
      </c>
      <c r="L72" s="5">
        <f t="shared" si="101"/>
        <v>4743.3507437942681</v>
      </c>
      <c r="M72" s="5">
        <f t="shared" si="102"/>
        <v>1391.5911739884859</v>
      </c>
      <c r="N72" s="15">
        <f t="shared" si="103"/>
        <v>2.487072131649537E-2</v>
      </c>
      <c r="O72" s="15">
        <f t="shared" si="104"/>
        <v>2.6401480606563998E-2</v>
      </c>
      <c r="P72" s="15">
        <f t="shared" si="105"/>
        <v>2.4255718955757288E-2</v>
      </c>
      <c r="Q72" s="5">
        <f t="shared" si="106"/>
        <v>5972.0345301076122</v>
      </c>
      <c r="R72" s="5">
        <f t="shared" si="107"/>
        <v>6473.4350446326207</v>
      </c>
      <c r="S72" s="5">
        <f t="shared" si="108"/>
        <v>2976.7778815484112</v>
      </c>
      <c r="T72" s="5">
        <f t="shared" si="109"/>
        <v>118.35808624908314</v>
      </c>
      <c r="U72" s="5">
        <f t="shared" si="110"/>
        <v>492.62063301406545</v>
      </c>
      <c r="V72" s="5">
        <f t="shared" si="111"/>
        <v>561.89300205351333</v>
      </c>
      <c r="W72" s="15">
        <f t="shared" si="112"/>
        <v>-1.0734613539272964E-2</v>
      </c>
      <c r="X72" s="15">
        <f t="shared" si="113"/>
        <v>-1.217998157191269E-2</v>
      </c>
      <c r="Y72" s="15">
        <f t="shared" si="114"/>
        <v>-9.7425357312937999E-3</v>
      </c>
      <c r="Z72" s="5">
        <f t="shared" si="135"/>
        <v>9517.9489588371034</v>
      </c>
      <c r="AA72" s="5">
        <f t="shared" si="136"/>
        <v>14980.477572555013</v>
      </c>
      <c r="AB72" s="5">
        <f t="shared" si="137"/>
        <v>7315.7261021706872</v>
      </c>
      <c r="AC72" s="16">
        <f t="shared" si="118"/>
        <v>2.169306795097631</v>
      </c>
      <c r="AD72" s="16">
        <f t="shared" si="119"/>
        <v>2.8891240726922467</v>
      </c>
      <c r="AE72" s="16">
        <f t="shared" si="120"/>
        <v>2.7437667791525868</v>
      </c>
      <c r="AF72" s="15">
        <f t="shared" si="121"/>
        <v>-4.0504037456468023E-3</v>
      </c>
      <c r="AG72" s="15">
        <f t="shared" si="122"/>
        <v>2.9673830763510267E-4</v>
      </c>
      <c r="AH72" s="15">
        <f t="shared" si="123"/>
        <v>9.7937136394747881E-3</v>
      </c>
      <c r="AI72" s="1">
        <f t="shared" si="81"/>
        <v>81855.06469739083</v>
      </c>
      <c r="AJ72" s="1">
        <f t="shared" si="82"/>
        <v>19888.251054195163</v>
      </c>
      <c r="AK72" s="1">
        <f t="shared" si="83"/>
        <v>7820.9657952223661</v>
      </c>
      <c r="AL72" s="14">
        <f t="shared" si="124"/>
        <v>20.60406498981293</v>
      </c>
      <c r="AM72" s="14">
        <f t="shared" si="125"/>
        <v>3.4304106778474308</v>
      </c>
      <c r="AN72" s="14">
        <f t="shared" si="126"/>
        <v>1.2780815497829499</v>
      </c>
      <c r="AO72" s="11">
        <f t="shared" si="127"/>
        <v>1.755801368520921E-2</v>
      </c>
      <c r="AP72" s="11">
        <f t="shared" si="128"/>
        <v>2.2118466378124629E-2</v>
      </c>
      <c r="AQ72" s="11">
        <f t="shared" si="129"/>
        <v>2.0064239786660911E-2</v>
      </c>
      <c r="AR72" s="1">
        <f t="shared" si="138"/>
        <v>50457.34279227478</v>
      </c>
      <c r="AS72" s="1">
        <f t="shared" si="133"/>
        <v>13140.811835317076</v>
      </c>
      <c r="AT72" s="1">
        <f t="shared" si="134"/>
        <v>5297.7664264715477</v>
      </c>
      <c r="AU72" s="1">
        <f t="shared" si="87"/>
        <v>10091.468558454957</v>
      </c>
      <c r="AV72" s="1">
        <f t="shared" si="88"/>
        <v>2628.1623670634153</v>
      </c>
      <c r="AW72" s="1">
        <f t="shared" si="89"/>
        <v>1059.5532852943095</v>
      </c>
      <c r="AX72" s="1">
        <f t="shared" si="161"/>
        <v>35846.747310298488</v>
      </c>
      <c r="AY72" s="1">
        <f t="shared" si="144"/>
        <v>3794.6805950354146</v>
      </c>
      <c r="AZ72" s="1">
        <f t="shared" si="145"/>
        <v>1113.2729391907887</v>
      </c>
      <c r="BA72" s="1">
        <f t="shared" si="162"/>
        <v>11809.084011123989</v>
      </c>
      <c r="BB72" s="1">
        <f t="shared" si="163"/>
        <v>22831.561068738327</v>
      </c>
      <c r="BC72" s="1">
        <f t="shared" si="164"/>
        <v>26706.2249719707</v>
      </c>
      <c r="BD72" s="1">
        <f t="shared" si="146"/>
        <v>44318.284178183574</v>
      </c>
      <c r="BE72" s="2">
        <f t="shared" ref="BE72:BG75" si="173">BE71</f>
        <v>0.25378067252024261</v>
      </c>
      <c r="BF72" s="2">
        <f t="shared" si="173"/>
        <v>0.18498810604108842</v>
      </c>
      <c r="BG72" s="2">
        <f t="shared" si="173"/>
        <v>8.4903457765883886E-2</v>
      </c>
      <c r="BH72" s="2">
        <f t="shared" si="147"/>
        <v>0.18255435467862702</v>
      </c>
      <c r="BI72" s="2">
        <f t="shared" si="165"/>
        <v>6.4404629744826622E-3</v>
      </c>
      <c r="BJ72" s="2">
        <f t="shared" si="148"/>
        <v>3.422059937666898E-3</v>
      </c>
      <c r="BK72" s="2">
        <f t="shared" si="149"/>
        <v>7.2085971406032293E-4</v>
      </c>
      <c r="BL72" s="2">
        <f t="shared" si="150"/>
        <v>324.96864804442532</v>
      </c>
      <c r="BM72" s="2">
        <f t="shared" si="151"/>
        <v>44.968645730057588</v>
      </c>
      <c r="BN72" s="2">
        <f t="shared" si="152"/>
        <v>3.8189463913446589</v>
      </c>
      <c r="BO72" s="2">
        <f t="shared" si="166"/>
        <v>269.0726424944483</v>
      </c>
      <c r="BP72" s="2">
        <f t="shared" si="167"/>
        <v>32.454157505781318</v>
      </c>
      <c r="BQ72" s="2">
        <f t="shared" si="168"/>
        <v>12.296761299195786</v>
      </c>
      <c r="BR72" s="17">
        <f t="shared" si="140"/>
        <v>0.7224212765987621</v>
      </c>
      <c r="BS72" s="12">
        <f>BS$3*temperature!$I182</f>
        <v>-7.4348968999655174</v>
      </c>
      <c r="BT72" s="12">
        <f>BT$3*temperature!$I182</f>
        <v>-6.8717677447204704</v>
      </c>
      <c r="BU72" s="12">
        <f>BU$3*temperature!$I182</f>
        <v>-6.0328203475179274</v>
      </c>
      <c r="BV72" s="12">
        <f t="shared" si="169"/>
        <v>-6.9706436184512963</v>
      </c>
      <c r="BW72" s="12">
        <f t="shared" si="153"/>
        <v>-6.2237546137119102</v>
      </c>
      <c r="BX72" s="12">
        <f t="shared" si="154"/>
        <v>-5.4639206193205121</v>
      </c>
      <c r="BY72" s="19">
        <f t="shared" si="170"/>
        <v>6.2442463931998086E-2</v>
      </c>
      <c r="BZ72" s="19">
        <f t="shared" si="155"/>
        <v>9.4300790579894656E-2</v>
      </c>
      <c r="CA72" s="19">
        <f t="shared" si="156"/>
        <v>9.4300790579894669E-2</v>
      </c>
      <c r="CB72" s="12">
        <f t="shared" si="171"/>
        <v>0.23212664075711059</v>
      </c>
      <c r="CC72" s="12">
        <f t="shared" si="157"/>
        <v>0.32400656550428003</v>
      </c>
      <c r="CD72" s="12">
        <f t="shared" si="158"/>
        <v>0.28444986409870776</v>
      </c>
      <c r="CE72" s="12">
        <f t="shared" si="172"/>
        <v>-7.2027702592084069</v>
      </c>
      <c r="CF72" s="12">
        <f t="shared" si="159"/>
        <v>-6.5477611792161898</v>
      </c>
      <c r="CG72" s="12">
        <f t="shared" si="160"/>
        <v>-5.7483704834192197</v>
      </c>
      <c r="CH72" s="12">
        <f>CH$3*temperature!$I182+CH$4*temperature!$I182^2</f>
        <v>-7.2027702592084069</v>
      </c>
      <c r="CI72" s="12">
        <f>CI$3*temperature!$I182+CI$4*temperature!$I182^2</f>
        <v>-6.5477738211142862</v>
      </c>
      <c r="CJ72" s="12">
        <f>CJ$3*temperature!$I182+CJ$4*temperature!$I182^2</f>
        <v>-5.7483769362251786</v>
      </c>
      <c r="CK72" s="17"/>
      <c r="CL72" s="17"/>
      <c r="CM72" s="17"/>
    </row>
    <row r="73" spans="1:91">
      <c r="A73" s="2">
        <f t="shared" si="90"/>
        <v>2027</v>
      </c>
      <c r="B73" s="5">
        <f t="shared" si="91"/>
        <v>1128.0021437847611</v>
      </c>
      <c r="C73" s="5">
        <f t="shared" si="92"/>
        <v>2779.7392599383193</v>
      </c>
      <c r="D73" s="5">
        <f t="shared" si="93"/>
        <v>3833.283421383102</v>
      </c>
      <c r="E73" s="15">
        <f t="shared" si="94"/>
        <v>1.7176285965187768E-3</v>
      </c>
      <c r="F73" s="15">
        <f t="shared" si="95"/>
        <v>3.3838435115531181E-3</v>
      </c>
      <c r="G73" s="15">
        <f t="shared" si="96"/>
        <v>6.9079961582862509E-3</v>
      </c>
      <c r="H73" s="5">
        <f t="shared" si="97"/>
        <v>51570.795053529815</v>
      </c>
      <c r="I73" s="5">
        <f t="shared" si="98"/>
        <v>13533.82865442872</v>
      </c>
      <c r="J73" s="5">
        <f t="shared" si="99"/>
        <v>5465.0490983051841</v>
      </c>
      <c r="K73" s="5">
        <f t="shared" si="100"/>
        <v>45718.703051835917</v>
      </c>
      <c r="L73" s="5">
        <f t="shared" si="101"/>
        <v>4868.7403345625398</v>
      </c>
      <c r="M73" s="5">
        <f t="shared" si="102"/>
        <v>1425.6835452916546</v>
      </c>
      <c r="N73" s="15">
        <f t="shared" si="103"/>
        <v>2.0314678061767566E-2</v>
      </c>
      <c r="O73" s="15">
        <f t="shared" si="104"/>
        <v>2.6434813181867023E-2</v>
      </c>
      <c r="P73" s="15">
        <f t="shared" si="105"/>
        <v>2.4498841283575601E-2</v>
      </c>
      <c r="Q73" s="5">
        <f t="shared" si="106"/>
        <v>6038.2984535301011</v>
      </c>
      <c r="R73" s="5">
        <f t="shared" si="107"/>
        <v>6585.8387750602524</v>
      </c>
      <c r="S73" s="5">
        <f t="shared" si="108"/>
        <v>3040.8557300590792</v>
      </c>
      <c r="T73" s="5">
        <f t="shared" si="109"/>
        <v>117.0875579339513</v>
      </c>
      <c r="U73" s="5">
        <f t="shared" si="110"/>
        <v>486.62052278201014</v>
      </c>
      <c r="V73" s="5">
        <f t="shared" si="111"/>
        <v>556.41873940384301</v>
      </c>
      <c r="W73" s="15">
        <f t="shared" si="112"/>
        <v>-1.0734613539272964E-2</v>
      </c>
      <c r="X73" s="15">
        <f t="shared" si="113"/>
        <v>-1.217998157191269E-2</v>
      </c>
      <c r="Y73" s="15">
        <f t="shared" si="114"/>
        <v>-9.7425357312937999E-3</v>
      </c>
      <c r="Z73" s="5">
        <f t="shared" si="135"/>
        <v>9628.2451591589052</v>
      </c>
      <c r="AA73" s="5">
        <f t="shared" si="136"/>
        <v>15247.329543698197</v>
      </c>
      <c r="AB73" s="5">
        <f t="shared" si="137"/>
        <v>7547.3275854775202</v>
      </c>
      <c r="AC73" s="16">
        <f t="shared" si="118"/>
        <v>2.1605202267293104</v>
      </c>
      <c r="AD73" s="16">
        <f t="shared" si="119"/>
        <v>2.8899813864801254</v>
      </c>
      <c r="AE73" s="16">
        <f t="shared" si="120"/>
        <v>2.7706384452811115</v>
      </c>
      <c r="AF73" s="15">
        <f t="shared" si="121"/>
        <v>-4.0504037456468023E-3</v>
      </c>
      <c r="AG73" s="15">
        <f t="shared" si="122"/>
        <v>2.9673830763510267E-4</v>
      </c>
      <c r="AH73" s="15">
        <f t="shared" si="123"/>
        <v>9.7937136394747881E-3</v>
      </c>
      <c r="AI73" s="1">
        <f t="shared" si="81"/>
        <v>83761.026786106711</v>
      </c>
      <c r="AJ73" s="1">
        <f t="shared" si="82"/>
        <v>20527.588315839061</v>
      </c>
      <c r="AK73" s="1">
        <f t="shared" si="83"/>
        <v>8098.4225009944394</v>
      </c>
      <c r="AL73" s="14">
        <f t="shared" si="124"/>
        <v>20.962213780324387</v>
      </c>
      <c r="AM73" s="14">
        <f t="shared" si="125"/>
        <v>3.5055273468561481</v>
      </c>
      <c r="AN73" s="14">
        <f t="shared" si="126"/>
        <v>1.3034688471178848</v>
      </c>
      <c r="AO73" s="11">
        <f t="shared" si="127"/>
        <v>1.7382433548357116E-2</v>
      </c>
      <c r="AP73" s="11">
        <f t="shared" si="128"/>
        <v>2.1897281714343381E-2</v>
      </c>
      <c r="AQ73" s="11">
        <f t="shared" si="129"/>
        <v>1.9863597388794303E-2</v>
      </c>
      <c r="AR73" s="1">
        <f t="shared" si="138"/>
        <v>51570.795053529815</v>
      </c>
      <c r="AS73" s="1">
        <f t="shared" si="133"/>
        <v>13533.82865442872</v>
      </c>
      <c r="AT73" s="1">
        <f t="shared" si="134"/>
        <v>5465.0490983051841</v>
      </c>
      <c r="AU73" s="1">
        <f t="shared" si="87"/>
        <v>10314.159010705964</v>
      </c>
      <c r="AV73" s="1">
        <f t="shared" si="88"/>
        <v>2706.7657308857442</v>
      </c>
      <c r="AW73" s="1">
        <f t="shared" si="89"/>
        <v>1093.0098196610368</v>
      </c>
      <c r="AX73" s="1">
        <f t="shared" si="161"/>
        <v>36574.962441468735</v>
      </c>
      <c r="AY73" s="1">
        <f t="shared" si="144"/>
        <v>3894.9922676500328</v>
      </c>
      <c r="AZ73" s="1">
        <f t="shared" si="145"/>
        <v>1140.5468362333236</v>
      </c>
      <c r="BA73" s="1">
        <f t="shared" si="162"/>
        <v>11852.052981470628</v>
      </c>
      <c r="BB73" s="1">
        <f t="shared" si="163"/>
        <v>22981.346930595169</v>
      </c>
      <c r="BC73" s="1">
        <f t="shared" si="164"/>
        <v>26983.490567908742</v>
      </c>
      <c r="BD73" s="1">
        <f t="shared" si="146"/>
        <v>43357.123238746666</v>
      </c>
      <c r="BE73" s="2">
        <f t="shared" si="173"/>
        <v>0.25378067252024261</v>
      </c>
      <c r="BF73" s="2">
        <f t="shared" si="173"/>
        <v>0.18498810604108842</v>
      </c>
      <c r="BG73" s="2">
        <f t="shared" si="173"/>
        <v>8.4903457765883886E-2</v>
      </c>
      <c r="BH73" s="2">
        <f t="shared" si="147"/>
        <v>0.18211914845074031</v>
      </c>
      <c r="BI73" s="2">
        <f t="shared" si="165"/>
        <v>6.4404629744826622E-3</v>
      </c>
      <c r="BJ73" s="2">
        <f t="shared" si="148"/>
        <v>3.422059937666898E-3</v>
      </c>
      <c r="BK73" s="2">
        <f t="shared" si="149"/>
        <v>7.2085971406032293E-4</v>
      </c>
      <c r="BL73" s="2">
        <f t="shared" si="150"/>
        <v>332.13979610689239</v>
      </c>
      <c r="BM73" s="2">
        <f t="shared" si="151"/>
        <v>46.313572841568828</v>
      </c>
      <c r="BN73" s="2">
        <f t="shared" si="152"/>
        <v>3.9395337303299005</v>
      </c>
      <c r="BO73" s="2">
        <f t="shared" si="166"/>
        <v>271.85994612193065</v>
      </c>
      <c r="BP73" s="2">
        <f t="shared" si="167"/>
        <v>32.83981398961933</v>
      </c>
      <c r="BQ73" s="2">
        <f t="shared" si="168"/>
        <v>12.295784436315245</v>
      </c>
      <c r="BR73" s="17">
        <f t="shared" si="140"/>
        <v>0.70137988019297293</v>
      </c>
      <c r="BS73" s="12">
        <f>BS$3*temperature!$I183</f>
        <v>-7.571595099371156</v>
      </c>
      <c r="BT73" s="12">
        <f>BT$3*temperature!$I183</f>
        <v>-6.9981122374654063</v>
      </c>
      <c r="BU73" s="12">
        <f>BU$3*temperature!$I183</f>
        <v>-6.1437399325423314</v>
      </c>
      <c r="BV73" s="12">
        <f t="shared" si="169"/>
        <v>-7.0901133341615399</v>
      </c>
      <c r="BW73" s="12">
        <f t="shared" si="153"/>
        <v>-6.3260512771651083</v>
      </c>
      <c r="BX73" s="12">
        <f t="shared" si="154"/>
        <v>-5.5537282810008399</v>
      </c>
      <c r="BY73" s="19">
        <f t="shared" si="170"/>
        <v>6.3590532627610427E-2</v>
      </c>
      <c r="BZ73" s="19">
        <f t="shared" si="155"/>
        <v>9.6034607261987412E-2</v>
      </c>
      <c r="CA73" s="19">
        <f t="shared" si="156"/>
        <v>9.6034607261987412E-2</v>
      </c>
      <c r="CB73" s="12">
        <f t="shared" si="171"/>
        <v>0.24074088260480836</v>
      </c>
      <c r="CC73" s="12">
        <f t="shared" si="157"/>
        <v>0.33603048015014919</v>
      </c>
      <c r="CD73" s="12">
        <f t="shared" si="158"/>
        <v>0.29500582577074591</v>
      </c>
      <c r="CE73" s="12">
        <f t="shared" si="172"/>
        <v>-7.3308542167663484</v>
      </c>
      <c r="CF73" s="12">
        <f t="shared" si="159"/>
        <v>-6.6620817573152573</v>
      </c>
      <c r="CG73" s="12">
        <f t="shared" si="160"/>
        <v>-5.8487341067715857</v>
      </c>
      <c r="CH73" s="12">
        <f>CH$3*temperature!$I183+CH$4*temperature!$I183^2</f>
        <v>-7.3308542167663475</v>
      </c>
      <c r="CI73" s="12">
        <f>CI$3*temperature!$I183+CI$4*temperature!$I183^2</f>
        <v>-6.6620946070017224</v>
      </c>
      <c r="CJ73" s="12">
        <f>CJ$3*temperature!$I183+CJ$4*temperature!$I183^2</f>
        <v>-5.8487406656389993</v>
      </c>
      <c r="CK73" s="17"/>
      <c r="CL73" s="17"/>
      <c r="CM73" s="17"/>
    </row>
    <row r="74" spans="1:91">
      <c r="A74" s="2">
        <f t="shared" si="90"/>
        <v>2028</v>
      </c>
      <c r="B74" s="5">
        <f t="shared" si="91"/>
        <v>1129.8427580869054</v>
      </c>
      <c r="C74" s="5">
        <f t="shared" si="92"/>
        <v>2788.6751524639435</v>
      </c>
      <c r="D74" s="5">
        <f t="shared" si="93"/>
        <v>3858.4397131742121</v>
      </c>
      <c r="E74" s="15">
        <f t="shared" si="94"/>
        <v>1.6317471666928379E-3</v>
      </c>
      <c r="F74" s="15">
        <f t="shared" si="95"/>
        <v>3.2146513359754621E-3</v>
      </c>
      <c r="G74" s="15">
        <f t="shared" si="96"/>
        <v>6.5625963503719376E-3</v>
      </c>
      <c r="H74" s="5">
        <f t="shared" si="97"/>
        <v>52694.235579459928</v>
      </c>
      <c r="I74" s="5">
        <f t="shared" si="98"/>
        <v>13932.868300231088</v>
      </c>
      <c r="J74" s="5">
        <f t="shared" si="99"/>
        <v>5634.3825900992379</v>
      </c>
      <c r="K74" s="5">
        <f t="shared" si="100"/>
        <v>46638.556739243875</v>
      </c>
      <c r="L74" s="5">
        <f t="shared" si="101"/>
        <v>4996.2320953448643</v>
      </c>
      <c r="M74" s="5">
        <f t="shared" si="102"/>
        <v>1460.2748802479061</v>
      </c>
      <c r="N74" s="15">
        <f t="shared" si="103"/>
        <v>2.0119855245347429E-2</v>
      </c>
      <c r="O74" s="15">
        <f t="shared" si="104"/>
        <v>2.6185779487412297E-2</v>
      </c>
      <c r="P74" s="15">
        <f t="shared" si="105"/>
        <v>2.4262982532477162E-2</v>
      </c>
      <c r="Q74" s="5">
        <f t="shared" si="106"/>
        <v>6103.6085200534662</v>
      </c>
      <c r="R74" s="5">
        <f t="shared" si="107"/>
        <v>6697.439141642707</v>
      </c>
      <c r="S74" s="5">
        <f t="shared" si="108"/>
        <v>3104.5324675855954</v>
      </c>
      <c r="T74" s="5">
        <f t="shared" si="109"/>
        <v>115.8306682492731</v>
      </c>
      <c r="U74" s="5">
        <f t="shared" si="110"/>
        <v>480.69349378201076</v>
      </c>
      <c r="V74" s="5">
        <f t="shared" si="111"/>
        <v>550.9978099536396</v>
      </c>
      <c r="W74" s="15">
        <f t="shared" si="112"/>
        <v>-1.0734613539272964E-2</v>
      </c>
      <c r="X74" s="15">
        <f t="shared" si="113"/>
        <v>-1.217998157191269E-2</v>
      </c>
      <c r="Y74" s="15">
        <f t="shared" si="114"/>
        <v>-9.7425357312937999E-3</v>
      </c>
      <c r="Z74" s="5">
        <f t="shared" si="135"/>
        <v>9695.6463174285072</v>
      </c>
      <c r="AA74" s="5">
        <f t="shared" si="136"/>
        <v>15516.684857593349</v>
      </c>
      <c r="AB74" s="5">
        <f t="shared" si="137"/>
        <v>7785.298151061229</v>
      </c>
      <c r="AC74" s="16">
        <f t="shared" si="118"/>
        <v>2.1517692475104204</v>
      </c>
      <c r="AD74" s="16">
        <f t="shared" si="119"/>
        <v>2.8908389546658464</v>
      </c>
      <c r="AE74" s="16">
        <f t="shared" si="120"/>
        <v>2.7977732848127141</v>
      </c>
      <c r="AF74" s="15">
        <f t="shared" si="121"/>
        <v>-4.0504037456468023E-3</v>
      </c>
      <c r="AG74" s="15">
        <f t="shared" si="122"/>
        <v>2.9673830763510267E-4</v>
      </c>
      <c r="AH74" s="15">
        <f t="shared" si="123"/>
        <v>9.7937136394747881E-3</v>
      </c>
      <c r="AI74" s="1">
        <f t="shared" si="81"/>
        <v>85699.083118202005</v>
      </c>
      <c r="AJ74" s="1">
        <f t="shared" si="82"/>
        <v>21181.5952151409</v>
      </c>
      <c r="AK74" s="1">
        <f t="shared" si="83"/>
        <v>8381.5900705560325</v>
      </c>
      <c r="AL74" s="14">
        <f t="shared" si="124"/>
        <v>21.322944325506704</v>
      </c>
      <c r="AM74" s="14">
        <f t="shared" si="125"/>
        <v>3.5815212515288772</v>
      </c>
      <c r="AN74" s="14">
        <f t="shared" si="126"/>
        <v>1.3291015117019904</v>
      </c>
      <c r="AO74" s="11">
        <f t="shared" si="127"/>
        <v>1.7208609212873545E-2</v>
      </c>
      <c r="AP74" s="11">
        <f t="shared" si="128"/>
        <v>2.1678308897199947E-2</v>
      </c>
      <c r="AQ74" s="11">
        <f t="shared" si="129"/>
        <v>1.9664961414906361E-2</v>
      </c>
      <c r="AR74" s="1">
        <f t="shared" si="138"/>
        <v>52694.235579459928</v>
      </c>
      <c r="AS74" s="1">
        <f t="shared" si="133"/>
        <v>13932.868300231088</v>
      </c>
      <c r="AT74" s="1">
        <f t="shared" si="134"/>
        <v>5634.3825900992379</v>
      </c>
      <c r="AU74" s="1">
        <f t="shared" si="87"/>
        <v>10538.847115891986</v>
      </c>
      <c r="AV74" s="1">
        <f t="shared" si="88"/>
        <v>2786.5736600462178</v>
      </c>
      <c r="AW74" s="1">
        <f t="shared" si="89"/>
        <v>1126.8765180198477</v>
      </c>
      <c r="AX74" s="1">
        <f t="shared" si="161"/>
        <v>37310.845391395102</v>
      </c>
      <c r="AY74" s="1">
        <f t="shared" si="144"/>
        <v>3996.9856762758918</v>
      </c>
      <c r="AZ74" s="1">
        <f t="shared" si="145"/>
        <v>1168.2199041983247</v>
      </c>
      <c r="BA74" s="1">
        <f t="shared" si="162"/>
        <v>11893.899144919091</v>
      </c>
      <c r="BB74" s="1">
        <f t="shared" si="163"/>
        <v>23127.307860016979</v>
      </c>
      <c r="BC74" s="1">
        <f t="shared" si="164"/>
        <v>27253.071905730343</v>
      </c>
      <c r="BD74" s="1">
        <f t="shared" si="146"/>
        <v>42405.753671327177</v>
      </c>
      <c r="BE74" s="2">
        <f t="shared" si="173"/>
        <v>0.25378067252024261</v>
      </c>
      <c r="BF74" s="2">
        <f t="shared" si="173"/>
        <v>0.18498810604108842</v>
      </c>
      <c r="BG74" s="2">
        <f t="shared" si="173"/>
        <v>8.4903457765883886E-2</v>
      </c>
      <c r="BH74" s="2">
        <f t="shared" si="147"/>
        <v>0.18158784864054214</v>
      </c>
      <c r="BI74" s="2">
        <f t="shared" si="165"/>
        <v>6.4404629744826622E-3</v>
      </c>
      <c r="BJ74" s="2">
        <f t="shared" si="148"/>
        <v>3.422059937666898E-3</v>
      </c>
      <c r="BK74" s="2">
        <f t="shared" si="149"/>
        <v>7.2085971406032293E-4</v>
      </c>
      <c r="BL74" s="2">
        <f t="shared" si="150"/>
        <v>339.37527321817862</v>
      </c>
      <c r="BM74" s="2">
        <f t="shared" si="151"/>
        <v>47.679110427009896</v>
      </c>
      <c r="BN74" s="2">
        <f t="shared" si="152"/>
        <v>4.061599422805398</v>
      </c>
      <c r="BO74" s="2">
        <f t="shared" si="166"/>
        <v>275.85120383892439</v>
      </c>
      <c r="BP74" s="2">
        <f t="shared" si="167"/>
        <v>33.221205975815984</v>
      </c>
      <c r="BQ74" s="2">
        <f t="shared" si="168"/>
        <v>12.28928051291429</v>
      </c>
      <c r="BR74" s="17">
        <f t="shared" si="140"/>
        <v>0.68095133999317758</v>
      </c>
      <c r="BS74" s="12">
        <f>BS$3*temperature!$I184</f>
        <v>-7.7091729592700879</v>
      </c>
      <c r="BT74" s="12">
        <f>BT$3*temperature!$I184</f>
        <v>-7.1252697640271441</v>
      </c>
      <c r="BU74" s="12">
        <f>BU$3*temperature!$I184</f>
        <v>-6.2553732912470226</v>
      </c>
      <c r="BV74" s="12">
        <f t="shared" si="169"/>
        <v>-7.2100349300393258</v>
      </c>
      <c r="BW74" s="12">
        <f t="shared" si="153"/>
        <v>-6.4285638709157338</v>
      </c>
      <c r="BX74" s="12">
        <f t="shared" si="154"/>
        <v>-5.6437255108884123</v>
      </c>
      <c r="BY74" s="19">
        <f t="shared" si="170"/>
        <v>6.4745989208941146E-2</v>
      </c>
      <c r="BZ74" s="19">
        <f t="shared" si="155"/>
        <v>9.7779581150572115E-2</v>
      </c>
      <c r="CA74" s="19">
        <f t="shared" si="156"/>
        <v>9.7779581150572129E-2</v>
      </c>
      <c r="CB74" s="12">
        <f t="shared" si="171"/>
        <v>0.24956901461538095</v>
      </c>
      <c r="CC74" s="12">
        <f t="shared" si="157"/>
        <v>0.34835294655570498</v>
      </c>
      <c r="CD74" s="12">
        <f t="shared" si="158"/>
        <v>0.30582389017930484</v>
      </c>
      <c r="CE74" s="12">
        <f t="shared" si="172"/>
        <v>-7.4596039446547069</v>
      </c>
      <c r="CF74" s="12">
        <f t="shared" si="159"/>
        <v>-6.7769168174714389</v>
      </c>
      <c r="CG74" s="12">
        <f t="shared" si="160"/>
        <v>-5.949549401067717</v>
      </c>
      <c r="CH74" s="12">
        <f>CH$3*temperature!$I184+CH$4*temperature!$I184^2</f>
        <v>-7.4596039446547069</v>
      </c>
      <c r="CI74" s="12">
        <f>CI$3*temperature!$I184+CI$4*temperature!$I184^2</f>
        <v>-6.7769298753848775</v>
      </c>
      <c r="CJ74" s="12">
        <f>CJ$3*temperature!$I184+CJ$4*temperature!$I184^2</f>
        <v>-5.9495560662204623</v>
      </c>
      <c r="CK74" s="17"/>
      <c r="CL74" s="17"/>
      <c r="CM74" s="17"/>
    </row>
    <row r="75" spans="1:91">
      <c r="A75" s="2">
        <f t="shared" si="90"/>
        <v>2029</v>
      </c>
      <c r="B75" s="5">
        <f t="shared" si="91"/>
        <v>1131.5941949202563</v>
      </c>
      <c r="C75" s="5">
        <f t="shared" si="92"/>
        <v>2797.1915398531901</v>
      </c>
      <c r="D75" s="5">
        <f t="shared" si="93"/>
        <v>3882.4950264350286</v>
      </c>
      <c r="E75" s="15">
        <f t="shared" si="94"/>
        <v>1.5501598083581959E-3</v>
      </c>
      <c r="F75" s="15">
        <f t="shared" si="95"/>
        <v>3.053918769176689E-3</v>
      </c>
      <c r="G75" s="15">
        <f t="shared" si="96"/>
        <v>6.2344665328533406E-3</v>
      </c>
      <c r="H75" s="5">
        <f t="shared" si="97"/>
        <v>53827.324475268586</v>
      </c>
      <c r="I75" s="5">
        <f t="shared" si="98"/>
        <v>14337.847085388488</v>
      </c>
      <c r="J75" s="5">
        <f t="shared" si="99"/>
        <v>5805.7107365383199</v>
      </c>
      <c r="K75" s="5">
        <f t="shared" si="100"/>
        <v>47567.692302505857</v>
      </c>
      <c r="L75" s="5">
        <f t="shared" si="101"/>
        <v>5125.8009618250908</v>
      </c>
      <c r="M75" s="5">
        <f t="shared" si="102"/>
        <v>1495.3556146263038</v>
      </c>
      <c r="N75" s="15">
        <f t="shared" si="103"/>
        <v>1.9922047941079768E-2</v>
      </c>
      <c r="O75" s="15">
        <f t="shared" si="104"/>
        <v>2.5933316148573082E-2</v>
      </c>
      <c r="P75" s="15">
        <f t="shared" si="105"/>
        <v>2.4023377278421743E-2</v>
      </c>
      <c r="Q75" s="5">
        <f t="shared" si="106"/>
        <v>6167.926205528418</v>
      </c>
      <c r="R75" s="5">
        <f t="shared" si="107"/>
        <v>6808.1640383249796</v>
      </c>
      <c r="S75" s="5">
        <f t="shared" si="108"/>
        <v>3167.7681732238516</v>
      </c>
      <c r="T75" s="5">
        <f t="shared" si="109"/>
        <v>114.58727078962141</v>
      </c>
      <c r="U75" s="5">
        <f t="shared" si="110"/>
        <v>474.83865588600753</v>
      </c>
      <c r="V75" s="5">
        <f t="shared" si="111"/>
        <v>545.62969410230164</v>
      </c>
      <c r="W75" s="15">
        <f t="shared" si="112"/>
        <v>-1.0734613539272964E-2</v>
      </c>
      <c r="X75" s="15">
        <f t="shared" si="113"/>
        <v>-1.217998157191269E-2</v>
      </c>
      <c r="Y75" s="15">
        <f t="shared" si="114"/>
        <v>-9.7425357312937999E-3</v>
      </c>
      <c r="Z75" s="5">
        <f t="shared" si="135"/>
        <v>9760.8181165070164</v>
      </c>
      <c r="AA75" s="5">
        <f t="shared" si="136"/>
        <v>15784.305343371885</v>
      </c>
      <c r="AB75" s="5">
        <f t="shared" si="137"/>
        <v>8026.1690371069344</v>
      </c>
      <c r="AC75" s="16">
        <f t="shared" si="118"/>
        <v>2.1430537132905365</v>
      </c>
      <c r="AD75" s="16">
        <f t="shared" si="119"/>
        <v>2.8916967773248996</v>
      </c>
      <c r="AE75" s="16">
        <f t="shared" si="120"/>
        <v>2.8251738751923425</v>
      </c>
      <c r="AF75" s="15">
        <f t="shared" si="121"/>
        <v>-4.0504037456468023E-3</v>
      </c>
      <c r="AG75" s="15">
        <f t="shared" si="122"/>
        <v>2.9673830763510267E-4</v>
      </c>
      <c r="AH75" s="15">
        <f t="shared" si="123"/>
        <v>9.7937136394747881E-3</v>
      </c>
      <c r="AI75" s="1">
        <f t="shared" si="81"/>
        <v>87668.021922273794</v>
      </c>
      <c r="AJ75" s="1">
        <f t="shared" si="82"/>
        <v>21850.009353673031</v>
      </c>
      <c r="AK75" s="1">
        <f t="shared" si="83"/>
        <v>8670.3075815202774</v>
      </c>
      <c r="AL75" s="14">
        <f t="shared" si="124"/>
        <v>21.686213159510551</v>
      </c>
      <c r="AM75" s="14">
        <f t="shared" si="125"/>
        <v>3.6583861623012814</v>
      </c>
      <c r="AN75" s="14">
        <f t="shared" si="126"/>
        <v>1.3549768743466626</v>
      </c>
      <c r="AO75" s="11">
        <f t="shared" si="127"/>
        <v>1.7036523120744808E-2</v>
      </c>
      <c r="AP75" s="11">
        <f t="shared" si="128"/>
        <v>2.1461525808227949E-2</v>
      </c>
      <c r="AQ75" s="11">
        <f t="shared" si="129"/>
        <v>1.9468311800757296E-2</v>
      </c>
      <c r="AR75" s="1">
        <f t="shared" si="138"/>
        <v>53827.324475268586</v>
      </c>
      <c r="AS75" s="1">
        <f t="shared" si="133"/>
        <v>14337.847085388488</v>
      </c>
      <c r="AT75" s="1">
        <f t="shared" si="134"/>
        <v>5805.7107365383199</v>
      </c>
      <c r="AU75" s="1">
        <f t="shared" si="87"/>
        <v>10765.464895053718</v>
      </c>
      <c r="AV75" s="1">
        <f t="shared" si="88"/>
        <v>2867.5694170776978</v>
      </c>
      <c r="AW75" s="1">
        <f t="shared" si="89"/>
        <v>1161.1421473076641</v>
      </c>
      <c r="AX75" s="1">
        <f t="shared" si="161"/>
        <v>38054.153842004685</v>
      </c>
      <c r="AY75" s="1">
        <f t="shared" si="144"/>
        <v>4100.640769460073</v>
      </c>
      <c r="AZ75" s="1">
        <f t="shared" si="145"/>
        <v>1196.284491701043</v>
      </c>
      <c r="BA75" s="1">
        <f t="shared" si="162"/>
        <v>11934.65864363839</v>
      </c>
      <c r="BB75" s="1">
        <f t="shared" si="163"/>
        <v>23269.552577028007</v>
      </c>
      <c r="BC75" s="1">
        <f t="shared" si="164"/>
        <v>27515.14820099729</v>
      </c>
      <c r="BD75" s="1">
        <f t="shared" si="146"/>
        <v>41464.885283199626</v>
      </c>
      <c r="BE75" s="2">
        <f t="shared" si="173"/>
        <v>0.25378067252024261</v>
      </c>
      <c r="BF75" s="2">
        <f t="shared" si="173"/>
        <v>0.18498810604108842</v>
      </c>
      <c r="BG75" s="2">
        <f t="shared" si="173"/>
        <v>8.4903457765883886E-2</v>
      </c>
      <c r="BH75" s="2">
        <f t="shared" si="147"/>
        <v>0.18106140062999113</v>
      </c>
      <c r="BI75" s="2">
        <f t="shared" si="165"/>
        <v>6.4404629744826622E-3</v>
      </c>
      <c r="BJ75" s="2">
        <f t="shared" si="148"/>
        <v>3.422059937666898E-3</v>
      </c>
      <c r="BK75" s="2">
        <f t="shared" si="149"/>
        <v>7.2085971406032293E-4</v>
      </c>
      <c r="BL75" s="2">
        <f t="shared" si="150"/>
        <v>346.6728902984317</v>
      </c>
      <c r="BM75" s="2">
        <f t="shared" si="151"/>
        <v>49.064972103302047</v>
      </c>
      <c r="BN75" s="2">
        <f t="shared" si="152"/>
        <v>4.1851029814579599</v>
      </c>
      <c r="BO75" s="2">
        <f t="shared" si="166"/>
        <v>279.90142716003061</v>
      </c>
      <c r="BP75" s="2">
        <f t="shared" si="167"/>
        <v>33.607195493674588</v>
      </c>
      <c r="BQ75" s="2">
        <f t="shared" si="168"/>
        <v>12.282943806483715</v>
      </c>
      <c r="BR75" s="17">
        <f t="shared" si="140"/>
        <v>0.66111780581861901</v>
      </c>
      <c r="BS75" s="12">
        <f>BS$3*temperature!$I185</f>
        <v>-7.8476763572903039</v>
      </c>
      <c r="BT75" s="12">
        <f>BT$3*temperature!$I185</f>
        <v>-7.2532827272000313</v>
      </c>
      <c r="BU75" s="12">
        <f>BU$3*temperature!$I185</f>
        <v>-6.3677576496341048</v>
      </c>
      <c r="BV75" s="12">
        <f t="shared" si="169"/>
        <v>-7.3304421377560267</v>
      </c>
      <c r="BW75" s="12">
        <f t="shared" si="153"/>
        <v>-6.5313178442121034</v>
      </c>
      <c r="BX75" s="12">
        <f t="shared" si="154"/>
        <v>-5.7339346512318006</v>
      </c>
      <c r="BY75" s="19">
        <f t="shared" si="170"/>
        <v>6.5909218982225112E-2</v>
      </c>
      <c r="BZ75" s="19">
        <f t="shared" si="155"/>
        <v>9.9536294136244957E-2</v>
      </c>
      <c r="CA75" s="19">
        <f t="shared" si="156"/>
        <v>9.9536294136244971E-2</v>
      </c>
      <c r="CB75" s="12">
        <f t="shared" si="171"/>
        <v>0.25861710976713864</v>
      </c>
      <c r="CC75" s="12">
        <f t="shared" si="157"/>
        <v>0.36098244149396369</v>
      </c>
      <c r="CD75" s="12">
        <f t="shared" si="158"/>
        <v>0.31691149920115208</v>
      </c>
      <c r="CE75" s="12">
        <f t="shared" si="172"/>
        <v>-7.5890592475231653</v>
      </c>
      <c r="CF75" s="12">
        <f t="shared" si="159"/>
        <v>-6.8923002857060673</v>
      </c>
      <c r="CG75" s="12">
        <f t="shared" si="160"/>
        <v>-6.0508461504329523</v>
      </c>
      <c r="CH75" s="12">
        <f>CH$3*temperature!$I185+CH$4*temperature!$I185^2</f>
        <v>-7.5890592475231653</v>
      </c>
      <c r="CI75" s="12">
        <f>CI$3*temperature!$I185+CI$4*temperature!$I185^2</f>
        <v>-6.8923135523367769</v>
      </c>
      <c r="CJ75" s="12">
        <f>CJ$3*temperature!$I185+CJ$4*temperature!$I185^2</f>
        <v>-6.0508529221212921</v>
      </c>
      <c r="CK75" s="17"/>
      <c r="CL75" s="17"/>
      <c r="CM75" s="17"/>
    </row>
    <row r="76" spans="1:91">
      <c r="A76" s="2">
        <f t="shared" si="90"/>
        <v>2030</v>
      </c>
      <c r="B76" s="5">
        <f t="shared" si="91"/>
        <v>1133.2606391685763</v>
      </c>
      <c r="C76" s="5">
        <f t="shared" si="92"/>
        <v>2805.3068158105034</v>
      </c>
      <c r="D76" s="5">
        <f t="shared" si="93"/>
        <v>3905.4900474759938</v>
      </c>
      <c r="E76" s="15">
        <f t="shared" si="94"/>
        <v>1.472651817940286E-3</v>
      </c>
      <c r="F76" s="15">
        <f t="shared" si="95"/>
        <v>2.9012228307178545E-3</v>
      </c>
      <c r="G76" s="15">
        <f t="shared" si="96"/>
        <v>5.9227432062106729E-3</v>
      </c>
      <c r="H76" s="5">
        <f t="shared" si="97"/>
        <v>54969.731705517173</v>
      </c>
      <c r="I76" s="5">
        <f t="shared" si="98"/>
        <v>14748.682660357006</v>
      </c>
      <c r="J76" s="5">
        <f t="shared" si="99"/>
        <v>5978.9792356139396</v>
      </c>
      <c r="K76" s="5">
        <f t="shared" si="100"/>
        <v>48505.815701713647</v>
      </c>
      <c r="L76" s="5">
        <f t="shared" si="101"/>
        <v>5257.4223173146383</v>
      </c>
      <c r="M76" s="5">
        <f t="shared" si="102"/>
        <v>1530.9165208289246</v>
      </c>
      <c r="N76" s="15">
        <f t="shared" si="103"/>
        <v>1.9721860653693524E-2</v>
      </c>
      <c r="O76" s="15">
        <f t="shared" si="104"/>
        <v>2.567820258137421E-2</v>
      </c>
      <c r="P76" s="15">
        <f t="shared" si="105"/>
        <v>2.3780902585842423E-2</v>
      </c>
      <c r="Q76" s="5">
        <f t="shared" si="106"/>
        <v>6231.2160099260718</v>
      </c>
      <c r="R76" s="5">
        <f t="shared" si="107"/>
        <v>6917.9452597460959</v>
      </c>
      <c r="S76" s="5">
        <f t="shared" si="108"/>
        <v>3230.5254531592477</v>
      </c>
      <c r="T76" s="5">
        <f t="shared" si="109"/>
        <v>113.35722072117481</v>
      </c>
      <c r="U76" s="5">
        <f t="shared" si="110"/>
        <v>469.05512980768418</v>
      </c>
      <c r="V76" s="5">
        <f t="shared" si="111"/>
        <v>540.31387731145503</v>
      </c>
      <c r="W76" s="15">
        <f t="shared" si="112"/>
        <v>-1.0734613539272964E-2</v>
      </c>
      <c r="X76" s="15">
        <f t="shared" si="113"/>
        <v>-1.217998157191269E-2</v>
      </c>
      <c r="Y76" s="15">
        <f t="shared" si="114"/>
        <v>-9.7425357312937999E-3</v>
      </c>
      <c r="Z76" s="5">
        <f t="shared" si="135"/>
        <v>9823.7223308818029</v>
      </c>
      <c r="AA76" s="5">
        <f t="shared" si="136"/>
        <v>16050.019398292112</v>
      </c>
      <c r="AB76" s="5">
        <f t="shared" si="137"/>
        <v>8269.8598534432967</v>
      </c>
      <c r="AC76" s="16">
        <f t="shared" si="118"/>
        <v>2.1343734805031023</v>
      </c>
      <c r="AD76" s="16">
        <f t="shared" si="119"/>
        <v>2.892554854532797</v>
      </c>
      <c r="AE76" s="16">
        <f t="shared" si="120"/>
        <v>2.8528428191077015</v>
      </c>
      <c r="AF76" s="15">
        <f t="shared" si="121"/>
        <v>-4.0504037456468023E-3</v>
      </c>
      <c r="AG76" s="15">
        <f t="shared" si="122"/>
        <v>2.9673830763510267E-4</v>
      </c>
      <c r="AH76" s="15">
        <f t="shared" si="123"/>
        <v>9.7937136394747881E-3</v>
      </c>
      <c r="AI76" s="1">
        <f t="shared" si="81"/>
        <v>89666.684625100141</v>
      </c>
      <c r="AJ76" s="1">
        <f t="shared" si="82"/>
        <v>22532.577835383428</v>
      </c>
      <c r="AK76" s="1">
        <f t="shared" si="83"/>
        <v>8964.4189706759134</v>
      </c>
      <c r="AL76" s="14">
        <f t="shared" si="124"/>
        <v>22.051976254685016</v>
      </c>
      <c r="AM76" s="14">
        <f t="shared" si="125"/>
        <v>3.736115565849587</v>
      </c>
      <c r="AN76" s="14">
        <f t="shared" si="126"/>
        <v>1.3810921954965329</v>
      </c>
      <c r="AO76" s="11">
        <f t="shared" si="127"/>
        <v>1.686615788953736E-2</v>
      </c>
      <c r="AP76" s="11">
        <f t="shared" si="128"/>
        <v>2.1246910550145669E-2</v>
      </c>
      <c r="AQ76" s="11">
        <f t="shared" si="129"/>
        <v>1.9273628682749722E-2</v>
      </c>
      <c r="AR76" s="1">
        <f t="shared" si="138"/>
        <v>54969.731705517173</v>
      </c>
      <c r="AS76" s="1">
        <f t="shared" si="133"/>
        <v>14748.682660357006</v>
      </c>
      <c r="AT76" s="1">
        <f t="shared" si="134"/>
        <v>5978.9792356139396</v>
      </c>
      <c r="AU76" s="1">
        <f t="shared" si="87"/>
        <v>10993.946341103436</v>
      </c>
      <c r="AV76" s="1">
        <f t="shared" si="88"/>
        <v>2949.7365320714016</v>
      </c>
      <c r="AW76" s="1">
        <f t="shared" si="89"/>
        <v>1195.795847122788</v>
      </c>
      <c r="AX76" s="1">
        <f t="shared" si="161"/>
        <v>38804.652561370916</v>
      </c>
      <c r="AY76" s="1">
        <f t="shared" si="144"/>
        <v>4205.9378538517103</v>
      </c>
      <c r="AZ76" s="1">
        <f t="shared" si="145"/>
        <v>1224.7332166631397</v>
      </c>
      <c r="BA76" s="1">
        <f t="shared" si="162"/>
        <v>11974.366712417013</v>
      </c>
      <c r="BB76" s="1">
        <f t="shared" si="163"/>
        <v>23408.188637087951</v>
      </c>
      <c r="BC76" s="1">
        <f t="shared" si="164"/>
        <v>27769.902299622598</v>
      </c>
      <c r="BD76" s="1">
        <f t="shared" si="146"/>
        <v>40535.159449557745</v>
      </c>
      <c r="BE76" s="2">
        <f t="shared" ref="BE76:BE139" si="174">BE75</f>
        <v>0.25378067252024261</v>
      </c>
      <c r="BF76" s="2">
        <f t="shared" ref="BF76:BF139" si="175">BF75</f>
        <v>0.18498810604108842</v>
      </c>
      <c r="BG76" s="2">
        <f t="shared" ref="BG76:BG139" si="176">BG75</f>
        <v>8.4903457765883886E-2</v>
      </c>
      <c r="BH76" s="2">
        <f t="shared" si="147"/>
        <v>0.18053963147610594</v>
      </c>
      <c r="BI76" s="2">
        <f t="shared" si="165"/>
        <v>6.4404629744826622E-3</v>
      </c>
      <c r="BJ76" s="2">
        <f t="shared" si="148"/>
        <v>3.422059937666898E-3</v>
      </c>
      <c r="BK76" s="2">
        <f t="shared" si="149"/>
        <v>7.2085971406032293E-4</v>
      </c>
      <c r="BL76" s="2">
        <f t="shared" si="150"/>
        <v>354.03052176662902</v>
      </c>
      <c r="BM76" s="2">
        <f t="shared" si="151"/>
        <v>50.470876065370156</v>
      </c>
      <c r="BN76" s="2">
        <f t="shared" si="152"/>
        <v>4.3100052621572731</v>
      </c>
      <c r="BO76" s="2">
        <f t="shared" si="166"/>
        <v>284.01159989283286</v>
      </c>
      <c r="BP76" s="2">
        <f t="shared" si="167"/>
        <v>33.997851394881259</v>
      </c>
      <c r="BQ76" s="2">
        <f t="shared" si="168"/>
        <v>12.27677421408011</v>
      </c>
      <c r="BR76" s="17">
        <f t="shared" si="140"/>
        <v>0.64186194739671742</v>
      </c>
      <c r="BS76" s="12">
        <f>BS$3*temperature!$I186</f>
        <v>-7.9871478137392087</v>
      </c>
      <c r="BT76" s="12">
        <f>BT$3*temperature!$I186</f>
        <v>-7.3821904267458329</v>
      </c>
      <c r="BU76" s="12">
        <f>BU$3*temperature!$I186</f>
        <v>-6.4809275095102805</v>
      </c>
      <c r="BV76" s="12">
        <f t="shared" si="169"/>
        <v>-7.4513653133795517</v>
      </c>
      <c r="BW76" s="12">
        <f t="shared" si="153"/>
        <v>-6.6343355177503849</v>
      </c>
      <c r="BX76" s="12">
        <f t="shared" si="154"/>
        <v>-5.8243752976801888</v>
      </c>
      <c r="BY76" s="19">
        <f t="shared" si="170"/>
        <v>6.708057905702243E-2</v>
      </c>
      <c r="BZ76" s="19">
        <f t="shared" si="155"/>
        <v>0.10130528552690191</v>
      </c>
      <c r="CA76" s="19">
        <f t="shared" si="156"/>
        <v>0.10130528552690192</v>
      </c>
      <c r="CB76" s="12">
        <f t="shared" si="171"/>
        <v>0.26789125017982846</v>
      </c>
      <c r="CC76" s="12">
        <f t="shared" si="157"/>
        <v>0.37392745449772424</v>
      </c>
      <c r="CD76" s="12">
        <f t="shared" si="158"/>
        <v>0.32827610591504613</v>
      </c>
      <c r="CE76" s="12">
        <f t="shared" si="172"/>
        <v>-7.7192565635593802</v>
      </c>
      <c r="CF76" s="12">
        <f t="shared" si="159"/>
        <v>-7.0082629722481089</v>
      </c>
      <c r="CG76" s="12">
        <f t="shared" si="160"/>
        <v>-6.1526514035952351</v>
      </c>
      <c r="CH76" s="12">
        <f>CH$3*temperature!$I186+CH$4*temperature!$I186^2</f>
        <v>-7.7192565635593802</v>
      </c>
      <c r="CI76" s="12">
        <f>CI$3*temperature!$I186+CI$4*temperature!$I186^2</f>
        <v>-7.0082764481317232</v>
      </c>
      <c r="CJ76" s="12">
        <f>CJ$3*temperature!$I186+CJ$4*temperature!$I186^2</f>
        <v>-6.152658282092573</v>
      </c>
      <c r="CK76" s="17"/>
      <c r="CL76" s="17"/>
      <c r="CM76" s="17"/>
    </row>
    <row r="77" spans="1:91">
      <c r="A77" s="2">
        <f t="shared" si="90"/>
        <v>2031</v>
      </c>
      <c r="B77" s="5">
        <f t="shared" si="91"/>
        <v>1134.8460925920244</v>
      </c>
      <c r="C77" s="5">
        <f t="shared" si="92"/>
        <v>2813.0386949826416</v>
      </c>
      <c r="D77" s="5">
        <f t="shared" si="93"/>
        <v>3927.4647013893245</v>
      </c>
      <c r="E77" s="15">
        <f t="shared" si="94"/>
        <v>1.3990192270432716E-3</v>
      </c>
      <c r="F77" s="15">
        <f t="shared" si="95"/>
        <v>2.7561616891819615E-3</v>
      </c>
      <c r="G77" s="15">
        <f t="shared" si="96"/>
        <v>5.6266060459001389E-3</v>
      </c>
      <c r="H77" s="5">
        <f t="shared" si="97"/>
        <v>56121.131591244746</v>
      </c>
      <c r="I77" s="5">
        <f t="shared" si="98"/>
        <v>15165.29273941889</v>
      </c>
      <c r="J77" s="5">
        <f t="shared" si="99"/>
        <v>6154.1351774876775</v>
      </c>
      <c r="K77" s="5">
        <f t="shared" si="100"/>
        <v>49452.636756286753</v>
      </c>
      <c r="L77" s="5">
        <f t="shared" si="101"/>
        <v>5391.0715008889956</v>
      </c>
      <c r="M77" s="5">
        <f t="shared" si="102"/>
        <v>1566.9485648873376</v>
      </c>
      <c r="N77" s="15">
        <f t="shared" si="103"/>
        <v>1.9519742960216968E-2</v>
      </c>
      <c r="O77" s="15">
        <f t="shared" si="104"/>
        <v>2.5421047712716804E-2</v>
      </c>
      <c r="P77" s="15">
        <f t="shared" si="105"/>
        <v>2.353625659412395E-2</v>
      </c>
      <c r="Q77" s="5">
        <f t="shared" si="106"/>
        <v>6293.4447288694764</v>
      </c>
      <c r="R77" s="5">
        <f t="shared" si="107"/>
        <v>7026.7177807879279</v>
      </c>
      <c r="S77" s="5">
        <f t="shared" si="108"/>
        <v>3292.769103936886</v>
      </c>
      <c r="T77" s="5">
        <f t="shared" si="109"/>
        <v>112.14037476484694</v>
      </c>
      <c r="U77" s="5">
        <f t="shared" si="110"/>
        <v>463.34204697041548</v>
      </c>
      <c r="V77" s="5">
        <f t="shared" si="111"/>
        <v>535.04985005563424</v>
      </c>
      <c r="W77" s="15">
        <f t="shared" si="112"/>
        <v>-1.0734613539272964E-2</v>
      </c>
      <c r="X77" s="15">
        <f t="shared" si="113"/>
        <v>-1.217998157191269E-2</v>
      </c>
      <c r="Y77" s="15">
        <f t="shared" si="114"/>
        <v>-9.7425357312937999E-3</v>
      </c>
      <c r="Z77" s="5">
        <f t="shared" si="135"/>
        <v>9884.3263503348335</v>
      </c>
      <c r="AA77" s="5">
        <f t="shared" si="136"/>
        <v>16313.664415357151</v>
      </c>
      <c r="AB77" s="5">
        <f t="shared" si="137"/>
        <v>8516.2928781328264</v>
      </c>
      <c r="AC77" s="16">
        <f t="shared" si="118"/>
        <v>2.1257284061630632</v>
      </c>
      <c r="AD77" s="16">
        <f t="shared" si="119"/>
        <v>2.8934131863650729</v>
      </c>
      <c r="AE77" s="16">
        <f t="shared" si="120"/>
        <v>2.8807827447364742</v>
      </c>
      <c r="AF77" s="15">
        <f t="shared" si="121"/>
        <v>-4.0504037456468023E-3</v>
      </c>
      <c r="AG77" s="15">
        <f t="shared" si="122"/>
        <v>2.9673830763510267E-4</v>
      </c>
      <c r="AH77" s="15">
        <f t="shared" si="123"/>
        <v>9.7937136394747881E-3</v>
      </c>
      <c r="AI77" s="1">
        <f t="shared" si="81"/>
        <v>91693.962503693561</v>
      </c>
      <c r="AJ77" s="1">
        <f t="shared" si="82"/>
        <v>23229.056583916488</v>
      </c>
      <c r="AK77" s="1">
        <f t="shared" si="83"/>
        <v>9263.7729207311095</v>
      </c>
      <c r="AL77" s="14">
        <f t="shared" si="124"/>
        <v>22.42018904683998</v>
      </c>
      <c r="AM77" s="14">
        <f t="shared" si="125"/>
        <v>3.8147026699498738</v>
      </c>
      <c r="AN77" s="14">
        <f t="shared" si="126"/>
        <v>1.4074446670676504</v>
      </c>
      <c r="AO77" s="11">
        <f t="shared" si="127"/>
        <v>1.6697496310641987E-2</v>
      </c>
      <c r="AP77" s="11">
        <f t="shared" si="128"/>
        <v>2.1034441444644211E-2</v>
      </c>
      <c r="AQ77" s="11">
        <f t="shared" si="129"/>
        <v>1.9080892395922224E-2</v>
      </c>
      <c r="AR77" s="1">
        <f t="shared" si="138"/>
        <v>56121.131591244746</v>
      </c>
      <c r="AS77" s="1">
        <f t="shared" si="133"/>
        <v>15165.29273941889</v>
      </c>
      <c r="AT77" s="1">
        <f t="shared" si="134"/>
        <v>6154.1351774876775</v>
      </c>
      <c r="AU77" s="1">
        <f t="shared" si="87"/>
        <v>11224.22631824895</v>
      </c>
      <c r="AV77" s="1">
        <f t="shared" si="88"/>
        <v>3033.0585478837784</v>
      </c>
      <c r="AW77" s="1">
        <f t="shared" si="89"/>
        <v>1230.8270354975357</v>
      </c>
      <c r="AX77" s="1">
        <f t="shared" si="161"/>
        <v>39562.109405029405</v>
      </c>
      <c r="AY77" s="1">
        <f t="shared" si="144"/>
        <v>4312.8572007111961</v>
      </c>
      <c r="AZ77" s="1">
        <f t="shared" si="145"/>
        <v>1253.5588519098699</v>
      </c>
      <c r="BA77" s="1">
        <f t="shared" si="162"/>
        <v>12013.057558856646</v>
      </c>
      <c r="BB77" s="1">
        <f t="shared" si="163"/>
        <v>23543.321962380251</v>
      </c>
      <c r="BC77" s="1">
        <f t="shared" si="164"/>
        <v>28017.519369753045</v>
      </c>
      <c r="BD77" s="1">
        <f t="shared" si="146"/>
        <v>39617.151986187208</v>
      </c>
      <c r="BE77" s="2">
        <f t="shared" si="174"/>
        <v>0.25378067252024261</v>
      </c>
      <c r="BF77" s="2">
        <f t="shared" si="175"/>
        <v>0.18498810604108842</v>
      </c>
      <c r="BG77" s="2">
        <f t="shared" si="176"/>
        <v>8.4903457765883886E-2</v>
      </c>
      <c r="BH77" s="2">
        <f t="shared" si="147"/>
        <v>0.18002236912633138</v>
      </c>
      <c r="BI77" s="2">
        <f t="shared" si="165"/>
        <v>6.4404629744826622E-3</v>
      </c>
      <c r="BJ77" s="2">
        <f t="shared" si="148"/>
        <v>3.422059937666898E-3</v>
      </c>
      <c r="BK77" s="2">
        <f t="shared" si="149"/>
        <v>7.2085971406032293E-4</v>
      </c>
      <c r="BL77" s="2">
        <f t="shared" si="150"/>
        <v>361.44607009948106</v>
      </c>
      <c r="BM77" s="2">
        <f t="shared" si="151"/>
        <v>51.896540726556069</v>
      </c>
      <c r="BN77" s="2">
        <f t="shared" si="152"/>
        <v>4.4362681243323419</v>
      </c>
      <c r="BO77" s="2">
        <f t="shared" si="166"/>
        <v>288.18268464680267</v>
      </c>
      <c r="BP77" s="2">
        <f t="shared" si="167"/>
        <v>34.393238821105818</v>
      </c>
      <c r="BQ77" s="2">
        <f t="shared" si="168"/>
        <v>12.270770007663797</v>
      </c>
      <c r="BR77" s="17">
        <f t="shared" si="140"/>
        <v>0.62316693922011401</v>
      </c>
      <c r="BS77" s="12">
        <f>BS$3*temperature!$I187</f>
        <v>-8.1276260636927695</v>
      </c>
      <c r="BT77" s="12">
        <f>BT$3*temperature!$I187</f>
        <v>-7.5120286638934308</v>
      </c>
      <c r="BU77" s="12">
        <f>BU$3*temperature!$I187</f>
        <v>-6.5949143012716407</v>
      </c>
      <c r="BV77" s="12">
        <f t="shared" si="169"/>
        <v>-7.5728311001853568</v>
      </c>
      <c r="BW77" s="12">
        <f t="shared" si="153"/>
        <v>-6.7376358148055013</v>
      </c>
      <c r="BX77" s="12">
        <f t="shared" si="154"/>
        <v>-5.9150640632394644</v>
      </c>
      <c r="BY77" s="19">
        <f t="shared" si="170"/>
        <v>6.8260394752381451E-2</v>
      </c>
      <c r="BZ77" s="19">
        <f t="shared" si="155"/>
        <v>0.10308704662031563</v>
      </c>
      <c r="CA77" s="19">
        <f t="shared" si="156"/>
        <v>0.10308704662031563</v>
      </c>
      <c r="CB77" s="12">
        <f t="shared" si="171"/>
        <v>0.27739748175370627</v>
      </c>
      <c r="CC77" s="12">
        <f t="shared" si="157"/>
        <v>0.38719642454396475</v>
      </c>
      <c r="CD77" s="12">
        <f t="shared" si="158"/>
        <v>0.33992511901608796</v>
      </c>
      <c r="CE77" s="12">
        <f t="shared" si="172"/>
        <v>-7.8502285819390627</v>
      </c>
      <c r="CF77" s="12">
        <f t="shared" si="159"/>
        <v>-7.1248322393494661</v>
      </c>
      <c r="CG77" s="12">
        <f t="shared" si="160"/>
        <v>-6.2549891822555521</v>
      </c>
      <c r="CH77" s="12">
        <f>CH$3*temperature!$I187+CH$4*temperature!$I187^2</f>
        <v>-7.8502285819390636</v>
      </c>
      <c r="CI77" s="12">
        <f>CI$3*temperature!$I187+CI$4*temperature!$I187^2</f>
        <v>-7.1248459250600593</v>
      </c>
      <c r="CJ77" s="12">
        <f>CJ$3*temperature!$I187+CJ$4*temperature!$I187^2</f>
        <v>-6.2549961678549142</v>
      </c>
      <c r="CK77" s="17"/>
      <c r="CL77" s="17"/>
      <c r="CM77" s="17"/>
    </row>
    <row r="78" spans="1:91">
      <c r="A78" s="2">
        <f t="shared" si="90"/>
        <v>2032</v>
      </c>
      <c r="B78" s="5">
        <f t="shared" si="91"/>
        <v>1136.3543805201318</v>
      </c>
      <c r="C78" s="5">
        <f t="shared" si="92"/>
        <v>2820.4042249898744</v>
      </c>
      <c r="D78" s="5">
        <f t="shared" si="93"/>
        <v>3948.4580831915264</v>
      </c>
      <c r="E78" s="15">
        <f t="shared" si="94"/>
        <v>1.3290682656911079E-3</v>
      </c>
      <c r="F78" s="15">
        <f t="shared" si="95"/>
        <v>2.6183536047228633E-3</v>
      </c>
      <c r="G78" s="15">
        <f t="shared" si="96"/>
        <v>5.3452757436051315E-3</v>
      </c>
      <c r="H78" s="5">
        <f t="shared" si="97"/>
        <v>57281.202818610946</v>
      </c>
      <c r="I78" s="5">
        <f t="shared" si="98"/>
        <v>15587.595093511974</v>
      </c>
      <c r="J78" s="5">
        <f t="shared" si="99"/>
        <v>6331.1270128566975</v>
      </c>
      <c r="K78" s="5">
        <f t="shared" si="100"/>
        <v>50407.869059643352</v>
      </c>
      <c r="L78" s="5">
        <f t="shared" si="101"/>
        <v>5526.7237778896515</v>
      </c>
      <c r="M78" s="5">
        <f t="shared" si="102"/>
        <v>1603.442883136616</v>
      </c>
      <c r="N78" s="15">
        <f t="shared" si="103"/>
        <v>1.9316104580311633E-2</v>
      </c>
      <c r="O78" s="15">
        <f t="shared" si="104"/>
        <v>2.5162396191237058E-2</v>
      </c>
      <c r="P78" s="15">
        <f t="shared" si="105"/>
        <v>2.3290054994180576E-2</v>
      </c>
      <c r="Q78" s="5">
        <f t="shared" si="106"/>
        <v>6354.5813793638263</v>
      </c>
      <c r="R78" s="5">
        <f t="shared" si="107"/>
        <v>7134.4196625737222</v>
      </c>
      <c r="S78" s="5">
        <f t="shared" si="108"/>
        <v>3354.4660254383152</v>
      </c>
      <c r="T78" s="5">
        <f t="shared" si="109"/>
        <v>110.93659117959707</v>
      </c>
      <c r="U78" s="5">
        <f t="shared" si="110"/>
        <v>457.69854937682351</v>
      </c>
      <c r="V78" s="5">
        <f t="shared" si="111"/>
        <v>529.83710777344379</v>
      </c>
      <c r="W78" s="15">
        <f t="shared" si="112"/>
        <v>-1.0734613539272964E-2</v>
      </c>
      <c r="X78" s="15">
        <f t="shared" si="113"/>
        <v>-1.217998157191269E-2</v>
      </c>
      <c r="Y78" s="15">
        <f t="shared" si="114"/>
        <v>-9.7425357312937999E-3</v>
      </c>
      <c r="Z78" s="5">
        <f t="shared" si="135"/>
        <v>9942.6019230132952</v>
      </c>
      <c r="AA78" s="5">
        <f t="shared" si="136"/>
        <v>16575.085097364754</v>
      </c>
      <c r="AB78" s="5">
        <f t="shared" si="137"/>
        <v>8765.3923858386624</v>
      </c>
      <c r="AC78" s="16">
        <f t="shared" si="118"/>
        <v>2.1171183478645124</v>
      </c>
      <c r="AD78" s="16">
        <f t="shared" si="119"/>
        <v>2.8942717728972842</v>
      </c>
      <c r="AE78" s="16">
        <f t="shared" si="120"/>
        <v>2.9089963059959634</v>
      </c>
      <c r="AF78" s="15">
        <f t="shared" si="121"/>
        <v>-4.0504037456468023E-3</v>
      </c>
      <c r="AG78" s="15">
        <f t="shared" si="122"/>
        <v>2.9673830763510267E-4</v>
      </c>
      <c r="AH78" s="15">
        <f t="shared" si="123"/>
        <v>9.7937136394747881E-3</v>
      </c>
      <c r="AI78" s="1">
        <f t="shared" si="81"/>
        <v>93748.792571573169</v>
      </c>
      <c r="AJ78" s="1">
        <f t="shared" si="82"/>
        <v>23939.209473408617</v>
      </c>
      <c r="AK78" s="1">
        <f t="shared" si="83"/>
        <v>9568.2226641555353</v>
      </c>
      <c r="AL78" s="14">
        <f t="shared" si="124"/>
        <v>22.790806460494551</v>
      </c>
      <c r="AM78" s="14">
        <f t="shared" si="125"/>
        <v>3.8941404084902649</v>
      </c>
      <c r="AN78" s="14">
        <f t="shared" si="126"/>
        <v>1.4340314143107273</v>
      </c>
      <c r="AO78" s="11">
        <f t="shared" si="127"/>
        <v>1.6530521347535566E-2</v>
      </c>
      <c r="AP78" s="11">
        <f t="shared" si="128"/>
        <v>2.0824097030197768E-2</v>
      </c>
      <c r="AQ78" s="11">
        <f t="shared" si="129"/>
        <v>1.8890083471963002E-2</v>
      </c>
      <c r="AR78" s="1">
        <f t="shared" si="138"/>
        <v>57281.202818610946</v>
      </c>
      <c r="AS78" s="1">
        <f t="shared" si="133"/>
        <v>15587.595093511974</v>
      </c>
      <c r="AT78" s="1">
        <f t="shared" si="134"/>
        <v>6331.1270128566975</v>
      </c>
      <c r="AU78" s="1">
        <f t="shared" si="87"/>
        <v>11456.240563722189</v>
      </c>
      <c r="AV78" s="1">
        <f t="shared" si="88"/>
        <v>3117.519018702395</v>
      </c>
      <c r="AW78" s="1">
        <f t="shared" si="89"/>
        <v>1266.2254025713396</v>
      </c>
      <c r="AX78" s="1">
        <f t="shared" si="161"/>
        <v>40326.295247714683</v>
      </c>
      <c r="AY78" s="1">
        <f t="shared" si="144"/>
        <v>4421.3790223117212</v>
      </c>
      <c r="AZ78" s="1">
        <f t="shared" si="145"/>
        <v>1282.754306509293</v>
      </c>
      <c r="BA78" s="1">
        <f t="shared" si="162"/>
        <v>12050.764369798353</v>
      </c>
      <c r="BB78" s="1">
        <f t="shared" si="163"/>
        <v>23675.056669402275</v>
      </c>
      <c r="BC78" s="1">
        <f t="shared" si="164"/>
        <v>28258.186009890767</v>
      </c>
      <c r="BD78" s="1">
        <f t="shared" si="146"/>
        <v>38711.376535748044</v>
      </c>
      <c r="BE78" s="2">
        <f t="shared" si="174"/>
        <v>0.25378067252024261</v>
      </c>
      <c r="BF78" s="2">
        <f t="shared" si="175"/>
        <v>0.18498810604108842</v>
      </c>
      <c r="BG78" s="2">
        <f t="shared" si="176"/>
        <v>8.4903457765883886E-2</v>
      </c>
      <c r="BH78" s="2">
        <f t="shared" si="147"/>
        <v>0.17950944280025743</v>
      </c>
      <c r="BI78" s="2">
        <f t="shared" si="165"/>
        <v>6.4404629744826622E-3</v>
      </c>
      <c r="BJ78" s="2">
        <f t="shared" si="148"/>
        <v>3.422059937666898E-3</v>
      </c>
      <c r="BK78" s="2">
        <f t="shared" si="149"/>
        <v>7.2085971406032293E-4</v>
      </c>
      <c r="BL78" s="2">
        <f t="shared" si="150"/>
        <v>368.91746588709572</v>
      </c>
      <c r="BM78" s="2">
        <f t="shared" si="151"/>
        <v>53.341684694080435</v>
      </c>
      <c r="BN78" s="2">
        <f t="shared" si="152"/>
        <v>4.5638544081674652</v>
      </c>
      <c r="BO78" s="2">
        <f t="shared" si="166"/>
        <v>292.41565309837591</v>
      </c>
      <c r="BP78" s="2">
        <f t="shared" si="167"/>
        <v>34.793422503062608</v>
      </c>
      <c r="BQ78" s="2">
        <f t="shared" si="168"/>
        <v>12.264928968039451</v>
      </c>
      <c r="BR78" s="17">
        <f t="shared" si="140"/>
        <v>0.60501644584477088</v>
      </c>
      <c r="BS78" s="12">
        <f>BS$3*temperature!$I188</f>
        <v>-8.2691458779075742</v>
      </c>
      <c r="BT78" s="12">
        <f>BT$3*temperature!$I188</f>
        <v>-7.6428295758152407</v>
      </c>
      <c r="BU78" s="12">
        <f>BU$3*temperature!$I188</f>
        <v>-6.7097462385882141</v>
      </c>
      <c r="BV78" s="12">
        <f t="shared" si="169"/>
        <v>-7.6948623123698763</v>
      </c>
      <c r="BW78" s="12">
        <f t="shared" si="153"/>
        <v>-6.8412341833668551</v>
      </c>
      <c r="BX78" s="12">
        <f t="shared" si="154"/>
        <v>-6.0060145099140883</v>
      </c>
      <c r="BY78" s="19">
        <f t="shared" si="170"/>
        <v>6.9448958092757029E-2</v>
      </c>
      <c r="BZ78" s="19">
        <f t="shared" si="155"/>
        <v>0.1048820184326669</v>
      </c>
      <c r="CA78" s="19">
        <f t="shared" si="156"/>
        <v>0.1048820184326669</v>
      </c>
      <c r="CB78" s="12">
        <f t="shared" si="171"/>
        <v>0.28714178276884883</v>
      </c>
      <c r="CC78" s="12">
        <f t="shared" si="157"/>
        <v>0.40079769622419292</v>
      </c>
      <c r="CD78" s="12">
        <f t="shared" si="158"/>
        <v>0.35186586433706324</v>
      </c>
      <c r="CE78" s="12">
        <f t="shared" si="172"/>
        <v>-7.9820040951387252</v>
      </c>
      <c r="CF78" s="12">
        <f t="shared" si="159"/>
        <v>-7.2420318795910479</v>
      </c>
      <c r="CG78" s="12">
        <f t="shared" si="160"/>
        <v>-6.3578803742511516</v>
      </c>
      <c r="CH78" s="12">
        <f>CH$3*temperature!$I188+CH$4*temperature!$I188^2</f>
        <v>-7.9820040951387252</v>
      </c>
      <c r="CI78" s="12">
        <f>CI$3*temperature!$I188+CI$4*temperature!$I188^2</f>
        <v>-7.2420457757340708</v>
      </c>
      <c r="CJ78" s="12">
        <f>CJ$3*temperature!$I188+CJ$4*temperature!$I188^2</f>
        <v>-6.3578874672615768</v>
      </c>
      <c r="CK78" s="17"/>
      <c r="CL78" s="17"/>
      <c r="CM78" s="17"/>
    </row>
    <row r="79" spans="1:91">
      <c r="A79" s="2">
        <f t="shared" si="90"/>
        <v>2033</v>
      </c>
      <c r="B79" s="5">
        <f t="shared" si="91"/>
        <v>1137.7891584385738</v>
      </c>
      <c r="C79" s="5">
        <f t="shared" si="92"/>
        <v>2827.4197997806882</v>
      </c>
      <c r="D79" s="5">
        <f t="shared" si="93"/>
        <v>3968.5084005474155</v>
      </c>
      <c r="E79" s="15">
        <f t="shared" si="94"/>
        <v>1.2626148524065525E-3</v>
      </c>
      <c r="F79" s="15">
        <f t="shared" si="95"/>
        <v>2.4874359244867199E-3</v>
      </c>
      <c r="G79" s="15">
        <f t="shared" si="96"/>
        <v>5.0780119564248745E-3</v>
      </c>
      <c r="H79" s="5">
        <f t="shared" si="97"/>
        <v>58449.628364912402</v>
      </c>
      <c r="I79" s="5">
        <f t="shared" si="98"/>
        <v>16015.50752359298</v>
      </c>
      <c r="J79" s="5">
        <f t="shared" si="99"/>
        <v>6509.9045116061607</v>
      </c>
      <c r="K79" s="5">
        <f t="shared" si="100"/>
        <v>51371.229837630715</v>
      </c>
      <c r="L79" s="5">
        <f t="shared" si="101"/>
        <v>5664.3543080639238</v>
      </c>
      <c r="M79" s="5">
        <f t="shared" si="102"/>
        <v>1640.3907600921762</v>
      </c>
      <c r="N79" s="15">
        <f t="shared" si="103"/>
        <v>1.9111317259761673E-2</v>
      </c>
      <c r="O79" s="15">
        <f t="shared" si="104"/>
        <v>2.4902733645723485E-2</v>
      </c>
      <c r="P79" s="15">
        <f t="shared" si="105"/>
        <v>2.3042839470080567E-2</v>
      </c>
      <c r="Q79" s="5">
        <f t="shared" si="106"/>
        <v>6414.5971182851235</v>
      </c>
      <c r="R79" s="5">
        <f t="shared" si="107"/>
        <v>7240.9919520110689</v>
      </c>
      <c r="S79" s="5">
        <f t="shared" si="108"/>
        <v>3415.5851314455249</v>
      </c>
      <c r="T79" s="5">
        <f t="shared" si="109"/>
        <v>109.74572974591977</v>
      </c>
      <c r="U79" s="5">
        <f t="shared" si="110"/>
        <v>452.12378947992261</v>
      </c>
      <c r="V79" s="5">
        <f t="shared" si="111"/>
        <v>524.67515081919566</v>
      </c>
      <c r="W79" s="15">
        <f t="shared" si="112"/>
        <v>-1.0734613539272964E-2</v>
      </c>
      <c r="X79" s="15">
        <f t="shared" si="113"/>
        <v>-1.217998157191269E-2</v>
      </c>
      <c r="Y79" s="15">
        <f t="shared" si="114"/>
        <v>-9.7425357312937999E-3</v>
      </c>
      <c r="Z79" s="5">
        <f t="shared" si="135"/>
        <v>9998.524957063677</v>
      </c>
      <c r="AA79" s="5">
        <f t="shared" si="136"/>
        <v>16834.13324609277</v>
      </c>
      <c r="AB79" s="5">
        <f t="shared" si="137"/>
        <v>9017.0846023291761</v>
      </c>
      <c r="AC79" s="16">
        <f t="shared" si="118"/>
        <v>2.1085431637783443</v>
      </c>
      <c r="AD79" s="16">
        <f t="shared" si="119"/>
        <v>2.8951306142050099</v>
      </c>
      <c r="AE79" s="16">
        <f t="shared" si="120"/>
        <v>2.9374861827951779</v>
      </c>
      <c r="AF79" s="15">
        <f t="shared" si="121"/>
        <v>-4.0504037456468023E-3</v>
      </c>
      <c r="AG79" s="15">
        <f t="shared" si="122"/>
        <v>2.9673830763510267E-4</v>
      </c>
      <c r="AH79" s="15">
        <f t="shared" si="123"/>
        <v>9.7937136394747881E-3</v>
      </c>
      <c r="AI79" s="1">
        <f t="shared" si="81"/>
        <v>95830.153878138051</v>
      </c>
      <c r="AJ79" s="1">
        <f t="shared" si="82"/>
        <v>24662.807544770149</v>
      </c>
      <c r="AK79" s="1">
        <f t="shared" si="83"/>
        <v>9877.6258003113217</v>
      </c>
      <c r="AL79" s="14">
        <f t="shared" si="124"/>
        <v>23.163782934090079</v>
      </c>
      <c r="AM79" s="14">
        <f t="shared" si="125"/>
        <v>3.9744214466287238</v>
      </c>
      <c r="AN79" s="14">
        <f t="shared" si="126"/>
        <v>1.4608494976972968</v>
      </c>
      <c r="AO79" s="11">
        <f t="shared" si="127"/>
        <v>1.6365216134060209E-2</v>
      </c>
      <c r="AP79" s="11">
        <f t="shared" si="128"/>
        <v>2.0615856059895788E-2</v>
      </c>
      <c r="AQ79" s="11">
        <f t="shared" si="129"/>
        <v>1.8701182637243373E-2</v>
      </c>
      <c r="AR79" s="1">
        <f t="shared" si="138"/>
        <v>58449.628364912402</v>
      </c>
      <c r="AS79" s="1">
        <f t="shared" si="133"/>
        <v>16015.50752359298</v>
      </c>
      <c r="AT79" s="1">
        <f t="shared" si="134"/>
        <v>6509.9045116061607</v>
      </c>
      <c r="AU79" s="1">
        <f t="shared" si="87"/>
        <v>11689.925672982481</v>
      </c>
      <c r="AV79" s="1">
        <f t="shared" si="88"/>
        <v>3203.1015047185961</v>
      </c>
      <c r="AW79" s="1">
        <f t="shared" si="89"/>
        <v>1301.9809023212322</v>
      </c>
      <c r="AX79" s="1">
        <f t="shared" si="161"/>
        <v>41096.983870104574</v>
      </c>
      <c r="AY79" s="1">
        <f t="shared" si="144"/>
        <v>4531.4834464511396</v>
      </c>
      <c r="AZ79" s="1">
        <f t="shared" si="145"/>
        <v>1312.3126080737409</v>
      </c>
      <c r="BA79" s="1">
        <f t="shared" si="162"/>
        <v>12087.51931898928</v>
      </c>
      <c r="BB79" s="1">
        <f t="shared" si="163"/>
        <v>23803.494919704975</v>
      </c>
      <c r="BC79" s="1">
        <f t="shared" si="164"/>
        <v>28492.089444406112</v>
      </c>
      <c r="BD79" s="1">
        <f t="shared" si="146"/>
        <v>37818.287925053162</v>
      </c>
      <c r="BE79" s="2">
        <f t="shared" si="174"/>
        <v>0.25378067252024261</v>
      </c>
      <c r="BF79" s="2">
        <f t="shared" si="175"/>
        <v>0.18498810604108842</v>
      </c>
      <c r="BG79" s="2">
        <f t="shared" si="176"/>
        <v>8.4903457765883886E-2</v>
      </c>
      <c r="BH79" s="2">
        <f t="shared" si="147"/>
        <v>0.17900068378106743</v>
      </c>
      <c r="BI79" s="2">
        <f t="shared" si="165"/>
        <v>6.4404629744826622E-3</v>
      </c>
      <c r="BJ79" s="2">
        <f t="shared" si="148"/>
        <v>3.422059937666898E-3</v>
      </c>
      <c r="BK79" s="2">
        <f t="shared" si="149"/>
        <v>7.2085971406032293E-4</v>
      </c>
      <c r="BL79" s="2">
        <f t="shared" si="150"/>
        <v>376.44266735648989</v>
      </c>
      <c r="BM79" s="2">
        <f t="shared" si="151"/>
        <v>54.80602667789033</v>
      </c>
      <c r="BN79" s="2">
        <f t="shared" si="152"/>
        <v>4.6927279047964232</v>
      </c>
      <c r="BO79" s="2">
        <f t="shared" si="166"/>
        <v>296.71148611828687</v>
      </c>
      <c r="BP79" s="2">
        <f t="shared" si="167"/>
        <v>35.198466838367345</v>
      </c>
      <c r="BQ79" s="2">
        <f t="shared" si="168"/>
        <v>12.259248463041388</v>
      </c>
      <c r="BR79" s="17">
        <f t="shared" si="140"/>
        <v>0.58739460761628237</v>
      </c>
      <c r="BS79" s="12">
        <f>BS$3*temperature!$I189</f>
        <v>-8.4117380316080386</v>
      </c>
      <c r="BT79" s="12">
        <f>BT$3*temperature!$I189</f>
        <v>-7.7746216067785241</v>
      </c>
      <c r="BU79" s="12">
        <f>BU$3*temperature!$I189</f>
        <v>-6.8254482930773026</v>
      </c>
      <c r="BV79" s="12">
        <f t="shared" si="169"/>
        <v>-7.8174779490494171</v>
      </c>
      <c r="BW79" s="12">
        <f t="shared" si="153"/>
        <v>-6.9451426303969175</v>
      </c>
      <c r="BX79" s="12">
        <f t="shared" si="154"/>
        <v>-6.0972371787831809</v>
      </c>
      <c r="BY79" s="19">
        <f t="shared" si="170"/>
        <v>7.0646527545867865E-2</v>
      </c>
      <c r="BZ79" s="19">
        <f t="shared" si="155"/>
        <v>0.10669059130265598</v>
      </c>
      <c r="CA79" s="19">
        <f t="shared" si="156"/>
        <v>0.10669059130265598</v>
      </c>
      <c r="CB79" s="12">
        <f t="shared" si="171"/>
        <v>0.29713004127931081</v>
      </c>
      <c r="CC79" s="12">
        <f t="shared" si="157"/>
        <v>0.41473948819080303</v>
      </c>
      <c r="CD79" s="12">
        <f t="shared" si="158"/>
        <v>0.36410555714706067</v>
      </c>
      <c r="CE79" s="12">
        <f t="shared" si="172"/>
        <v>-8.1146079903287287</v>
      </c>
      <c r="CF79" s="12">
        <f t="shared" si="159"/>
        <v>-7.3598821185877208</v>
      </c>
      <c r="CG79" s="12">
        <f t="shared" si="160"/>
        <v>-6.4613427359302413</v>
      </c>
      <c r="CH79" s="12">
        <f>CH$3*temperature!$I189+CH$4*temperature!$I189^2</f>
        <v>-8.1146079903287287</v>
      </c>
      <c r="CI79" s="12">
        <f>CI$3*temperature!$I189+CI$4*temperature!$I189^2</f>
        <v>-7.3598962257930145</v>
      </c>
      <c r="CJ79" s="12">
        <f>CJ$3*temperature!$I189+CJ$4*temperature!$I189^2</f>
        <v>-6.4613499366732228</v>
      </c>
      <c r="CK79" s="17"/>
      <c r="CL79" s="17"/>
      <c r="CM79" s="17"/>
    </row>
    <row r="80" spans="1:91">
      <c r="A80" s="2">
        <f t="shared" si="90"/>
        <v>2034</v>
      </c>
      <c r="B80" s="5">
        <f t="shared" si="91"/>
        <v>1139.1539184544079</v>
      </c>
      <c r="C80" s="5">
        <f t="shared" si="92"/>
        <v>2834.1011740850886</v>
      </c>
      <c r="D80" s="5">
        <f t="shared" si="93"/>
        <v>3987.6529269992102</v>
      </c>
      <c r="E80" s="15">
        <f t="shared" si="94"/>
        <v>1.1994841097862248E-3</v>
      </c>
      <c r="F80" s="15">
        <f t="shared" si="95"/>
        <v>2.3630641282623836E-3</v>
      </c>
      <c r="G80" s="15">
        <f t="shared" si="96"/>
        <v>4.8241113586036301E-3</v>
      </c>
      <c r="H80" s="5">
        <f t="shared" si="97"/>
        <v>59626.095381259853</v>
      </c>
      <c r="I80" s="5">
        <f t="shared" si="98"/>
        <v>16448.947823711849</v>
      </c>
      <c r="J80" s="5">
        <f t="shared" si="99"/>
        <v>6690.4187155247937</v>
      </c>
      <c r="K80" s="5">
        <f t="shared" si="100"/>
        <v>52342.439783870395</v>
      </c>
      <c r="L80" s="5">
        <f t="shared" si="101"/>
        <v>5803.9381141789827</v>
      </c>
      <c r="M80" s="5">
        <f t="shared" si="102"/>
        <v>1677.7836080532388</v>
      </c>
      <c r="N80" s="15">
        <f t="shared" si="103"/>
        <v>1.8905717252816201E-2</v>
      </c>
      <c r="O80" s="15">
        <f t="shared" si="104"/>
        <v>2.4642492069456789E-2</v>
      </c>
      <c r="P80" s="15">
        <f t="shared" si="105"/>
        <v>2.2795085701995399E-2</v>
      </c>
      <c r="Q80" s="5">
        <f t="shared" si="106"/>
        <v>6473.465158535796</v>
      </c>
      <c r="R80" s="5">
        <f t="shared" si="107"/>
        <v>7346.3785796747752</v>
      </c>
      <c r="S80" s="5">
        <f t="shared" si="108"/>
        <v>3476.097260033509</v>
      </c>
      <c r="T80" s="5">
        <f t="shared" si="109"/>
        <v>108.56765174951184</v>
      </c>
      <c r="U80" s="5">
        <f t="shared" si="110"/>
        <v>446.61693005583379</v>
      </c>
      <c r="V80" s="5">
        <f t="shared" si="111"/>
        <v>519.56348441501768</v>
      </c>
      <c r="W80" s="15">
        <f t="shared" si="112"/>
        <v>-1.0734613539272964E-2</v>
      </c>
      <c r="X80" s="15">
        <f t="shared" si="113"/>
        <v>-1.217998157191269E-2</v>
      </c>
      <c r="Y80" s="15">
        <f t="shared" si="114"/>
        <v>-9.7425357312937999E-3</v>
      </c>
      <c r="Z80" s="5">
        <f t="shared" si="135"/>
        <v>10052.075314718119</v>
      </c>
      <c r="AA80" s="5">
        <f t="shared" si="136"/>
        <v>17090.667535862751</v>
      </c>
      <c r="AB80" s="5">
        <f t="shared" si="137"/>
        <v>9271.2976451613467</v>
      </c>
      <c r="AC80" s="16">
        <f t="shared" si="118"/>
        <v>2.1000027126499186</v>
      </c>
      <c r="AD80" s="16">
        <f t="shared" si="119"/>
        <v>2.8959897103638519</v>
      </c>
      <c r="AE80" s="16">
        <f t="shared" si="120"/>
        <v>2.966255081289388</v>
      </c>
      <c r="AF80" s="15">
        <f t="shared" si="121"/>
        <v>-4.0504037456468023E-3</v>
      </c>
      <c r="AG80" s="15">
        <f t="shared" si="122"/>
        <v>2.9673830763510267E-4</v>
      </c>
      <c r="AH80" s="15">
        <f t="shared" si="123"/>
        <v>9.7937136394747881E-3</v>
      </c>
      <c r="AI80" s="1">
        <f t="shared" si="81"/>
        <v>97937.064163306728</v>
      </c>
      <c r="AJ80" s="1">
        <f t="shared" si="82"/>
        <v>25399.628295011731</v>
      </c>
      <c r="AK80" s="1">
        <f t="shared" si="83"/>
        <v>10191.844122601422</v>
      </c>
      <c r="AL80" s="14">
        <f t="shared" si="124"/>
        <v>23.539072445146928</v>
      </c>
      <c r="AM80" s="14">
        <f t="shared" si="125"/>
        <v>4.0555381860891337</v>
      </c>
      <c r="AN80" s="14">
        <f t="shared" si="126"/>
        <v>1.4878959148266395</v>
      </c>
      <c r="AO80" s="11">
        <f t="shared" si="127"/>
        <v>1.6201563972719608E-2</v>
      </c>
      <c r="AP80" s="11">
        <f t="shared" si="128"/>
        <v>2.0409697499296831E-2</v>
      </c>
      <c r="AQ80" s="11">
        <f t="shared" si="129"/>
        <v>1.851417081087094E-2</v>
      </c>
      <c r="AR80" s="1">
        <f t="shared" si="138"/>
        <v>59626.095381259853</v>
      </c>
      <c r="AS80" s="1">
        <f t="shared" si="133"/>
        <v>16448.947823711849</v>
      </c>
      <c r="AT80" s="1">
        <f t="shared" si="134"/>
        <v>6690.4187155247937</v>
      </c>
      <c r="AU80" s="1">
        <f t="shared" si="87"/>
        <v>11925.219076251971</v>
      </c>
      <c r="AV80" s="1">
        <f t="shared" si="88"/>
        <v>3289.7895647423702</v>
      </c>
      <c r="AW80" s="1">
        <f t="shared" si="89"/>
        <v>1338.0837431049588</v>
      </c>
      <c r="AX80" s="1">
        <f t="shared" si="161"/>
        <v>41873.951827096324</v>
      </c>
      <c r="AY80" s="1">
        <f t="shared" si="144"/>
        <v>4643.1504913431863</v>
      </c>
      <c r="AZ80" s="1">
        <f t="shared" si="145"/>
        <v>1342.2268864425912</v>
      </c>
      <c r="BA80" s="1">
        <f t="shared" si="162"/>
        <v>12123.35357659651</v>
      </c>
      <c r="BB80" s="1">
        <f t="shared" si="163"/>
        <v>23928.736793463981</v>
      </c>
      <c r="BC80" s="1">
        <f t="shared" si="164"/>
        <v>28719.416802769916</v>
      </c>
      <c r="BD80" s="1">
        <f t="shared" si="146"/>
        <v>36938.285476213525</v>
      </c>
      <c r="BE80" s="2">
        <f t="shared" si="174"/>
        <v>0.25378067252024261</v>
      </c>
      <c r="BF80" s="2">
        <f t="shared" si="175"/>
        <v>0.18498810604108842</v>
      </c>
      <c r="BG80" s="2">
        <f t="shared" si="176"/>
        <v>8.4903457765883886E-2</v>
      </c>
      <c r="BH80" s="2">
        <f t="shared" si="147"/>
        <v>0.17849592606569853</v>
      </c>
      <c r="BI80" s="2">
        <f t="shared" si="165"/>
        <v>6.4404629744826622E-3</v>
      </c>
      <c r="BJ80" s="2">
        <f t="shared" si="148"/>
        <v>3.422059937666898E-3</v>
      </c>
      <c r="BK80" s="2">
        <f t="shared" si="149"/>
        <v>7.2085971406032293E-4</v>
      </c>
      <c r="BL80" s="2">
        <f t="shared" si="150"/>
        <v>384.01965961597574</v>
      </c>
      <c r="BM80" s="2">
        <f t="shared" si="151"/>
        <v>56.289285364297427</v>
      </c>
      <c r="BN80" s="2">
        <f t="shared" si="152"/>
        <v>4.8228533222170356</v>
      </c>
      <c r="BO80" s="2">
        <f t="shared" si="166"/>
        <v>301.07117409787514</v>
      </c>
      <c r="BP80" s="2">
        <f t="shared" si="167"/>
        <v>35.608435982878447</v>
      </c>
      <c r="BQ80" s="2">
        <f t="shared" si="168"/>
        <v>12.253725521283336</v>
      </c>
      <c r="BR80" s="17">
        <f t="shared" si="140"/>
        <v>0.57028602681192464</v>
      </c>
      <c r="BS80" s="12">
        <f>BS$3*temperature!$I190</f>
        <v>-8.5554293608161451</v>
      </c>
      <c r="BT80" s="12">
        <f>BT$3*temperature!$I190</f>
        <v>-7.907429560208632</v>
      </c>
      <c r="BU80" s="12">
        <f>BU$3*temperature!$I190</f>
        <v>-6.9420422400105259</v>
      </c>
      <c r="BV80" s="12">
        <f t="shared" si="169"/>
        <v>-7.9406932845309344</v>
      </c>
      <c r="BW80" s="12">
        <f t="shared" si="153"/>
        <v>-7.0493698212699991</v>
      </c>
      <c r="BX80" s="12">
        <f t="shared" si="154"/>
        <v>-6.1887396772992078</v>
      </c>
      <c r="BY80" s="19">
        <f t="shared" si="170"/>
        <v>7.1853328495785504E-2</v>
      </c>
      <c r="BZ80" s="19">
        <f t="shared" si="155"/>
        <v>0.10851310560596303</v>
      </c>
      <c r="CA80" s="19">
        <f t="shared" si="156"/>
        <v>0.10851310560596304</v>
      </c>
      <c r="CB80" s="12">
        <f t="shared" si="171"/>
        <v>0.30736803814260538</v>
      </c>
      <c r="CC80" s="12">
        <f t="shared" si="157"/>
        <v>0.42902986946931659</v>
      </c>
      <c r="CD80" s="12">
        <f t="shared" si="158"/>
        <v>0.37665128135565923</v>
      </c>
      <c r="CE80" s="12">
        <f t="shared" si="172"/>
        <v>-8.2480613226735393</v>
      </c>
      <c r="CF80" s="12">
        <f t="shared" si="159"/>
        <v>-7.478399690739316</v>
      </c>
      <c r="CG80" s="12">
        <f t="shared" si="160"/>
        <v>-6.5653909586548673</v>
      </c>
      <c r="CH80" s="12">
        <f>CH$3*temperature!$I190+CH$4*temperature!$I190^2</f>
        <v>-8.2480613226735393</v>
      </c>
      <c r="CI80" s="12">
        <f>CI$3*temperature!$I190+CI$4*temperature!$I190^2</f>
        <v>-7.4784140096543217</v>
      </c>
      <c r="CJ80" s="12">
        <f>CJ$3*temperature!$I190+CJ$4*temperature!$I190^2</f>
        <v>-6.5653982674608748</v>
      </c>
      <c r="CK80" s="17"/>
      <c r="CL80" s="17"/>
      <c r="CM80" s="17"/>
    </row>
    <row r="81" spans="1:91">
      <c r="A81" s="2">
        <f t="shared" si="90"/>
        <v>2035</v>
      </c>
      <c r="B81" s="5">
        <f t="shared" si="91"/>
        <v>1140.4519956270053</v>
      </c>
      <c r="C81" s="5">
        <f t="shared" si="92"/>
        <v>2840.4634787644177</v>
      </c>
      <c r="D81" s="5">
        <f t="shared" si="93"/>
        <v>4005.9279646895507</v>
      </c>
      <c r="E81" s="15">
        <f t="shared" si="94"/>
        <v>1.1395099042969135E-3</v>
      </c>
      <c r="F81" s="15">
        <f t="shared" si="95"/>
        <v>2.2449109218492642E-3</v>
      </c>
      <c r="G81" s="15">
        <f t="shared" si="96"/>
        <v>4.5829057906734486E-3</v>
      </c>
      <c r="H81" s="5">
        <f t="shared" si="97"/>
        <v>60810.295055801544</v>
      </c>
      <c r="I81" s="5">
        <f t="shared" si="98"/>
        <v>16887.833739577054</v>
      </c>
      <c r="J81" s="5">
        <f t="shared" si="99"/>
        <v>6872.6218876104231</v>
      </c>
      <c r="K81" s="5">
        <f t="shared" si="100"/>
        <v>53321.222891428108</v>
      </c>
      <c r="L81" s="5">
        <f t="shared" si="101"/>
        <v>5945.4500527227856</v>
      </c>
      <c r="M81" s="5">
        <f t="shared" si="102"/>
        <v>1715.6129486574614</v>
      </c>
      <c r="N81" s="15">
        <f t="shared" si="103"/>
        <v>1.8699608035071646E-2</v>
      </c>
      <c r="O81" s="15">
        <f t="shared" si="104"/>
        <v>2.4382055039162243E-2</v>
      </c>
      <c r="P81" s="15">
        <f t="shared" si="105"/>
        <v>2.2547210750328395E-2</v>
      </c>
      <c r="Q81" s="5">
        <f t="shared" si="106"/>
        <v>6531.1606857267097</v>
      </c>
      <c r="R81" s="5">
        <f t="shared" si="107"/>
        <v>7450.5262588915321</v>
      </c>
      <c r="S81" s="5">
        <f t="shared" si="108"/>
        <v>3535.9750852249149</v>
      </c>
      <c r="T81" s="5">
        <f t="shared" si="109"/>
        <v>107.40221996511445</v>
      </c>
      <c r="U81" s="5">
        <f t="shared" si="110"/>
        <v>441.17714407804954</v>
      </c>
      <c r="V81" s="5">
        <f t="shared" si="111"/>
        <v>514.50161860342882</v>
      </c>
      <c r="W81" s="15">
        <f t="shared" si="112"/>
        <v>-1.0734613539272964E-2</v>
      </c>
      <c r="X81" s="15">
        <f t="shared" si="113"/>
        <v>-1.217998157191269E-2</v>
      </c>
      <c r="Y81" s="15">
        <f t="shared" si="114"/>
        <v>-9.7425357312937999E-3</v>
      </c>
      <c r="Z81" s="5">
        <f t="shared" si="135"/>
        <v>10103.236606766422</v>
      </c>
      <c r="AA81" s="5">
        <f t="shared" si="136"/>
        <v>17344.553282771441</v>
      </c>
      <c r="AB81" s="5">
        <f t="shared" si="137"/>
        <v>9527.9614559250167</v>
      </c>
      <c r="AC81" s="16">
        <f t="shared" si="118"/>
        <v>2.0914968537967327</v>
      </c>
      <c r="AD81" s="16">
        <f t="shared" si="119"/>
        <v>2.896849061449434</v>
      </c>
      <c r="AE81" s="16">
        <f t="shared" si="120"/>
        <v>2.9953057341371734</v>
      </c>
      <c r="AF81" s="15">
        <f t="shared" si="121"/>
        <v>-4.0504037456468023E-3</v>
      </c>
      <c r="AG81" s="15">
        <f t="shared" si="122"/>
        <v>2.9673830763510267E-4</v>
      </c>
      <c r="AH81" s="15">
        <f t="shared" si="123"/>
        <v>9.7937136394747881E-3</v>
      </c>
      <c r="AI81" s="1">
        <f t="shared" si="81"/>
        <v>100068.57682322804</v>
      </c>
      <c r="AJ81" s="1">
        <f t="shared" si="82"/>
        <v>26149.455030252931</v>
      </c>
      <c r="AK81" s="1">
        <f t="shared" si="83"/>
        <v>10510.743453446239</v>
      </c>
      <c r="AL81" s="14">
        <f t="shared" si="124"/>
        <v>23.916628535344675</v>
      </c>
      <c r="AM81" s="14">
        <f t="shared" si="125"/>
        <v>4.1374827705883108</v>
      </c>
      <c r="AN81" s="14">
        <f t="shared" si="126"/>
        <v>1.515167602351378</v>
      </c>
      <c r="AO81" s="11">
        <f t="shared" si="127"/>
        <v>1.6039548332992412E-2</v>
      </c>
      <c r="AP81" s="11">
        <f t="shared" si="128"/>
        <v>2.0205600524303861E-2</v>
      </c>
      <c r="AQ81" s="11">
        <f t="shared" si="129"/>
        <v>1.8329029102762229E-2</v>
      </c>
      <c r="AR81" s="1">
        <f t="shared" si="138"/>
        <v>60810.295055801544</v>
      </c>
      <c r="AS81" s="1">
        <f t="shared" si="133"/>
        <v>16887.833739577054</v>
      </c>
      <c r="AT81" s="1">
        <f t="shared" si="134"/>
        <v>6872.6218876104231</v>
      </c>
      <c r="AU81" s="1">
        <f t="shared" si="87"/>
        <v>12162.059011160309</v>
      </c>
      <c r="AV81" s="1">
        <f t="shared" si="88"/>
        <v>3377.5667479154108</v>
      </c>
      <c r="AW81" s="1">
        <f t="shared" si="89"/>
        <v>1374.5243775220847</v>
      </c>
      <c r="AX81" s="1">
        <f t="shared" si="161"/>
        <v>42656.978313142492</v>
      </c>
      <c r="AY81" s="1">
        <f t="shared" si="144"/>
        <v>4756.3600421782285</v>
      </c>
      <c r="AZ81" s="1">
        <f t="shared" si="145"/>
        <v>1372.4903589259691</v>
      </c>
      <c r="BA81" s="1">
        <f t="shared" si="162"/>
        <v>12158.297320779333</v>
      </c>
      <c r="BB81" s="1">
        <f t="shared" si="163"/>
        <v>24050.880184781316</v>
      </c>
      <c r="BC81" s="1">
        <f t="shared" si="164"/>
        <v>28940.354477870722</v>
      </c>
      <c r="BD81" s="1">
        <f t="shared" si="146"/>
        <v>36071.716255813095</v>
      </c>
      <c r="BE81" s="2">
        <f t="shared" si="174"/>
        <v>0.25378067252024261</v>
      </c>
      <c r="BF81" s="2">
        <f t="shared" si="175"/>
        <v>0.18498810604108842</v>
      </c>
      <c r="BG81" s="2">
        <f t="shared" si="176"/>
        <v>8.4903457765883886E-2</v>
      </c>
      <c r="BH81" s="2">
        <f t="shared" si="147"/>
        <v>0.17799500689471812</v>
      </c>
      <c r="BI81" s="2">
        <f t="shared" si="165"/>
        <v>6.4404629744826622E-3</v>
      </c>
      <c r="BJ81" s="2">
        <f t="shared" si="148"/>
        <v>3.422059937666898E-3</v>
      </c>
      <c r="BK81" s="2">
        <f t="shared" si="149"/>
        <v>7.2085971406032293E-4</v>
      </c>
      <c r="BL81" s="2">
        <f t="shared" si="150"/>
        <v>391.64645377425592</v>
      </c>
      <c r="BM81" s="2">
        <f t="shared" si="151"/>
        <v>57.791179274185993</v>
      </c>
      <c r="BN81" s="2">
        <f t="shared" si="152"/>
        <v>4.9541962487475661</v>
      </c>
      <c r="BO81" s="2">
        <f t="shared" si="166"/>
        <v>305.4957173838755</v>
      </c>
      <c r="BP81" s="2">
        <f t="shared" si="167"/>
        <v>36.023393946090351</v>
      </c>
      <c r="BQ81" s="2">
        <f t="shared" si="168"/>
        <v>12.248356899318946</v>
      </c>
      <c r="BR81" s="17">
        <f t="shared" si="140"/>
        <v>0.55367575418633463</v>
      </c>
      <c r="BS81" s="12">
        <f>BS$3*temperature!$I191</f>
        <v>-8.7002428697568082</v>
      </c>
      <c r="BT81" s="12">
        <f>BT$3*temperature!$I191</f>
        <v>-8.041274697959345</v>
      </c>
      <c r="BU81" s="12">
        <f>BU$3*temperature!$I191</f>
        <v>-7.0595467454646297</v>
      </c>
      <c r="BV81" s="12">
        <f t="shared" si="169"/>
        <v>-8.0645200023105925</v>
      </c>
      <c r="BW81" s="12">
        <f t="shared" si="153"/>
        <v>-7.1539212161618382</v>
      </c>
      <c r="BX81" s="12">
        <f t="shared" si="154"/>
        <v>-6.2805267990262861</v>
      </c>
      <c r="BY81" s="19">
        <f t="shared" si="170"/>
        <v>7.3069554144985199E-2</v>
      </c>
      <c r="BZ81" s="19">
        <f t="shared" si="155"/>
        <v>0.1103498531175279</v>
      </c>
      <c r="CA81" s="19">
        <f t="shared" si="156"/>
        <v>0.11034985311752792</v>
      </c>
      <c r="CB81" s="12">
        <f t="shared" si="171"/>
        <v>0.31786143372310827</v>
      </c>
      <c r="CC81" s="12">
        <f t="shared" si="157"/>
        <v>0.44367674089875364</v>
      </c>
      <c r="CD81" s="12">
        <f t="shared" si="158"/>
        <v>0.38950997321917208</v>
      </c>
      <c r="CE81" s="12">
        <f t="shared" si="172"/>
        <v>-8.3823814360337003</v>
      </c>
      <c r="CF81" s="12">
        <f t="shared" si="159"/>
        <v>-7.597597957060592</v>
      </c>
      <c r="CG81" s="12">
        <f t="shared" si="160"/>
        <v>-6.6700367722454583</v>
      </c>
      <c r="CH81" s="12">
        <f>CH$3*temperature!$I191+CH$4*temperature!$I191^2</f>
        <v>-8.3823814360337003</v>
      </c>
      <c r="CI81" s="12">
        <f>CI$3*temperature!$I191+CI$4*temperature!$I191^2</f>
        <v>-7.5976124883438425</v>
      </c>
      <c r="CJ81" s="12">
        <f>CJ$3*temperature!$I191+CJ$4*temperature!$I191^2</f>
        <v>-6.6700441894506302</v>
      </c>
      <c r="CK81" s="17"/>
      <c r="CL81" s="17"/>
      <c r="CM81" s="17"/>
    </row>
    <row r="82" spans="1:91">
      <c r="A82" s="2">
        <f t="shared" si="90"/>
        <v>2036</v>
      </c>
      <c r="B82" s="5">
        <f t="shared" si="91"/>
        <v>1141.6865741541778</v>
      </c>
      <c r="C82" s="5">
        <f t="shared" si="92"/>
        <v>2846.5212368766802</v>
      </c>
      <c r="D82" s="5">
        <f t="shared" si="93"/>
        <v>4023.368815632627</v>
      </c>
      <c r="E82" s="15">
        <f t="shared" si="94"/>
        <v>1.0825344090820677E-3</v>
      </c>
      <c r="F82" s="15">
        <f t="shared" si="95"/>
        <v>2.1326653757568008E-3</v>
      </c>
      <c r="G82" s="15">
        <f t="shared" si="96"/>
        <v>4.3537605011397763E-3</v>
      </c>
      <c r="H82" s="5">
        <f t="shared" si="97"/>
        <v>62001.922472078113</v>
      </c>
      <c r="I82" s="5">
        <f t="shared" si="98"/>
        <v>17332.082926291405</v>
      </c>
      <c r="J82" s="5">
        <f t="shared" si="99"/>
        <v>7056.4674596961704</v>
      </c>
      <c r="K82" s="5">
        <f t="shared" si="100"/>
        <v>54307.306292020148</v>
      </c>
      <c r="L82" s="5">
        <f t="shared" si="101"/>
        <v>6088.8647875709785</v>
      </c>
      <c r="M82" s="5">
        <f t="shared" si="102"/>
        <v>1753.8703964395629</v>
      </c>
      <c r="N82" s="15">
        <f t="shared" si="103"/>
        <v>1.8493263040870067E-2</v>
      </c>
      <c r="O82" s="15">
        <f t="shared" si="104"/>
        <v>2.4121762621235776E-2</v>
      </c>
      <c r="P82" s="15">
        <f t="shared" si="105"/>
        <v>2.2299579757800059E-2</v>
      </c>
      <c r="Q82" s="5">
        <f t="shared" si="106"/>
        <v>6587.6607770227511</v>
      </c>
      <c r="R82" s="5">
        <f t="shared" si="107"/>
        <v>7553.3843877073987</v>
      </c>
      <c r="S82" s="5">
        <f t="shared" si="108"/>
        <v>3595.1930308268793</v>
      </c>
      <c r="T82" s="5">
        <f t="shared" si="109"/>
        <v>106.24929864052896</v>
      </c>
      <c r="U82" s="5">
        <f t="shared" si="110"/>
        <v>435.80361459322984</v>
      </c>
      <c r="V82" s="5">
        <f t="shared" si="111"/>
        <v>509.48906820037644</v>
      </c>
      <c r="W82" s="15">
        <f t="shared" si="112"/>
        <v>-1.0734613539272964E-2</v>
      </c>
      <c r="X82" s="15">
        <f t="shared" si="113"/>
        <v>-1.217998157191269E-2</v>
      </c>
      <c r="Y82" s="15">
        <f t="shared" si="114"/>
        <v>-9.7425357312937999E-3</v>
      </c>
      <c r="Z82" s="5">
        <f t="shared" si="135"/>
        <v>10151.995991909052</v>
      </c>
      <c r="AA82" s="5">
        <f t="shared" si="136"/>
        <v>17595.662216340548</v>
      </c>
      <c r="AB82" s="5">
        <f t="shared" si="137"/>
        <v>9787.0077276490429</v>
      </c>
      <c r="AC82" s="16">
        <f t="shared" si="118"/>
        <v>2.083025447106106</v>
      </c>
      <c r="AD82" s="16">
        <f t="shared" si="119"/>
        <v>2.8977086675374029</v>
      </c>
      <c r="AE82" s="16">
        <f t="shared" si="120"/>
        <v>3.0246409007599895</v>
      </c>
      <c r="AF82" s="15">
        <f t="shared" si="121"/>
        <v>-4.0504037456468023E-3</v>
      </c>
      <c r="AG82" s="15">
        <f t="shared" si="122"/>
        <v>2.9673830763510267E-4</v>
      </c>
      <c r="AH82" s="15">
        <f t="shared" si="123"/>
        <v>9.7937136394747881E-3</v>
      </c>
      <c r="AI82" s="1">
        <f t="shared" si="81"/>
        <v>102223.77815206554</v>
      </c>
      <c r="AJ82" s="1">
        <f t="shared" si="82"/>
        <v>26912.076275143048</v>
      </c>
      <c r="AK82" s="1">
        <f t="shared" si="83"/>
        <v>10834.1934856237</v>
      </c>
      <c r="AL82" s="14">
        <f t="shared" si="124"/>
        <v>24.296404335506011</v>
      </c>
      <c r="AM82" s="14">
        <f t="shared" si="125"/>
        <v>4.2202470913866206</v>
      </c>
      <c r="AN82" s="14">
        <f t="shared" si="126"/>
        <v>1.5426614379196482</v>
      </c>
      <c r="AO82" s="11">
        <f t="shared" si="127"/>
        <v>1.5879152849662487E-2</v>
      </c>
      <c r="AP82" s="11">
        <f t="shared" si="128"/>
        <v>2.0003544519060824E-2</v>
      </c>
      <c r="AQ82" s="11">
        <f t="shared" si="129"/>
        <v>1.8145738811734608E-2</v>
      </c>
      <c r="AR82" s="1">
        <f t="shared" si="138"/>
        <v>62001.922472078113</v>
      </c>
      <c r="AS82" s="1">
        <f t="shared" si="133"/>
        <v>17332.082926291405</v>
      </c>
      <c r="AT82" s="1">
        <f t="shared" si="134"/>
        <v>7056.4674596961704</v>
      </c>
      <c r="AU82" s="1">
        <f t="shared" si="87"/>
        <v>12400.384494415623</v>
      </c>
      <c r="AV82" s="1">
        <f t="shared" si="88"/>
        <v>3466.416585258281</v>
      </c>
      <c r="AW82" s="1">
        <f t="shared" si="89"/>
        <v>1411.2934919392342</v>
      </c>
      <c r="AX82" s="1">
        <f t="shared" si="161"/>
        <v>43445.845033616126</v>
      </c>
      <c r="AY82" s="1">
        <f t="shared" si="144"/>
        <v>4871.0918300567819</v>
      </c>
      <c r="AZ82" s="1">
        <f t="shared" si="145"/>
        <v>1403.0963171516505</v>
      </c>
      <c r="BA82" s="1">
        <f t="shared" si="162"/>
        <v>12192.379751310584</v>
      </c>
      <c r="BB82" s="1">
        <f t="shared" si="163"/>
        <v>24170.020717219046</v>
      </c>
      <c r="BC82" s="1">
        <f t="shared" si="164"/>
        <v>29155.087558314553</v>
      </c>
      <c r="BD82" s="1">
        <f t="shared" si="146"/>
        <v>35218.878248210778</v>
      </c>
      <c r="BE82" s="2">
        <f t="shared" si="174"/>
        <v>0.25378067252024261</v>
      </c>
      <c r="BF82" s="2">
        <f t="shared" si="175"/>
        <v>0.18498810604108842</v>
      </c>
      <c r="BG82" s="2">
        <f t="shared" si="176"/>
        <v>8.4903457765883886E-2</v>
      </c>
      <c r="BH82" s="2">
        <f t="shared" si="147"/>
        <v>0.177497767179432</v>
      </c>
      <c r="BI82" s="2">
        <f t="shared" si="165"/>
        <v>6.4404629744826622E-3</v>
      </c>
      <c r="BJ82" s="2">
        <f t="shared" si="148"/>
        <v>3.422059937666898E-3</v>
      </c>
      <c r="BK82" s="2">
        <f t="shared" si="149"/>
        <v>7.2085971406032293E-4</v>
      </c>
      <c r="BL82" s="2">
        <f t="shared" si="150"/>
        <v>399.32108602816362</v>
      </c>
      <c r="BM82" s="2">
        <f t="shared" si="151"/>
        <v>59.311426618382271</v>
      </c>
      <c r="BN82" s="2">
        <f t="shared" si="152"/>
        <v>5.0867231152725552</v>
      </c>
      <c r="BO82" s="2">
        <f t="shared" si="166"/>
        <v>309.9861267686145</v>
      </c>
      <c r="BP82" s="2">
        <f t="shared" si="167"/>
        <v>36.443404685323031</v>
      </c>
      <c r="BQ82" s="2">
        <f t="shared" si="168"/>
        <v>12.243139141457759</v>
      </c>
      <c r="BR82" s="17">
        <f t="shared" si="140"/>
        <v>0.53754927590906276</v>
      </c>
      <c r="BS82" s="12">
        <f>BS$3*temperature!$I192</f>
        <v>-8.8461978672864952</v>
      </c>
      <c r="BT82" s="12">
        <f>BT$3*temperature!$I192</f>
        <v>-8.176174866408207</v>
      </c>
      <c r="BU82" s="12">
        <f>BU$3*temperature!$I192</f>
        <v>-7.1779774770223357</v>
      </c>
      <c r="BV82" s="12">
        <f t="shared" si="169"/>
        <v>-8.1889663531882011</v>
      </c>
      <c r="BW82" s="12">
        <f t="shared" si="153"/>
        <v>-7.2587992264144052</v>
      </c>
      <c r="BX82" s="12">
        <f t="shared" si="154"/>
        <v>-6.3726006609150243</v>
      </c>
      <c r="BY82" s="19">
        <f t="shared" si="170"/>
        <v>7.429536666015063E-2</v>
      </c>
      <c r="BZ82" s="19">
        <f t="shared" si="155"/>
        <v>0.1122010787419478</v>
      </c>
      <c r="CA82" s="19">
        <f t="shared" si="156"/>
        <v>0.11220107874194782</v>
      </c>
      <c r="CB82" s="12">
        <f t="shared" si="171"/>
        <v>0.32861575704914636</v>
      </c>
      <c r="CC82" s="12">
        <f t="shared" si="157"/>
        <v>0.45868781999690095</v>
      </c>
      <c r="CD82" s="12">
        <f t="shared" si="158"/>
        <v>0.40268840805365552</v>
      </c>
      <c r="CE82" s="12">
        <f t="shared" si="172"/>
        <v>-8.5175821102373472</v>
      </c>
      <c r="CF82" s="12">
        <f t="shared" si="159"/>
        <v>-7.7174870464113061</v>
      </c>
      <c r="CG82" s="12">
        <f t="shared" si="160"/>
        <v>-6.7752890689686796</v>
      </c>
      <c r="CH82" s="12">
        <f>CH$3*temperature!$I192+CH$4*temperature!$I192^2</f>
        <v>-8.517582110237349</v>
      </c>
      <c r="CI82" s="12">
        <f>CI$3*temperature!$I192+CI$4*temperature!$I192^2</f>
        <v>-7.7175017907262333</v>
      </c>
      <c r="CJ82" s="12">
        <f>CJ$3*temperature!$I192+CJ$4*temperature!$I192^2</f>
        <v>-6.7752965949116515</v>
      </c>
      <c r="CK82" s="17"/>
      <c r="CL82" s="17"/>
      <c r="CM82" s="17"/>
    </row>
    <row r="83" spans="1:91">
      <c r="A83" s="2">
        <f t="shared" si="90"/>
        <v>2037</v>
      </c>
      <c r="B83" s="5">
        <f t="shared" si="91"/>
        <v>1142.8606934050413</v>
      </c>
      <c r="C83" s="5">
        <f t="shared" si="92"/>
        <v>2852.2883802957613</v>
      </c>
      <c r="D83" s="5">
        <f t="shared" si="93"/>
        <v>4040.0097606520953</v>
      </c>
      <c r="E83" s="15">
        <f t="shared" si="94"/>
        <v>1.0284076886279642E-3</v>
      </c>
      <c r="F83" s="15">
        <f t="shared" si="95"/>
        <v>2.0260321069689607E-3</v>
      </c>
      <c r="G83" s="15">
        <f t="shared" si="96"/>
        <v>4.1360724760827871E-3</v>
      </c>
      <c r="H83" s="5">
        <f t="shared" si="97"/>
        <v>63200.676471260347</v>
      </c>
      <c r="I83" s="5">
        <f t="shared" si="98"/>
        <v>17781.612907582214</v>
      </c>
      <c r="J83" s="5">
        <f t="shared" si="99"/>
        <v>7241.9099795955999</v>
      </c>
      <c r="K83" s="5">
        <f t="shared" si="100"/>
        <v>55300.420108911203</v>
      </c>
      <c r="L83" s="5">
        <f t="shared" si="101"/>
        <v>6234.1567670441491</v>
      </c>
      <c r="M83" s="5">
        <f t="shared" si="102"/>
        <v>1792.5476443469504</v>
      </c>
      <c r="N83" s="15">
        <f t="shared" si="103"/>
        <v>1.828692831036216E-2</v>
      </c>
      <c r="O83" s="15">
        <f t="shared" si="104"/>
        <v>2.38619158976483E-2</v>
      </c>
      <c r="P83" s="15">
        <f t="shared" si="105"/>
        <v>2.2052511967762367E-2</v>
      </c>
      <c r="Q83" s="5">
        <f t="shared" si="106"/>
        <v>6642.9443230377583</v>
      </c>
      <c r="R83" s="5">
        <f t="shared" si="107"/>
        <v>7654.9049546733959</v>
      </c>
      <c r="S83" s="5">
        <f t="shared" si="108"/>
        <v>3653.7271870300233</v>
      </c>
      <c r="T83" s="5">
        <f t="shared" si="109"/>
        <v>105.10875348080408</v>
      </c>
      <c r="U83" s="5">
        <f t="shared" si="110"/>
        <v>430.49553459851137</v>
      </c>
      <c r="V83" s="5">
        <f t="shared" si="111"/>
        <v>504.52535274873071</v>
      </c>
      <c r="W83" s="15">
        <f t="shared" si="112"/>
        <v>-1.0734613539272964E-2</v>
      </c>
      <c r="X83" s="15">
        <f t="shared" si="113"/>
        <v>-1.217998157191269E-2</v>
      </c>
      <c r="Y83" s="15">
        <f t="shared" si="114"/>
        <v>-9.7425357312937999E-3</v>
      </c>
      <c r="Z83" s="5">
        <f t="shared" si="135"/>
        <v>10198.343983449106</v>
      </c>
      <c r="AA83" s="5">
        <f t="shared" si="136"/>
        <v>17843.872257561332</v>
      </c>
      <c r="AB83" s="5">
        <f t="shared" si="137"/>
        <v>10048.369829835248</v>
      </c>
      <c r="AC83" s="16">
        <f t="shared" si="118"/>
        <v>2.0745883530328699</v>
      </c>
      <c r="AD83" s="16">
        <f t="shared" si="119"/>
        <v>2.8985685287034273</v>
      </c>
      <c r="AE83" s="16">
        <f t="shared" si="120"/>
        <v>3.0542633676042761</v>
      </c>
      <c r="AF83" s="15">
        <f t="shared" si="121"/>
        <v>-4.0504037456468023E-3</v>
      </c>
      <c r="AG83" s="15">
        <f t="shared" si="122"/>
        <v>2.9673830763510267E-4</v>
      </c>
      <c r="AH83" s="15">
        <f t="shared" si="123"/>
        <v>9.7937136394747881E-3</v>
      </c>
      <c r="AI83" s="1">
        <f t="shared" si="81"/>
        <v>104401.78483127462</v>
      </c>
      <c r="AJ83" s="1">
        <f t="shared" si="82"/>
        <v>27687.285232887025</v>
      </c>
      <c r="AK83" s="1">
        <f t="shared" si="83"/>
        <v>11162.067629000565</v>
      </c>
      <c r="AL83" s="14">
        <f t="shared" si="124"/>
        <v>24.678352590465305</v>
      </c>
      <c r="AM83" s="14">
        <f t="shared" si="125"/>
        <v>4.30382279295487</v>
      </c>
      <c r="AN83" s="14">
        <f t="shared" si="126"/>
        <v>1.5703742421317985</v>
      </c>
      <c r="AO83" s="11">
        <f t="shared" si="127"/>
        <v>1.5720361321165863E-2</v>
      </c>
      <c r="AP83" s="11">
        <f t="shared" si="128"/>
        <v>1.9803509073870216E-2</v>
      </c>
      <c r="AQ83" s="11">
        <f t="shared" si="129"/>
        <v>1.7964281423617261E-2</v>
      </c>
      <c r="AR83" s="1">
        <f t="shared" si="138"/>
        <v>63200.676471260347</v>
      </c>
      <c r="AS83" s="1">
        <f t="shared" si="133"/>
        <v>17781.612907582214</v>
      </c>
      <c r="AT83" s="1">
        <f t="shared" si="134"/>
        <v>7241.9099795955999</v>
      </c>
      <c r="AU83" s="1">
        <f t="shared" si="87"/>
        <v>12640.13529425207</v>
      </c>
      <c r="AV83" s="1">
        <f t="shared" si="88"/>
        <v>3556.3225815164428</v>
      </c>
      <c r="AW83" s="1">
        <f t="shared" si="89"/>
        <v>1448.3819959191201</v>
      </c>
      <c r="AX83" s="1">
        <f t="shared" si="161"/>
        <v>44240.33608712897</v>
      </c>
      <c r="AY83" s="1">
        <f t="shared" si="144"/>
        <v>4987.3254136353189</v>
      </c>
      <c r="AZ83" s="1">
        <f t="shared" si="145"/>
        <v>1434.0381154775603</v>
      </c>
      <c r="BA83" s="1">
        <f t="shared" si="162"/>
        <v>12225.629105116119</v>
      </c>
      <c r="BB83" s="1">
        <f t="shared" si="163"/>
        <v>24286.251677886434</v>
      </c>
      <c r="BC83" s="1">
        <f t="shared" si="164"/>
        <v>29363.799329430236</v>
      </c>
      <c r="BD83" s="1">
        <f t="shared" si="146"/>
        <v>34380.023441218727</v>
      </c>
      <c r="BE83" s="2">
        <f t="shared" si="174"/>
        <v>0.25378067252024261</v>
      </c>
      <c r="BF83" s="2">
        <f t="shared" si="175"/>
        <v>0.18498810604108842</v>
      </c>
      <c r="BG83" s="2">
        <f t="shared" si="176"/>
        <v>8.4903457765883886E-2</v>
      </c>
      <c r="BH83" s="2">
        <f t="shared" si="147"/>
        <v>0.17700405184108486</v>
      </c>
      <c r="BI83" s="2">
        <f t="shared" si="165"/>
        <v>6.4404629744826622E-3</v>
      </c>
      <c r="BJ83" s="2">
        <f t="shared" si="148"/>
        <v>3.422059937666898E-3</v>
      </c>
      <c r="BK83" s="2">
        <f t="shared" si="149"/>
        <v>7.2085971406032293E-4</v>
      </c>
      <c r="BL83" s="2">
        <f t="shared" si="150"/>
        <v>407.04161677540981</v>
      </c>
      <c r="BM83" s="2">
        <f t="shared" si="151"/>
        <v>60.849745158137701</v>
      </c>
      <c r="BN83" s="2">
        <f t="shared" si="152"/>
        <v>5.2204011571418834</v>
      </c>
      <c r="BO83" s="2">
        <f t="shared" si="166"/>
        <v>314.54342400375202</v>
      </c>
      <c r="BP83" s="2">
        <f t="shared" si="167"/>
        <v>36.86853219581338</v>
      </c>
      <c r="BQ83" s="2">
        <f t="shared" si="168"/>
        <v>12.238068632213336</v>
      </c>
      <c r="BR83" s="17">
        <f t="shared" si="140"/>
        <v>0.52189250088258521</v>
      </c>
      <c r="BS83" s="12">
        <f>BS$3*temperature!$I193</f>
        <v>-8.9933101190008742</v>
      </c>
      <c r="BT83" s="12">
        <f>BT$3*temperature!$I193</f>
        <v>-8.3121446370433265</v>
      </c>
      <c r="BU83" s="12">
        <f>BU$3*temperature!$I193</f>
        <v>-7.2973472271954414</v>
      </c>
      <c r="BV83" s="12">
        <f t="shared" si="169"/>
        <v>-8.3140373256763223</v>
      </c>
      <c r="BW83" s="12">
        <f t="shared" si="153"/>
        <v>-7.3640033806681897</v>
      </c>
      <c r="BX83" s="12">
        <f t="shared" si="154"/>
        <v>-6.4649608491523614</v>
      </c>
      <c r="BY83" s="19">
        <f t="shared" si="170"/>
        <v>7.5530898449659739E-2</v>
      </c>
      <c r="BZ83" s="19">
        <f t="shared" si="155"/>
        <v>0.11406698244274005</v>
      </c>
      <c r="CA83" s="19">
        <f t="shared" si="156"/>
        <v>0.11406698244274005</v>
      </c>
      <c r="CB83" s="12">
        <f t="shared" si="171"/>
        <v>0.33963639666227619</v>
      </c>
      <c r="CC83" s="12">
        <f t="shared" si="157"/>
        <v>0.47407062818756851</v>
      </c>
      <c r="CD83" s="12">
        <f t="shared" si="158"/>
        <v>0.41619318902154007</v>
      </c>
      <c r="CE83" s="12">
        <f t="shared" si="172"/>
        <v>-8.6536737223385991</v>
      </c>
      <c r="CF83" s="12">
        <f t="shared" si="159"/>
        <v>-7.8380740088557586</v>
      </c>
      <c r="CG83" s="12">
        <f t="shared" si="160"/>
        <v>-6.8811540381739018</v>
      </c>
      <c r="CH83" s="12">
        <f>CH$3*temperature!$I193+CH$4*temperature!$I193^2</f>
        <v>-8.6536737223385973</v>
      </c>
      <c r="CI83" s="12">
        <f>CI$3*temperature!$I193+CI$4*temperature!$I193^2</f>
        <v>-7.8380889668648326</v>
      </c>
      <c r="CJ83" s="12">
        <f>CJ$3*temperature!$I193+CJ$4*temperature!$I193^2</f>
        <v>-6.8811616731928176</v>
      </c>
      <c r="CK83" s="17"/>
      <c r="CL83" s="17"/>
      <c r="CM83" s="17"/>
    </row>
    <row r="84" spans="1:91">
      <c r="A84" s="2">
        <f t="shared" si="90"/>
        <v>2038</v>
      </c>
      <c r="B84" s="5">
        <f t="shared" si="91"/>
        <v>1143.9772537929632</v>
      </c>
      <c r="C84" s="5">
        <f t="shared" si="92"/>
        <v>2857.7782667407346</v>
      </c>
      <c r="D84" s="5">
        <f t="shared" si="93"/>
        <v>4055.8840451675278</v>
      </c>
      <c r="E84" s="15">
        <f t="shared" si="94"/>
        <v>9.7698730419656585E-4</v>
      </c>
      <c r="F84" s="15">
        <f t="shared" si="95"/>
        <v>1.9247305016205126E-3</v>
      </c>
      <c r="G84" s="15">
        <f t="shared" si="96"/>
        <v>3.9292688522786475E-3</v>
      </c>
      <c r="H84" s="5">
        <f t="shared" si="97"/>
        <v>64406.25952334272</v>
      </c>
      <c r="I84" s="5">
        <f t="shared" si="98"/>
        <v>18236.341037966249</v>
      </c>
      <c r="J84" s="5">
        <f t="shared" si="99"/>
        <v>7428.9050586034828</v>
      </c>
      <c r="K84" s="5">
        <f t="shared" si="100"/>
        <v>56300.29732654016</v>
      </c>
      <c r="L84" s="5">
        <f t="shared" si="101"/>
        <v>6381.30020449928</v>
      </c>
      <c r="M84" s="5">
        <f t="shared" si="102"/>
        <v>1831.6364511097931</v>
      </c>
      <c r="N84" s="15">
        <f t="shared" si="103"/>
        <v>1.8080824985773125E-2</v>
      </c>
      <c r="O84" s="15">
        <f t="shared" si="104"/>
        <v>2.3602781090296121E-2</v>
      </c>
      <c r="P84" s="15">
        <f t="shared" si="105"/>
        <v>2.1806286090143789E-2</v>
      </c>
      <c r="Q84" s="5">
        <f t="shared" si="106"/>
        <v>6696.9919532031672</v>
      </c>
      <c r="R84" s="5">
        <f t="shared" si="107"/>
        <v>7755.0424489124744</v>
      </c>
      <c r="S84" s="5">
        <f t="shared" si="108"/>
        <v>3711.555230121437</v>
      </c>
      <c r="T84" s="5">
        <f t="shared" si="109"/>
        <v>103.98045163259295</v>
      </c>
      <c r="U84" s="5">
        <f t="shared" si="110"/>
        <v>425.25210692031078</v>
      </c>
      <c r="V84" s="5">
        <f t="shared" si="111"/>
        <v>499.60999647223258</v>
      </c>
      <c r="W84" s="15">
        <f t="shared" si="112"/>
        <v>-1.0734613539272964E-2</v>
      </c>
      <c r="X84" s="15">
        <f t="shared" si="113"/>
        <v>-1.217998157191269E-2</v>
      </c>
      <c r="Y84" s="15">
        <f t="shared" si="114"/>
        <v>-9.7425357312937999E-3</v>
      </c>
      <c r="Z84" s="5">
        <f t="shared" si="135"/>
        <v>10242.274264541584</v>
      </c>
      <c r="AA84" s="5">
        <f t="shared" si="136"/>
        <v>18089.067305557979</v>
      </c>
      <c r="AB84" s="5">
        <f t="shared" si="137"/>
        <v>10311.982732827262</v>
      </c>
      <c r="AC84" s="16">
        <f t="shared" si="118"/>
        <v>2.0661854325970705</v>
      </c>
      <c r="AD84" s="16">
        <f t="shared" si="119"/>
        <v>2.8994286450231992</v>
      </c>
      <c r="AE84" s="16">
        <f t="shared" si="120"/>
        <v>3.0841759484061302</v>
      </c>
      <c r="AF84" s="15">
        <f t="shared" si="121"/>
        <v>-4.0504037456468023E-3</v>
      </c>
      <c r="AG84" s="15">
        <f t="shared" si="122"/>
        <v>2.9673830763510267E-4</v>
      </c>
      <c r="AH84" s="15">
        <f t="shared" si="123"/>
        <v>9.7937136394747881E-3</v>
      </c>
      <c r="AI84" s="1">
        <f t="shared" si="81"/>
        <v>106601.74164239924</v>
      </c>
      <c r="AJ84" s="1">
        <f t="shared" si="82"/>
        <v>28474.879291114768</v>
      </c>
      <c r="AK84" s="1">
        <f t="shared" si="83"/>
        <v>11494.24286201963</v>
      </c>
      <c r="AL84" s="14">
        <f t="shared" si="124"/>
        <v>25.06242568380322</v>
      </c>
      <c r="AM84" s="14">
        <f t="shared" si="125"/>
        <v>4.388201278750155</v>
      </c>
      <c r="AN84" s="14">
        <f t="shared" si="126"/>
        <v>1.5983027805095935</v>
      </c>
      <c r="AO84" s="11">
        <f t="shared" si="127"/>
        <v>1.5563157707954205E-2</v>
      </c>
      <c r="AP84" s="11">
        <f t="shared" si="128"/>
        <v>1.9605473983131512E-2</v>
      </c>
      <c r="AQ84" s="11">
        <f t="shared" si="129"/>
        <v>1.7784638609381089E-2</v>
      </c>
      <c r="AR84" s="1">
        <f t="shared" si="138"/>
        <v>64406.25952334272</v>
      </c>
      <c r="AS84" s="1">
        <f t="shared" si="133"/>
        <v>18236.341037966249</v>
      </c>
      <c r="AT84" s="1">
        <f t="shared" si="134"/>
        <v>7428.9050586034828</v>
      </c>
      <c r="AU84" s="1">
        <f t="shared" si="87"/>
        <v>12881.251904668545</v>
      </c>
      <c r="AV84" s="1">
        <f t="shared" si="88"/>
        <v>3647.2682075932498</v>
      </c>
      <c r="AW84" s="1">
        <f t="shared" si="89"/>
        <v>1485.7810117206966</v>
      </c>
      <c r="AX84" s="1">
        <f t="shared" si="161"/>
        <v>45040.237861232126</v>
      </c>
      <c r="AY84" s="1">
        <f t="shared" si="144"/>
        <v>5105.0401635994249</v>
      </c>
      <c r="AZ84" s="1">
        <f t="shared" si="145"/>
        <v>1465.3091608878347</v>
      </c>
      <c r="BA84" s="1">
        <f t="shared" si="162"/>
        <v>12258.072673538731</v>
      </c>
      <c r="BB84" s="1">
        <f t="shared" si="163"/>
        <v>24399.663968353747</v>
      </c>
      <c r="BC84" s="1">
        <f t="shared" si="164"/>
        <v>29566.670837714013</v>
      </c>
      <c r="BD84" s="1">
        <f t="shared" si="146"/>
        <v>33555.360814562344</v>
      </c>
      <c r="BE84" s="2">
        <f t="shared" si="174"/>
        <v>0.25378067252024261</v>
      </c>
      <c r="BF84" s="2">
        <f t="shared" si="175"/>
        <v>0.18498810604108842</v>
      </c>
      <c r="BG84" s="2">
        <f t="shared" si="176"/>
        <v>8.4903457765883886E-2</v>
      </c>
      <c r="BH84" s="2">
        <f t="shared" si="147"/>
        <v>0.17651371007487526</v>
      </c>
      <c r="BI84" s="2">
        <f t="shared" si="165"/>
        <v>6.4404629744826622E-3</v>
      </c>
      <c r="BJ84" s="2">
        <f t="shared" si="148"/>
        <v>3.422059937666898E-3</v>
      </c>
      <c r="BK84" s="2">
        <f t="shared" si="149"/>
        <v>7.2085971406032293E-4</v>
      </c>
      <c r="BL84" s="2">
        <f t="shared" si="150"/>
        <v>414.80612978501017</v>
      </c>
      <c r="BM84" s="2">
        <f t="shared" si="151"/>
        <v>62.405852075655076</v>
      </c>
      <c r="BN84" s="2">
        <f t="shared" si="152"/>
        <v>5.355198376326193</v>
      </c>
      <c r="BO84" s="2">
        <f t="shared" si="166"/>
        <v>319.1686423186942</v>
      </c>
      <c r="BP84" s="2">
        <f t="shared" si="167"/>
        <v>37.29884059523868</v>
      </c>
      <c r="BQ84" s="2">
        <f t="shared" si="168"/>
        <v>12.233141641752351</v>
      </c>
      <c r="BR84" s="17">
        <f t="shared" si="140"/>
        <v>0.50669174842969433</v>
      </c>
      <c r="BS84" s="12">
        <f>BS$3*temperature!$I194</f>
        <v>-9.1415920069402663</v>
      </c>
      <c r="BT84" s="12">
        <f>BT$3*temperature!$I194</f>
        <v>-8.4491954540725303</v>
      </c>
      <c r="BU84" s="12">
        <f>BU$3*temperature!$I194</f>
        <v>-7.4176660430129528</v>
      </c>
      <c r="BV84" s="12">
        <f t="shared" si="169"/>
        <v>-8.4397348215772237</v>
      </c>
      <c r="BW84" s="12">
        <f t="shared" si="153"/>
        <v>-7.4695304946251104</v>
      </c>
      <c r="BX84" s="12">
        <f t="shared" si="154"/>
        <v>-6.5576045681987845</v>
      </c>
      <c r="BY84" s="19">
        <f t="shared" si="170"/>
        <v>7.6776253504881417E-2</v>
      </c>
      <c r="BZ84" s="19">
        <f t="shared" si="155"/>
        <v>0.11594772126797229</v>
      </c>
      <c r="CA84" s="19">
        <f t="shared" si="156"/>
        <v>0.1159477212679723</v>
      </c>
      <c r="CB84" s="12">
        <f t="shared" si="171"/>
        <v>0.35092859268152177</v>
      </c>
      <c r="CC84" s="12">
        <f t="shared" si="157"/>
        <v>0.48983247972371008</v>
      </c>
      <c r="CD84" s="12">
        <f t="shared" si="158"/>
        <v>0.43003073740708442</v>
      </c>
      <c r="CE84" s="12">
        <f t="shared" si="172"/>
        <v>-8.790663414258745</v>
      </c>
      <c r="CF84" s="12">
        <f t="shared" si="159"/>
        <v>-7.9593629743488208</v>
      </c>
      <c r="CG84" s="12">
        <f t="shared" si="160"/>
        <v>-6.9876353056058687</v>
      </c>
      <c r="CH84" s="12">
        <f>CH$3*temperature!$I194+CH$4*temperature!$I194^2</f>
        <v>-8.790663414258745</v>
      </c>
      <c r="CI84" s="12">
        <f>CI$3*temperature!$I194+CI$4*temperature!$I194^2</f>
        <v>-7.9593781467080493</v>
      </c>
      <c r="CJ84" s="12">
        <f>CJ$3*temperature!$I194+CJ$4*temperature!$I194^2</f>
        <v>-6.9876430500355751</v>
      </c>
      <c r="CK84" s="17"/>
      <c r="CL84" s="17"/>
      <c r="CM84" s="17"/>
    </row>
    <row r="85" spans="1:91">
      <c r="A85" s="2">
        <f t="shared" si="90"/>
        <v>2039</v>
      </c>
      <c r="B85" s="5">
        <f t="shared" si="91"/>
        <v>1145.0390224835462</v>
      </c>
      <c r="C85" s="5">
        <f t="shared" si="92"/>
        <v>2863.003697087755</v>
      </c>
      <c r="D85" s="5">
        <f t="shared" si="93"/>
        <v>4071.0238710723024</v>
      </c>
      <c r="E85" s="15">
        <f t="shared" si="94"/>
        <v>9.2813793898673753E-4</v>
      </c>
      <c r="F85" s="15">
        <f t="shared" si="95"/>
        <v>1.8284939765394869E-3</v>
      </c>
      <c r="G85" s="15">
        <f t="shared" si="96"/>
        <v>3.732805409664715E-3</v>
      </c>
      <c r="H85" s="5">
        <f t="shared" si="97"/>
        <v>65618.377610059775</v>
      </c>
      <c r="I85" s="5">
        <f t="shared" si="98"/>
        <v>18696.184468712479</v>
      </c>
      <c r="J85" s="5">
        <f t="shared" si="99"/>
        <v>7617.4093199399977</v>
      </c>
      <c r="K85" s="5">
        <f t="shared" si="100"/>
        <v>57306.673678016676</v>
      </c>
      <c r="L85" s="5">
        <f t="shared" si="101"/>
        <v>6530.2690624291627</v>
      </c>
      <c r="M85" s="5">
        <f t="shared" si="102"/>
        <v>1871.1286303348504</v>
      </c>
      <c r="N85" s="15">
        <f t="shared" si="103"/>
        <v>1.7875151629121344E-2</v>
      </c>
      <c r="O85" s="15">
        <f t="shared" si="104"/>
        <v>2.3344593289130744E-2</v>
      </c>
      <c r="P85" s="15">
        <f t="shared" si="105"/>
        <v>2.156114506300022E-2</v>
      </c>
      <c r="Q85" s="5">
        <f t="shared" si="106"/>
        <v>6749.7859647553105</v>
      </c>
      <c r="R85" s="5">
        <f t="shared" si="107"/>
        <v>7853.7537746340804</v>
      </c>
      <c r="S85" s="5">
        <f t="shared" si="108"/>
        <v>3768.6563455090441</v>
      </c>
      <c r="T85" s="5">
        <f t="shared" si="109"/>
        <v>102.864261668678</v>
      </c>
      <c r="U85" s="5">
        <f t="shared" si="110"/>
        <v>420.07254409460432</v>
      </c>
      <c r="V85" s="5">
        <f t="shared" si="111"/>
        <v>494.7425282298903</v>
      </c>
      <c r="W85" s="15">
        <f t="shared" si="112"/>
        <v>-1.0734613539272964E-2</v>
      </c>
      <c r="X85" s="15">
        <f t="shared" si="113"/>
        <v>-1.217998157191269E-2</v>
      </c>
      <c r="Y85" s="15">
        <f t="shared" si="114"/>
        <v>-9.7425357312937999E-3</v>
      </c>
      <c r="Z85" s="5">
        <f t="shared" si="135"/>
        <v>10283.783512467517</v>
      </c>
      <c r="AA85" s="5">
        <f t="shared" si="136"/>
        <v>18331.137033983036</v>
      </c>
      <c r="AB85" s="5">
        <f t="shared" si="137"/>
        <v>10577.782932705732</v>
      </c>
      <c r="AC85" s="16">
        <f t="shared" si="118"/>
        <v>2.0578165473816785</v>
      </c>
      <c r="AD85" s="16">
        <f t="shared" si="119"/>
        <v>2.9002890165724322</v>
      </c>
      <c r="AE85" s="16">
        <f t="shared" si="120"/>
        <v>3.1143814844585753</v>
      </c>
      <c r="AF85" s="15">
        <f t="shared" si="121"/>
        <v>-4.0504037456468023E-3</v>
      </c>
      <c r="AG85" s="15">
        <f t="shared" si="122"/>
        <v>2.9673830763510267E-4</v>
      </c>
      <c r="AH85" s="15">
        <f t="shared" si="123"/>
        <v>9.7937136394747881E-3</v>
      </c>
      <c r="AI85" s="1">
        <f t="shared" si="81"/>
        <v>108822.81938282786</v>
      </c>
      <c r="AJ85" s="1">
        <f t="shared" si="82"/>
        <v>29274.659569596541</v>
      </c>
      <c r="AK85" s="1">
        <f t="shared" si="83"/>
        <v>11830.599587538365</v>
      </c>
      <c r="AL85" s="14">
        <f t="shared" si="124"/>
        <v>25.448575662429519</v>
      </c>
      <c r="AM85" s="14">
        <f t="shared" si="125"/>
        <v>4.473373717093402</v>
      </c>
      <c r="AN85" s="14">
        <f t="shared" si="126"/>
        <v>1.6264437654759281</v>
      </c>
      <c r="AO85" s="11">
        <f t="shared" si="127"/>
        <v>1.5407526130874663E-2</v>
      </c>
      <c r="AP85" s="11">
        <f t="shared" si="128"/>
        <v>1.9409419243300197E-2</v>
      </c>
      <c r="AQ85" s="11">
        <f t="shared" si="129"/>
        <v>1.7606792223287277E-2</v>
      </c>
      <c r="AR85" s="1">
        <f t="shared" si="138"/>
        <v>65618.377610059775</v>
      </c>
      <c r="AS85" s="1">
        <f t="shared" si="133"/>
        <v>18696.184468712479</v>
      </c>
      <c r="AT85" s="1">
        <f t="shared" si="134"/>
        <v>7617.4093199399977</v>
      </c>
      <c r="AU85" s="1">
        <f t="shared" si="87"/>
        <v>13123.675522011956</v>
      </c>
      <c r="AV85" s="1">
        <f t="shared" si="88"/>
        <v>3739.2368937424962</v>
      </c>
      <c r="AW85" s="1">
        <f t="shared" si="89"/>
        <v>1523.4818639879995</v>
      </c>
      <c r="AX85" s="1">
        <f t="shared" si="161"/>
        <v>45845.338942413342</v>
      </c>
      <c r="AY85" s="1">
        <f t="shared" si="144"/>
        <v>5224.2152499433305</v>
      </c>
      <c r="AZ85" s="1">
        <f t="shared" si="145"/>
        <v>1496.9029042678803</v>
      </c>
      <c r="BA85" s="1">
        <f t="shared" si="162"/>
        <v>12289.736821106128</v>
      </c>
      <c r="BB85" s="1">
        <f t="shared" si="163"/>
        <v>24510.346070694675</v>
      </c>
      <c r="BC85" s="1">
        <f t="shared" si="164"/>
        <v>29763.880513574451</v>
      </c>
      <c r="BD85" s="1">
        <f t="shared" si="146"/>
        <v>32745.059223572596</v>
      </c>
      <c r="BE85" s="2">
        <f t="shared" si="174"/>
        <v>0.25378067252024261</v>
      </c>
      <c r="BF85" s="2">
        <f t="shared" si="175"/>
        <v>0.18498810604108842</v>
      </c>
      <c r="BG85" s="2">
        <f t="shared" si="176"/>
        <v>8.4903457765883886E-2</v>
      </c>
      <c r="BH85" s="2">
        <f t="shared" si="147"/>
        <v>0.17602659554974265</v>
      </c>
      <c r="BI85" s="2">
        <f t="shared" si="165"/>
        <v>6.4404629744826622E-3</v>
      </c>
      <c r="BJ85" s="2">
        <f t="shared" si="148"/>
        <v>3.422059937666898E-3</v>
      </c>
      <c r="BK85" s="2">
        <f t="shared" si="149"/>
        <v>7.2085971406032293E-4</v>
      </c>
      <c r="BL85" s="2">
        <f t="shared" si="150"/>
        <v>422.61273144321211</v>
      </c>
      <c r="BM85" s="2">
        <f t="shared" si="151"/>
        <v>63.979463857611051</v>
      </c>
      <c r="BN85" s="2">
        <f t="shared" si="152"/>
        <v>5.4910835042523853</v>
      </c>
      <c r="BO85" s="2">
        <f t="shared" si="166"/>
        <v>323.86282693289633</v>
      </c>
      <c r="BP85" s="2">
        <f t="shared" si="167"/>
        <v>37.734394202064919</v>
      </c>
      <c r="BQ85" s="2">
        <f t="shared" si="168"/>
        <v>12.228354364907407</v>
      </c>
      <c r="BR85" s="17">
        <f t="shared" si="140"/>
        <v>0.49193373633950904</v>
      </c>
      <c r="BS85" s="12">
        <f>BS$3*temperature!$I195</f>
        <v>-9.2910526919946879</v>
      </c>
      <c r="BT85" s="12">
        <f>BT$3*temperature!$I195</f>
        <v>-8.5873357845276246</v>
      </c>
      <c r="BU85" s="12">
        <f>BU$3*temperature!$I195</f>
        <v>-7.5389413577996933</v>
      </c>
      <c r="BV85" s="12">
        <f t="shared" si="169"/>
        <v>-8.5660578324311736</v>
      </c>
      <c r="BW85" s="12">
        <f t="shared" si="153"/>
        <v>-7.5753748407545807</v>
      </c>
      <c r="BX85" s="12">
        <f t="shared" si="154"/>
        <v>-6.6505267897756379</v>
      </c>
      <c r="BY85" s="19">
        <f t="shared" si="170"/>
        <v>7.8031508764144761E-2</v>
      </c>
      <c r="BZ85" s="19">
        <f t="shared" si="155"/>
        <v>0.11784341141013283</v>
      </c>
      <c r="CA85" s="19">
        <f t="shared" si="156"/>
        <v>0.11784341141013284</v>
      </c>
      <c r="CB85" s="12">
        <f t="shared" si="171"/>
        <v>0.36249742978175709</v>
      </c>
      <c r="CC85" s="12">
        <f t="shared" si="157"/>
        <v>0.50598047188652229</v>
      </c>
      <c r="CD85" s="12">
        <f t="shared" si="158"/>
        <v>0.44420728401202741</v>
      </c>
      <c r="CE85" s="12">
        <f t="shared" si="172"/>
        <v>-8.9285552622129298</v>
      </c>
      <c r="CF85" s="12">
        <f t="shared" si="159"/>
        <v>-8.0813553126411026</v>
      </c>
      <c r="CG85" s="12">
        <f t="shared" si="160"/>
        <v>-7.0947340737876656</v>
      </c>
      <c r="CH85" s="12">
        <f>CH$3*temperature!$I195+CH$4*temperature!$I195^2</f>
        <v>-8.9285552622129316</v>
      </c>
      <c r="CI85" s="12">
        <f>CI$3*temperature!$I195+CI$4*temperature!$I195^2</f>
        <v>-8.0813706999948547</v>
      </c>
      <c r="CJ85" s="12">
        <f>CJ$3*temperature!$I195+CJ$4*temperature!$I195^2</f>
        <v>-7.0947419279570694</v>
      </c>
      <c r="CK85" s="17"/>
      <c r="CL85" s="17"/>
      <c r="CM85" s="17"/>
    </row>
    <row r="86" spans="1:91">
      <c r="A86" s="2">
        <f t="shared" si="90"/>
        <v>2040</v>
      </c>
      <c r="B86" s="5">
        <f t="shared" si="91"/>
        <v>1146.0486389340142</v>
      </c>
      <c r="C86" s="5">
        <f t="shared" si="92"/>
        <v>2867.9769328519437</v>
      </c>
      <c r="D86" s="5">
        <f t="shared" si="93"/>
        <v>4085.4603940046745</v>
      </c>
      <c r="E86" s="15">
        <f t="shared" si="94"/>
        <v>8.8173104203740065E-4</v>
      </c>
      <c r="F86" s="15">
        <f t="shared" si="95"/>
        <v>1.7370692777125124E-3</v>
      </c>
      <c r="G86" s="15">
        <f t="shared" si="96"/>
        <v>3.5461651391814793E-3</v>
      </c>
      <c r="H86" s="5">
        <f t="shared" si="97"/>
        <v>66836.740120828661</v>
      </c>
      <c r="I86" s="5">
        <f t="shared" si="98"/>
        <v>19161.060118083773</v>
      </c>
      <c r="J86" s="5">
        <f t="shared" si="99"/>
        <v>7807.3803485512108</v>
      </c>
      <c r="K86" s="5">
        <f t="shared" si="100"/>
        <v>58319.287550479698</v>
      </c>
      <c r="L86" s="5">
        <f t="shared" si="101"/>
        <v>6681.03703994224</v>
      </c>
      <c r="M86" s="5">
        <f t="shared" si="102"/>
        <v>1911.0160411806644</v>
      </c>
      <c r="N86" s="15">
        <f t="shared" si="103"/>
        <v>1.7670086352463921E-2</v>
      </c>
      <c r="O86" s="15">
        <f t="shared" si="104"/>
        <v>2.3087559803698809E-2</v>
      </c>
      <c r="P86" s="15">
        <f t="shared" si="105"/>
        <v>2.1317300264213301E-2</v>
      </c>
      <c r="Q86" s="5">
        <f t="shared" si="106"/>
        <v>6801.3102553176177</v>
      </c>
      <c r="R86" s="5">
        <f t="shared" si="107"/>
        <v>7950.9981700763547</v>
      </c>
      <c r="S86" s="5">
        <f t="shared" si="108"/>
        <v>3825.0111541487245</v>
      </c>
      <c r="T86" s="5">
        <f t="shared" si="109"/>
        <v>101.76005357266209</v>
      </c>
      <c r="U86" s="5">
        <f t="shared" si="110"/>
        <v>414.95606824866559</v>
      </c>
      <c r="V86" s="5">
        <f t="shared" si="111"/>
        <v>489.92248147081995</v>
      </c>
      <c r="W86" s="15">
        <f t="shared" si="112"/>
        <v>-1.0734613539272964E-2</v>
      </c>
      <c r="X86" s="15">
        <f t="shared" si="113"/>
        <v>-1.217998157191269E-2</v>
      </c>
      <c r="Y86" s="15">
        <f t="shared" si="114"/>
        <v>-9.7425357312937999E-3</v>
      </c>
      <c r="Z86" s="5">
        <f t="shared" si="135"/>
        <v>10322.87123195475</v>
      </c>
      <c r="AA86" s="5">
        <f t="shared" si="136"/>
        <v>18569.976697558635</v>
      </c>
      <c r="AB86" s="5">
        <f t="shared" si="137"/>
        <v>10845.708377546693</v>
      </c>
      <c r="AC86" s="16">
        <f t="shared" si="118"/>
        <v>2.0494815595303097</v>
      </c>
      <c r="AD86" s="16">
        <f t="shared" si="119"/>
        <v>2.9011496434268627</v>
      </c>
      <c r="AE86" s="16">
        <f t="shared" si="120"/>
        <v>3.1448828448814452</v>
      </c>
      <c r="AF86" s="15">
        <f t="shared" si="121"/>
        <v>-4.0504037456468023E-3</v>
      </c>
      <c r="AG86" s="15">
        <f t="shared" si="122"/>
        <v>2.9673830763510267E-4</v>
      </c>
      <c r="AH86" s="15">
        <f t="shared" si="123"/>
        <v>9.7937136394747881E-3</v>
      </c>
      <c r="AI86" s="1">
        <f t="shared" si="81"/>
        <v>111064.21296655702</v>
      </c>
      <c r="AJ86" s="1">
        <f t="shared" si="82"/>
        <v>30086.43050637938</v>
      </c>
      <c r="AK86" s="1">
        <f t="shared" si="83"/>
        <v>12171.021492772528</v>
      </c>
      <c r="AL86" s="14">
        <f t="shared" si="124"/>
        <v>25.836754260996816</v>
      </c>
      <c r="AM86" s="14">
        <f t="shared" si="125"/>
        <v>4.5593310471413577</v>
      </c>
      <c r="AN86" s="14">
        <f t="shared" si="126"/>
        <v>1.6547938583431077</v>
      </c>
      <c r="AO86" s="11">
        <f t="shared" si="127"/>
        <v>1.5253450869565916E-2</v>
      </c>
      <c r="AP86" s="11">
        <f t="shared" si="128"/>
        <v>1.9215325050867194E-2</v>
      </c>
      <c r="AQ86" s="11">
        <f t="shared" si="129"/>
        <v>1.7430724301054405E-2</v>
      </c>
      <c r="AR86" s="1">
        <f t="shared" si="138"/>
        <v>66836.740120828661</v>
      </c>
      <c r="AS86" s="1">
        <f t="shared" si="133"/>
        <v>19161.060118083773</v>
      </c>
      <c r="AT86" s="1">
        <f t="shared" si="134"/>
        <v>7807.3803485512108</v>
      </c>
      <c r="AU86" s="1">
        <f t="shared" si="87"/>
        <v>13367.348024165733</v>
      </c>
      <c r="AV86" s="1">
        <f t="shared" si="88"/>
        <v>3832.2120236167548</v>
      </c>
      <c r="AW86" s="1">
        <f t="shared" si="89"/>
        <v>1561.4760697102422</v>
      </c>
      <c r="AX86" s="1">
        <f t="shared" si="161"/>
        <v>46655.430040383762</v>
      </c>
      <c r="AY86" s="1">
        <f t="shared" si="144"/>
        <v>5344.8296319537922</v>
      </c>
      <c r="AZ86" s="1">
        <f t="shared" si="145"/>
        <v>1528.8128329445317</v>
      </c>
      <c r="BA86" s="1">
        <f t="shared" si="162"/>
        <v>12320.647005576297</v>
      </c>
      <c r="BB86" s="1">
        <f t="shared" si="163"/>
        <v>24618.384027033328</v>
      </c>
      <c r="BC86" s="1">
        <f t="shared" si="164"/>
        <v>29955.603847437869</v>
      </c>
      <c r="BD86" s="1">
        <f t="shared" si="146"/>
        <v>31949.250172435932</v>
      </c>
      <c r="BE86" s="2">
        <f t="shared" si="174"/>
        <v>0.25378067252024261</v>
      </c>
      <c r="BF86" s="2">
        <f t="shared" si="175"/>
        <v>0.18498810604108842</v>
      </c>
      <c r="BG86" s="2">
        <f t="shared" si="176"/>
        <v>8.4903457765883886E-2</v>
      </c>
      <c r="BH86" s="2">
        <f t="shared" si="147"/>
        <v>0.17554256655339651</v>
      </c>
      <c r="BI86" s="2">
        <f t="shared" si="165"/>
        <v>6.4404629744826622E-3</v>
      </c>
      <c r="BJ86" s="2">
        <f t="shared" si="148"/>
        <v>3.422059937666898E-3</v>
      </c>
      <c r="BK86" s="2">
        <f t="shared" si="149"/>
        <v>7.2085971406032293E-4</v>
      </c>
      <c r="BL86" s="2">
        <f t="shared" si="150"/>
        <v>430.45955008331686</v>
      </c>
      <c r="BM86" s="2">
        <f t="shared" si="151"/>
        <v>65.57029619332144</v>
      </c>
      <c r="BN86" s="2">
        <f t="shared" si="152"/>
        <v>5.6280259656168106</v>
      </c>
      <c r="BO86" s="2">
        <f t="shared" si="166"/>
        <v>328.62703555612723</v>
      </c>
      <c r="BP86" s="2">
        <f t="shared" si="167"/>
        <v>38.175257607617247</v>
      </c>
      <c r="BQ86" s="2">
        <f t="shared" si="168"/>
        <v>12.22370295439111</v>
      </c>
      <c r="BR86" s="17">
        <f t="shared" si="140"/>
        <v>0.47760556926165926</v>
      </c>
      <c r="BS86" s="12">
        <f>BS$3*temperature!$I196</f>
        <v>-9.4416982760374317</v>
      </c>
      <c r="BT86" s="12">
        <f>BT$3*temperature!$I196</f>
        <v>-8.7265712681177607</v>
      </c>
      <c r="BU86" s="12">
        <f>BU$3*temperature!$I196</f>
        <v>-7.6611781227346594</v>
      </c>
      <c r="BV86" s="12">
        <f t="shared" si="169"/>
        <v>-8.6930026142470904</v>
      </c>
      <c r="BW86" s="12">
        <f t="shared" si="153"/>
        <v>-7.6815283157300911</v>
      </c>
      <c r="BX86" s="12">
        <f t="shared" si="154"/>
        <v>-6.7437203998600346</v>
      </c>
      <c r="BY86" s="19">
        <f t="shared" si="170"/>
        <v>7.9296715474428459E-2</v>
      </c>
      <c r="BZ86" s="19">
        <f t="shared" si="155"/>
        <v>0.11975413026255788</v>
      </c>
      <c r="CA86" s="19">
        <f t="shared" si="156"/>
        <v>0.11975413026255791</v>
      </c>
      <c r="CB86" s="12">
        <f t="shared" si="171"/>
        <v>0.37434783089517099</v>
      </c>
      <c r="CC86" s="12">
        <f t="shared" si="157"/>
        <v>0.5225214761938346</v>
      </c>
      <c r="CD86" s="12">
        <f t="shared" si="158"/>
        <v>0.45872886143731267</v>
      </c>
      <c r="CE86" s="12">
        <f t="shared" si="172"/>
        <v>-9.067350445142262</v>
      </c>
      <c r="CF86" s="12">
        <f t="shared" si="159"/>
        <v>-8.204049791923925</v>
      </c>
      <c r="CG86" s="12">
        <f t="shared" si="160"/>
        <v>-7.202449261297347</v>
      </c>
      <c r="CH86" s="12">
        <f>CH$3*temperature!$I196+CH$4*temperature!$I196^2</f>
        <v>-9.0673504451422602</v>
      </c>
      <c r="CI86" s="12">
        <f>CI$3*temperature!$I196+CI$4*temperature!$I196^2</f>
        <v>-8.2040653949001161</v>
      </c>
      <c r="CJ86" s="12">
        <f>CJ$3*temperature!$I196+CJ$4*temperature!$I196^2</f>
        <v>-7.2024572255269526</v>
      </c>
      <c r="CK86" s="17"/>
      <c r="CL86" s="17"/>
      <c r="CM86" s="17"/>
    </row>
    <row r="87" spans="1:91">
      <c r="A87" s="2">
        <f t="shared" si="90"/>
        <v>2041</v>
      </c>
      <c r="B87" s="5">
        <f t="shared" si="91"/>
        <v>1147.0086202616155</v>
      </c>
      <c r="C87" s="5">
        <f t="shared" si="92"/>
        <v>2872.709713740227</v>
      </c>
      <c r="D87" s="5">
        <f t="shared" si="93"/>
        <v>4099.2237253700641</v>
      </c>
      <c r="E87" s="15">
        <f t="shared" si="94"/>
        <v>8.3764448993553053E-4</v>
      </c>
      <c r="F87" s="15">
        <f t="shared" si="95"/>
        <v>1.6502158138268868E-3</v>
      </c>
      <c r="G87" s="15">
        <f t="shared" si="96"/>
        <v>3.3688568822224053E-3</v>
      </c>
      <c r="H87" s="5">
        <f t="shared" si="97"/>
        <v>68061.059762109566</v>
      </c>
      <c r="I87" s="5">
        <f t="shared" si="98"/>
        <v>19630.884646084418</v>
      </c>
      <c r="J87" s="5">
        <f t="shared" si="99"/>
        <v>7998.7766425549444</v>
      </c>
      <c r="K87" s="5">
        <f t="shared" si="100"/>
        <v>59337.879907638235</v>
      </c>
      <c r="L87" s="5">
        <f t="shared" si="101"/>
        <v>6833.5775634375841</v>
      </c>
      <c r="M87" s="5">
        <f t="shared" si="102"/>
        <v>1951.2905804702918</v>
      </c>
      <c r="N87" s="15">
        <f t="shared" si="103"/>
        <v>1.7465788762883516E-2</v>
      </c>
      <c r="O87" s="15">
        <f t="shared" si="104"/>
        <v>2.2831863164863186E-2</v>
      </c>
      <c r="P87" s="15">
        <f t="shared" si="105"/>
        <v>2.1074935229086211E-2</v>
      </c>
      <c r="Q87" s="5">
        <f t="shared" si="106"/>
        <v>6851.5502589562157</v>
      </c>
      <c r="R87" s="5">
        <f t="shared" si="107"/>
        <v>8046.7371307412477</v>
      </c>
      <c r="S87" s="5">
        <f t="shared" si="108"/>
        <v>3880.6016423928645</v>
      </c>
      <c r="T87" s="5">
        <f t="shared" si="109"/>
        <v>100.66769872382385</v>
      </c>
      <c r="U87" s="5">
        <f t="shared" si="110"/>
        <v>409.9019109842435</v>
      </c>
      <c r="V87" s="5">
        <f t="shared" si="111"/>
        <v>485.14939418952633</v>
      </c>
      <c r="W87" s="15">
        <f t="shared" si="112"/>
        <v>-1.0734613539272964E-2</v>
      </c>
      <c r="X87" s="15">
        <f t="shared" si="113"/>
        <v>-1.217998157191269E-2</v>
      </c>
      <c r="Y87" s="15">
        <f t="shared" si="114"/>
        <v>-9.7425357312937999E-3</v>
      </c>
      <c r="Z87" s="5">
        <f t="shared" si="135"/>
        <v>10359.539597306037</v>
      </c>
      <c r="AA87" s="5">
        <f t="shared" si="136"/>
        <v>18805.486948737693</v>
      </c>
      <c r="AB87" s="5">
        <f t="shared" si="137"/>
        <v>11115.698395630467</v>
      </c>
      <c r="AC87" s="16">
        <f t="shared" si="118"/>
        <v>2.0411803317449539</v>
      </c>
      <c r="AD87" s="16">
        <f t="shared" si="119"/>
        <v>2.9020105256622495</v>
      </c>
      <c r="AE87" s="16">
        <f t="shared" si="120"/>
        <v>3.1756829268939111</v>
      </c>
      <c r="AF87" s="15">
        <f t="shared" si="121"/>
        <v>-4.0504037456468023E-3</v>
      </c>
      <c r="AG87" s="15">
        <f t="shared" si="122"/>
        <v>2.9673830763510267E-4</v>
      </c>
      <c r="AH87" s="15">
        <f t="shared" si="123"/>
        <v>9.7937136394747881E-3</v>
      </c>
      <c r="AI87" s="1">
        <f t="shared" si="81"/>
        <v>113325.13969406707</v>
      </c>
      <c r="AJ87" s="1">
        <f t="shared" si="82"/>
        <v>30909.999479358197</v>
      </c>
      <c r="AK87" s="1">
        <f t="shared" si="83"/>
        <v>12515.395413205519</v>
      </c>
      <c r="AL87" s="14">
        <f t="shared" si="124"/>
        <v>26.226912926128485</v>
      </c>
      <c r="AM87" s="14">
        <f t="shared" si="125"/>
        <v>4.6460639849458367</v>
      </c>
      <c r="AN87" s="14">
        <f t="shared" si="126"/>
        <v>1.6833496713077658</v>
      </c>
      <c r="AO87" s="11">
        <f t="shared" si="127"/>
        <v>1.5100916360870256E-2</v>
      </c>
      <c r="AP87" s="11">
        <f t="shared" si="128"/>
        <v>1.9023171800358521E-2</v>
      </c>
      <c r="AQ87" s="11">
        <f t="shared" si="129"/>
        <v>1.7256417058043861E-2</v>
      </c>
      <c r="AR87" s="1">
        <f t="shared" si="138"/>
        <v>68061.059762109566</v>
      </c>
      <c r="AS87" s="1">
        <f t="shared" si="133"/>
        <v>19630.884646084418</v>
      </c>
      <c r="AT87" s="1">
        <f t="shared" si="134"/>
        <v>7998.7766425549444</v>
      </c>
      <c r="AU87" s="1">
        <f t="shared" si="87"/>
        <v>13612.211952421914</v>
      </c>
      <c r="AV87" s="1">
        <f t="shared" si="88"/>
        <v>3926.1769292168838</v>
      </c>
      <c r="AW87" s="1">
        <f t="shared" si="89"/>
        <v>1599.7553285109889</v>
      </c>
      <c r="AX87" s="1">
        <f t="shared" si="161"/>
        <v>47470.303926110581</v>
      </c>
      <c r="AY87" s="1">
        <f t="shared" si="144"/>
        <v>5466.8620507500673</v>
      </c>
      <c r="AZ87" s="1">
        <f t="shared" si="145"/>
        <v>1561.0324643762335</v>
      </c>
      <c r="BA87" s="1">
        <f t="shared" si="162"/>
        <v>12350.827799039796</v>
      </c>
      <c r="BB87" s="1">
        <f t="shared" si="163"/>
        <v>24723.861431068719</v>
      </c>
      <c r="BC87" s="1">
        <f t="shared" si="164"/>
        <v>30142.013114516612</v>
      </c>
      <c r="BD87" s="1">
        <f t="shared" si="146"/>
        <v>31168.030473006005</v>
      </c>
      <c r="BE87" s="2">
        <f t="shared" si="174"/>
        <v>0.25378067252024261</v>
      </c>
      <c r="BF87" s="2">
        <f t="shared" si="175"/>
        <v>0.18498810604108842</v>
      </c>
      <c r="BG87" s="2">
        <f t="shared" si="176"/>
        <v>8.4903457765883886E-2</v>
      </c>
      <c r="BH87" s="2">
        <f t="shared" si="147"/>
        <v>0.17506148609078209</v>
      </c>
      <c r="BI87" s="2">
        <f t="shared" si="165"/>
        <v>6.4404629744826622E-3</v>
      </c>
      <c r="BJ87" s="2">
        <f t="shared" si="148"/>
        <v>3.422059937666898E-3</v>
      </c>
      <c r="BK87" s="2">
        <f t="shared" si="149"/>
        <v>7.2085971406032293E-4</v>
      </c>
      <c r="BL87" s="2">
        <f t="shared" si="150"/>
        <v>438.3447354019184</v>
      </c>
      <c r="BM87" s="2">
        <f t="shared" si="151"/>
        <v>67.17806388832571</v>
      </c>
      <c r="BN87" s="2">
        <f t="shared" si="152"/>
        <v>5.7659958433845473</v>
      </c>
      <c r="BO87" s="2">
        <f t="shared" si="166"/>
        <v>333.4623388738292</v>
      </c>
      <c r="BP87" s="2">
        <f t="shared" si="167"/>
        <v>38.621495742060539</v>
      </c>
      <c r="BQ87" s="2">
        <f t="shared" si="168"/>
        <v>12.219183548860283</v>
      </c>
      <c r="BR87" s="17">
        <f t="shared" si="140"/>
        <v>0.4636947274385041</v>
      </c>
      <c r="BS87" s="12">
        <f>BS$3*temperature!$I197</f>
        <v>-9.5935319619849597</v>
      </c>
      <c r="BT87" s="12">
        <f>BT$3*temperature!$I197</f>
        <v>-8.8669048651661733</v>
      </c>
      <c r="BU87" s="12">
        <f>BU$3*temperature!$I197</f>
        <v>-7.7843789367267329</v>
      </c>
      <c r="BV87" s="12">
        <f t="shared" si="169"/>
        <v>-8.8205628589584801</v>
      </c>
      <c r="BW87" s="12">
        <f t="shared" si="153"/>
        <v>-7.7879806042727715</v>
      </c>
      <c r="BX87" s="12">
        <f t="shared" si="154"/>
        <v>-6.8371763425253738</v>
      </c>
      <c r="BY87" s="19">
        <f t="shared" si="170"/>
        <v>8.0571900535634192E-2</v>
      </c>
      <c r="BZ87" s="19">
        <f t="shared" si="155"/>
        <v>0.1216799184495572</v>
      </c>
      <c r="CA87" s="19">
        <f t="shared" si="156"/>
        <v>0.12167991844955721</v>
      </c>
      <c r="CB87" s="12">
        <f t="shared" si="171"/>
        <v>0.38648455151323985</v>
      </c>
      <c r="CC87" s="12">
        <f t="shared" si="157"/>
        <v>0.53946213044670099</v>
      </c>
      <c r="CD87" s="12">
        <f t="shared" si="158"/>
        <v>0.47360129710067989</v>
      </c>
      <c r="CE87" s="12">
        <f t="shared" si="172"/>
        <v>-9.2070474104717199</v>
      </c>
      <c r="CF87" s="12">
        <f t="shared" si="159"/>
        <v>-8.3274427347194724</v>
      </c>
      <c r="CG87" s="12">
        <f t="shared" si="160"/>
        <v>-7.3107776396260533</v>
      </c>
      <c r="CH87" s="12">
        <f>CH$3*temperature!$I197+CH$4*temperature!$I197^2</f>
        <v>-9.2070474104717199</v>
      </c>
      <c r="CI87" s="12">
        <f>CI$3*temperature!$I197+CI$4*temperature!$I197^2</f>
        <v>-8.3274585539250534</v>
      </c>
      <c r="CJ87" s="12">
        <f>CJ$3*temperature!$I197+CJ$4*temperature!$I197^2</f>
        <v>-7.3107857142256716</v>
      </c>
      <c r="CK87" s="17"/>
      <c r="CL87" s="17"/>
      <c r="CM87" s="17"/>
    </row>
    <row r="88" spans="1:91">
      <c r="A88" s="2">
        <f t="shared" si="90"/>
        <v>2042</v>
      </c>
      <c r="B88" s="5">
        <f t="shared" si="91"/>
        <v>1147.9213664397525</v>
      </c>
      <c r="C88" s="5">
        <f t="shared" si="92"/>
        <v>2877.2132751884678</v>
      </c>
      <c r="D88" s="5">
        <f t="shared" si="93"/>
        <v>4112.342938526097</v>
      </c>
      <c r="E88" s="15">
        <f t="shared" si="94"/>
        <v>7.9576226543875397E-4</v>
      </c>
      <c r="F88" s="15">
        <f t="shared" si="95"/>
        <v>1.5677050231355423E-3</v>
      </c>
      <c r="G88" s="15">
        <f t="shared" si="96"/>
        <v>3.2004140381112849E-3</v>
      </c>
      <c r="H88" s="5">
        <f t="shared" si="97"/>
        <v>69291.052480001556</v>
      </c>
      <c r="I88" s="5">
        <f t="shared" si="98"/>
        <v>20105.574433771842</v>
      </c>
      <c r="J88" s="5">
        <f t="shared" si="99"/>
        <v>8191.5575665297101</v>
      </c>
      <c r="K88" s="5">
        <f t="shared" si="100"/>
        <v>60362.194228430388</v>
      </c>
      <c r="L88" s="5">
        <f t="shared" si="101"/>
        <v>6987.8637802596868</v>
      </c>
      <c r="M88" s="5">
        <f t="shared" si="102"/>
        <v>1991.9441761016269</v>
      </c>
      <c r="N88" s="15">
        <f t="shared" si="103"/>
        <v>1.7262401730337107E-2</v>
      </c>
      <c r="O88" s="15">
        <f t="shared" si="104"/>
        <v>2.2577663806378157E-2</v>
      </c>
      <c r="P88" s="15">
        <f t="shared" si="105"/>
        <v>2.0834208927271503E-2</v>
      </c>
      <c r="Q88" s="5">
        <f t="shared" si="106"/>
        <v>6900.4928855326425</v>
      </c>
      <c r="R88" s="5">
        <f t="shared" si="107"/>
        <v>8140.9343367198708</v>
      </c>
      <c r="S88" s="5">
        <f t="shared" si="108"/>
        <v>3935.4110952276856</v>
      </c>
      <c r="T88" s="5">
        <f t="shared" si="109"/>
        <v>99.587069882135637</v>
      </c>
      <c r="U88" s="5">
        <f t="shared" si="110"/>
        <v>404.90931326216361</v>
      </c>
      <c r="V88" s="5">
        <f t="shared" si="111"/>
        <v>480.42280888161935</v>
      </c>
      <c r="W88" s="15">
        <f t="shared" si="112"/>
        <v>-1.0734613539272964E-2</v>
      </c>
      <c r="X88" s="15">
        <f t="shared" si="113"/>
        <v>-1.217998157191269E-2</v>
      </c>
      <c r="Y88" s="15">
        <f t="shared" si="114"/>
        <v>-9.7425357312937999E-3</v>
      </c>
      <c r="Z88" s="5">
        <f t="shared" si="135"/>
        <v>10393.79330295098</v>
      </c>
      <c r="AA88" s="5">
        <f t="shared" si="136"/>
        <v>19037.573664187781</v>
      </c>
      <c r="AB88" s="5">
        <f t="shared" si="137"/>
        <v>11387.69362601206</v>
      </c>
      <c r="AC88" s="16">
        <f t="shared" si="118"/>
        <v>2.0329127272837137</v>
      </c>
      <c r="AD88" s="16">
        <f t="shared" si="119"/>
        <v>2.9028716633543739</v>
      </c>
      <c r="AE88" s="16">
        <f t="shared" si="120"/>
        <v>3.2067846560896793</v>
      </c>
      <c r="AF88" s="15">
        <f t="shared" si="121"/>
        <v>-4.0504037456468023E-3</v>
      </c>
      <c r="AG88" s="15">
        <f t="shared" si="122"/>
        <v>2.9673830763510267E-4</v>
      </c>
      <c r="AH88" s="15">
        <f t="shared" si="123"/>
        <v>9.7937136394747881E-3</v>
      </c>
      <c r="AI88" s="1">
        <f t="shared" si="81"/>
        <v>115604.83767708228</v>
      </c>
      <c r="AJ88" s="1">
        <f t="shared" si="82"/>
        <v>31745.176460639261</v>
      </c>
      <c r="AK88" s="1">
        <f t="shared" si="83"/>
        <v>12863.611200395957</v>
      </c>
      <c r="AL88" s="14">
        <f t="shared" si="124"/>
        <v>26.619002840444768</v>
      </c>
      <c r="AM88" s="14">
        <f t="shared" si="125"/>
        <v>4.7335630295931095</v>
      </c>
      <c r="AN88" s="14">
        <f t="shared" si="126"/>
        <v>1.7121077694505478</v>
      </c>
      <c r="AO88" s="11">
        <f t="shared" si="127"/>
        <v>1.4949907197261553E-2</v>
      </c>
      <c r="AP88" s="11">
        <f t="shared" si="128"/>
        <v>1.8832940082354935E-2</v>
      </c>
      <c r="AQ88" s="11">
        <f t="shared" si="129"/>
        <v>1.7083852887463422E-2</v>
      </c>
      <c r="AR88" s="1">
        <f t="shared" si="138"/>
        <v>69291.052480001556</v>
      </c>
      <c r="AS88" s="1">
        <f t="shared" si="133"/>
        <v>20105.574433771842</v>
      </c>
      <c r="AT88" s="1">
        <f t="shared" si="134"/>
        <v>8191.5575665297101</v>
      </c>
      <c r="AU88" s="1">
        <f t="shared" si="87"/>
        <v>13858.210496000313</v>
      </c>
      <c r="AV88" s="1">
        <f t="shared" si="88"/>
        <v>4021.1148867543689</v>
      </c>
      <c r="AW88" s="1">
        <f t="shared" si="89"/>
        <v>1638.3115133059421</v>
      </c>
      <c r="AX88" s="1">
        <f t="shared" si="161"/>
        <v>48289.755382744312</v>
      </c>
      <c r="AY88" s="1">
        <f t="shared" si="144"/>
        <v>5590.2910242077496</v>
      </c>
      <c r="AZ88" s="1">
        <f t="shared" si="145"/>
        <v>1593.5553408813016</v>
      </c>
      <c r="BA88" s="1">
        <f t="shared" si="162"/>
        <v>12380.30290987109</v>
      </c>
      <c r="BB88" s="1">
        <f t="shared" si="163"/>
        <v>24826.859430159366</v>
      </c>
      <c r="BC88" s="1">
        <f t="shared" si="164"/>
        <v>30323.277143807351</v>
      </c>
      <c r="BD88" s="1">
        <f t="shared" si="146"/>
        <v>30401.464786660745</v>
      </c>
      <c r="BE88" s="2">
        <f t="shared" si="174"/>
        <v>0.25378067252024261</v>
      </c>
      <c r="BF88" s="2">
        <f t="shared" si="175"/>
        <v>0.18498810604108842</v>
      </c>
      <c r="BG88" s="2">
        <f t="shared" si="176"/>
        <v>8.4903457765883886E-2</v>
      </c>
      <c r="BH88" s="2">
        <f t="shared" si="147"/>
        <v>0.1745832219430789</v>
      </c>
      <c r="BI88" s="2">
        <f t="shared" si="165"/>
        <v>6.4404629744826622E-3</v>
      </c>
      <c r="BJ88" s="2">
        <f t="shared" si="148"/>
        <v>3.422059937666898E-3</v>
      </c>
      <c r="BK88" s="2">
        <f t="shared" si="149"/>
        <v>7.2085971406032293E-4</v>
      </c>
      <c r="BL88" s="2">
        <f t="shared" si="150"/>
        <v>446.26645796038508</v>
      </c>
      <c r="BM88" s="2">
        <f t="shared" si="151"/>
        <v>68.802480793590448</v>
      </c>
      <c r="BN88" s="2">
        <f t="shared" si="152"/>
        <v>5.9049638451172815</v>
      </c>
      <c r="BO88" s="2">
        <f t="shared" si="166"/>
        <v>338.36982101650239</v>
      </c>
      <c r="BP88" s="2">
        <f t="shared" si="167"/>
        <v>39.073173934639236</v>
      </c>
      <c r="BQ88" s="2">
        <f t="shared" si="168"/>
        <v>12.214792296448902</v>
      </c>
      <c r="BR88" s="17">
        <f t="shared" si="140"/>
        <v>0.45018905576553797</v>
      </c>
      <c r="BS88" s="12">
        <f>BS$3*temperature!$I198</f>
        <v>-9.7465542106916789</v>
      </c>
      <c r="BT88" s="12">
        <f>BT$3*temperature!$I198</f>
        <v>-9.0083370016215287</v>
      </c>
      <c r="BU88" s="12">
        <f>BU$3*temperature!$I198</f>
        <v>-7.9085441737221673</v>
      </c>
      <c r="BV88" s="12">
        <f t="shared" si="169"/>
        <v>-8.9487298616725717</v>
      </c>
      <c r="BW88" s="12">
        <f t="shared" si="153"/>
        <v>-7.894719338615519</v>
      </c>
      <c r="BX88" s="12">
        <f t="shared" si="154"/>
        <v>-6.9308837599371396</v>
      </c>
      <c r="BY88" s="19">
        <f t="shared" si="170"/>
        <v>8.185706781827759E-2</v>
      </c>
      <c r="BZ88" s="19">
        <f t="shared" si="155"/>
        <v>0.1236207818163947</v>
      </c>
      <c r="CA88" s="19">
        <f t="shared" si="156"/>
        <v>0.12362078181639471</v>
      </c>
      <c r="CB88" s="12">
        <f t="shared" si="171"/>
        <v>0.39891217450955385</v>
      </c>
      <c r="CC88" s="12">
        <f t="shared" si="157"/>
        <v>0.55680883150300509</v>
      </c>
      <c r="CD88" s="12">
        <f t="shared" si="158"/>
        <v>0.48883020689251383</v>
      </c>
      <c r="CE88" s="12">
        <f t="shared" si="172"/>
        <v>-9.3476420361821262</v>
      </c>
      <c r="CF88" s="12">
        <f t="shared" si="159"/>
        <v>-8.4515281701185234</v>
      </c>
      <c r="CG88" s="12">
        <f t="shared" si="160"/>
        <v>-7.4197139668296535</v>
      </c>
      <c r="CH88" s="12">
        <f>CH$3*temperature!$I198+CH$4*temperature!$I198^2</f>
        <v>-9.3476420361821244</v>
      </c>
      <c r="CI88" s="12">
        <f>CI$3*temperature!$I198+CI$4*temperature!$I198^2</f>
        <v>-8.4515442061353383</v>
      </c>
      <c r="CJ88" s="12">
        <f>CJ$3*temperature!$I198+CJ$4*temperature!$I198^2</f>
        <v>-7.4197221520962717</v>
      </c>
      <c r="CK88" s="17"/>
      <c r="CL88" s="17"/>
      <c r="CM88" s="17"/>
    </row>
    <row r="89" spans="1:91">
      <c r="A89" s="2">
        <f t="shared" si="90"/>
        <v>2043</v>
      </c>
      <c r="B89" s="5">
        <f t="shared" si="91"/>
        <v>1148.7891653215011</v>
      </c>
      <c r="C89" s="5">
        <f t="shared" si="92"/>
        <v>2881.4983658074057</v>
      </c>
      <c r="D89" s="5">
        <f t="shared" si="93"/>
        <v>4124.8460785925845</v>
      </c>
      <c r="E89" s="15">
        <f t="shared" si="94"/>
        <v>7.5597415216681623E-4</v>
      </c>
      <c r="F89" s="15">
        <f t="shared" si="95"/>
        <v>1.489319771978765E-3</v>
      </c>
      <c r="G89" s="15">
        <f t="shared" si="96"/>
        <v>3.0403933362057206E-3</v>
      </c>
      <c r="H89" s="5">
        <f t="shared" si="97"/>
        <v>70526.437395540386</v>
      </c>
      <c r="I89" s="5">
        <f t="shared" si="98"/>
        <v>20585.045567076617</v>
      </c>
      <c r="J89" s="5">
        <f t="shared" si="99"/>
        <v>8385.6833067783846</v>
      </c>
      <c r="K89" s="5">
        <f t="shared" si="100"/>
        <v>61391.976460539474</v>
      </c>
      <c r="L89" s="5">
        <f t="shared" si="101"/>
        <v>7143.868555104531</v>
      </c>
      <c r="M89" s="5">
        <f t="shared" si="102"/>
        <v>2032.968781622905</v>
      </c>
      <c r="N89" s="15">
        <f t="shared" si="103"/>
        <v>1.7060052989658514E-2</v>
      </c>
      <c r="O89" s="15">
        <f t="shared" si="104"/>
        <v>2.2325102456282719E-2</v>
      </c>
      <c r="P89" s="15">
        <f t="shared" si="105"/>
        <v>2.0595258649048098E-2</v>
      </c>
      <c r="Q89" s="5">
        <f t="shared" si="106"/>
        <v>6948.1264631500517</v>
      </c>
      <c r="R89" s="5">
        <f t="shared" si="107"/>
        <v>8233.5555838669079</v>
      </c>
      <c r="S89" s="5">
        <f t="shared" si="108"/>
        <v>3989.4240328317414</v>
      </c>
      <c r="T89" s="5">
        <f t="shared" si="109"/>
        <v>98.518041173442342</v>
      </c>
      <c r="U89" s="5">
        <f t="shared" si="110"/>
        <v>399.97752528833462</v>
      </c>
      <c r="V89" s="5">
        <f t="shared" si="111"/>
        <v>475.74227249996164</v>
      </c>
      <c r="W89" s="15">
        <f t="shared" si="112"/>
        <v>-1.0734613539272964E-2</v>
      </c>
      <c r="X89" s="15">
        <f t="shared" si="113"/>
        <v>-1.217998157191269E-2</v>
      </c>
      <c r="Y89" s="15">
        <f t="shared" si="114"/>
        <v>-9.7425357312937999E-3</v>
      </c>
      <c r="Z89" s="5">
        <f t="shared" si="135"/>
        <v>10425.639421964512</v>
      </c>
      <c r="AA89" s="5">
        <f t="shared" si="136"/>
        <v>19266.147780638701</v>
      </c>
      <c r="AB89" s="5">
        <f t="shared" si="137"/>
        <v>11661.635951733791</v>
      </c>
      <c r="AC89" s="16">
        <f t="shared" si="118"/>
        <v>2.0246786099585505</v>
      </c>
      <c r="AD89" s="16">
        <f t="shared" si="119"/>
        <v>2.9037330565790396</v>
      </c>
      <c r="AE89" s="16">
        <f t="shared" si="120"/>
        <v>3.2381909867148835</v>
      </c>
      <c r="AF89" s="15">
        <f t="shared" si="121"/>
        <v>-4.0504037456468023E-3</v>
      </c>
      <c r="AG89" s="15">
        <f t="shared" si="122"/>
        <v>2.9673830763510267E-4</v>
      </c>
      <c r="AH89" s="15">
        <f t="shared" si="123"/>
        <v>9.7937136394747881E-3</v>
      </c>
      <c r="AI89" s="1">
        <f t="shared" si="81"/>
        <v>117902.56440537437</v>
      </c>
      <c r="AJ89" s="1">
        <f t="shared" si="82"/>
        <v>32591.773701329701</v>
      </c>
      <c r="AK89" s="1">
        <f t="shared" si="83"/>
        <v>13215.561593662303</v>
      </c>
      <c r="AL89" s="14">
        <f t="shared" si="124"/>
        <v>27.012974946371578</v>
      </c>
      <c r="AM89" s="14">
        <f t="shared" si="125"/>
        <v>4.8218184694163639</v>
      </c>
      <c r="AN89" s="14">
        <f t="shared" si="126"/>
        <v>1.7410646727387162</v>
      </c>
      <c r="AO89" s="11">
        <f t="shared" si="127"/>
        <v>1.4800408125288936E-2</v>
      </c>
      <c r="AP89" s="11">
        <f t="shared" si="128"/>
        <v>1.8644610681531386E-2</v>
      </c>
      <c r="AQ89" s="11">
        <f t="shared" si="129"/>
        <v>1.6913014358588788E-2</v>
      </c>
      <c r="AR89" s="1">
        <f t="shared" si="138"/>
        <v>70526.437395540386</v>
      </c>
      <c r="AS89" s="1">
        <f t="shared" si="133"/>
        <v>20585.045567076617</v>
      </c>
      <c r="AT89" s="1">
        <f t="shared" si="134"/>
        <v>8385.6833067783846</v>
      </c>
      <c r="AU89" s="1">
        <f t="shared" si="87"/>
        <v>14105.287479108078</v>
      </c>
      <c r="AV89" s="1">
        <f t="shared" si="88"/>
        <v>4117.0091134153236</v>
      </c>
      <c r="AW89" s="1">
        <f t="shared" si="89"/>
        <v>1677.136661355677</v>
      </c>
      <c r="AX89" s="1">
        <f t="shared" si="161"/>
        <v>49113.581168431578</v>
      </c>
      <c r="AY89" s="1">
        <f t="shared" si="144"/>
        <v>5715.0948440836246</v>
      </c>
      <c r="AZ89" s="1">
        <f t="shared" si="145"/>
        <v>1626.3750252983243</v>
      </c>
      <c r="BA89" s="1">
        <f t="shared" si="162"/>
        <v>12409.095205337071</v>
      </c>
      <c r="BB89" s="1">
        <f t="shared" si="163"/>
        <v>24927.456736662549</v>
      </c>
      <c r="BC89" s="1">
        <f t="shared" si="164"/>
        <v>30499.561127162589</v>
      </c>
      <c r="BD89" s="1">
        <f t="shared" si="146"/>
        <v>29649.588047971269</v>
      </c>
      <c r="BE89" s="2">
        <f t="shared" si="174"/>
        <v>0.25378067252024261</v>
      </c>
      <c r="BF89" s="2">
        <f t="shared" si="175"/>
        <v>0.18498810604108842</v>
      </c>
      <c r="BG89" s="2">
        <f t="shared" si="176"/>
        <v>8.4903457765883886E-2</v>
      </c>
      <c r="BH89" s="2">
        <f t="shared" si="147"/>
        <v>0.17410764669337456</v>
      </c>
      <c r="BI89" s="2">
        <f t="shared" si="165"/>
        <v>6.4404629744826622E-3</v>
      </c>
      <c r="BJ89" s="2">
        <f t="shared" si="148"/>
        <v>3.422059937666898E-3</v>
      </c>
      <c r="BK89" s="2">
        <f t="shared" si="149"/>
        <v>7.2085971406032293E-4</v>
      </c>
      <c r="BL89" s="2">
        <f t="shared" si="150"/>
        <v>454.22290876814731</v>
      </c>
      <c r="BM89" s="2">
        <f t="shared" si="151"/>
        <v>70.443259750140456</v>
      </c>
      <c r="BN89" s="2">
        <f t="shared" si="152"/>
        <v>6.0449012707246892</v>
      </c>
      <c r="BO89" s="2">
        <f t="shared" si="166"/>
        <v>343.35058001314314</v>
      </c>
      <c r="BP89" s="2">
        <f t="shared" si="167"/>
        <v>39.530357968600264</v>
      </c>
      <c r="BQ89" s="2">
        <f t="shared" si="168"/>
        <v>12.210525374345675</v>
      </c>
      <c r="BR89" s="17">
        <f t="shared" si="140"/>
        <v>0.43707675317042521</v>
      </c>
      <c r="BS89" s="12">
        <f>BS$3*temperature!$I199</f>
        <v>-9.9007628940221775</v>
      </c>
      <c r="BT89" s="12">
        <f>BT$3*temperature!$I199</f>
        <v>-9.1508657105362747</v>
      </c>
      <c r="BU89" s="12">
        <f>BU$3*temperature!$I199</f>
        <v>-8.0336721069103856</v>
      </c>
      <c r="BV89" s="12">
        <f t="shared" si="169"/>
        <v>-9.0774926831604414</v>
      </c>
      <c r="BW89" s="12">
        <f t="shared" si="153"/>
        <v>-8.0017302531270218</v>
      </c>
      <c r="BX89" s="12">
        <f t="shared" si="154"/>
        <v>-7.0248301280994632</v>
      </c>
      <c r="BY89" s="19">
        <f t="shared" si="170"/>
        <v>8.3152199449075356E-2</v>
      </c>
      <c r="BZ89" s="19">
        <f t="shared" si="155"/>
        <v>0.125576693370786</v>
      </c>
      <c r="CA89" s="19">
        <f t="shared" si="156"/>
        <v>0.125576693370786</v>
      </c>
      <c r="CB89" s="12">
        <f t="shared" si="171"/>
        <v>0.41163510543086829</v>
      </c>
      <c r="CC89" s="12">
        <f t="shared" si="157"/>
        <v>0.5745677287046268</v>
      </c>
      <c r="CD89" s="12">
        <f t="shared" si="158"/>
        <v>0.50442098940546098</v>
      </c>
      <c r="CE89" s="12">
        <f t="shared" si="172"/>
        <v>-9.4891277885913095</v>
      </c>
      <c r="CF89" s="12">
        <f t="shared" si="159"/>
        <v>-8.5762979818316492</v>
      </c>
      <c r="CG89" s="12">
        <f t="shared" si="160"/>
        <v>-7.5292511175049244</v>
      </c>
      <c r="CH89" s="12">
        <f>CH$3*temperature!$I199+CH$4*temperature!$I199^2</f>
        <v>-9.4891277885913095</v>
      </c>
      <c r="CI89" s="12">
        <f>CI$3*temperature!$I199+CI$4*temperature!$I199^2</f>
        <v>-8.5763142352125534</v>
      </c>
      <c r="CJ89" s="12">
        <f>CJ$3*temperature!$I199+CJ$4*temperature!$I199^2</f>
        <v>-7.5292594137207391</v>
      </c>
      <c r="CK89" s="17"/>
      <c r="CL89" s="17"/>
      <c r="CM89" s="17"/>
    </row>
    <row r="90" spans="1:91">
      <c r="A90" s="2">
        <f t="shared" si="90"/>
        <v>2044</v>
      </c>
      <c r="B90" s="5">
        <f t="shared" si="91"/>
        <v>1149.6141974910097</v>
      </c>
      <c r="C90" s="5">
        <f t="shared" si="92"/>
        <v>2885.5752646720712</v>
      </c>
      <c r="D90" s="5">
        <f t="shared" si="93"/>
        <v>4136.7601753962999</v>
      </c>
      <c r="E90" s="15">
        <f t="shared" si="94"/>
        <v>7.1817544455847536E-4</v>
      </c>
      <c r="F90" s="15">
        <f t="shared" si="95"/>
        <v>1.4148537833798267E-3</v>
      </c>
      <c r="G90" s="15">
        <f t="shared" si="96"/>
        <v>2.8883736693954346E-3</v>
      </c>
      <c r="H90" s="5">
        <f t="shared" si="97"/>
        <v>71766.936751953181</v>
      </c>
      <c r="I90" s="5">
        <f t="shared" si="98"/>
        <v>21069.213824998762</v>
      </c>
      <c r="J90" s="5">
        <f t="shared" si="99"/>
        <v>8581.1148286477783</v>
      </c>
      <c r="K90" s="5">
        <f t="shared" si="100"/>
        <v>62426.974987419126</v>
      </c>
      <c r="L90" s="5">
        <f t="shared" si="101"/>
        <v>7301.5644689459014</v>
      </c>
      <c r="M90" s="5">
        <f t="shared" si="102"/>
        <v>2074.3563718497921</v>
      </c>
      <c r="N90" s="15">
        <f t="shared" si="103"/>
        <v>1.6858856589263116E-2</v>
      </c>
      <c r="O90" s="15">
        <f t="shared" si="104"/>
        <v>2.2074302267038659E-2</v>
      </c>
      <c r="P90" s="15">
        <f t="shared" si="105"/>
        <v>2.0358202546449267E-2</v>
      </c>
      <c r="Q90" s="5">
        <f t="shared" si="106"/>
        <v>6994.4406834786059</v>
      </c>
      <c r="R90" s="5">
        <f t="shared" si="107"/>
        <v>8324.5687185642564</v>
      </c>
      <c r="S90" s="5">
        <f t="shared" si="108"/>
        <v>4042.6261503632822</v>
      </c>
      <c r="T90" s="5">
        <f t="shared" si="109"/>
        <v>97.460488074799258</v>
      </c>
      <c r="U90" s="5">
        <f t="shared" si="110"/>
        <v>395.10580640114347</v>
      </c>
      <c r="V90" s="5">
        <f t="shared" si="111"/>
        <v>471.10733641124386</v>
      </c>
      <c r="W90" s="15">
        <f t="shared" si="112"/>
        <v>-1.0734613539272964E-2</v>
      </c>
      <c r="X90" s="15">
        <f t="shared" si="113"/>
        <v>-1.217998157191269E-2</v>
      </c>
      <c r="Y90" s="15">
        <f t="shared" si="114"/>
        <v>-9.7425357312937999E-3</v>
      </c>
      <c r="Z90" s="5">
        <f t="shared" si="135"/>
        <v>10455.087272065046</v>
      </c>
      <c r="AA90" s="5">
        <f t="shared" si="136"/>
        <v>19491.125139542688</v>
      </c>
      <c r="AB90" s="5">
        <f t="shared" si="137"/>
        <v>11937.468435866738</v>
      </c>
      <c r="AC90" s="16">
        <f t="shared" si="118"/>
        <v>2.0164778441330435</v>
      </c>
      <c r="AD90" s="16">
        <f t="shared" si="119"/>
        <v>2.9045947054120731</v>
      </c>
      <c r="AE90" s="16">
        <f t="shared" si="120"/>
        <v>3.2699049019486974</v>
      </c>
      <c r="AF90" s="15">
        <f t="shared" si="121"/>
        <v>-4.0504037456468023E-3</v>
      </c>
      <c r="AG90" s="15">
        <f t="shared" si="122"/>
        <v>2.9673830763510267E-4</v>
      </c>
      <c r="AH90" s="15">
        <f t="shared" si="123"/>
        <v>9.7937136394747881E-3</v>
      </c>
      <c r="AI90" s="1">
        <f t="shared" si="81"/>
        <v>120217.59544394503</v>
      </c>
      <c r="AJ90" s="1">
        <f t="shared" si="82"/>
        <v>33449.605444612054</v>
      </c>
      <c r="AK90" s="1">
        <f t="shared" si="83"/>
        <v>13571.14209565175</v>
      </c>
      <c r="AL90" s="14">
        <f t="shared" si="124"/>
        <v>27.408779969717241</v>
      </c>
      <c r="AM90" s="14">
        <f t="shared" si="125"/>
        <v>4.9108203882742574</v>
      </c>
      <c r="AN90" s="14">
        <f t="shared" si="126"/>
        <v>1.7702168580298854</v>
      </c>
      <c r="AO90" s="11">
        <f t="shared" si="127"/>
        <v>1.4652404044036046E-2</v>
      </c>
      <c r="AP90" s="11">
        <f t="shared" si="128"/>
        <v>1.8458164574716072E-2</v>
      </c>
      <c r="AQ90" s="11">
        <f t="shared" si="129"/>
        <v>1.6743884215002898E-2</v>
      </c>
      <c r="AR90" s="1">
        <f t="shared" si="138"/>
        <v>71766.936751953181</v>
      </c>
      <c r="AS90" s="1">
        <f t="shared" si="133"/>
        <v>21069.213824998762</v>
      </c>
      <c r="AT90" s="1">
        <f t="shared" si="134"/>
        <v>8581.1148286477783</v>
      </c>
      <c r="AU90" s="1">
        <f t="shared" si="87"/>
        <v>14353.387350390636</v>
      </c>
      <c r="AV90" s="1">
        <f t="shared" si="88"/>
        <v>4213.8427649997529</v>
      </c>
      <c r="AW90" s="1">
        <f t="shared" si="89"/>
        <v>1716.2229657295557</v>
      </c>
      <c r="AX90" s="1">
        <f t="shared" si="161"/>
        <v>49941.579989935308</v>
      </c>
      <c r="AY90" s="1">
        <f t="shared" si="144"/>
        <v>5841.2515751567207</v>
      </c>
      <c r="AZ90" s="1">
        <f t="shared" si="145"/>
        <v>1659.4850974798337</v>
      </c>
      <c r="BA90" s="1">
        <f t="shared" si="162"/>
        <v>12437.226734688355</v>
      </c>
      <c r="BB90" s="1">
        <f t="shared" si="163"/>
        <v>25025.72964733449</v>
      </c>
      <c r="BC90" s="1">
        <f t="shared" si="164"/>
        <v>30671.026464556304</v>
      </c>
      <c r="BD90" s="1">
        <f t="shared" si="146"/>
        <v>28912.407770050737</v>
      </c>
      <c r="BE90" s="2">
        <f t="shared" si="174"/>
        <v>0.25378067252024261</v>
      </c>
      <c r="BF90" s="2">
        <f t="shared" si="175"/>
        <v>0.18498810604108842</v>
      </c>
      <c r="BG90" s="2">
        <f t="shared" si="176"/>
        <v>8.4903457765883886E-2</v>
      </c>
      <c r="BH90" s="2">
        <f t="shared" si="147"/>
        <v>0.17363463772432616</v>
      </c>
      <c r="BI90" s="2">
        <f t="shared" si="165"/>
        <v>6.4404629744826622E-3</v>
      </c>
      <c r="BJ90" s="2">
        <f t="shared" si="148"/>
        <v>3.422059937666898E-3</v>
      </c>
      <c r="BK90" s="2">
        <f t="shared" si="149"/>
        <v>7.2085971406032293E-4</v>
      </c>
      <c r="BL90" s="2">
        <f t="shared" si="150"/>
        <v>462.21229894299347</v>
      </c>
      <c r="BM90" s="2">
        <f t="shared" si="151"/>
        <v>72.100112548665805</v>
      </c>
      <c r="BN90" s="2">
        <f t="shared" si="152"/>
        <v>6.1857799816978343</v>
      </c>
      <c r="BO90" s="2">
        <f t="shared" si="166"/>
        <v>348.40572822939288</v>
      </c>
      <c r="BP90" s="2">
        <f t="shared" si="167"/>
        <v>39.993114131252092</v>
      </c>
      <c r="BQ90" s="2">
        <f t="shared" si="168"/>
        <v>12.206379004936785</v>
      </c>
      <c r="BR90" s="17">
        <f t="shared" si="140"/>
        <v>0.42434636230138367</v>
      </c>
      <c r="BS90" s="12">
        <f>BS$3*temperature!$I200</f>
        <v>-10.056153443710091</v>
      </c>
      <c r="BT90" s="12">
        <f>BT$3*temperature!$I200</f>
        <v>-9.2944867696507245</v>
      </c>
      <c r="BU90" s="12">
        <f>BU$3*temperature!$I200</f>
        <v>-8.1597590295109654</v>
      </c>
      <c r="BV90" s="12">
        <f t="shared" si="169"/>
        <v>-9.2068383072683382</v>
      </c>
      <c r="BW90" s="12">
        <f t="shared" si="153"/>
        <v>-8.1089973338335142</v>
      </c>
      <c r="BX90" s="12">
        <f t="shared" si="154"/>
        <v>-7.1190013881223537</v>
      </c>
      <c r="BY90" s="19">
        <f t="shared" si="170"/>
        <v>8.4457257061146068E-2</v>
      </c>
      <c r="BZ90" s="19">
        <f t="shared" si="155"/>
        <v>0.12754759517095524</v>
      </c>
      <c r="CA90" s="19">
        <f t="shared" si="156"/>
        <v>0.12754759517095524</v>
      </c>
      <c r="CB90" s="12">
        <f t="shared" si="171"/>
        <v>0.42465756822087625</v>
      </c>
      <c r="CC90" s="12">
        <f t="shared" si="157"/>
        <v>0.59274471790860495</v>
      </c>
      <c r="CD90" s="12">
        <f t="shared" si="158"/>
        <v>0.52037882069430552</v>
      </c>
      <c r="CE90" s="12">
        <f t="shared" si="172"/>
        <v>-9.6314958754892146</v>
      </c>
      <c r="CF90" s="12">
        <f t="shared" si="159"/>
        <v>-8.7017420517421193</v>
      </c>
      <c r="CG90" s="12">
        <f t="shared" si="160"/>
        <v>-7.6393802088166591</v>
      </c>
      <c r="CH90" s="12">
        <f>CH$3*temperature!$I200+CH$4*temperature!$I200^2</f>
        <v>-9.6314958754892146</v>
      </c>
      <c r="CI90" s="12">
        <f>CI$3*temperature!$I200+CI$4*temperature!$I200^2</f>
        <v>-8.701758523007447</v>
      </c>
      <c r="CJ90" s="12">
        <f>CJ$3*temperature!$I200+CJ$4*temperature!$I200^2</f>
        <v>-7.6393886162472651</v>
      </c>
      <c r="CK90" s="17"/>
      <c r="CL90" s="17"/>
      <c r="CM90" s="17"/>
    </row>
    <row r="91" spans="1:91">
      <c r="A91" s="2">
        <f t="shared" si="90"/>
        <v>2045</v>
      </c>
      <c r="B91" s="5">
        <f t="shared" si="91"/>
        <v>1150.3985409439958</v>
      </c>
      <c r="C91" s="5">
        <f t="shared" si="92"/>
        <v>2889.4537983984969</v>
      </c>
      <c r="D91" s="5">
        <f t="shared" si="93"/>
        <v>4148.1112591051569</v>
      </c>
      <c r="E91" s="15">
        <f t="shared" si="94"/>
        <v>6.8226667233055153E-4</v>
      </c>
      <c r="F91" s="15">
        <f t="shared" si="95"/>
        <v>1.3441110942108354E-3</v>
      </c>
      <c r="G91" s="15">
        <f t="shared" si="96"/>
        <v>2.7439549859256626E-3</v>
      </c>
      <c r="H91" s="5">
        <f t="shared" si="97"/>
        <v>73012.27587300849</v>
      </c>
      <c r="I91" s="5">
        <f t="shared" si="98"/>
        <v>21557.994671999222</v>
      </c>
      <c r="J91" s="5">
        <f t="shared" si="99"/>
        <v>8777.8138359473523</v>
      </c>
      <c r="K91" s="5">
        <f t="shared" si="100"/>
        <v>63466.940607466313</v>
      </c>
      <c r="L91" s="5">
        <f t="shared" si="101"/>
        <v>7460.9238202555498</v>
      </c>
      <c r="M91" s="5">
        <f t="shared" si="102"/>
        <v>2116.0989394100607</v>
      </c>
      <c r="N91" s="15">
        <f t="shared" si="103"/>
        <v>1.6658914199459085E-2</v>
      </c>
      <c r="O91" s="15">
        <f t="shared" si="104"/>
        <v>2.182537071163515E-2</v>
      </c>
      <c r="P91" s="15">
        <f t="shared" si="105"/>
        <v>2.0123141870287631E-2</v>
      </c>
      <c r="Q91" s="5">
        <f t="shared" si="106"/>
        <v>7039.4265497459437</v>
      </c>
      <c r="R91" s="5">
        <f t="shared" si="107"/>
        <v>8413.9435758087911</v>
      </c>
      <c r="S91" s="5">
        <f t="shared" si="108"/>
        <v>4095.0042608675603</v>
      </c>
      <c r="T91" s="5">
        <f t="shared" si="109"/>
        <v>96.414287399967364</v>
      </c>
      <c r="U91" s="5">
        <f t="shared" si="110"/>
        <v>390.29342496022184</v>
      </c>
      <c r="V91" s="5">
        <f t="shared" si="111"/>
        <v>466.51755635298269</v>
      </c>
      <c r="W91" s="15">
        <f t="shared" si="112"/>
        <v>-1.0734613539272964E-2</v>
      </c>
      <c r="X91" s="15">
        <f t="shared" si="113"/>
        <v>-1.217998157191269E-2</v>
      </c>
      <c r="Y91" s="15">
        <f t="shared" si="114"/>
        <v>-9.7425357312937999E-3</v>
      </c>
      <c r="Z91" s="5">
        <f t="shared" si="135"/>
        <v>10482.148288601891</v>
      </c>
      <c r="AA91" s="5">
        <f t="shared" si="136"/>
        <v>19712.426339950511</v>
      </c>
      <c r="AB91" s="5">
        <f t="shared" si="137"/>
        <v>12215.135260495672</v>
      </c>
      <c r="AC91" s="16">
        <f t="shared" si="118"/>
        <v>2.0083102947201534</v>
      </c>
      <c r="AD91" s="16">
        <f t="shared" si="119"/>
        <v>2.9054566099293231</v>
      </c>
      <c r="AE91" s="16">
        <f t="shared" si="120"/>
        <v>3.3019294141866977</v>
      </c>
      <c r="AF91" s="15">
        <f t="shared" si="121"/>
        <v>-4.0504037456468023E-3</v>
      </c>
      <c r="AG91" s="15">
        <f t="shared" si="122"/>
        <v>2.9673830763510267E-4</v>
      </c>
      <c r="AH91" s="15">
        <f t="shared" si="123"/>
        <v>9.7937136394747881E-3</v>
      </c>
      <c r="AI91" s="1">
        <f t="shared" si="81"/>
        <v>122549.22324994116</v>
      </c>
      <c r="AJ91" s="1">
        <f t="shared" si="82"/>
        <v>34318.487665150598</v>
      </c>
      <c r="AK91" s="1">
        <f t="shared" si="83"/>
        <v>13930.250851816132</v>
      </c>
      <c r="AL91" s="14">
        <f t="shared" si="124"/>
        <v>27.806368443002917</v>
      </c>
      <c r="AM91" s="14">
        <f t="shared" si="125"/>
        <v>5.0005586718886583</v>
      </c>
      <c r="AN91" s="14">
        <f t="shared" si="126"/>
        <v>1.7995607610751212</v>
      </c>
      <c r="AO91" s="11">
        <f t="shared" si="127"/>
        <v>1.4505880003595685E-2</v>
      </c>
      <c r="AP91" s="11">
        <f t="shared" si="128"/>
        <v>1.8273582928968912E-2</v>
      </c>
      <c r="AQ91" s="11">
        <f t="shared" si="129"/>
        <v>1.6576445372852869E-2</v>
      </c>
      <c r="AR91" s="1">
        <f t="shared" si="138"/>
        <v>73012.27587300849</v>
      </c>
      <c r="AS91" s="1">
        <f t="shared" si="133"/>
        <v>21557.994671999222</v>
      </c>
      <c r="AT91" s="1">
        <f t="shared" si="134"/>
        <v>8777.8138359473523</v>
      </c>
      <c r="AU91" s="1">
        <f t="shared" si="87"/>
        <v>14602.455174601699</v>
      </c>
      <c r="AV91" s="1">
        <f t="shared" si="88"/>
        <v>4311.5989343998444</v>
      </c>
      <c r="AW91" s="1">
        <f t="shared" si="89"/>
        <v>1755.5627671894706</v>
      </c>
      <c r="AX91" s="1">
        <f t="shared" si="161"/>
        <v>50773.552485973058</v>
      </c>
      <c r="AY91" s="1">
        <f t="shared" si="144"/>
        <v>5968.7390562044393</v>
      </c>
      <c r="AZ91" s="1">
        <f t="shared" si="145"/>
        <v>1692.8791515280482</v>
      </c>
      <c r="BA91" s="1">
        <f t="shared" si="162"/>
        <v>12464.718752576457</v>
      </c>
      <c r="BB91" s="1">
        <f t="shared" si="163"/>
        <v>25121.752069705173</v>
      </c>
      <c r="BC91" s="1">
        <f t="shared" si="164"/>
        <v>30837.830641938395</v>
      </c>
      <c r="BD91" s="1">
        <f t="shared" si="146"/>
        <v>28189.906232383499</v>
      </c>
      <c r="BE91" s="2">
        <f t="shared" si="174"/>
        <v>0.25378067252024261</v>
      </c>
      <c r="BF91" s="2">
        <f t="shared" si="175"/>
        <v>0.18498810604108842</v>
      </c>
      <c r="BG91" s="2">
        <f t="shared" si="176"/>
        <v>8.4903457765883886E-2</v>
      </c>
      <c r="BH91" s="2">
        <f t="shared" si="147"/>
        <v>0.17316407719239649</v>
      </c>
      <c r="BI91" s="2">
        <f t="shared" si="165"/>
        <v>6.4404629744826622E-3</v>
      </c>
      <c r="BJ91" s="2">
        <f t="shared" si="148"/>
        <v>3.422059937666898E-3</v>
      </c>
      <c r="BK91" s="2">
        <f t="shared" si="149"/>
        <v>7.2085971406032293E-4</v>
      </c>
      <c r="BL91" s="2">
        <f t="shared" si="150"/>
        <v>470.23285944282497</v>
      </c>
      <c r="BM91" s="2">
        <f t="shared" si="151"/>
        <v>73.772749903484979</v>
      </c>
      <c r="BN91" s="2">
        <f t="shared" si="152"/>
        <v>6.3275723718557551</v>
      </c>
      <c r="BO91" s="2">
        <f t="shared" si="166"/>
        <v>353.53639279142448</v>
      </c>
      <c r="BP91" s="2">
        <f t="shared" si="167"/>
        <v>40.461509259615816</v>
      </c>
      <c r="BQ91" s="2">
        <f t="shared" si="168"/>
        <v>12.202349468980101</v>
      </c>
      <c r="BR91" s="17">
        <f t="shared" si="140"/>
        <v>0.41198675951590646</v>
      </c>
      <c r="BS91" s="12">
        <f>BS$3*temperature!$I201</f>
        <v>-10.212718995777939</v>
      </c>
      <c r="BT91" s="12">
        <f>BT$3*temperature!$I201</f>
        <v>-9.4391938348743416</v>
      </c>
      <c r="BU91" s="12">
        <f>BU$3*temperature!$I201</f>
        <v>-8.2867993719587094</v>
      </c>
      <c r="BV91" s="12">
        <f t="shared" si="169"/>
        <v>-9.3367517930737272</v>
      </c>
      <c r="BW91" s="12">
        <f t="shared" si="153"/>
        <v>-8.2165029626983994</v>
      </c>
      <c r="BX91" s="12">
        <f t="shared" si="154"/>
        <v>-7.2133820728867786</v>
      </c>
      <c r="BY91" s="19">
        <f t="shared" si="170"/>
        <v>8.577218300692957E-2</v>
      </c>
      <c r="BZ91" s="19">
        <f t="shared" si="155"/>
        <v>0.12953340015738943</v>
      </c>
      <c r="CA91" s="19">
        <f t="shared" si="156"/>
        <v>0.12953340015738946</v>
      </c>
      <c r="CB91" s="12">
        <f t="shared" si="171"/>
        <v>0.43798360135210573</v>
      </c>
      <c r="CC91" s="12">
        <f t="shared" si="157"/>
        <v>0.61134543608797076</v>
      </c>
      <c r="CD91" s="12">
        <f t="shared" si="158"/>
        <v>0.53670864953596564</v>
      </c>
      <c r="CE91" s="12">
        <f t="shared" si="172"/>
        <v>-9.7747353944258322</v>
      </c>
      <c r="CF91" s="12">
        <f t="shared" si="159"/>
        <v>-8.8278483987863705</v>
      </c>
      <c r="CG91" s="12">
        <f t="shared" si="160"/>
        <v>-7.750090722422744</v>
      </c>
      <c r="CH91" s="12">
        <f>CH$3*temperature!$I201+CH$4*temperature!$I201^2</f>
        <v>-9.7747353944258339</v>
      </c>
      <c r="CI91" s="12">
        <f>CI$3*temperature!$I201+CI$4*temperature!$I201^2</f>
        <v>-8.8278650884206655</v>
      </c>
      <c r="CJ91" s="12">
        <f>CJ$3*temperature!$I201+CJ$4*temperature!$I201^2</f>
        <v>-7.7500992413154659</v>
      </c>
      <c r="CK91" s="17"/>
      <c r="CL91" s="17"/>
      <c r="CM91" s="17"/>
    </row>
    <row r="92" spans="1:91">
      <c r="A92" s="2">
        <f t="shared" si="90"/>
        <v>2046</v>
      </c>
      <c r="B92" s="5">
        <f t="shared" si="91"/>
        <v>1151.1441755991602</v>
      </c>
      <c r="C92" s="5">
        <f t="shared" si="92"/>
        <v>2893.1433579598024</v>
      </c>
      <c r="D92" s="5">
        <f t="shared" si="93"/>
        <v>4158.9243781481728</v>
      </c>
      <c r="E92" s="15">
        <f t="shared" si="94"/>
        <v>6.481533387140239E-4</v>
      </c>
      <c r="F92" s="15">
        <f t="shared" si="95"/>
        <v>1.2769055395002935E-3</v>
      </c>
      <c r="G92" s="15">
        <f t="shared" si="96"/>
        <v>2.6067572366293792E-3</v>
      </c>
      <c r="H92" s="5">
        <f t="shared" si="97"/>
        <v>74262.183131539161</v>
      </c>
      <c r="I92" s="5">
        <f t="shared" si="98"/>
        <v>22051.303254371491</v>
      </c>
      <c r="J92" s="5">
        <f t="shared" si="99"/>
        <v>8975.7427324811379</v>
      </c>
      <c r="K92" s="5">
        <f t="shared" si="100"/>
        <v>64511.626524007181</v>
      </c>
      <c r="L92" s="5">
        <f t="shared" si="101"/>
        <v>7621.918628298361</v>
      </c>
      <c r="M92" s="5">
        <f t="shared" si="102"/>
        <v>2158.1884921114456</v>
      </c>
      <c r="N92" s="15">
        <f t="shared" si="103"/>
        <v>1.6460316292888466E-2</v>
      </c>
      <c r="O92" s="15">
        <f t="shared" si="104"/>
        <v>2.1578401270594405E-2</v>
      </c>
      <c r="P92" s="15">
        <f t="shared" si="105"/>
        <v>1.9890162939696365E-2</v>
      </c>
      <c r="Q92" s="5">
        <f t="shared" si="106"/>
        <v>7083.0763271846254</v>
      </c>
      <c r="R92" s="5">
        <f t="shared" si="107"/>
        <v>8501.651920361297</v>
      </c>
      <c r="S92" s="5">
        <f t="shared" si="108"/>
        <v>4146.5462411841581</v>
      </c>
      <c r="T92" s="5">
        <f t="shared" si="109"/>
        <v>95.379317285064317</v>
      </c>
      <c r="U92" s="5">
        <f t="shared" si="110"/>
        <v>385.53965823656767</v>
      </c>
      <c r="V92" s="5">
        <f t="shared" si="111"/>
        <v>461.97249239093787</v>
      </c>
      <c r="W92" s="15">
        <f t="shared" si="112"/>
        <v>-1.0734613539272964E-2</v>
      </c>
      <c r="X92" s="15">
        <f t="shared" si="113"/>
        <v>-1.217998157191269E-2</v>
      </c>
      <c r="Y92" s="15">
        <f t="shared" si="114"/>
        <v>-9.7425357312937999E-3</v>
      </c>
      <c r="Z92" s="5">
        <f t="shared" si="135"/>
        <v>10506.835904054902</v>
      </c>
      <c r="AA92" s="5">
        <f t="shared" si="136"/>
        <v>19929.976598992929</v>
      </c>
      <c r="AB92" s="5">
        <f t="shared" si="137"/>
        <v>12494.581668708159</v>
      </c>
      <c r="AC92" s="16">
        <f t="shared" si="118"/>
        <v>2.0001758271799979</v>
      </c>
      <c r="AD92" s="16">
        <f t="shared" si="119"/>
        <v>2.9063187702066609</v>
      </c>
      <c r="AE92" s="16">
        <f t="shared" si="120"/>
        <v>3.3342675653270009</v>
      </c>
      <c r="AF92" s="15">
        <f t="shared" si="121"/>
        <v>-4.0504037456468023E-3</v>
      </c>
      <c r="AG92" s="15">
        <f t="shared" si="122"/>
        <v>2.9673830763510267E-4</v>
      </c>
      <c r="AH92" s="15">
        <f t="shared" si="123"/>
        <v>9.7937136394747881E-3</v>
      </c>
      <c r="AI92" s="1">
        <f t="shared" si="81"/>
        <v>124896.75609954874</v>
      </c>
      <c r="AJ92" s="1">
        <f t="shared" si="82"/>
        <v>35198.237833035382</v>
      </c>
      <c r="AK92" s="1">
        <f t="shared" si="83"/>
        <v>14292.78853382399</v>
      </c>
      <c r="AL92" s="14">
        <f t="shared" si="124"/>
        <v>28.205690728533188</v>
      </c>
      <c r="AM92" s="14">
        <f t="shared" si="125"/>
        <v>5.0910230142347714</v>
      </c>
      <c r="AN92" s="14">
        <f t="shared" si="126"/>
        <v>1.8290927785197013</v>
      </c>
      <c r="AO92" s="11">
        <f t="shared" si="127"/>
        <v>1.4360821203559727E-2</v>
      </c>
      <c r="AP92" s="11">
        <f t="shared" si="128"/>
        <v>1.8090847099679223E-2</v>
      </c>
      <c r="AQ92" s="11">
        <f t="shared" si="129"/>
        <v>1.641068091912434E-2</v>
      </c>
      <c r="AR92" s="1">
        <f t="shared" si="138"/>
        <v>74262.183131539161</v>
      </c>
      <c r="AS92" s="1">
        <f t="shared" si="133"/>
        <v>22051.303254371491</v>
      </c>
      <c r="AT92" s="1">
        <f t="shared" si="134"/>
        <v>8975.7427324811379</v>
      </c>
      <c r="AU92" s="1">
        <f t="shared" si="87"/>
        <v>14852.436626307834</v>
      </c>
      <c r="AV92" s="1">
        <f t="shared" si="88"/>
        <v>4410.2606508742983</v>
      </c>
      <c r="AW92" s="1">
        <f t="shared" si="89"/>
        <v>1795.1485464962277</v>
      </c>
      <c r="AX92" s="1">
        <f t="shared" si="161"/>
        <v>51609.301219205743</v>
      </c>
      <c r="AY92" s="1">
        <f t="shared" si="144"/>
        <v>6097.5349026386884</v>
      </c>
      <c r="AZ92" s="1">
        <f t="shared" si="145"/>
        <v>1726.5507936891568</v>
      </c>
      <c r="BA92" s="1">
        <f t="shared" si="162"/>
        <v>12491.591742657105</v>
      </c>
      <c r="BB92" s="1">
        <f t="shared" si="163"/>
        <v>25215.595554443385</v>
      </c>
      <c r="BC92" s="1">
        <f t="shared" si="164"/>
        <v>31000.127138339103</v>
      </c>
      <c r="BD92" s="1">
        <f t="shared" si="146"/>
        <v>27482.042552715749</v>
      </c>
      <c r="BE92" s="2">
        <f t="shared" si="174"/>
        <v>0.25378067252024261</v>
      </c>
      <c r="BF92" s="2">
        <f t="shared" si="175"/>
        <v>0.18498810604108842</v>
      </c>
      <c r="BG92" s="2">
        <f t="shared" si="176"/>
        <v>8.4903457765883886E-2</v>
      </c>
      <c r="BH92" s="2">
        <f t="shared" si="147"/>
        <v>0.1726958519826261</v>
      </c>
      <c r="BI92" s="2">
        <f t="shared" si="165"/>
        <v>6.4404629744826622E-3</v>
      </c>
      <c r="BJ92" s="2">
        <f t="shared" si="148"/>
        <v>3.422059937666898E-3</v>
      </c>
      <c r="BK92" s="2">
        <f t="shared" si="149"/>
        <v>7.2085971406032293E-4</v>
      </c>
      <c r="BL92" s="2">
        <f t="shared" si="150"/>
        <v>478.28284086292888</v>
      </c>
      <c r="BM92" s="2">
        <f t="shared" si="151"/>
        <v>75.460881440128375</v>
      </c>
      <c r="BN92" s="2">
        <f t="shared" si="152"/>
        <v>6.4702513396153742</v>
      </c>
      <c r="BO92" s="2">
        <f t="shared" si="166"/>
        <v>358.74371599674595</v>
      </c>
      <c r="BP92" s="2">
        <f t="shared" si="167"/>
        <v>40.935610782101946</v>
      </c>
      <c r="BQ92" s="2">
        <f t="shared" si="168"/>
        <v>12.198433116223631</v>
      </c>
      <c r="BR92" s="17">
        <f t="shared" si="140"/>
        <v>0.39998714516107425</v>
      </c>
      <c r="BS92" s="12">
        <f>BS$3*temperature!$I202</f>
        <v>-10.370450530395933</v>
      </c>
      <c r="BT92" s="12">
        <f>BT$3*temperature!$I202</f>
        <v>-9.5849785695514615</v>
      </c>
      <c r="BU92" s="12">
        <f>BU$3*temperature!$I202</f>
        <v>-8.4147858153878143</v>
      </c>
      <c r="BV92" s="12">
        <f t="shared" si="169"/>
        <v>-9.4672164216992627</v>
      </c>
      <c r="BW92" s="12">
        <f t="shared" si="153"/>
        <v>-8.3242280565961178</v>
      </c>
      <c r="BX92" s="12">
        <f t="shared" si="154"/>
        <v>-7.3079554290517503</v>
      </c>
      <c r="BY92" s="19">
        <f t="shared" si="170"/>
        <v>8.7096901532800253E-2</v>
      </c>
      <c r="BZ92" s="19">
        <f t="shared" si="155"/>
        <v>0.13153399392674298</v>
      </c>
      <c r="CA92" s="19">
        <f t="shared" si="156"/>
        <v>0.13153399392674298</v>
      </c>
      <c r="CB92" s="12">
        <f t="shared" si="171"/>
        <v>0.45161705434833543</v>
      </c>
      <c r="CC92" s="12">
        <f t="shared" si="157"/>
        <v>0.63037525647767167</v>
      </c>
      <c r="CD92" s="12">
        <f t="shared" si="158"/>
        <v>0.55341519316803178</v>
      </c>
      <c r="CE92" s="12">
        <f t="shared" si="172"/>
        <v>-9.9188334760475989</v>
      </c>
      <c r="CF92" s="12">
        <f t="shared" si="159"/>
        <v>-8.9546033130737896</v>
      </c>
      <c r="CG92" s="12">
        <f t="shared" si="160"/>
        <v>-7.8613706222197823</v>
      </c>
      <c r="CH92" s="12">
        <f>CH$3*temperature!$I202+CH$4*temperature!$I202^2</f>
        <v>-9.9188334760475971</v>
      </c>
      <c r="CI92" s="12">
        <f>CI$3*temperature!$I202+CI$4*temperature!$I202^2</f>
        <v>-8.9546202215228341</v>
      </c>
      <c r="CJ92" s="12">
        <f>CJ$3*temperature!$I202+CJ$4*temperature!$I202^2</f>
        <v>-7.8613792528021635</v>
      </c>
      <c r="CK92" s="17"/>
      <c r="CL92" s="17"/>
      <c r="CM92" s="17"/>
    </row>
    <row r="93" spans="1:91">
      <c r="A93" s="2">
        <f t="shared" si="90"/>
        <v>2047</v>
      </c>
      <c r="B93" s="5">
        <f t="shared" si="91"/>
        <v>1151.8529876428784</v>
      </c>
      <c r="C93" s="5">
        <f t="shared" si="92"/>
        <v>2896.6529152011326</v>
      </c>
      <c r="D93" s="5">
        <f t="shared" si="93"/>
        <v>4169.2236190565382</v>
      </c>
      <c r="E93" s="15">
        <f t="shared" si="94"/>
        <v>6.1574567177832265E-4</v>
      </c>
      <c r="F93" s="15">
        <f t="shared" si="95"/>
        <v>1.2130602625252788E-3</v>
      </c>
      <c r="G93" s="15">
        <f t="shared" si="96"/>
        <v>2.4764193747979103E-3</v>
      </c>
      <c r="H93" s="5">
        <f t="shared" si="97"/>
        <v>75516.389927198805</v>
      </c>
      <c r="I93" s="5">
        <f t="shared" si="98"/>
        <v>22549.054400359619</v>
      </c>
      <c r="J93" s="5">
        <f t="shared" si="99"/>
        <v>9174.8645856840267</v>
      </c>
      <c r="K93" s="5">
        <f t="shared" si="100"/>
        <v>65560.788344816086</v>
      </c>
      <c r="L93" s="5">
        <f t="shared" si="101"/>
        <v>7784.5206382946635</v>
      </c>
      <c r="M93" s="5">
        <f t="shared" si="102"/>
        <v>2200.6170510374841</v>
      </c>
      <c r="N93" s="15">
        <f t="shared" si="103"/>
        <v>1.6263143209053643E-2</v>
      </c>
      <c r="O93" s="15">
        <f t="shared" si="104"/>
        <v>2.133347493275517E-2</v>
      </c>
      <c r="P93" s="15">
        <f t="shared" si="105"/>
        <v>1.9659338876619081E-2</v>
      </c>
      <c r="Q93" s="5">
        <f t="shared" si="106"/>
        <v>7125.3834957387917</v>
      </c>
      <c r="R93" s="5">
        <f t="shared" si="107"/>
        <v>8587.6673907022632</v>
      </c>
      <c r="S93" s="5">
        <f t="shared" si="108"/>
        <v>4197.2409807274298</v>
      </c>
      <c r="T93" s="5">
        <f t="shared" si="109"/>
        <v>94.355457174369448</v>
      </c>
      <c r="U93" s="5">
        <f t="shared" si="110"/>
        <v>380.84379230400475</v>
      </c>
      <c r="V93" s="5">
        <f t="shared" si="111"/>
        <v>457.47170887694432</v>
      </c>
      <c r="W93" s="15">
        <f t="shared" si="112"/>
        <v>-1.0734613539272964E-2</v>
      </c>
      <c r="X93" s="15">
        <f t="shared" si="113"/>
        <v>-1.217998157191269E-2</v>
      </c>
      <c r="Y93" s="15">
        <f t="shared" si="114"/>
        <v>-9.7425357312937999E-3</v>
      </c>
      <c r="Z93" s="5">
        <f t="shared" si="135"/>
        <v>10529.16543359089</v>
      </c>
      <c r="AA93" s="5">
        <f t="shared" si="136"/>
        <v>20143.705619360469</v>
      </c>
      <c r="AB93" s="5">
        <f t="shared" si="137"/>
        <v>12775.753909606852</v>
      </c>
      <c r="AC93" s="16">
        <f t="shared" si="118"/>
        <v>1.9920743075176359</v>
      </c>
      <c r="AD93" s="16">
        <f t="shared" si="119"/>
        <v>2.9071811863199799</v>
      </c>
      <c r="AE93" s="16">
        <f t="shared" si="120"/>
        <v>3.3669224270592024</v>
      </c>
      <c r="AF93" s="15">
        <f t="shared" si="121"/>
        <v>-4.0504037456468023E-3</v>
      </c>
      <c r="AG93" s="15">
        <f t="shared" si="122"/>
        <v>2.9673830763510267E-4</v>
      </c>
      <c r="AH93" s="15">
        <f t="shared" si="123"/>
        <v>9.7937136394747881E-3</v>
      </c>
      <c r="AI93" s="1">
        <f t="shared" si="81"/>
        <v>127259.51711590172</v>
      </c>
      <c r="AJ93" s="1">
        <f t="shared" si="82"/>
        <v>36088.674700606141</v>
      </c>
      <c r="AK93" s="1">
        <f t="shared" si="83"/>
        <v>14658.65822693782</v>
      </c>
      <c r="AL93" s="14">
        <f t="shared" si="124"/>
        <v>28.606697041193801</v>
      </c>
      <c r="AM93" s="14">
        <f t="shared" si="125"/>
        <v>5.1822029239769263</v>
      </c>
      <c r="AN93" s="14">
        <f t="shared" si="126"/>
        <v>1.8588092698998651</v>
      </c>
      <c r="AO93" s="11">
        <f t="shared" si="127"/>
        <v>1.421721299152413E-2</v>
      </c>
      <c r="AP93" s="11">
        <f t="shared" si="128"/>
        <v>1.7909938628682429E-2</v>
      </c>
      <c r="AQ93" s="11">
        <f t="shared" si="129"/>
        <v>1.6246574109933097E-2</v>
      </c>
      <c r="AR93" s="1">
        <f t="shared" si="138"/>
        <v>75516.389927198805</v>
      </c>
      <c r="AS93" s="1">
        <f t="shared" si="133"/>
        <v>22549.054400359619</v>
      </c>
      <c r="AT93" s="1">
        <f t="shared" si="134"/>
        <v>9174.8645856840267</v>
      </c>
      <c r="AU93" s="1">
        <f t="shared" si="87"/>
        <v>15103.277985439761</v>
      </c>
      <c r="AV93" s="1">
        <f t="shared" si="88"/>
        <v>4509.8108800719237</v>
      </c>
      <c r="AW93" s="1">
        <f t="shared" si="89"/>
        <v>1834.9729171368053</v>
      </c>
      <c r="AX93" s="1">
        <f t="shared" si="161"/>
        <v>52448.630675852866</v>
      </c>
      <c r="AY93" s="1">
        <f t="shared" si="144"/>
        <v>6227.6165106357312</v>
      </c>
      <c r="AZ93" s="1">
        <f t="shared" si="145"/>
        <v>1760.4936408299873</v>
      </c>
      <c r="BA93" s="1">
        <f t="shared" si="162"/>
        <v>12517.86544125611</v>
      </c>
      <c r="BB93" s="1">
        <f t="shared" si="163"/>
        <v>25307.329332823141</v>
      </c>
      <c r="BC93" s="1">
        <f t="shared" si="164"/>
        <v>31158.065359140248</v>
      </c>
      <c r="BD93" s="1">
        <f t="shared" si="146"/>
        <v>26788.754645233221</v>
      </c>
      <c r="BE93" s="2">
        <f t="shared" si="174"/>
        <v>0.25378067252024261</v>
      </c>
      <c r="BF93" s="2">
        <f t="shared" si="175"/>
        <v>0.18498810604108842</v>
      </c>
      <c r="BG93" s="2">
        <f t="shared" si="176"/>
        <v>8.4903457765883886E-2</v>
      </c>
      <c r="BH93" s="2">
        <f t="shared" si="147"/>
        <v>0.17222985364734869</v>
      </c>
      <c r="BI93" s="2">
        <f t="shared" si="165"/>
        <v>6.4404629744826622E-3</v>
      </c>
      <c r="BJ93" s="2">
        <f t="shared" si="148"/>
        <v>3.422059937666898E-3</v>
      </c>
      <c r="BK93" s="2">
        <f t="shared" si="149"/>
        <v>7.2085971406032293E-4</v>
      </c>
      <c r="BL93" s="2">
        <f t="shared" si="150"/>
        <v>486.36051329271936</v>
      </c>
      <c r="BM93" s="2">
        <f t="shared" si="151"/>
        <v>77.164215695742129</v>
      </c>
      <c r="BN93" s="2">
        <f t="shared" si="152"/>
        <v>6.6137902617783704</v>
      </c>
      <c r="BO93" s="2">
        <f t="shared" si="166"/>
        <v>364.02885571320064</v>
      </c>
      <c r="BP93" s="2">
        <f t="shared" si="167"/>
        <v>41.415486756626159</v>
      </c>
      <c r="BQ93" s="2">
        <f t="shared" si="168"/>
        <v>12.194626373830944</v>
      </c>
      <c r="BR93" s="17">
        <f t="shared" si="140"/>
        <v>0.3883370341369653</v>
      </c>
      <c r="BS93" s="12">
        <f>BS$3*temperature!$I203</f>
        <v>-10.529337007123944</v>
      </c>
      <c r="BT93" s="12">
        <f>BT$3*temperature!$I203</f>
        <v>-9.7318307694598243</v>
      </c>
      <c r="BU93" s="12">
        <f>BU$3*temperature!$I203</f>
        <v>-8.5437094013698367</v>
      </c>
      <c r="BV93" s="12">
        <f t="shared" si="169"/>
        <v>-9.5982138377551127</v>
      </c>
      <c r="BW93" s="12">
        <f t="shared" si="153"/>
        <v>-8.4321522009652536</v>
      </c>
      <c r="BX93" s="12">
        <f t="shared" si="154"/>
        <v>-7.4027035343902678</v>
      </c>
      <c r="BY93" s="19">
        <f t="shared" si="170"/>
        <v>8.8431319914905465E-2</v>
      </c>
      <c r="BZ93" s="19">
        <f t="shared" si="155"/>
        <v>0.13354923644718394</v>
      </c>
      <c r="CA93" s="19">
        <f t="shared" si="156"/>
        <v>0.13354923644718397</v>
      </c>
      <c r="CB93" s="12">
        <f t="shared" si="171"/>
        <v>0.46556158468441539</v>
      </c>
      <c r="CC93" s="12">
        <f t="shared" si="157"/>
        <v>0.64983928424728499</v>
      </c>
      <c r="CD93" s="12">
        <f t="shared" si="158"/>
        <v>0.57050293348978454</v>
      </c>
      <c r="CE93" s="12">
        <f t="shared" si="172"/>
        <v>-10.063775422439528</v>
      </c>
      <c r="CF93" s="12">
        <f t="shared" si="159"/>
        <v>-9.081991485212539</v>
      </c>
      <c r="CG93" s="12">
        <f t="shared" si="160"/>
        <v>-7.9732064678800523</v>
      </c>
      <c r="CH93" s="12">
        <f>CH$3*temperature!$I203+CH$4*temperature!$I203^2</f>
        <v>-10.063775422439528</v>
      </c>
      <c r="CI93" s="12">
        <f>CI$3*temperature!$I203+CI$4*temperature!$I203^2</f>
        <v>-9.082008612880653</v>
      </c>
      <c r="CJ93" s="12">
        <f>CJ$3*temperature!$I203+CJ$4*temperature!$I203^2</f>
        <v>-7.9732152103584664</v>
      </c>
      <c r="CK93" s="17"/>
      <c r="CL93" s="17"/>
      <c r="CM93" s="17"/>
    </row>
    <row r="94" spans="1:91">
      <c r="A94" s="2">
        <f t="shared" si="90"/>
        <v>2048</v>
      </c>
      <c r="B94" s="5">
        <f t="shared" si="91"/>
        <v>1152.5267737099612</v>
      </c>
      <c r="C94" s="5">
        <f t="shared" si="92"/>
        <v>2899.9910390196028</v>
      </c>
      <c r="D94" s="5">
        <f t="shared" si="93"/>
        <v>4179.0321278972297</v>
      </c>
      <c r="E94" s="15">
        <f t="shared" si="94"/>
        <v>5.8495838818940651E-4</v>
      </c>
      <c r="F94" s="15">
        <f t="shared" si="95"/>
        <v>1.1524072493990149E-3</v>
      </c>
      <c r="G94" s="15">
        <f t="shared" si="96"/>
        <v>2.3525984060580145E-3</v>
      </c>
      <c r="H94" s="5">
        <f t="shared" si="97"/>
        <v>76774.630672516549</v>
      </c>
      <c r="I94" s="5">
        <f t="shared" si="98"/>
        <v>23051.162623776738</v>
      </c>
      <c r="J94" s="5">
        <f t="shared" si="99"/>
        <v>9375.1430923367898</v>
      </c>
      <c r="K94" s="5">
        <f t="shared" si="100"/>
        <v>66614.184089954375</v>
      </c>
      <c r="L94" s="5">
        <f t="shared" si="101"/>
        <v>7948.7013282529397</v>
      </c>
      <c r="M94" s="5">
        <f t="shared" si="102"/>
        <v>2243.3766492850814</v>
      </c>
      <c r="N94" s="15">
        <f t="shared" si="103"/>
        <v>1.6067466114012552E-2</v>
      </c>
      <c r="O94" s="15">
        <f t="shared" si="104"/>
        <v>2.1090661530347443E-2</v>
      </c>
      <c r="P94" s="15">
        <f t="shared" si="105"/>
        <v>1.9430731133996293E-2</v>
      </c>
      <c r="Q94" s="5">
        <f t="shared" si="106"/>
        <v>7166.3427048441845</v>
      </c>
      <c r="R94" s="5">
        <f t="shared" si="107"/>
        <v>8671.9654455514737</v>
      </c>
      <c r="S94" s="5">
        <f t="shared" si="108"/>
        <v>4247.0783330097447</v>
      </c>
      <c r="T94" s="5">
        <f t="shared" si="109"/>
        <v>93.342587806281173</v>
      </c>
      <c r="U94" s="5">
        <f t="shared" si="110"/>
        <v>376.20512193196464</v>
      </c>
      <c r="V94" s="5">
        <f t="shared" si="111"/>
        <v>453.01477440715468</v>
      </c>
      <c r="W94" s="15">
        <f t="shared" si="112"/>
        <v>-1.0734613539272964E-2</v>
      </c>
      <c r="X94" s="15">
        <f t="shared" si="113"/>
        <v>-1.217998157191269E-2</v>
      </c>
      <c r="Y94" s="15">
        <f t="shared" si="114"/>
        <v>-9.7425357312937999E-3</v>
      </c>
      <c r="Z94" s="5">
        <f t="shared" si="135"/>
        <v>10549.153966248805</v>
      </c>
      <c r="AA94" s="5">
        <f t="shared" si="136"/>
        <v>20353.5474631937</v>
      </c>
      <c r="AB94" s="5">
        <f t="shared" si="137"/>
        <v>13058.59918633153</v>
      </c>
      <c r="AC94" s="16">
        <f t="shared" si="118"/>
        <v>1.9840056022808596</v>
      </c>
      <c r="AD94" s="16">
        <f t="shared" si="119"/>
        <v>2.9080438583451973</v>
      </c>
      <c r="AE94" s="16">
        <f t="shared" si="120"/>
        <v>3.3998971011561459</v>
      </c>
      <c r="AF94" s="15">
        <f t="shared" si="121"/>
        <v>-4.0504037456468023E-3</v>
      </c>
      <c r="AG94" s="15">
        <f t="shared" si="122"/>
        <v>2.9673830763510267E-4</v>
      </c>
      <c r="AH94" s="15">
        <f t="shared" si="123"/>
        <v>9.7937136394747881E-3</v>
      </c>
      <c r="AI94" s="1">
        <f t="shared" si="81"/>
        <v>129636.84338975132</v>
      </c>
      <c r="AJ94" s="1">
        <f t="shared" si="82"/>
        <v>36989.618110617448</v>
      </c>
      <c r="AK94" s="1">
        <f t="shared" si="83"/>
        <v>15027.765321380843</v>
      </c>
      <c r="AL94" s="14">
        <f t="shared" si="124"/>
        <v>29.009337470964269</v>
      </c>
      <c r="AM94" s="14">
        <f t="shared" si="125"/>
        <v>5.2740877309434335</v>
      </c>
      <c r="AN94" s="14">
        <f t="shared" si="126"/>
        <v>1.888706559633927</v>
      </c>
      <c r="AO94" s="11">
        <f t="shared" si="127"/>
        <v>1.4075040861608889E-2</v>
      </c>
      <c r="AP94" s="11">
        <f t="shared" si="128"/>
        <v>1.7730839242395605E-2</v>
      </c>
      <c r="AQ94" s="11">
        <f t="shared" si="129"/>
        <v>1.6084108368833765E-2</v>
      </c>
      <c r="AR94" s="1">
        <f t="shared" si="138"/>
        <v>76774.630672516549</v>
      </c>
      <c r="AS94" s="1">
        <f t="shared" si="133"/>
        <v>23051.162623776738</v>
      </c>
      <c r="AT94" s="1">
        <f t="shared" si="134"/>
        <v>9375.1430923367898</v>
      </c>
      <c r="AU94" s="1">
        <f t="shared" si="87"/>
        <v>15354.92613450331</v>
      </c>
      <c r="AV94" s="1">
        <f t="shared" si="88"/>
        <v>4610.2325247553481</v>
      </c>
      <c r="AW94" s="1">
        <f t="shared" si="89"/>
        <v>1875.028618467358</v>
      </c>
      <c r="AX94" s="1">
        <f t="shared" si="161"/>
        <v>53291.34727196351</v>
      </c>
      <c r="AY94" s="1">
        <f t="shared" si="144"/>
        <v>6358.9610626023505</v>
      </c>
      <c r="AZ94" s="1">
        <f t="shared" si="145"/>
        <v>1794.7013194280651</v>
      </c>
      <c r="BA94" s="1">
        <f t="shared" si="162"/>
        <v>12543.558860989246</v>
      </c>
      <c r="BB94" s="1">
        <f t="shared" si="163"/>
        <v>25397.020358491594</v>
      </c>
      <c r="BC94" s="1">
        <f t="shared" si="164"/>
        <v>31311.790592675046</v>
      </c>
      <c r="BD94" s="1">
        <f t="shared" si="146"/>
        <v>26109.961067775654</v>
      </c>
      <c r="BE94" s="2">
        <f t="shared" si="174"/>
        <v>0.25378067252024261</v>
      </c>
      <c r="BF94" s="2">
        <f t="shared" si="175"/>
        <v>0.18498810604108842</v>
      </c>
      <c r="BG94" s="2">
        <f t="shared" si="176"/>
        <v>8.4903457765883886E-2</v>
      </c>
      <c r="BH94" s="2">
        <f t="shared" si="147"/>
        <v>0.17176597833178464</v>
      </c>
      <c r="BI94" s="2">
        <f t="shared" si="165"/>
        <v>6.4404629744826622E-3</v>
      </c>
      <c r="BJ94" s="2">
        <f t="shared" si="148"/>
        <v>3.422059937666898E-3</v>
      </c>
      <c r="BK94" s="2">
        <f t="shared" si="149"/>
        <v>7.2085971406032293E-4</v>
      </c>
      <c r="BL94" s="2">
        <f t="shared" si="150"/>
        <v>494.46416622592375</v>
      </c>
      <c r="BM94" s="2">
        <f t="shared" si="151"/>
        <v>78.88246013147095</v>
      </c>
      <c r="BN94" s="2">
        <f t="shared" si="152"/>
        <v>6.7581629688165101</v>
      </c>
      <c r="BO94" s="2">
        <f t="shared" si="166"/>
        <v>369.39298576742306</v>
      </c>
      <c r="BP94" s="2">
        <f t="shared" si="167"/>
        <v>41.901205905542774</v>
      </c>
      <c r="BQ94" s="2">
        <f t="shared" si="168"/>
        <v>12.190925752932078</v>
      </c>
      <c r="BR94" s="17">
        <f t="shared" si="140"/>
        <v>0.37702624673491775</v>
      </c>
      <c r="BS94" s="12">
        <f>BS$3*temperature!$I204</f>
        <v>-10.689365495523919</v>
      </c>
      <c r="BT94" s="12">
        <f>BT$3*temperature!$I204</f>
        <v>-9.879738483530268</v>
      </c>
      <c r="BU94" s="12">
        <f>BU$3*temperature!$I204</f>
        <v>-8.6735596378951598</v>
      </c>
      <c r="BV94" s="12">
        <f t="shared" si="169"/>
        <v>-9.7297241854174157</v>
      </c>
      <c r="BW94" s="12">
        <f t="shared" si="153"/>
        <v>-8.5402537781578136</v>
      </c>
      <c r="BX94" s="12">
        <f t="shared" si="154"/>
        <v>-7.4976074104688939</v>
      </c>
      <c r="BY94" s="19">
        <f t="shared" si="170"/>
        <v>8.9775329556122399E-2</v>
      </c>
      <c r="BZ94" s="19">
        <f t="shared" si="155"/>
        <v>0.13557896371502182</v>
      </c>
      <c r="CA94" s="19">
        <f t="shared" si="156"/>
        <v>0.13557896371502184</v>
      </c>
      <c r="CB94" s="12">
        <f t="shared" si="171"/>
        <v>0.47982065505325167</v>
      </c>
      <c r="CC94" s="12">
        <f t="shared" si="157"/>
        <v>0.66974235268622739</v>
      </c>
      <c r="CD94" s="12">
        <f t="shared" si="158"/>
        <v>0.58797611371313296</v>
      </c>
      <c r="CE94" s="12">
        <f t="shared" si="172"/>
        <v>-10.209544840470667</v>
      </c>
      <c r="CF94" s="12">
        <f t="shared" si="159"/>
        <v>-9.2099961308440417</v>
      </c>
      <c r="CG94" s="12">
        <f t="shared" si="160"/>
        <v>-8.0855835241820273</v>
      </c>
      <c r="CH94" s="12">
        <f>CH$3*temperature!$I204+CH$4*temperature!$I204^2</f>
        <v>-10.209544840470668</v>
      </c>
      <c r="CI94" s="12">
        <f>CI$3*temperature!$I204+CI$4*temperature!$I204^2</f>
        <v>-9.2100134780916267</v>
      </c>
      <c r="CJ94" s="12">
        <f>CJ$3*temperature!$I204+CJ$4*temperature!$I204^2</f>
        <v>-8.0855923787404365</v>
      </c>
      <c r="CK94" s="17"/>
      <c r="CL94" s="17"/>
      <c r="CM94" s="17"/>
    </row>
    <row r="95" spans="1:91">
      <c r="A95" s="2">
        <f t="shared" si="90"/>
        <v>2049</v>
      </c>
      <c r="B95" s="5">
        <f t="shared" si="91"/>
        <v>1153.167244903661</v>
      </c>
      <c r="C95" s="5">
        <f t="shared" si="92"/>
        <v>2903.1659111813333</v>
      </c>
      <c r="D95" s="5">
        <f t="shared" si="93"/>
        <v>4188.3721330040389</v>
      </c>
      <c r="E95" s="15">
        <f t="shared" si="94"/>
        <v>5.5571046877993615E-4</v>
      </c>
      <c r="F95" s="15">
        <f t="shared" si="95"/>
        <v>1.0947868869290642E-3</v>
      </c>
      <c r="G95" s="15">
        <f t="shared" si="96"/>
        <v>2.2349684857551136E-3</v>
      </c>
      <c r="H95" s="5">
        <f t="shared" si="97"/>
        <v>78036.642786341617</v>
      </c>
      <c r="I95" s="5">
        <f t="shared" si="98"/>
        <v>23557.542130874546</v>
      </c>
      <c r="J95" s="5">
        <f t="shared" si="99"/>
        <v>9576.5425463196025</v>
      </c>
      <c r="K95" s="5">
        <f t="shared" si="100"/>
        <v>67671.574206793419</v>
      </c>
      <c r="L95" s="5">
        <f t="shared" si="101"/>
        <v>8114.4319172887708</v>
      </c>
      <c r="M95" s="5">
        <f t="shared" si="102"/>
        <v>2286.4593312655315</v>
      </c>
      <c r="N95" s="15">
        <f t="shared" si="103"/>
        <v>1.5873347865541065E-2</v>
      </c>
      <c r="O95" s="15">
        <f t="shared" si="104"/>
        <v>2.0850020926910018E-2</v>
      </c>
      <c r="P95" s="15">
        <f t="shared" si="105"/>
        <v>1.9204390842785912E-2</v>
      </c>
      <c r="Q95" s="5">
        <f t="shared" si="106"/>
        <v>7205.9497301091369</v>
      </c>
      <c r="R95" s="5">
        <f t="shared" si="107"/>
        <v>8754.5233127224747</v>
      </c>
      <c r="S95" s="5">
        <f t="shared" si="108"/>
        <v>4296.0490697754258</v>
      </c>
      <c r="T95" s="5">
        <f t="shared" si="109"/>
        <v>92.340591199425091</v>
      </c>
      <c r="U95" s="5">
        <f t="shared" si="110"/>
        <v>371.62295047957417</v>
      </c>
      <c r="V95" s="5">
        <f t="shared" si="111"/>
        <v>448.60126178068896</v>
      </c>
      <c r="W95" s="15">
        <f t="shared" si="112"/>
        <v>-1.0734613539272964E-2</v>
      </c>
      <c r="X95" s="15">
        <f t="shared" si="113"/>
        <v>-1.217998157191269E-2</v>
      </c>
      <c r="Y95" s="15">
        <f t="shared" si="114"/>
        <v>-9.7425357312937999E-3</v>
      </c>
      <c r="Z95" s="5">
        <f t="shared" si="135"/>
        <v>10566.820261354826</v>
      </c>
      <c r="AA95" s="5">
        <f t="shared" si="136"/>
        <v>20559.440431821171</v>
      </c>
      <c r="AB95" s="5">
        <f t="shared" si="137"/>
        <v>13343.065607053395</v>
      </c>
      <c r="AC95" s="16">
        <f t="shared" si="118"/>
        <v>1.9759695785579969</v>
      </c>
      <c r="AD95" s="16">
        <f t="shared" si="119"/>
        <v>2.9089067863582514</v>
      </c>
      <c r="AE95" s="16">
        <f t="shared" si="120"/>
        <v>3.4331947197685495</v>
      </c>
      <c r="AF95" s="15">
        <f t="shared" si="121"/>
        <v>-4.0504037456468023E-3</v>
      </c>
      <c r="AG95" s="15">
        <f t="shared" si="122"/>
        <v>2.9673830763510267E-4</v>
      </c>
      <c r="AH95" s="15">
        <f t="shared" si="123"/>
        <v>9.7937136394747881E-3</v>
      </c>
      <c r="AI95" s="1">
        <f t="shared" si="81"/>
        <v>132028.08518527949</v>
      </c>
      <c r="AJ95" s="1">
        <f t="shared" si="82"/>
        <v>37900.888824311049</v>
      </c>
      <c r="AK95" s="1">
        <f t="shared" si="83"/>
        <v>15400.017407710116</v>
      </c>
      <c r="AL95" s="14">
        <f t="shared" si="124"/>
        <v>29.413562005133574</v>
      </c>
      <c r="AM95" s="14">
        <f t="shared" si="125"/>
        <v>5.3666665926340062</v>
      </c>
      <c r="AN95" s="14">
        <f t="shared" si="126"/>
        <v>1.9187809390061856</v>
      </c>
      <c r="AO95" s="11">
        <f t="shared" si="127"/>
        <v>1.39342904529928E-2</v>
      </c>
      <c r="AP95" s="11">
        <f t="shared" si="128"/>
        <v>1.755353084997165E-2</v>
      </c>
      <c r="AQ95" s="11">
        <f t="shared" si="129"/>
        <v>1.5923267285145426E-2</v>
      </c>
      <c r="AR95" s="1">
        <f t="shared" si="138"/>
        <v>78036.642786341617</v>
      </c>
      <c r="AS95" s="1">
        <f t="shared" si="133"/>
        <v>23557.542130874546</v>
      </c>
      <c r="AT95" s="1">
        <f t="shared" si="134"/>
        <v>9576.5425463196025</v>
      </c>
      <c r="AU95" s="1">
        <f t="shared" si="87"/>
        <v>15607.328557268323</v>
      </c>
      <c r="AV95" s="1">
        <f t="shared" si="88"/>
        <v>4711.5084261749098</v>
      </c>
      <c r="AW95" s="1">
        <f t="shared" si="89"/>
        <v>1915.3085092639205</v>
      </c>
      <c r="AX95" s="1">
        <f t="shared" si="161"/>
        <v>54137.259365434737</v>
      </c>
      <c r="AY95" s="1">
        <f t="shared" si="144"/>
        <v>6491.5455338310157</v>
      </c>
      <c r="AZ95" s="1">
        <f t="shared" si="145"/>
        <v>1829.1674650124253</v>
      </c>
      <c r="BA95" s="1">
        <f t="shared" si="162"/>
        <v>12568.690314241687</v>
      </c>
      <c r="BB95" s="1">
        <f t="shared" si="163"/>
        <v>25484.733352820618</v>
      </c>
      <c r="BC95" s="1">
        <f t="shared" si="164"/>
        <v>31461.443987549228</v>
      </c>
      <c r="BD95" s="1">
        <f t="shared" si="146"/>
        <v>25445.562761255067</v>
      </c>
      <c r="BE95" s="2">
        <f t="shared" si="174"/>
        <v>0.25378067252024261</v>
      </c>
      <c r="BF95" s="2">
        <f t="shared" si="175"/>
        <v>0.18498810604108842</v>
      </c>
      <c r="BG95" s="2">
        <f t="shared" si="176"/>
        <v>8.4903457765883886E-2</v>
      </c>
      <c r="BH95" s="2">
        <f t="shared" si="147"/>
        <v>0.17130412668902764</v>
      </c>
      <c r="BI95" s="2">
        <f t="shared" si="165"/>
        <v>6.4404629744826622E-3</v>
      </c>
      <c r="BJ95" s="2">
        <f t="shared" si="148"/>
        <v>3.422059937666898E-3</v>
      </c>
      <c r="BK95" s="2">
        <f t="shared" si="149"/>
        <v>7.2085971406032293E-4</v>
      </c>
      <c r="BL95" s="2">
        <f t="shared" si="150"/>
        <v>502.59210851836269</v>
      </c>
      <c r="BM95" s="2">
        <f t="shared" si="151"/>
        <v>80.615321155965873</v>
      </c>
      <c r="BN95" s="2">
        <f t="shared" si="152"/>
        <v>6.9033437216264657</v>
      </c>
      <c r="BO95" s="2">
        <f t="shared" si="166"/>
        <v>374.83729632400355</v>
      </c>
      <c r="BP95" s="2">
        <f t="shared" si="167"/>
        <v>42.392837647747271</v>
      </c>
      <c r="BQ95" s="2">
        <f t="shared" si="168"/>
        <v>12.187327853575512</v>
      </c>
      <c r="BR95" s="17">
        <f t="shared" si="140"/>
        <v>0.3660448997426386</v>
      </c>
      <c r="BS95" s="12">
        <f>BS$3*temperature!$I205</f>
        <v>-10.850521301159175</v>
      </c>
      <c r="BT95" s="12">
        <f>BT$3*temperature!$I205</f>
        <v>-10.02868813030263</v>
      </c>
      <c r="BU95" s="12">
        <f>BU$3*temperature!$I205</f>
        <v>-8.8043246016112704</v>
      </c>
      <c r="BV95" s="12">
        <f t="shared" si="169"/>
        <v>-9.8617262391760843</v>
      </c>
      <c r="BW95" s="12">
        <f t="shared" si="153"/>
        <v>-8.6485100905232013</v>
      </c>
      <c r="BX95" s="12">
        <f t="shared" si="154"/>
        <v>-7.5926471307049166</v>
      </c>
      <c r="BY95" s="19">
        <f t="shared" si="170"/>
        <v>9.1128807044271329E-2</v>
      </c>
      <c r="BZ95" s="19">
        <f t="shared" si="155"/>
        <v>0.13762298935282385</v>
      </c>
      <c r="CA95" s="19">
        <f t="shared" si="156"/>
        <v>0.13762298935282388</v>
      </c>
      <c r="CB95" s="12">
        <f t="shared" si="171"/>
        <v>0.49439753099154515</v>
      </c>
      <c r="CC95" s="12">
        <f t="shared" si="157"/>
        <v>0.69008901988971494</v>
      </c>
      <c r="CD95" s="12">
        <f t="shared" si="158"/>
        <v>0.60583873545317668</v>
      </c>
      <c r="CE95" s="12">
        <f t="shared" si="172"/>
        <v>-10.356123770167629</v>
      </c>
      <c r="CF95" s="12">
        <f t="shared" si="159"/>
        <v>-9.3385991104129165</v>
      </c>
      <c r="CG95" s="12">
        <f t="shared" si="160"/>
        <v>-8.1984858661580926</v>
      </c>
      <c r="CH95" s="12">
        <f>CH$3*temperature!$I205+CH$4*temperature!$I205^2</f>
        <v>-10.356123770167629</v>
      </c>
      <c r="CI95" s="12">
        <f>CI$3*temperature!$I205+CI$4*temperature!$I205^2</f>
        <v>-9.338616677554274</v>
      </c>
      <c r="CJ95" s="12">
        <f>CJ$3*temperature!$I205+CJ$4*temperature!$I205^2</f>
        <v>-8.1984948329569285</v>
      </c>
      <c r="CK95" s="17"/>
      <c r="CL95" s="17"/>
      <c r="CM95" s="17"/>
    </row>
    <row r="96" spans="1:91">
      <c r="A96" s="2">
        <f t="shared" si="90"/>
        <v>2050</v>
      </c>
      <c r="B96" s="5">
        <f t="shared" si="91"/>
        <v>1153.7760306583957</v>
      </c>
      <c r="C96" s="5">
        <f t="shared" si="92"/>
        <v>2906.1853417529674</v>
      </c>
      <c r="D96" s="5">
        <f t="shared" si="93"/>
        <v>4197.2649687417243</v>
      </c>
      <c r="E96" s="15">
        <f t="shared" si="94"/>
        <v>5.2792494534093935E-4</v>
      </c>
      <c r="F96" s="15">
        <f t="shared" si="95"/>
        <v>1.0400475425826109E-3</v>
      </c>
      <c r="G96" s="15">
        <f t="shared" si="96"/>
        <v>2.123220061467358E-3</v>
      </c>
      <c r="H96" s="5">
        <f t="shared" si="97"/>
        <v>79302.166693800915</v>
      </c>
      <c r="I96" s="5">
        <f t="shared" si="98"/>
        <v>24068.106830212706</v>
      </c>
      <c r="J96" s="5">
        <f t="shared" si="99"/>
        <v>9779.0278083544345</v>
      </c>
      <c r="K96" s="5">
        <f t="shared" si="100"/>
        <v>68732.721591163223</v>
      </c>
      <c r="L96" s="5">
        <f t="shared" si="101"/>
        <v>8281.6833752575421</v>
      </c>
      <c r="M96" s="5">
        <f t="shared" si="102"/>
        <v>2329.8571524985323</v>
      </c>
      <c r="N96" s="15">
        <f t="shared" si="103"/>
        <v>1.5680843793098642E-2</v>
      </c>
      <c r="O96" s="15">
        <f t="shared" si="104"/>
        <v>2.0611604074515899E-2</v>
      </c>
      <c r="P96" s="15">
        <f t="shared" si="105"/>
        <v>1.8980360000097063E-2</v>
      </c>
      <c r="Q96" s="5">
        <f t="shared" si="106"/>
        <v>7244.2014317374105</v>
      </c>
      <c r="R96" s="5">
        <f t="shared" si="107"/>
        <v>8835.3199400973554</v>
      </c>
      <c r="S96" s="5">
        <f t="shared" si="108"/>
        <v>4344.1448376140916</v>
      </c>
      <c r="T96" s="5">
        <f t="shared" si="109"/>
        <v>91.349350638911275</v>
      </c>
      <c r="U96" s="5">
        <f t="shared" si="110"/>
        <v>367.09658979103313</v>
      </c>
      <c r="V96" s="5">
        <f t="shared" si="111"/>
        <v>444.23074795868712</v>
      </c>
      <c r="W96" s="15">
        <f t="shared" si="112"/>
        <v>-1.0734613539272964E-2</v>
      </c>
      <c r="X96" s="15">
        <f t="shared" si="113"/>
        <v>-1.217998157191269E-2</v>
      </c>
      <c r="Y96" s="15">
        <f t="shared" si="114"/>
        <v>-9.7425357312937999E-3</v>
      </c>
      <c r="Z96" s="5">
        <f t="shared" si="135"/>
        <v>10582.184649798932</v>
      </c>
      <c r="AA96" s="5">
        <f t="shared" si="136"/>
        <v>20761.326950814651</v>
      </c>
      <c r="AB96" s="5">
        <f t="shared" si="137"/>
        <v>13629.102138883558</v>
      </c>
      <c r="AC96" s="16">
        <f t="shared" si="118"/>
        <v>1.9679661039757215</v>
      </c>
      <c r="AD96" s="16">
        <f t="shared" si="119"/>
        <v>2.9097699704351037</v>
      </c>
      <c r="AE96" s="16">
        <f t="shared" si="120"/>
        <v>3.4668184457225197</v>
      </c>
      <c r="AF96" s="15">
        <f t="shared" si="121"/>
        <v>-4.0504037456468023E-3</v>
      </c>
      <c r="AG96" s="15">
        <f t="shared" si="122"/>
        <v>2.9673830763510267E-4</v>
      </c>
      <c r="AH96" s="15">
        <f t="shared" si="123"/>
        <v>9.7937136394747881E-3</v>
      </c>
      <c r="AI96" s="1">
        <f t="shared" si="81"/>
        <v>134432.60522401985</v>
      </c>
      <c r="AJ96" s="1">
        <f t="shared" si="82"/>
        <v>38822.308368054852</v>
      </c>
      <c r="AK96" s="1">
        <f t="shared" si="83"/>
        <v>15775.324176203027</v>
      </c>
      <c r="AL96" s="14">
        <f t="shared" si="124"/>
        <v>29.819320550207852</v>
      </c>
      <c r="AM96" s="14">
        <f t="shared" si="125"/>
        <v>5.4599285007533664</v>
      </c>
      <c r="AN96" s="14">
        <f t="shared" si="126"/>
        <v>1.9490286681420892</v>
      </c>
      <c r="AO96" s="11">
        <f t="shared" si="127"/>
        <v>1.3794947548462872E-2</v>
      </c>
      <c r="AP96" s="11">
        <f t="shared" si="128"/>
        <v>1.7377995541471934E-2</v>
      </c>
      <c r="AQ96" s="11">
        <f t="shared" si="129"/>
        <v>1.5764034612293972E-2</v>
      </c>
      <c r="AR96" s="1">
        <f t="shared" si="138"/>
        <v>79302.166693800915</v>
      </c>
      <c r="AS96" s="1">
        <f t="shared" si="133"/>
        <v>24068.106830212706</v>
      </c>
      <c r="AT96" s="1">
        <f t="shared" si="134"/>
        <v>9779.0278083544345</v>
      </c>
      <c r="AU96" s="1">
        <f t="shared" si="87"/>
        <v>15860.433338760184</v>
      </c>
      <c r="AV96" s="1">
        <f t="shared" si="88"/>
        <v>4813.621366042541</v>
      </c>
      <c r="AW96" s="1">
        <f t="shared" si="89"/>
        <v>1955.8055616708871</v>
      </c>
      <c r="AX96" s="1">
        <f t="shared" si="161"/>
        <v>54986.177272930581</v>
      </c>
      <c r="AY96" s="1">
        <f t="shared" si="144"/>
        <v>6625.3467002060333</v>
      </c>
      <c r="AZ96" s="1">
        <f t="shared" si="145"/>
        <v>1863.8857219988256</v>
      </c>
      <c r="BA96" s="1">
        <f t="shared" si="162"/>
        <v>12593.277436425091</v>
      </c>
      <c r="BB96" s="1">
        <f t="shared" si="163"/>
        <v>25570.530853199598</v>
      </c>
      <c r="BC96" s="1">
        <f t="shared" si="164"/>
        <v>31607.162548294909</v>
      </c>
      <c r="BD96" s="1">
        <f t="shared" si="146"/>
        <v>24795.444684769744</v>
      </c>
      <c r="BE96" s="2">
        <f t="shared" si="174"/>
        <v>0.25378067252024261</v>
      </c>
      <c r="BF96" s="2">
        <f t="shared" si="175"/>
        <v>0.18498810604108842</v>
      </c>
      <c r="BG96" s="2">
        <f t="shared" si="176"/>
        <v>8.4903457765883886E-2</v>
      </c>
      <c r="BH96" s="2">
        <f t="shared" si="147"/>
        <v>0.17084420378658416</v>
      </c>
      <c r="BI96" s="2">
        <f t="shared" si="165"/>
        <v>6.4404629744826622E-3</v>
      </c>
      <c r="BJ96" s="2">
        <f t="shared" si="148"/>
        <v>3.422059937666898E-3</v>
      </c>
      <c r="BK96" s="2">
        <f t="shared" si="149"/>
        <v>7.2085971406032293E-4</v>
      </c>
      <c r="BL96" s="2">
        <f t="shared" si="150"/>
        <v>510.74266838767693</v>
      </c>
      <c r="BM96" s="2">
        <f t="shared" si="151"/>
        <v>82.362504159157936</v>
      </c>
      <c r="BN96" s="2">
        <f t="shared" si="152"/>
        <v>7.0493071897183244</v>
      </c>
      <c r="BO96" s="2">
        <f t="shared" si="166"/>
        <v>380.36299425653243</v>
      </c>
      <c r="BP96" s="2">
        <f t="shared" si="167"/>
        <v>42.89045212826273</v>
      </c>
      <c r="BQ96" s="2">
        <f t="shared" si="168"/>
        <v>12.183829368323121</v>
      </c>
      <c r="BR96" s="17">
        <f t="shared" si="140"/>
        <v>0.35538339780838696</v>
      </c>
      <c r="BS96" s="12">
        <f>BS$3*temperature!$I206</f>
        <v>-11.012788087017</v>
      </c>
      <c r="BT96" s="12">
        <f>BT$3*temperature!$I206</f>
        <v>-10.178664610151657</v>
      </c>
      <c r="BU96" s="12">
        <f>BU$3*temperature!$I206</f>
        <v>-8.9359910363474349</v>
      </c>
      <c r="BV96" s="12">
        <f t="shared" si="169"/>
        <v>-9.9941975293030367</v>
      </c>
      <c r="BW96" s="12">
        <f t="shared" si="153"/>
        <v>-8.756897478281072</v>
      </c>
      <c r="BX96" s="12">
        <f t="shared" si="154"/>
        <v>-7.6878019238485562</v>
      </c>
      <c r="BY96" s="19">
        <f t="shared" si="170"/>
        <v>9.2491615171891167E-2</v>
      </c>
      <c r="BZ96" s="19">
        <f t="shared" si="155"/>
        <v>0.13968110614948345</v>
      </c>
      <c r="CA96" s="19">
        <f t="shared" si="156"/>
        <v>0.13968110614948348</v>
      </c>
      <c r="CB96" s="12">
        <f t="shared" si="171"/>
        <v>0.509295278856982</v>
      </c>
      <c r="CC96" s="12">
        <f t="shared" si="157"/>
        <v>0.71088356593529201</v>
      </c>
      <c r="CD96" s="12">
        <f t="shared" si="158"/>
        <v>0.62409455624943955</v>
      </c>
      <c r="CE96" s="12">
        <f t="shared" si="172"/>
        <v>-10.503492808160019</v>
      </c>
      <c r="CF96" s="12">
        <f t="shared" si="159"/>
        <v>-9.4677810442163644</v>
      </c>
      <c r="CG96" s="12">
        <f t="shared" si="160"/>
        <v>-8.311896480097996</v>
      </c>
      <c r="CH96" s="12">
        <f>CH$3*temperature!$I206+CH$4*temperature!$I206^2</f>
        <v>-10.503492808160019</v>
      </c>
      <c r="CI96" s="12">
        <f>CI$3*temperature!$I206+CI$4*temperature!$I206^2</f>
        <v>-9.4677988315177402</v>
      </c>
      <c r="CJ96" s="12">
        <f>CJ$3*temperature!$I206+CJ$4*temperature!$I206^2</f>
        <v>-8.3119055592731552</v>
      </c>
      <c r="CK96" s="17"/>
      <c r="CL96" s="17"/>
      <c r="CM96" s="17"/>
    </row>
    <row r="97" spans="1:91">
      <c r="A97" s="2">
        <f t="shared" si="90"/>
        <v>2051</v>
      </c>
      <c r="B97" s="5">
        <f t="shared" si="91"/>
        <v>1154.3546824489206</v>
      </c>
      <c r="C97" s="5">
        <f t="shared" si="92"/>
        <v>2909.0567841297984</v>
      </c>
      <c r="D97" s="5">
        <f t="shared" si="93"/>
        <v>4205.7311000674044</v>
      </c>
      <c r="E97" s="15">
        <f t="shared" si="94"/>
        <v>5.0152869807389231E-4</v>
      </c>
      <c r="F97" s="15">
        <f t="shared" si="95"/>
        <v>9.8804516545348024E-4</v>
      </c>
      <c r="G97" s="15">
        <f t="shared" si="96"/>
        <v>2.01705905839399E-3</v>
      </c>
      <c r="H97" s="5">
        <f t="shared" si="97"/>
        <v>80570.945831937555</v>
      </c>
      <c r="I97" s="5">
        <f t="shared" si="98"/>
        <v>24582.770345281187</v>
      </c>
      <c r="J97" s="5">
        <f t="shared" si="99"/>
        <v>9982.5642776778495</v>
      </c>
      <c r="K97" s="5">
        <f t="shared" si="100"/>
        <v>69797.391613649714</v>
      </c>
      <c r="L97" s="5">
        <f t="shared" si="101"/>
        <v>8450.4264335406442</v>
      </c>
      <c r="M97" s="5">
        <f t="shared" si="102"/>
        <v>2373.5621798354778</v>
      </c>
      <c r="N97" s="15">
        <f t="shared" si="103"/>
        <v>1.5490002401176151E-2</v>
      </c>
      <c r="O97" s="15">
        <f t="shared" si="104"/>
        <v>2.0375453955078893E-2</v>
      </c>
      <c r="P97" s="15">
        <f t="shared" si="105"/>
        <v>1.8758672517787733E-2</v>
      </c>
      <c r="Q97" s="5">
        <f t="shared" si="106"/>
        <v>7281.0957145474176</v>
      </c>
      <c r="R97" s="5">
        <f t="shared" si="107"/>
        <v>8914.3359485230776</v>
      </c>
      <c r="S97" s="5">
        <f t="shared" si="108"/>
        <v>4391.3581169235522</v>
      </c>
      <c r="T97" s="5">
        <f t="shared" si="109"/>
        <v>90.368750662739032</v>
      </c>
      <c r="U97" s="5">
        <f t="shared" si="110"/>
        <v>362.62536009226636</v>
      </c>
      <c r="V97" s="5">
        <f t="shared" si="111"/>
        <v>439.90281402376024</v>
      </c>
      <c r="W97" s="15">
        <f t="shared" si="112"/>
        <v>-1.0734613539272964E-2</v>
      </c>
      <c r="X97" s="15">
        <f t="shared" si="113"/>
        <v>-1.217998157191269E-2</v>
      </c>
      <c r="Y97" s="15">
        <f t="shared" si="114"/>
        <v>-9.7425357312937999E-3</v>
      </c>
      <c r="Z97" s="5">
        <f t="shared" si="135"/>
        <v>10595.268939833839</v>
      </c>
      <c r="AA97" s="5">
        <f t="shared" si="136"/>
        <v>20959.153459863861</v>
      </c>
      <c r="AB97" s="5">
        <f t="shared" si="137"/>
        <v>13916.658564624042</v>
      </c>
      <c r="AC97" s="16">
        <f t="shared" si="118"/>
        <v>1.9599950466968723</v>
      </c>
      <c r="AD97" s="16">
        <f t="shared" si="119"/>
        <v>2.9106334106517382</v>
      </c>
      <c r="AE97" s="16">
        <f t="shared" si="120"/>
        <v>3.500771472819975</v>
      </c>
      <c r="AF97" s="15">
        <f t="shared" si="121"/>
        <v>-4.0504037456468023E-3</v>
      </c>
      <c r="AG97" s="15">
        <f t="shared" si="122"/>
        <v>2.9673830763510267E-4</v>
      </c>
      <c r="AH97" s="15">
        <f t="shared" si="123"/>
        <v>9.7937136394747881E-3</v>
      </c>
      <c r="AI97" s="1">
        <f t="shared" si="81"/>
        <v>136849.77804037806</v>
      </c>
      <c r="AJ97" s="1">
        <f t="shared" si="82"/>
        <v>39753.698897291906</v>
      </c>
      <c r="AK97" s="1">
        <f t="shared" si="83"/>
        <v>16153.597320253612</v>
      </c>
      <c r="AL97" s="14">
        <f t="shared" si="124"/>
        <v>30.22656295349956</v>
      </c>
      <c r="AM97" s="14">
        <f t="shared" si="125"/>
        <v>5.5538622877647859</v>
      </c>
      <c r="AN97" s="14">
        <f t="shared" si="126"/>
        <v>1.979445977973185</v>
      </c>
      <c r="AO97" s="11">
        <f t="shared" si="127"/>
        <v>1.3656998072978243E-2</v>
      </c>
      <c r="AP97" s="11">
        <f t="shared" si="128"/>
        <v>1.7204215586057215E-2</v>
      </c>
      <c r="AQ97" s="11">
        <f t="shared" si="129"/>
        <v>1.5606394266171032E-2</v>
      </c>
      <c r="AR97" s="1">
        <f t="shared" si="138"/>
        <v>80570.945831937555</v>
      </c>
      <c r="AS97" s="1">
        <f t="shared" si="133"/>
        <v>24582.770345281187</v>
      </c>
      <c r="AT97" s="1">
        <f t="shared" si="134"/>
        <v>9982.5642776778495</v>
      </c>
      <c r="AU97" s="1">
        <f t="shared" si="87"/>
        <v>16114.189166387512</v>
      </c>
      <c r="AV97" s="1">
        <f t="shared" si="88"/>
        <v>4916.5540690562375</v>
      </c>
      <c r="AW97" s="1">
        <f t="shared" si="89"/>
        <v>1996.51285553557</v>
      </c>
      <c r="AX97" s="1">
        <f t="shared" si="161"/>
        <v>55837.913290919758</v>
      </c>
      <c r="AY97" s="1">
        <f t="shared" si="144"/>
        <v>6760.3411468325157</v>
      </c>
      <c r="AZ97" s="1">
        <f t="shared" si="145"/>
        <v>1898.8497438683821</v>
      </c>
      <c r="BA97" s="1">
        <f t="shared" si="162"/>
        <v>12617.337208942106</v>
      </c>
      <c r="BB97" s="1">
        <f t="shared" si="163"/>
        <v>25654.473263696393</v>
      </c>
      <c r="BC97" s="1">
        <f t="shared" si="164"/>
        <v>31749.079147173674</v>
      </c>
      <c r="BD97" s="1">
        <f t="shared" si="146"/>
        <v>24159.477350150348</v>
      </c>
      <c r="BE97" s="2">
        <f t="shared" si="174"/>
        <v>0.25378067252024261</v>
      </c>
      <c r="BF97" s="2">
        <f t="shared" si="175"/>
        <v>0.18498810604108842</v>
      </c>
      <c r="BG97" s="2">
        <f t="shared" si="176"/>
        <v>8.4903457765883886E-2</v>
      </c>
      <c r="BH97" s="2">
        <f t="shared" si="147"/>
        <v>0.17038611900630807</v>
      </c>
      <c r="BI97" s="2">
        <f t="shared" si="165"/>
        <v>6.4404629744826622E-3</v>
      </c>
      <c r="BJ97" s="2">
        <f t="shared" si="148"/>
        <v>3.422059937666898E-3</v>
      </c>
      <c r="BK97" s="2">
        <f t="shared" si="149"/>
        <v>7.2085971406032293E-4</v>
      </c>
      <c r="BL97" s="2">
        <f t="shared" si="150"/>
        <v>518.91419344964197</v>
      </c>
      <c r="BM97" s="2">
        <f t="shared" si="151"/>
        <v>84.123713555452611</v>
      </c>
      <c r="BN97" s="2">
        <f t="shared" si="152"/>
        <v>7.196028430795649</v>
      </c>
      <c r="BO97" s="2">
        <f t="shared" si="166"/>
        <v>385.97130351165623</v>
      </c>
      <c r="BP97" s="2">
        <f t="shared" si="167"/>
        <v>43.394120245600213</v>
      </c>
      <c r="BQ97" s="2">
        <f t="shared" si="168"/>
        <v>12.18042708469566</v>
      </c>
      <c r="BR97" s="17">
        <f t="shared" si="140"/>
        <v>0.34503242505668635</v>
      </c>
      <c r="BS97" s="12">
        <f>BS$3*temperature!$I207</f>
        <v>-11.176147990405616</v>
      </c>
      <c r="BT97" s="12">
        <f>BT$3*temperature!$I207</f>
        <v>-10.329651413330023</v>
      </c>
      <c r="BU97" s="12">
        <f>BU$3*temperature!$I207</f>
        <v>-9.0685444479671666</v>
      </c>
      <c r="BV97" s="12">
        <f t="shared" si="169"/>
        <v>-10.127114462105162</v>
      </c>
      <c r="BW97" s="12">
        <f t="shared" si="153"/>
        <v>-8.8653914322487459</v>
      </c>
      <c r="BX97" s="12">
        <f t="shared" si="154"/>
        <v>-7.7830502729479152</v>
      </c>
      <c r="BY97" s="19">
        <f t="shared" si="170"/>
        <v>9.3863603918006203E-2</v>
      </c>
      <c r="BZ97" s="19">
        <f t="shared" si="155"/>
        <v>0.1417530875428869</v>
      </c>
      <c r="CA97" s="19">
        <f t="shared" si="156"/>
        <v>0.14175308754288693</v>
      </c>
      <c r="CB97" s="12">
        <f t="shared" si="171"/>
        <v>0.52451676415022686</v>
      </c>
      <c r="CC97" s="12">
        <f t="shared" si="157"/>
        <v>0.73212999054063799</v>
      </c>
      <c r="CD97" s="12">
        <f t="shared" si="158"/>
        <v>0.6427470875096255</v>
      </c>
      <c r="CE97" s="12">
        <f t="shared" si="172"/>
        <v>-10.65163122625539</v>
      </c>
      <c r="CF97" s="12">
        <f t="shared" si="159"/>
        <v>-9.5975214227893844</v>
      </c>
      <c r="CG97" s="12">
        <f t="shared" si="160"/>
        <v>-8.4257973604575405</v>
      </c>
      <c r="CH97" s="12">
        <f>CH$3*temperature!$I207+CH$4*temperature!$I207^2</f>
        <v>-10.65163122625539</v>
      </c>
      <c r="CI97" s="12">
        <f>CI$3*temperature!$I207+CI$4*temperature!$I207^2</f>
        <v>-9.5975394304672363</v>
      </c>
      <c r="CJ97" s="12">
        <f>CJ$3*temperature!$I207+CJ$4*temperature!$I207^2</f>
        <v>-8.4258065521195125</v>
      </c>
      <c r="CK97" s="17"/>
      <c r="CL97" s="17"/>
      <c r="CM97" s="17"/>
    </row>
    <row r="98" spans="1:91">
      <c r="A98" s="2">
        <f t="shared" si="90"/>
        <v>2052</v>
      </c>
      <c r="B98" s="5">
        <f t="shared" si="91"/>
        <v>1154.9046773498744</v>
      </c>
      <c r="C98" s="5">
        <f t="shared" si="92"/>
        <v>2911.7873496468078</v>
      </c>
      <c r="D98" s="5">
        <f t="shared" si="93"/>
        <v>4213.7901476793368</v>
      </c>
      <c r="E98" s="15">
        <f t="shared" si="94"/>
        <v>4.764522631701977E-4</v>
      </c>
      <c r="F98" s="15">
        <f t="shared" si="95"/>
        <v>9.3864290718080623E-4</v>
      </c>
      <c r="G98" s="15">
        <f t="shared" si="96"/>
        <v>1.9162061054742905E-3</v>
      </c>
      <c r="H98" s="5">
        <f t="shared" si="97"/>
        <v>81842.726660241577</v>
      </c>
      <c r="I98" s="5">
        <f t="shared" si="98"/>
        <v>25101.446029633975</v>
      </c>
      <c r="J98" s="5">
        <f t="shared" si="99"/>
        <v>10187.117865580116</v>
      </c>
      <c r="K98" s="5">
        <f t="shared" si="100"/>
        <v>70865.352150139064</v>
      </c>
      <c r="L98" s="5">
        <f t="shared" si="101"/>
        <v>8620.6315968364634</v>
      </c>
      <c r="M98" s="5">
        <f t="shared" si="102"/>
        <v>2417.5664920547774</v>
      </c>
      <c r="N98" s="15">
        <f t="shared" si="103"/>
        <v>1.5300866003716163E-2</v>
      </c>
      <c r="O98" s="15">
        <f t="shared" si="104"/>
        <v>2.0141606418849767E-2</v>
      </c>
      <c r="P98" s="15">
        <f t="shared" si="105"/>
        <v>1.8539355148618819E-2</v>
      </c>
      <c r="Q98" s="5">
        <f t="shared" si="106"/>
        <v>7316.6314894551251</v>
      </c>
      <c r="R98" s="5">
        <f t="shared" si="107"/>
        <v>8991.553586445867</v>
      </c>
      <c r="S98" s="5">
        <f t="shared" si="108"/>
        <v>4437.682183095254</v>
      </c>
      <c r="T98" s="5">
        <f t="shared" si="109"/>
        <v>89.398677048347608</v>
      </c>
      <c r="U98" s="5">
        <f t="shared" si="110"/>
        <v>358.20858988883435</v>
      </c>
      <c r="V98" s="5">
        <f t="shared" si="111"/>
        <v>435.61704513983705</v>
      </c>
      <c r="W98" s="15">
        <f t="shared" si="112"/>
        <v>-1.0734613539272964E-2</v>
      </c>
      <c r="X98" s="15">
        <f t="shared" si="113"/>
        <v>-1.217998157191269E-2</v>
      </c>
      <c r="Y98" s="15">
        <f t="shared" si="114"/>
        <v>-9.7425357312937999E-3</v>
      </c>
      <c r="Z98" s="5">
        <f t="shared" si="135"/>
        <v>10606.09632708627</v>
      </c>
      <c r="AA98" s="5">
        <f t="shared" si="136"/>
        <v>21152.870307009332</v>
      </c>
      <c r="AB98" s="5">
        <f t="shared" si="137"/>
        <v>14205.685442277365</v>
      </c>
      <c r="AC98" s="16">
        <f t="shared" si="118"/>
        <v>1.9520562754182822</v>
      </c>
      <c r="AD98" s="16">
        <f t="shared" si="119"/>
        <v>2.9114971070841613</v>
      </c>
      <c r="AE98" s="16">
        <f t="shared" si="120"/>
        <v>3.5350570261420162</v>
      </c>
      <c r="AF98" s="15">
        <f t="shared" si="121"/>
        <v>-4.0504037456468023E-3</v>
      </c>
      <c r="AG98" s="15">
        <f t="shared" si="122"/>
        <v>2.9673830763510267E-4</v>
      </c>
      <c r="AH98" s="15">
        <f t="shared" si="123"/>
        <v>9.7937136394747881E-3</v>
      </c>
      <c r="AI98" s="1">
        <f t="shared" si="81"/>
        <v>139278.98940272778</v>
      </c>
      <c r="AJ98" s="1">
        <f t="shared" si="82"/>
        <v>40694.883076618949</v>
      </c>
      <c r="AK98" s="1">
        <f t="shared" si="83"/>
        <v>16534.75044376382</v>
      </c>
      <c r="AL98" s="14">
        <f t="shared" si="124"/>
        <v>30.635239024388174</v>
      </c>
      <c r="AM98" s="14">
        <f t="shared" si="125"/>
        <v>5.6484566334574238</v>
      </c>
      <c r="AN98" s="14">
        <f t="shared" si="126"/>
        <v>2.0100290721904126</v>
      </c>
      <c r="AO98" s="11">
        <f t="shared" si="127"/>
        <v>1.352042809224846E-2</v>
      </c>
      <c r="AP98" s="11">
        <f t="shared" si="128"/>
        <v>1.7032173430196643E-2</v>
      </c>
      <c r="AQ98" s="11">
        <f t="shared" si="129"/>
        <v>1.5450330323509322E-2</v>
      </c>
      <c r="AR98" s="1">
        <f t="shared" si="138"/>
        <v>81842.726660241577</v>
      </c>
      <c r="AS98" s="1">
        <f t="shared" si="133"/>
        <v>25101.446029633975</v>
      </c>
      <c r="AT98" s="1">
        <f t="shared" si="134"/>
        <v>10187.117865580116</v>
      </c>
      <c r="AU98" s="1">
        <f t="shared" si="87"/>
        <v>16368.545332048316</v>
      </c>
      <c r="AV98" s="1">
        <f t="shared" si="88"/>
        <v>5020.2892059267951</v>
      </c>
      <c r="AW98" s="1">
        <f t="shared" si="89"/>
        <v>2037.4235731160234</v>
      </c>
      <c r="AX98" s="1">
        <f t="shared" si="161"/>
        <v>56692.281720111248</v>
      </c>
      <c r="AY98" s="1">
        <f t="shared" si="144"/>
        <v>6896.5052774691712</v>
      </c>
      <c r="AZ98" s="1">
        <f t="shared" si="145"/>
        <v>1934.0531936438217</v>
      </c>
      <c r="BA98" s="1">
        <f t="shared" si="162"/>
        <v>12640.885981798489</v>
      </c>
      <c r="BB98" s="1">
        <f t="shared" si="163"/>
        <v>25736.61890757634</v>
      </c>
      <c r="BC98" s="1">
        <f t="shared" si="164"/>
        <v>31887.322550136771</v>
      </c>
      <c r="BD98" s="1">
        <f t="shared" si="146"/>
        <v>23537.518259848821</v>
      </c>
      <c r="BE98" s="2">
        <f t="shared" si="174"/>
        <v>0.25378067252024261</v>
      </c>
      <c r="BF98" s="2">
        <f t="shared" si="175"/>
        <v>0.18498810604108842</v>
      </c>
      <c r="BG98" s="2">
        <f t="shared" si="176"/>
        <v>8.4903457765883886E-2</v>
      </c>
      <c r="BH98" s="2">
        <f t="shared" si="147"/>
        <v>0.16992978593930499</v>
      </c>
      <c r="BI98" s="2">
        <f t="shared" si="165"/>
        <v>6.4404629744826622E-3</v>
      </c>
      <c r="BJ98" s="2">
        <f t="shared" si="148"/>
        <v>3.422059937666898E-3</v>
      </c>
      <c r="BK98" s="2">
        <f t="shared" si="149"/>
        <v>7.2085971406032293E-4</v>
      </c>
      <c r="BL98" s="2">
        <f t="shared" si="150"/>
        <v>527.1050507859909</v>
      </c>
      <c r="BM98" s="2">
        <f t="shared" si="151"/>
        <v>85.898652835518249</v>
      </c>
      <c r="BN98" s="2">
        <f t="shared" si="152"/>
        <v>7.34348287168089</v>
      </c>
      <c r="BO98" s="2">
        <f t="shared" si="166"/>
        <v>391.66346546717637</v>
      </c>
      <c r="BP98" s="2">
        <f t="shared" si="167"/>
        <v>43.903913677151436</v>
      </c>
      <c r="BQ98" s="2">
        <f t="shared" si="168"/>
        <v>12.17711788664953</v>
      </c>
      <c r="BR98" s="17">
        <f t="shared" si="140"/>
        <v>0.33498293694823916</v>
      </c>
      <c r="BS98" s="12">
        <f>BS$3*temperature!$I208</f>
        <v>-11.340581735387271</v>
      </c>
      <c r="BT98" s="12">
        <f>BT$3*temperature!$I208</f>
        <v>-10.481630723885598</v>
      </c>
      <c r="BU98" s="12">
        <f>BU$3*temperature!$I208</f>
        <v>-9.2019691955986396</v>
      </c>
      <c r="BV98" s="12">
        <f t="shared" si="169"/>
        <v>-10.26045243503653</v>
      </c>
      <c r="BW98" s="12">
        <f t="shared" si="153"/>
        <v>-8.9739667014980071</v>
      </c>
      <c r="BX98" s="12">
        <f t="shared" si="154"/>
        <v>-7.8783700098623974</v>
      </c>
      <c r="BY98" s="19">
        <f t="shared" si="170"/>
        <v>9.5244611392402798E-2</v>
      </c>
      <c r="BZ98" s="19">
        <f t="shared" si="155"/>
        <v>0.14383868904596289</v>
      </c>
      <c r="CA98" s="19">
        <f t="shared" si="156"/>
        <v>0.14383868904596292</v>
      </c>
      <c r="CB98" s="12">
        <f t="shared" si="171"/>
        <v>0.54006465017537086</v>
      </c>
      <c r="CC98" s="12">
        <f t="shared" si="157"/>
        <v>0.75383201119379573</v>
      </c>
      <c r="CD98" s="12">
        <f t="shared" si="158"/>
        <v>0.66179959286812107</v>
      </c>
      <c r="CE98" s="12">
        <f t="shared" si="172"/>
        <v>-10.800517085211901</v>
      </c>
      <c r="CF98" s="12">
        <f t="shared" si="159"/>
        <v>-9.7277987126918024</v>
      </c>
      <c r="CG98" s="12">
        <f t="shared" si="160"/>
        <v>-8.5401696027305185</v>
      </c>
      <c r="CH98" s="12">
        <f>CH$3*temperature!$I208+CH$4*temperature!$I208^2</f>
        <v>-10.800517085211901</v>
      </c>
      <c r="CI98" s="12">
        <f>CI$3*temperature!$I208+CI$4*temperature!$I208^2</f>
        <v>-9.7278169409113016</v>
      </c>
      <c r="CJ98" s="12">
        <f>CJ$3*temperature!$I208+CJ$4*temperature!$I208^2</f>
        <v>-8.5401789069636074</v>
      </c>
      <c r="CK98" s="17"/>
      <c r="CL98" s="17"/>
      <c r="CM98" s="17"/>
    </row>
    <row r="99" spans="1:91">
      <c r="A99" s="2">
        <f t="shared" si="90"/>
        <v>2053</v>
      </c>
      <c r="B99" s="5">
        <f t="shared" si="91"/>
        <v>1155.42742144978</v>
      </c>
      <c r="C99" s="5">
        <f t="shared" si="92"/>
        <v>2914.3838217626244</v>
      </c>
      <c r="D99" s="5">
        <f t="shared" si="93"/>
        <v>4221.4609135670989</v>
      </c>
      <c r="E99" s="15">
        <f t="shared" si="94"/>
        <v>4.5262965001168778E-4</v>
      </c>
      <c r="F99" s="15">
        <f t="shared" si="95"/>
        <v>8.9171076182176592E-4</v>
      </c>
      <c r="G99" s="15">
        <f t="shared" si="96"/>
        <v>1.820395800200576E-3</v>
      </c>
      <c r="H99" s="5">
        <f t="shared" si="97"/>
        <v>83117.258675334859</v>
      </c>
      <c r="I99" s="5">
        <f t="shared" si="98"/>
        <v>25624.046984299483</v>
      </c>
      <c r="J99" s="5">
        <f t="shared" si="99"/>
        <v>10392.654970742327</v>
      </c>
      <c r="K99" s="5">
        <f t="shared" si="100"/>
        <v>71936.373615785356</v>
      </c>
      <c r="L99" s="5">
        <f t="shared" si="101"/>
        <v>8792.269155818336</v>
      </c>
      <c r="M99" s="5">
        <f t="shared" si="102"/>
        <v>2461.862180777749</v>
      </c>
      <c r="N99" s="15">
        <f t="shared" si="103"/>
        <v>1.5113471296624104E-2</v>
      </c>
      <c r="O99" s="15">
        <f t="shared" si="104"/>
        <v>1.9910090931720026E-2</v>
      </c>
      <c r="P99" s="15">
        <f t="shared" si="105"/>
        <v>1.8322428304887284E-2</v>
      </c>
      <c r="Q99" s="5">
        <f t="shared" si="106"/>
        <v>7350.8086363006441</v>
      </c>
      <c r="R99" s="5">
        <f t="shared" si="107"/>
        <v>9066.9566861153871</v>
      </c>
      <c r="S99" s="5">
        <f t="shared" si="108"/>
        <v>4483.1110697988915</v>
      </c>
      <c r="T99" s="5">
        <f t="shared" si="109"/>
        <v>88.439016799311318</v>
      </c>
      <c r="U99" s="5">
        <f t="shared" si="110"/>
        <v>353.8456158650875</v>
      </c>
      <c r="V99" s="5">
        <f t="shared" si="111"/>
        <v>431.37303051240156</v>
      </c>
      <c r="W99" s="15">
        <f t="shared" si="112"/>
        <v>-1.0734613539272964E-2</v>
      </c>
      <c r="X99" s="15">
        <f t="shared" si="113"/>
        <v>-1.217998157191269E-2</v>
      </c>
      <c r="Y99" s="15">
        <f t="shared" si="114"/>
        <v>-9.7425357312937999E-3</v>
      </c>
      <c r="Z99" s="5">
        <f t="shared" si="135"/>
        <v>10614.691308497202</v>
      </c>
      <c r="AA99" s="5">
        <f t="shared" si="136"/>
        <v>21342.431646807065</v>
      </c>
      <c r="AB99" s="5">
        <f t="shared" si="137"/>
        <v>14496.134067222547</v>
      </c>
      <c r="AC99" s="16">
        <f t="shared" si="118"/>
        <v>1.9441496593686147</v>
      </c>
      <c r="AD99" s="16">
        <f t="shared" si="119"/>
        <v>2.912361059808402</v>
      </c>
      <c r="AE99" s="16">
        <f t="shared" si="120"/>
        <v>3.5696783623552646</v>
      </c>
      <c r="AF99" s="15">
        <f t="shared" si="121"/>
        <v>-4.0504037456468023E-3</v>
      </c>
      <c r="AG99" s="15">
        <f t="shared" si="122"/>
        <v>2.9673830763510267E-4</v>
      </c>
      <c r="AH99" s="15">
        <f t="shared" si="123"/>
        <v>9.7937136394747881E-3</v>
      </c>
      <c r="AI99" s="1">
        <f t="shared" si="81"/>
        <v>141719.63579450332</v>
      </c>
      <c r="AJ99" s="1">
        <f t="shared" si="82"/>
        <v>41645.683974883854</v>
      </c>
      <c r="AK99" s="1">
        <f t="shared" si="83"/>
        <v>16918.698972503462</v>
      </c>
      <c r="AL99" s="14">
        <f t="shared" si="124"/>
        <v>31.045298555243075</v>
      </c>
      <c r="AM99" s="14">
        <f t="shared" si="125"/>
        <v>5.7437000715214754</v>
      </c>
      <c r="AN99" s="14">
        <f t="shared" si="126"/>
        <v>2.0407741291843595</v>
      </c>
      <c r="AO99" s="11">
        <f t="shared" si="127"/>
        <v>1.3385223811325975E-2</v>
      </c>
      <c r="AP99" s="11">
        <f t="shared" si="128"/>
        <v>1.6861851695894676E-2</v>
      </c>
      <c r="AQ99" s="11">
        <f t="shared" si="129"/>
        <v>1.5295827020274228E-2</v>
      </c>
      <c r="AR99" s="1">
        <f t="shared" si="138"/>
        <v>83117.258675334859</v>
      </c>
      <c r="AS99" s="1">
        <f t="shared" si="133"/>
        <v>25624.046984299483</v>
      </c>
      <c r="AT99" s="1">
        <f t="shared" si="134"/>
        <v>10392.654970742327</v>
      </c>
      <c r="AU99" s="1">
        <f t="shared" si="87"/>
        <v>16623.451735066974</v>
      </c>
      <c r="AV99" s="1">
        <f t="shared" si="88"/>
        <v>5124.8093968598969</v>
      </c>
      <c r="AW99" s="1">
        <f t="shared" si="89"/>
        <v>2078.5309941484657</v>
      </c>
      <c r="AX99" s="1">
        <f t="shared" si="161"/>
        <v>57549.098892628281</v>
      </c>
      <c r="AY99" s="1">
        <f t="shared" si="144"/>
        <v>7033.8153246546681</v>
      </c>
      <c r="AZ99" s="1">
        <f t="shared" si="145"/>
        <v>1969.4897446221994</v>
      </c>
      <c r="BA99" s="1">
        <f t="shared" si="162"/>
        <v>12663.939495812434</v>
      </c>
      <c r="BB99" s="1">
        <f t="shared" si="163"/>
        <v>25817.024081226813</v>
      </c>
      <c r="BC99" s="1">
        <f t="shared" si="164"/>
        <v>32022.017455129517</v>
      </c>
      <c r="BD99" s="1">
        <f t="shared" si="146"/>
        <v>22929.413252196009</v>
      </c>
      <c r="BE99" s="2">
        <f t="shared" si="174"/>
        <v>0.25378067252024261</v>
      </c>
      <c r="BF99" s="2">
        <f t="shared" si="175"/>
        <v>0.18498810604108842</v>
      </c>
      <c r="BG99" s="2">
        <f t="shared" si="176"/>
        <v>8.4903457765883886E-2</v>
      </c>
      <c r="BH99" s="2">
        <f t="shared" si="147"/>
        <v>0.16947512227714639</v>
      </c>
      <c r="BI99" s="2">
        <f t="shared" si="165"/>
        <v>6.4404629744826622E-3</v>
      </c>
      <c r="BJ99" s="2">
        <f t="shared" si="148"/>
        <v>3.422059937666898E-3</v>
      </c>
      <c r="BK99" s="2">
        <f t="shared" si="149"/>
        <v>7.2085971406032293E-4</v>
      </c>
      <c r="BL99" s="2">
        <f t="shared" si="150"/>
        <v>535.31362703899197</v>
      </c>
      <c r="BM99" s="2">
        <f t="shared" si="151"/>
        <v>87.687024625865547</v>
      </c>
      <c r="BN99" s="2">
        <f t="shared" si="152"/>
        <v>7.4916462905369077</v>
      </c>
      <c r="BO99" s="2">
        <f t="shared" si="166"/>
        <v>397.44073928517889</v>
      </c>
      <c r="BP99" s="2">
        <f t="shared" si="167"/>
        <v>44.419904902847136</v>
      </c>
      <c r="BQ99" s="2">
        <f t="shared" si="168"/>
        <v>12.17389875524084</v>
      </c>
      <c r="BR99" s="17">
        <f t="shared" si="140"/>
        <v>0.3252261523769312</v>
      </c>
      <c r="BS99" s="12">
        <f>BS$3*temperature!$I209</f>
        <v>-11.506068740817659</v>
      </c>
      <c r="BT99" s="12">
        <f>BT$3*temperature!$I209</f>
        <v>-10.634583519517799</v>
      </c>
      <c r="BU99" s="12">
        <f>BU$3*temperature!$I209</f>
        <v>-9.3362485792999603</v>
      </c>
      <c r="BV99" s="12">
        <f t="shared" si="169"/>
        <v>-10.39418594675252</v>
      </c>
      <c r="BW99" s="12">
        <f t="shared" si="153"/>
        <v>-9.0825973960236439</v>
      </c>
      <c r="BX99" s="12">
        <f t="shared" si="154"/>
        <v>-7.9737384053968299</v>
      </c>
      <c r="BY99" s="19">
        <f t="shared" si="170"/>
        <v>9.6634464743005313E-2</v>
      </c>
      <c r="BZ99" s="19">
        <f t="shared" si="155"/>
        <v>0.14593764961700417</v>
      </c>
      <c r="CA99" s="19">
        <f t="shared" si="156"/>
        <v>0.14593764961700417</v>
      </c>
      <c r="CB99" s="12">
        <f t="shared" si="171"/>
        <v>0.55594139703256984</v>
      </c>
      <c r="CC99" s="12">
        <f t="shared" si="157"/>
        <v>0.77599306174707772</v>
      </c>
      <c r="CD99" s="12">
        <f t="shared" si="158"/>
        <v>0.68125508695156523</v>
      </c>
      <c r="CE99" s="12">
        <f t="shared" si="172"/>
        <v>-10.950127343785089</v>
      </c>
      <c r="CF99" s="12">
        <f t="shared" si="159"/>
        <v>-9.8585904577707222</v>
      </c>
      <c r="CG99" s="12">
        <f t="shared" si="160"/>
        <v>-8.654993492348396</v>
      </c>
      <c r="CH99" s="12">
        <f>CH$3*temperature!$I209+CH$4*temperature!$I209^2</f>
        <v>-10.950127343785089</v>
      </c>
      <c r="CI99" s="12">
        <f>CI$3*temperature!$I209+CI$4*temperature!$I209^2</f>
        <v>-9.8586089066444433</v>
      </c>
      <c r="CJ99" s="12">
        <f>CJ$3*temperature!$I209+CJ$4*temperature!$I209^2</f>
        <v>-8.6550029092100704</v>
      </c>
      <c r="CK99" s="17"/>
      <c r="CL99" s="17"/>
      <c r="CM99" s="17"/>
    </row>
    <row r="100" spans="1:91">
      <c r="A100" s="2">
        <f t="shared" si="90"/>
        <v>2054</v>
      </c>
      <c r="B100" s="5">
        <f t="shared" si="91"/>
        <v>1155.9242531236955</v>
      </c>
      <c r="C100" s="5">
        <f t="shared" si="92"/>
        <v>2916.8526698096725</v>
      </c>
      <c r="D100" s="5">
        <f t="shared" si="93"/>
        <v>4228.7614067989789</v>
      </c>
      <c r="E100" s="15">
        <f t="shared" si="94"/>
        <v>4.2999816751110336E-4</v>
      </c>
      <c r="F100" s="15">
        <f t="shared" si="95"/>
        <v>8.4712522373067754E-4</v>
      </c>
      <c r="G100" s="15">
        <f t="shared" si="96"/>
        <v>1.7293760101905471E-3</v>
      </c>
      <c r="H100" s="5">
        <f t="shared" si="97"/>
        <v>84394.294429120506</v>
      </c>
      <c r="I100" s="5">
        <f t="shared" si="98"/>
        <v>26150.486077241592</v>
      </c>
      <c r="J100" s="5">
        <f t="shared" si="99"/>
        <v>10599.142456299378</v>
      </c>
      <c r="K100" s="5">
        <f t="shared" si="100"/>
        <v>73010.229001648491</v>
      </c>
      <c r="L100" s="5">
        <f t="shared" si="101"/>
        <v>8965.3092005322087</v>
      </c>
      <c r="M100" s="5">
        <f t="shared" si="102"/>
        <v>2506.4413516587001</v>
      </c>
      <c r="N100" s="15">
        <f t="shared" si="103"/>
        <v>1.4927849874649457E-2</v>
      </c>
      <c r="O100" s="15">
        <f t="shared" si="104"/>
        <v>1.9680931241665034E-2</v>
      </c>
      <c r="P100" s="15">
        <f t="shared" si="105"/>
        <v>1.8107906782526495E-2</v>
      </c>
      <c r="Q100" s="5">
        <f t="shared" si="106"/>
        <v>7383.6279679100799</v>
      </c>
      <c r="R100" s="5">
        <f t="shared" si="107"/>
        <v>9140.53062120508</v>
      </c>
      <c r="S100" s="5">
        <f t="shared" si="108"/>
        <v>4527.6395342464693</v>
      </c>
      <c r="T100" s="5">
        <f t="shared" si="109"/>
        <v>87.489658132177439</v>
      </c>
      <c r="U100" s="5">
        <f t="shared" si="110"/>
        <v>349.53578278454864</v>
      </c>
      <c r="V100" s="5">
        <f t="shared" si="111"/>
        <v>427.17036334911802</v>
      </c>
      <c r="W100" s="15">
        <f t="shared" si="112"/>
        <v>-1.0734613539272964E-2</v>
      </c>
      <c r="X100" s="15">
        <f t="shared" si="113"/>
        <v>-1.217998157191269E-2</v>
      </c>
      <c r="Y100" s="15">
        <f t="shared" si="114"/>
        <v>-9.7425357312937999E-3</v>
      </c>
      <c r="Z100" s="5">
        <f t="shared" si="135"/>
        <v>10621.079599933799</v>
      </c>
      <c r="AA100" s="5">
        <f t="shared" si="136"/>
        <v>21527.795342033893</v>
      </c>
      <c r="AB100" s="5">
        <f t="shared" si="137"/>
        <v>14787.956436959596</v>
      </c>
      <c r="AC100" s="16">
        <f t="shared" si="118"/>
        <v>1.9362750683062102</v>
      </c>
      <c r="AD100" s="16">
        <f t="shared" si="119"/>
        <v>2.9132252689005118</v>
      </c>
      <c r="AE100" s="16">
        <f t="shared" si="120"/>
        <v>3.6046387700212015</v>
      </c>
      <c r="AF100" s="15">
        <f t="shared" si="121"/>
        <v>-4.0504037456468023E-3</v>
      </c>
      <c r="AG100" s="15">
        <f t="shared" si="122"/>
        <v>2.9673830763510267E-4</v>
      </c>
      <c r="AH100" s="15">
        <f t="shared" si="123"/>
        <v>9.7937136394747881E-3</v>
      </c>
      <c r="AI100" s="1">
        <f t="shared" si="81"/>
        <v>144171.12395011997</v>
      </c>
      <c r="AJ100" s="1">
        <f t="shared" si="82"/>
        <v>42605.924974255366</v>
      </c>
      <c r="AK100" s="1">
        <f t="shared" si="83"/>
        <v>17305.36006940158</v>
      </c>
      <c r="AL100" s="14">
        <f t="shared" si="124"/>
        <v>31.456691341999928</v>
      </c>
      <c r="AM100" s="14">
        <f t="shared" si="125"/>
        <v>5.8395809961252532</v>
      </c>
      <c r="AN100" s="14">
        <f t="shared" si="126"/>
        <v>2.0716773039711396</v>
      </c>
      <c r="AO100" s="11">
        <f t="shared" si="127"/>
        <v>1.3251371573212715E-2</v>
      </c>
      <c r="AP100" s="11">
        <f t="shared" si="128"/>
        <v>1.6693233178935729E-2</v>
      </c>
      <c r="AQ100" s="11">
        <f t="shared" si="129"/>
        <v>1.5142868750071486E-2</v>
      </c>
      <c r="AR100" s="1">
        <f t="shared" si="138"/>
        <v>84394.294429120506</v>
      </c>
      <c r="AS100" s="1">
        <f t="shared" si="133"/>
        <v>26150.486077241592</v>
      </c>
      <c r="AT100" s="1">
        <f t="shared" si="134"/>
        <v>10599.142456299378</v>
      </c>
      <c r="AU100" s="1">
        <f t="shared" si="87"/>
        <v>16878.858885824102</v>
      </c>
      <c r="AV100" s="1">
        <f t="shared" si="88"/>
        <v>5230.0972154483188</v>
      </c>
      <c r="AW100" s="1">
        <f t="shared" si="89"/>
        <v>2119.8284912598756</v>
      </c>
      <c r="AX100" s="1">
        <f t="shared" si="161"/>
        <v>58408.183201318796</v>
      </c>
      <c r="AY100" s="1">
        <f t="shared" si="144"/>
        <v>7172.2473604257666</v>
      </c>
      <c r="AZ100" s="1">
        <f t="shared" si="145"/>
        <v>2005.1530813269599</v>
      </c>
      <c r="BA100" s="1">
        <f t="shared" si="162"/>
        <v>12686.512904379195</v>
      </c>
      <c r="BB100" s="1">
        <f t="shared" si="163"/>
        <v>25895.743109086972</v>
      </c>
      <c r="BC100" s="1">
        <f t="shared" si="164"/>
        <v>32153.284541092642</v>
      </c>
      <c r="BD100" s="1">
        <f t="shared" si="146"/>
        <v>22334.997758117999</v>
      </c>
      <c r="BE100" s="2">
        <f t="shared" si="174"/>
        <v>0.25378067252024261</v>
      </c>
      <c r="BF100" s="2">
        <f t="shared" si="175"/>
        <v>0.18498810604108842</v>
      </c>
      <c r="BG100" s="2">
        <f t="shared" si="176"/>
        <v>8.4903457765883886E-2</v>
      </c>
      <c r="BH100" s="2">
        <f t="shared" si="147"/>
        <v>0.16902204970052848</v>
      </c>
      <c r="BI100" s="2">
        <f t="shared" si="165"/>
        <v>6.4404629744826622E-3</v>
      </c>
      <c r="BJ100" s="2">
        <f t="shared" si="148"/>
        <v>3.422059937666898E-3</v>
      </c>
      <c r="BK100" s="2">
        <f t="shared" si="149"/>
        <v>7.2085971406032293E-4</v>
      </c>
      <c r="BL100" s="2">
        <f t="shared" si="150"/>
        <v>543.53832852833898</v>
      </c>
      <c r="BM100" s="2">
        <f t="shared" si="151"/>
        <v>89.488530755444444</v>
      </c>
      <c r="BN100" s="2">
        <f t="shared" si="152"/>
        <v>7.6404948003325988</v>
      </c>
      <c r="BO100" s="2">
        <f t="shared" si="166"/>
        <v>403.30440226108584</v>
      </c>
      <c r="BP100" s="2">
        <f t="shared" si="167"/>
        <v>44.942167227289673</v>
      </c>
      <c r="BQ100" s="2">
        <f t="shared" si="168"/>
        <v>12.170766768610001</v>
      </c>
      <c r="BR100" s="17">
        <f t="shared" si="140"/>
        <v>0.31575354599702055</v>
      </c>
      <c r="BS100" s="12">
        <f>BS$3*temperature!$I210</f>
        <v>-11.672587224068355</v>
      </c>
      <c r="BT100" s="12">
        <f>BT$3*temperature!$I210</f>
        <v>-10.788489667443969</v>
      </c>
      <c r="BU100" s="12">
        <f>BU$3*temperature!$I210</f>
        <v>-9.4713649242216089</v>
      </c>
      <c r="BV100" s="12">
        <f t="shared" si="169"/>
        <v>-10.528288702195308</v>
      </c>
      <c r="BW100" s="12">
        <f t="shared" si="153"/>
        <v>-9.1912570845123902</v>
      </c>
      <c r="BX100" s="12">
        <f t="shared" si="154"/>
        <v>-8.0691322551341855</v>
      </c>
      <c r="BY100" s="19">
        <f t="shared" si="170"/>
        <v>9.8032981026995855E-2</v>
      </c>
      <c r="BZ100" s="19">
        <f t="shared" si="155"/>
        <v>0.14804969297523535</v>
      </c>
      <c r="CA100" s="19">
        <f t="shared" si="156"/>
        <v>0.14804969297523538</v>
      </c>
      <c r="CB100" s="12">
        <f t="shared" si="171"/>
        <v>0.57214926093652363</v>
      </c>
      <c r="CC100" s="12">
        <f t="shared" si="157"/>
        <v>0.79861629146578927</v>
      </c>
      <c r="CD100" s="12">
        <f t="shared" si="158"/>
        <v>0.70111633454371136</v>
      </c>
      <c r="CE100" s="12">
        <f t="shared" si="172"/>
        <v>-11.100437963131832</v>
      </c>
      <c r="CF100" s="12">
        <f t="shared" si="159"/>
        <v>-9.9898733759781795</v>
      </c>
      <c r="CG100" s="12">
        <f t="shared" si="160"/>
        <v>-8.7702485896778963</v>
      </c>
      <c r="CH100" s="12">
        <f>CH$3*temperature!$I210+CH$4*temperature!$I210^2</f>
        <v>-11.100437963131832</v>
      </c>
      <c r="CI100" s="12">
        <f>CI$3*temperature!$I210+CI$4*temperature!$I210^2</f>
        <v>-9.989892045565016</v>
      </c>
      <c r="CJ100" s="12">
        <f>CJ$3*temperature!$I210+CJ$4*temperature!$I210^2</f>
        <v>-8.7702581191982159</v>
      </c>
      <c r="CK100" s="17"/>
      <c r="CL100" s="17"/>
      <c r="CM100" s="17"/>
    </row>
    <row r="101" spans="1:91">
      <c r="A101" s="2">
        <f t="shared" si="90"/>
        <v>2055</v>
      </c>
      <c r="B101" s="5">
        <f t="shared" si="91"/>
        <v>1156.396446168789</v>
      </c>
      <c r="C101" s="5">
        <f t="shared" si="92"/>
        <v>2919.2000623066492</v>
      </c>
      <c r="D101" s="5">
        <f t="shared" si="93"/>
        <v>4235.7088694022304</v>
      </c>
      <c r="E101" s="15">
        <f t="shared" si="94"/>
        <v>4.0849825913554817E-4</v>
      </c>
      <c r="F101" s="15">
        <f t="shared" si="95"/>
        <v>8.0476896254414365E-4</v>
      </c>
      <c r="G101" s="15">
        <f t="shared" si="96"/>
        <v>1.6429072096810196E-3</v>
      </c>
      <c r="H101" s="5">
        <f t="shared" si="97"/>
        <v>85673.589549754979</v>
      </c>
      <c r="I101" s="5">
        <f t="shared" si="98"/>
        <v>26680.675964655115</v>
      </c>
      <c r="J101" s="5">
        <f t="shared" si="99"/>
        <v>10806.54762855598</v>
      </c>
      <c r="K101" s="5">
        <f t="shared" si="100"/>
        <v>74086.6939133173</v>
      </c>
      <c r="L101" s="5">
        <f t="shared" si="101"/>
        <v>9139.7216344168555</v>
      </c>
      <c r="M101" s="5">
        <f t="shared" si="102"/>
        <v>2551.2961258078785</v>
      </c>
      <c r="N101" s="15">
        <f t="shared" si="103"/>
        <v>1.4744028698286948E-2</v>
      </c>
      <c r="O101" s="15">
        <f t="shared" si="104"/>
        <v>1.9454145973492265E-2</v>
      </c>
      <c r="P101" s="15">
        <f t="shared" si="105"/>
        <v>1.78958004022296E-2</v>
      </c>
      <c r="Q101" s="5">
        <f t="shared" si="106"/>
        <v>7415.0911952952038</v>
      </c>
      <c r="R101" s="5">
        <f t="shared" si="107"/>
        <v>9212.2622657093598</v>
      </c>
      <c r="S101" s="5">
        <f t="shared" si="108"/>
        <v>4571.2630243211315</v>
      </c>
      <c r="T101" s="5">
        <f t="shared" si="109"/>
        <v>86.550490463445399</v>
      </c>
      <c r="U101" s="5">
        <f t="shared" si="110"/>
        <v>345.27844339150874</v>
      </c>
      <c r="V101" s="5">
        <f t="shared" si="111"/>
        <v>423.0086408208395</v>
      </c>
      <c r="W101" s="15">
        <f t="shared" si="112"/>
        <v>-1.0734613539272964E-2</v>
      </c>
      <c r="X101" s="15">
        <f t="shared" si="113"/>
        <v>-1.217998157191269E-2</v>
      </c>
      <c r="Y101" s="15">
        <f t="shared" si="114"/>
        <v>-9.7425357312937999E-3</v>
      </c>
      <c r="Z101" s="5">
        <f t="shared" si="135"/>
        <v>10625.28805723916</v>
      </c>
      <c r="AA101" s="5">
        <f t="shared" si="136"/>
        <v>21708.922868576155</v>
      </c>
      <c r="AB101" s="5">
        <f t="shared" si="137"/>
        <v>15081.105218318944</v>
      </c>
      <c r="AC101" s="16">
        <f t="shared" si="118"/>
        <v>1.9284323725169403</v>
      </c>
      <c r="AD101" s="16">
        <f t="shared" si="119"/>
        <v>2.914089734436565</v>
      </c>
      <c r="AE101" s="16">
        <f t="shared" si="120"/>
        <v>3.6399415699085376</v>
      </c>
      <c r="AF101" s="15">
        <f t="shared" si="121"/>
        <v>-4.0504037456468023E-3</v>
      </c>
      <c r="AG101" s="15">
        <f t="shared" si="122"/>
        <v>2.9673830763510267E-4</v>
      </c>
      <c r="AH101" s="15">
        <f t="shared" si="123"/>
        <v>9.7937136394747881E-3</v>
      </c>
      <c r="AI101" s="1">
        <f t="shared" si="81"/>
        <v>146632.87044093208</v>
      </c>
      <c r="AJ101" s="1">
        <f t="shared" si="82"/>
        <v>43575.42969227815</v>
      </c>
      <c r="AK101" s="1">
        <f t="shared" si="83"/>
        <v>17694.652553721298</v>
      </c>
      <c r="AL101" s="14">
        <f t="shared" si="124"/>
        <v>31.869367204382264</v>
      </c>
      <c r="AM101" s="14">
        <f t="shared" si="125"/>
        <v>5.936087668488498</v>
      </c>
      <c r="AN101" s="14">
        <f t="shared" si="126"/>
        <v>2.1027347301026111</v>
      </c>
      <c r="AO101" s="11">
        <f t="shared" si="127"/>
        <v>1.3118857857480588E-2</v>
      </c>
      <c r="AP101" s="11">
        <f t="shared" si="128"/>
        <v>1.6526300847146371E-2</v>
      </c>
      <c r="AQ101" s="11">
        <f t="shared" si="129"/>
        <v>1.4991440062570771E-2</v>
      </c>
      <c r="AR101" s="1">
        <f t="shared" si="138"/>
        <v>85673.589549754979</v>
      </c>
      <c r="AS101" s="1">
        <f t="shared" si="133"/>
        <v>26680.675964655115</v>
      </c>
      <c r="AT101" s="1">
        <f t="shared" si="134"/>
        <v>10806.54762855598</v>
      </c>
      <c r="AU101" s="1">
        <f t="shared" si="87"/>
        <v>17134.717909950996</v>
      </c>
      <c r="AV101" s="1">
        <f t="shared" si="88"/>
        <v>5336.1351929310231</v>
      </c>
      <c r="AW101" s="1">
        <f t="shared" si="89"/>
        <v>2161.3095257111959</v>
      </c>
      <c r="AX101" s="1">
        <f t="shared" si="161"/>
        <v>59269.355130653843</v>
      </c>
      <c r="AY101" s="1">
        <f t="shared" si="144"/>
        <v>7311.7773075334853</v>
      </c>
      <c r="AZ101" s="1">
        <f t="shared" si="145"/>
        <v>2041.0369006463029</v>
      </c>
      <c r="BA101" s="1">
        <f t="shared" si="162"/>
        <v>12708.620794756478</v>
      </c>
      <c r="BB101" s="1">
        <f t="shared" si="163"/>
        <v>25972.828399229773</v>
      </c>
      <c r="BC101" s="1">
        <f t="shared" si="164"/>
        <v>32281.240526168011</v>
      </c>
      <c r="BD101" s="1">
        <f t="shared" si="146"/>
        <v>21754.097973422355</v>
      </c>
      <c r="BE101" s="2">
        <f t="shared" si="174"/>
        <v>0.25378067252024261</v>
      </c>
      <c r="BF101" s="2">
        <f t="shared" si="175"/>
        <v>0.18498810604108842</v>
      </c>
      <c r="BG101" s="2">
        <f t="shared" si="176"/>
        <v>8.4903457765883886E-2</v>
      </c>
      <c r="BH101" s="2">
        <f t="shared" si="147"/>
        <v>0.16857049376634001</v>
      </c>
      <c r="BI101" s="2">
        <f t="shared" si="165"/>
        <v>6.4404629744826622E-3</v>
      </c>
      <c r="BJ101" s="2">
        <f t="shared" si="148"/>
        <v>3.422059937666898E-3</v>
      </c>
      <c r="BK101" s="2">
        <f t="shared" si="149"/>
        <v>7.2085971406032293E-4</v>
      </c>
      <c r="BL101" s="2">
        <f t="shared" si="150"/>
        <v>551.77758138622164</v>
      </c>
      <c r="BM101" s="2">
        <f t="shared" si="151"/>
        <v>91.30287232851839</v>
      </c>
      <c r="BN101" s="2">
        <f t="shared" si="152"/>
        <v>7.7900048335001246</v>
      </c>
      <c r="BO101" s="2">
        <f t="shared" si="166"/>
        <v>409.2557501694593</v>
      </c>
      <c r="BP101" s="2">
        <f t="shared" si="167"/>
        <v>45.470774800548696</v>
      </c>
      <c r="BQ101" s="2">
        <f t="shared" si="168"/>
        <v>12.167719101404007</v>
      </c>
      <c r="BR101" s="17">
        <f t="shared" si="140"/>
        <v>0.30655684077380635</v>
      </c>
      <c r="BS101" s="12">
        <f>BS$3*temperature!$I211</f>
        <v>-11.840114300514417</v>
      </c>
      <c r="BT101" s="12">
        <f>BT$3*temperature!$I211</f>
        <v>-10.943328016351632</v>
      </c>
      <c r="BU101" s="12">
        <f>BU$3*temperature!$I211</f>
        <v>-9.6072996613325792</v>
      </c>
      <c r="BV101" s="12">
        <f t="shared" si="169"/>
        <v>-10.662733712805927</v>
      </c>
      <c r="BW101" s="12">
        <f t="shared" si="153"/>
        <v>-9.2999188873064007</v>
      </c>
      <c r="BX101" s="12">
        <f t="shared" si="154"/>
        <v>-8.1645279610494974</v>
      </c>
      <c r="BY101" s="19">
        <f t="shared" si="170"/>
        <v>9.9439968046367275E-2</v>
      </c>
      <c r="BZ101" s="19">
        <f t="shared" si="155"/>
        <v>0.15017452886266713</v>
      </c>
      <c r="CA101" s="19">
        <f t="shared" si="156"/>
        <v>0.15017452886266713</v>
      </c>
      <c r="CB101" s="12">
        <f t="shared" si="171"/>
        <v>0.58869029385424487</v>
      </c>
      <c r="CC101" s="12">
        <f t="shared" si="157"/>
        <v>0.82170456452261598</v>
      </c>
      <c r="CD101" s="12">
        <f t="shared" si="158"/>
        <v>0.72138585014154077</v>
      </c>
      <c r="CE101" s="12">
        <f t="shared" si="172"/>
        <v>-11.251424006660173</v>
      </c>
      <c r="CF101" s="12">
        <f t="shared" si="159"/>
        <v>-10.121623451829016</v>
      </c>
      <c r="CG101" s="12">
        <f t="shared" si="160"/>
        <v>-8.8859138111910383</v>
      </c>
      <c r="CH101" s="12">
        <f>CH$3*temperature!$I211+CH$4*temperature!$I211^2</f>
        <v>-11.251424006660171</v>
      </c>
      <c r="CI101" s="12">
        <f>CI$3*temperature!$I211+CI$4*temperature!$I211^2</f>
        <v>-10.121642342133262</v>
      </c>
      <c r="CJ101" s="12">
        <f>CJ$3*temperature!$I211+CJ$4*temperature!$I211^2</f>
        <v>-8.8859234533721931</v>
      </c>
      <c r="CK101" s="17"/>
      <c r="CL101" s="17"/>
      <c r="CM101" s="17"/>
    </row>
    <row r="102" spans="1:91">
      <c r="A102" s="2">
        <f t="shared" si="90"/>
        <v>2056</v>
      </c>
      <c r="B102" s="5">
        <f t="shared" si="91"/>
        <v>1156.8452128071629</v>
      </c>
      <c r="C102" s="5">
        <f t="shared" si="92"/>
        <v>2921.43187983197</v>
      </c>
      <c r="D102" s="5">
        <f t="shared" si="93"/>
        <v>4242.3198022098995</v>
      </c>
      <c r="E102" s="15">
        <f t="shared" si="94"/>
        <v>3.8807334617877077E-4</v>
      </c>
      <c r="F102" s="15">
        <f t="shared" si="95"/>
        <v>7.6453051441693648E-4</v>
      </c>
      <c r="G102" s="15">
        <f t="shared" si="96"/>
        <v>1.5607618491969685E-3</v>
      </c>
      <c r="H102" s="5">
        <f t="shared" si="97"/>
        <v>86954.902764854429</v>
      </c>
      <c r="I102" s="5">
        <f t="shared" si="98"/>
        <v>27214.529113888733</v>
      </c>
      <c r="J102" s="5">
        <f t="shared" si="99"/>
        <v>11014.838217280267</v>
      </c>
      <c r="K102" s="5">
        <f t="shared" si="100"/>
        <v>75165.546610900943</v>
      </c>
      <c r="L102" s="5">
        <f t="shared" si="101"/>
        <v>9315.4761888386092</v>
      </c>
      <c r="M102" s="5">
        <f t="shared" si="102"/>
        <v>2596.418641409929</v>
      </c>
      <c r="N102" s="15">
        <f t="shared" si="103"/>
        <v>1.4562030515842928E-2</v>
      </c>
      <c r="O102" s="15">
        <f t="shared" si="104"/>
        <v>1.9229749159966447E-2</v>
      </c>
      <c r="P102" s="15">
        <f t="shared" si="105"/>
        <v>1.7686114577453171E-2</v>
      </c>
      <c r="Q102" s="5">
        <f t="shared" si="106"/>
        <v>7445.2008939040907</v>
      </c>
      <c r="R102" s="5">
        <f t="shared" si="107"/>
        <v>9282.1399539916511</v>
      </c>
      <c r="S102" s="5">
        <f t="shared" si="108"/>
        <v>4613.977647460114</v>
      </c>
      <c r="T102" s="5">
        <f t="shared" si="109"/>
        <v>85.621404396685776</v>
      </c>
      <c r="U102" s="5">
        <f t="shared" si="110"/>
        <v>341.07295831382146</v>
      </c>
      <c r="V102" s="5">
        <f t="shared" si="111"/>
        <v>418.88746402299643</v>
      </c>
      <c r="W102" s="15">
        <f t="shared" si="112"/>
        <v>-1.0734613539272964E-2</v>
      </c>
      <c r="X102" s="15">
        <f t="shared" si="113"/>
        <v>-1.217998157191269E-2</v>
      </c>
      <c r="Y102" s="15">
        <f t="shared" si="114"/>
        <v>-9.7425357312937999E-3</v>
      </c>
      <c r="Z102" s="5">
        <f t="shared" si="135"/>
        <v>10627.34460050792</v>
      </c>
      <c r="AA102" s="5">
        <f t="shared" si="136"/>
        <v>21885.779223177597</v>
      </c>
      <c r="AB102" s="5">
        <f t="shared" si="137"/>
        <v>15375.533717031534</v>
      </c>
      <c r="AC102" s="16">
        <f t="shared" si="118"/>
        <v>1.9206214428120711</v>
      </c>
      <c r="AD102" s="16">
        <f t="shared" si="119"/>
        <v>2.9149544564926586</v>
      </c>
      <c r="AE102" s="16">
        <f t="shared" si="120"/>
        <v>3.6755901153086419</v>
      </c>
      <c r="AF102" s="15">
        <f t="shared" si="121"/>
        <v>-4.0504037456468023E-3</v>
      </c>
      <c r="AG102" s="15">
        <f t="shared" si="122"/>
        <v>2.9673830763510267E-4</v>
      </c>
      <c r="AH102" s="15">
        <f t="shared" si="123"/>
        <v>9.7937136394747881E-3</v>
      </c>
      <c r="AI102" s="1">
        <f t="shared" si="81"/>
        <v>149104.30130678986</v>
      </c>
      <c r="AJ102" s="1">
        <f t="shared" si="82"/>
        <v>44554.021915981364</v>
      </c>
      <c r="AK102" s="1">
        <f t="shared" si="83"/>
        <v>18086.496824060363</v>
      </c>
      <c r="AL102" s="14">
        <f t="shared" si="124"/>
        <v>32.283276005760783</v>
      </c>
      <c r="AM102" s="14">
        <f t="shared" si="125"/>
        <v>6.03320822344633</v>
      </c>
      <c r="AN102" s="14">
        <f t="shared" si="126"/>
        <v>2.1339425215596921</v>
      </c>
      <c r="AO102" s="11">
        <f t="shared" si="127"/>
        <v>1.2987669278905782E-2</v>
      </c>
      <c r="AP102" s="11">
        <f t="shared" si="128"/>
        <v>1.6361037838674906E-2</v>
      </c>
      <c r="AQ102" s="11">
        <f t="shared" si="129"/>
        <v>1.4841525661945064E-2</v>
      </c>
      <c r="AR102" s="1">
        <f t="shared" si="138"/>
        <v>86954.902764854429</v>
      </c>
      <c r="AS102" s="1">
        <f t="shared" si="133"/>
        <v>27214.529113888733</v>
      </c>
      <c r="AT102" s="1">
        <f t="shared" si="134"/>
        <v>11014.838217280267</v>
      </c>
      <c r="AU102" s="1">
        <f t="shared" si="87"/>
        <v>17390.980552970886</v>
      </c>
      <c r="AV102" s="1">
        <f t="shared" si="88"/>
        <v>5442.9058227777468</v>
      </c>
      <c r="AW102" s="1">
        <f t="shared" si="89"/>
        <v>2202.9676434560533</v>
      </c>
      <c r="AX102" s="1">
        <f t="shared" si="161"/>
        <v>60132.437288720765</v>
      </c>
      <c r="AY102" s="1">
        <f t="shared" si="144"/>
        <v>7452.3809510708879</v>
      </c>
      <c r="AZ102" s="1">
        <f t="shared" si="145"/>
        <v>2077.1349131279435</v>
      </c>
      <c r="BA102" s="1">
        <f t="shared" si="162"/>
        <v>12730.277208843016</v>
      </c>
      <c r="BB102" s="1">
        <f t="shared" si="163"/>
        <v>26048.330499286199</v>
      </c>
      <c r="BC102" s="1">
        <f t="shared" si="164"/>
        <v>32405.998233757913</v>
      </c>
      <c r="BD102" s="1">
        <f t="shared" si="146"/>
        <v>21186.531950750719</v>
      </c>
      <c r="BE102" s="2">
        <f t="shared" si="174"/>
        <v>0.25378067252024261</v>
      </c>
      <c r="BF102" s="2">
        <f t="shared" si="175"/>
        <v>0.18498810604108842</v>
      </c>
      <c r="BG102" s="2">
        <f t="shared" si="176"/>
        <v>8.4903457765883886E-2</v>
      </c>
      <c r="BH102" s="2">
        <f t="shared" si="147"/>
        <v>0.1681203837939462</v>
      </c>
      <c r="BI102" s="2">
        <f t="shared" si="165"/>
        <v>6.4404629744826622E-3</v>
      </c>
      <c r="BJ102" s="2">
        <f t="shared" si="148"/>
        <v>3.422059937666898E-3</v>
      </c>
      <c r="BK102" s="2">
        <f t="shared" si="149"/>
        <v>7.2085971406032293E-4</v>
      </c>
      <c r="BL102" s="2">
        <f t="shared" si="150"/>
        <v>560.02983170678499</v>
      </c>
      <c r="BM102" s="2">
        <f t="shared" si="151"/>
        <v>93.129749803108055</v>
      </c>
      <c r="BN102" s="2">
        <f t="shared" si="152"/>
        <v>7.9401531277293707</v>
      </c>
      <c r="BO102" s="2">
        <f t="shared" si="166"/>
        <v>415.29609760734354</v>
      </c>
      <c r="BP102" s="2">
        <f t="shared" si="167"/>
        <v>46.005802637786076</v>
      </c>
      <c r="BQ102" s="2">
        <f t="shared" si="168"/>
        <v>12.164753023733764</v>
      </c>
      <c r="BR102" s="17">
        <f t="shared" si="140"/>
        <v>0.29762800075126827</v>
      </c>
      <c r="BS102" s="12">
        <f>BS$3*temperature!$I212</f>
        <v>-12.008626078873492</v>
      </c>
      <c r="BT102" s="12">
        <f>BT$3*temperature!$I212</f>
        <v>-11.099076484516504</v>
      </c>
      <c r="BU102" s="12">
        <f>BU$3*temperature!$I212</f>
        <v>-9.744033404780426</v>
      </c>
      <c r="BV102" s="12">
        <f t="shared" si="169"/>
        <v>-10.797493391962938</v>
      </c>
      <c r="BW102" s="12">
        <f t="shared" si="153"/>
        <v>-9.4085555646602224</v>
      </c>
      <c r="BX102" s="12">
        <f t="shared" si="154"/>
        <v>-8.2599016089918944</v>
      </c>
      <c r="BY102" s="19">
        <f t="shared" si="170"/>
        <v>0.10085522514863486</v>
      </c>
      <c r="BZ102" s="19">
        <f t="shared" si="155"/>
        <v>0.15231185425333374</v>
      </c>
      <c r="CA102" s="19">
        <f t="shared" si="156"/>
        <v>0.15231185425333377</v>
      </c>
      <c r="CB102" s="12">
        <f t="shared" si="171"/>
        <v>0.60556634345527716</v>
      </c>
      <c r="CC102" s="12">
        <f t="shared" si="157"/>
        <v>0.84526045992814069</v>
      </c>
      <c r="CD102" s="12">
        <f t="shared" si="158"/>
        <v>0.74206589789426591</v>
      </c>
      <c r="CE102" s="12">
        <f t="shared" si="172"/>
        <v>-11.403059735418214</v>
      </c>
      <c r="CF102" s="12">
        <f t="shared" si="159"/>
        <v>-10.253816024588364</v>
      </c>
      <c r="CG102" s="12">
        <f t="shared" si="160"/>
        <v>-9.0019675068861602</v>
      </c>
      <c r="CH102" s="12">
        <f>CH$3*temperature!$I212+CH$4*temperature!$I212^2</f>
        <v>-11.403059735418216</v>
      </c>
      <c r="CI102" s="12">
        <f>CI$3*temperature!$I212+CI$4*temperature!$I212^2</f>
        <v>-10.253835135558981</v>
      </c>
      <c r="CJ102" s="12">
        <f>CJ$3*temperature!$I212+CJ$4*temperature!$I212^2</f>
        <v>-9.0019772617020983</v>
      </c>
      <c r="CK102" s="17"/>
      <c r="CL102" s="17"/>
      <c r="CM102" s="17"/>
    </row>
    <row r="103" spans="1:91">
      <c r="A103" s="2">
        <f t="shared" si="90"/>
        <v>2057</v>
      </c>
      <c r="B103" s="5">
        <f t="shared" si="91"/>
        <v>1157.2717065602706</v>
      </c>
      <c r="C103" s="5">
        <f t="shared" si="92"/>
        <v>2923.5537274589956</v>
      </c>
      <c r="D103" s="5">
        <f t="shared" si="93"/>
        <v>4248.6099905643132</v>
      </c>
      <c r="E103" s="15">
        <f t="shared" si="94"/>
        <v>3.6866967886983222E-4</v>
      </c>
      <c r="F103" s="15">
        <f t="shared" si="95"/>
        <v>7.263039886960896E-4</v>
      </c>
      <c r="G103" s="15">
        <f t="shared" si="96"/>
        <v>1.48272375673712E-3</v>
      </c>
      <c r="H103" s="5">
        <f t="shared" si="97"/>
        <v>88237.995926386153</v>
      </c>
      <c r="I103" s="5">
        <f t="shared" si="98"/>
        <v>27751.957827799015</v>
      </c>
      <c r="J103" s="5">
        <f t="shared" si="99"/>
        <v>11223.982357500645</v>
      </c>
      <c r="K103" s="5">
        <f t="shared" si="100"/>
        <v>76246.568049826194</v>
      </c>
      <c r="L103" s="5">
        <f t="shared" si="101"/>
        <v>9492.5424380415279</v>
      </c>
      <c r="M103" s="5">
        <f t="shared" si="102"/>
        <v>2641.8010555047067</v>
      </c>
      <c r="N103" s="15">
        <f t="shared" si="103"/>
        <v>1.4381874245140924E-2</v>
      </c>
      <c r="O103" s="15">
        <f t="shared" si="104"/>
        <v>1.9007750716498073E-2</v>
      </c>
      <c r="P103" s="15">
        <f t="shared" si="105"/>
        <v>1.7478850818192226E-2</v>
      </c>
      <c r="Q103" s="5">
        <f t="shared" si="106"/>
        <v>7473.9604708446877</v>
      </c>
      <c r="R103" s="5">
        <f t="shared" si="107"/>
        <v>9350.1534418699302</v>
      </c>
      <c r="S103" s="5">
        <f t="shared" si="108"/>
        <v>4655.7801411866303</v>
      </c>
      <c r="T103" s="5">
        <f t="shared" si="109"/>
        <v>84.702291709797549</v>
      </c>
      <c r="U103" s="5">
        <f t="shared" si="110"/>
        <v>336.91869596688139</v>
      </c>
      <c r="V103" s="5">
        <f t="shared" si="111"/>
        <v>414.80643793736135</v>
      </c>
      <c r="W103" s="15">
        <f t="shared" si="112"/>
        <v>-1.0734613539272964E-2</v>
      </c>
      <c r="X103" s="15">
        <f t="shared" si="113"/>
        <v>-1.217998157191269E-2</v>
      </c>
      <c r="Y103" s="15">
        <f t="shared" si="114"/>
        <v>-9.7425357312937999E-3</v>
      </c>
      <c r="Z103" s="5">
        <f t="shared" si="135"/>
        <v>10627.278141396495</v>
      </c>
      <c r="AA103" s="5">
        <f t="shared" si="136"/>
        <v>22058.33283375312</v>
      </c>
      <c r="AB103" s="5">
        <f t="shared" si="137"/>
        <v>15671.195849551461</v>
      </c>
      <c r="AC103" s="16">
        <f t="shared" si="118"/>
        <v>1.9128421505261355</v>
      </c>
      <c r="AD103" s="16">
        <f t="shared" si="119"/>
        <v>2.9158194351449116</v>
      </c>
      <c r="AE103" s="16">
        <f t="shared" si="120"/>
        <v>3.711587792354059</v>
      </c>
      <c r="AF103" s="15">
        <f t="shared" si="121"/>
        <v>-4.0504037456468023E-3</v>
      </c>
      <c r="AG103" s="15">
        <f t="shared" si="122"/>
        <v>2.9673830763510267E-4</v>
      </c>
      <c r="AH103" s="15">
        <f t="shared" si="123"/>
        <v>9.7937136394747881E-3</v>
      </c>
      <c r="AI103" s="1">
        <f t="shared" si="81"/>
        <v>151584.85172908177</v>
      </c>
      <c r="AJ103" s="1">
        <f t="shared" si="82"/>
        <v>45541.525547160978</v>
      </c>
      <c r="AK103" s="1">
        <f t="shared" si="83"/>
        <v>18480.814785110379</v>
      </c>
      <c r="AL103" s="14">
        <f t="shared" si="124"/>
        <v>32.698367672643208</v>
      </c>
      <c r="AM103" s="14">
        <f t="shared" si="125"/>
        <v>6.1309306759984157</v>
      </c>
      <c r="AN103" s="14">
        <f t="shared" si="126"/>
        <v>2.1652967746275875</v>
      </c>
      <c r="AO103" s="11">
        <f t="shared" si="127"/>
        <v>1.2857792586116724E-2</v>
      </c>
      <c r="AP103" s="11">
        <f t="shared" si="128"/>
        <v>1.6197427460288155E-2</v>
      </c>
      <c r="AQ103" s="11">
        <f t="shared" si="129"/>
        <v>1.4693110405325614E-2</v>
      </c>
      <c r="AR103" s="1">
        <f t="shared" si="138"/>
        <v>88237.995926386153</v>
      </c>
      <c r="AS103" s="1">
        <f t="shared" si="133"/>
        <v>27751.957827799015</v>
      </c>
      <c r="AT103" s="1">
        <f t="shared" si="134"/>
        <v>11223.982357500645</v>
      </c>
      <c r="AU103" s="1">
        <f t="shared" si="87"/>
        <v>17647.599185277231</v>
      </c>
      <c r="AV103" s="1">
        <f t="shared" si="88"/>
        <v>5550.391565559803</v>
      </c>
      <c r="AW103" s="1">
        <f t="shared" si="89"/>
        <v>2244.796471500129</v>
      </c>
      <c r="AX103" s="1">
        <f t="shared" si="161"/>
        <v>60997.254439860953</v>
      </c>
      <c r="AY103" s="1">
        <f t="shared" si="144"/>
        <v>7594.0339504332233</v>
      </c>
      <c r="AZ103" s="1">
        <f t="shared" si="145"/>
        <v>2113.4408444037654</v>
      </c>
      <c r="BA103" s="1">
        <f t="shared" si="162"/>
        <v>12751.495663428421</v>
      </c>
      <c r="BB103" s="1">
        <f t="shared" si="163"/>
        <v>26122.298152440144</v>
      </c>
      <c r="BC103" s="1">
        <f t="shared" si="164"/>
        <v>32527.666665219353</v>
      </c>
      <c r="BD103" s="1">
        <f t="shared" si="146"/>
        <v>20632.110615249403</v>
      </c>
      <c r="BE103" s="2">
        <f t="shared" si="174"/>
        <v>0.25378067252024261</v>
      </c>
      <c r="BF103" s="2">
        <f t="shared" si="175"/>
        <v>0.18498810604108842</v>
      </c>
      <c r="BG103" s="2">
        <f t="shared" si="176"/>
        <v>8.4903457765883886E-2</v>
      </c>
      <c r="BH103" s="2">
        <f t="shared" si="147"/>
        <v>0.16767165275137311</v>
      </c>
      <c r="BI103" s="2">
        <f t="shared" si="165"/>
        <v>6.4404629744826622E-3</v>
      </c>
      <c r="BJ103" s="2">
        <f t="shared" si="148"/>
        <v>3.422059937666898E-3</v>
      </c>
      <c r="BK103" s="2">
        <f t="shared" si="149"/>
        <v>7.2085971406032293E-4</v>
      </c>
      <c r="BL103" s="2">
        <f t="shared" si="150"/>
        <v>568.29354570644205</v>
      </c>
      <c r="BM103" s="2">
        <f t="shared" si="151"/>
        <v>94.968863074332276</v>
      </c>
      <c r="BN103" s="2">
        <f t="shared" si="152"/>
        <v>8.090916712846024</v>
      </c>
      <c r="BO103" s="2">
        <f t="shared" si="166"/>
        <v>421.42677833581394</v>
      </c>
      <c r="BP103" s="2">
        <f t="shared" si="167"/>
        <v>46.54732663786006</v>
      </c>
      <c r="BQ103" s="2">
        <f t="shared" si="168"/>
        <v>12.161865899753364</v>
      </c>
      <c r="BR103" s="17">
        <f t="shared" si="140"/>
        <v>0.28895922403035756</v>
      </c>
      <c r="BS103" s="12">
        <f>BS$3*temperature!$I213</f>
        <v>-12.178097752486456</v>
      </c>
      <c r="BT103" s="12">
        <f>BT$3*temperature!$I213</f>
        <v>-11.255712144169399</v>
      </c>
      <c r="BU103" s="12">
        <f>BU$3*temperature!$I213</f>
        <v>-9.8815460259581247</v>
      </c>
      <c r="BV103" s="12">
        <f t="shared" si="169"/>
        <v>-10.932539645752081</v>
      </c>
      <c r="BW103" s="12">
        <f t="shared" si="153"/>
        <v>-9.5171396003944722</v>
      </c>
      <c r="BX103" s="12">
        <f t="shared" si="154"/>
        <v>-8.355229042125309</v>
      </c>
      <c r="BY103" s="19">
        <f t="shared" si="170"/>
        <v>0.10227854399346269</v>
      </c>
      <c r="BZ103" s="19">
        <f t="shared" si="155"/>
        <v>0.15446135451105414</v>
      </c>
      <c r="CA103" s="19">
        <f t="shared" si="156"/>
        <v>0.15446135451105417</v>
      </c>
      <c r="CB103" s="12">
        <f t="shared" si="171"/>
        <v>0.62277905336718764</v>
      </c>
      <c r="CC103" s="12">
        <f t="shared" si="157"/>
        <v>0.86928627188746332</v>
      </c>
      <c r="CD103" s="12">
        <f t="shared" si="158"/>
        <v>0.76315849191640828</v>
      </c>
      <c r="CE103" s="12">
        <f t="shared" si="172"/>
        <v>-11.555318699119269</v>
      </c>
      <c r="CF103" s="12">
        <f t="shared" si="159"/>
        <v>-10.386425872281935</v>
      </c>
      <c r="CG103" s="12">
        <f t="shared" si="160"/>
        <v>-9.1183875340417178</v>
      </c>
      <c r="CH103" s="12">
        <f>CH$3*temperature!$I213+CH$4*temperature!$I213^2</f>
        <v>-11.555318699119269</v>
      </c>
      <c r="CI103" s="12">
        <f>CI$3*temperature!$I213+CI$4*temperature!$I213^2</f>
        <v>-10.386445203811995</v>
      </c>
      <c r="CJ103" s="12">
        <f>CJ$3*temperature!$I213+CJ$4*temperature!$I213^2</f>
        <v>-9.1183974014378606</v>
      </c>
      <c r="CK103" s="17"/>
      <c r="CL103" s="17"/>
      <c r="CM103" s="17"/>
    </row>
    <row r="104" spans="1:91">
      <c r="A104" s="2">
        <f t="shared" si="90"/>
        <v>2058</v>
      </c>
      <c r="B104" s="5">
        <f t="shared" si="91"/>
        <v>1157.6770249992721</v>
      </c>
      <c r="C104" s="5">
        <f t="shared" si="92"/>
        <v>2925.5709467557454</v>
      </c>
      <c r="D104" s="5">
        <f t="shared" si="93"/>
        <v>4254.5945297821272</v>
      </c>
      <c r="E104" s="15">
        <f t="shared" si="94"/>
        <v>3.5023619492634061E-4</v>
      </c>
      <c r="F104" s="15">
        <f t="shared" si="95"/>
        <v>6.8998878926128512E-4</v>
      </c>
      <c r="G104" s="15">
        <f t="shared" si="96"/>
        <v>1.4085875689002639E-3</v>
      </c>
      <c r="H104" s="5">
        <f t="shared" si="97"/>
        <v>89522.634036751318</v>
      </c>
      <c r="I104" s="5">
        <f t="shared" si="98"/>
        <v>28292.874270349275</v>
      </c>
      <c r="J104" s="5">
        <f t="shared" si="99"/>
        <v>11433.948572730587</v>
      </c>
      <c r="K104" s="5">
        <f t="shared" si="100"/>
        <v>77329.541921942873</v>
      </c>
      <c r="L104" s="5">
        <f t="shared" si="101"/>
        <v>9670.8898144220711</v>
      </c>
      <c r="M104" s="5">
        <f t="shared" si="102"/>
        <v>2687.4355459005646</v>
      </c>
      <c r="N104" s="15">
        <f t="shared" si="103"/>
        <v>1.4203575319075012E-2</v>
      </c>
      <c r="O104" s="15">
        <f t="shared" si="104"/>
        <v>1.8788156865731986E-2</v>
      </c>
      <c r="P104" s="15">
        <f t="shared" si="105"/>
        <v>1.7274007178083917E-2</v>
      </c>
      <c r="Q104" s="5">
        <f t="shared" si="106"/>
        <v>7501.3741330127732</v>
      </c>
      <c r="R104" s="5">
        <f t="shared" si="107"/>
        <v>9416.2938686382458</v>
      </c>
      <c r="S104" s="5">
        <f t="shared" si="108"/>
        <v>4696.6678451899879</v>
      </c>
      <c r="T104" s="5">
        <f t="shared" si="109"/>
        <v>83.79304534240211</v>
      </c>
      <c r="U104" s="5">
        <f t="shared" si="110"/>
        <v>332.8150324587719</v>
      </c>
      <c r="V104" s="5">
        <f t="shared" si="111"/>
        <v>410.76517139418593</v>
      </c>
      <c r="W104" s="15">
        <f t="shared" si="112"/>
        <v>-1.0734613539272964E-2</v>
      </c>
      <c r="X104" s="15">
        <f t="shared" si="113"/>
        <v>-1.217998157191269E-2</v>
      </c>
      <c r="Y104" s="15">
        <f t="shared" si="114"/>
        <v>-9.7425357312937999E-3</v>
      </c>
      <c r="Z104" s="5">
        <f t="shared" si="135"/>
        <v>10625.118513294197</v>
      </c>
      <c r="AA104" s="5">
        <f t="shared" si="136"/>
        <v>22226.555472004435</v>
      </c>
      <c r="AB104" s="5">
        <f t="shared" si="137"/>
        <v>15968.046117024676</v>
      </c>
      <c r="AC104" s="16">
        <f t="shared" si="118"/>
        <v>1.9050943675148133</v>
      </c>
      <c r="AD104" s="16">
        <f t="shared" si="119"/>
        <v>2.9166846704694662</v>
      </c>
      <c r="AE104" s="16">
        <f t="shared" si="120"/>
        <v>3.7479380203401451</v>
      </c>
      <c r="AF104" s="15">
        <f t="shared" si="121"/>
        <v>-4.0504037456468023E-3</v>
      </c>
      <c r="AG104" s="15">
        <f t="shared" si="122"/>
        <v>2.9673830763510267E-4</v>
      </c>
      <c r="AH104" s="15">
        <f t="shared" si="123"/>
        <v>9.7937136394747881E-3</v>
      </c>
      <c r="AI104" s="1">
        <f t="shared" si="81"/>
        <v>154073.96574145084</v>
      </c>
      <c r="AJ104" s="1">
        <f t="shared" si="82"/>
        <v>46537.764558004681</v>
      </c>
      <c r="AK104" s="1">
        <f t="shared" si="83"/>
        <v>18877.52977809947</v>
      </c>
      <c r="AL104" s="14">
        <f t="shared" si="124"/>
        <v>33.114592213788242</v>
      </c>
      <c r="AM104" s="14">
        <f t="shared" si="125"/>
        <v>6.2292429278380697</v>
      </c>
      <c r="AN104" s="14">
        <f t="shared" si="126"/>
        <v>2.1967935697517875</v>
      </c>
      <c r="AO104" s="11">
        <f t="shared" si="127"/>
        <v>1.2729214660255558E-2</v>
      </c>
      <c r="AP104" s="11">
        <f t="shared" si="128"/>
        <v>1.6035453185685274E-2</v>
      </c>
      <c r="AQ104" s="11">
        <f t="shared" si="129"/>
        <v>1.4546179301272357E-2</v>
      </c>
      <c r="AR104" s="1">
        <f t="shared" si="138"/>
        <v>89522.634036751318</v>
      </c>
      <c r="AS104" s="1">
        <f t="shared" si="133"/>
        <v>28292.874270349275</v>
      </c>
      <c r="AT104" s="1">
        <f t="shared" si="134"/>
        <v>11433.948572730587</v>
      </c>
      <c r="AU104" s="1">
        <f t="shared" si="87"/>
        <v>17904.526807350263</v>
      </c>
      <c r="AV104" s="1">
        <f t="shared" si="88"/>
        <v>5658.5748540698551</v>
      </c>
      <c r="AW104" s="1">
        <f t="shared" si="89"/>
        <v>2286.7897145461175</v>
      </c>
      <c r="AX104" s="1">
        <f t="shared" si="161"/>
        <v>61863.633537554291</v>
      </c>
      <c r="AY104" s="1">
        <f t="shared" si="144"/>
        <v>7736.7118515376578</v>
      </c>
      <c r="AZ104" s="1">
        <f t="shared" si="145"/>
        <v>2149.9484367204514</v>
      </c>
      <c r="BA104" s="1">
        <f t="shared" si="162"/>
        <v>12772.289169897898</v>
      </c>
      <c r="BB104" s="1">
        <f t="shared" si="163"/>
        <v>26194.778353257527</v>
      </c>
      <c r="BC104" s="1">
        <f t="shared" si="164"/>
        <v>32646.351078095257</v>
      </c>
      <c r="BD104" s="1">
        <f t="shared" si="146"/>
        <v>20090.638707940361</v>
      </c>
      <c r="BE104" s="2">
        <f t="shared" si="174"/>
        <v>0.25378067252024261</v>
      </c>
      <c r="BF104" s="2">
        <f t="shared" si="175"/>
        <v>0.18498810604108842</v>
      </c>
      <c r="BG104" s="2">
        <f t="shared" si="176"/>
        <v>8.4903457765883886E-2</v>
      </c>
      <c r="BH104" s="2">
        <f t="shared" si="147"/>
        <v>0.16722423714195667</v>
      </c>
      <c r="BI104" s="2">
        <f t="shared" si="165"/>
        <v>6.4404629744826622E-3</v>
      </c>
      <c r="BJ104" s="2">
        <f t="shared" si="148"/>
        <v>3.422059937666898E-3</v>
      </c>
      <c r="BK104" s="2">
        <f t="shared" si="149"/>
        <v>7.2085971406032293E-4</v>
      </c>
      <c r="BL104" s="2">
        <f t="shared" si="150"/>
        <v>576.56720989185817</v>
      </c>
      <c r="BM104" s="2">
        <f t="shared" si="151"/>
        <v>96.819911562008826</v>
      </c>
      <c r="BN104" s="2">
        <f t="shared" si="152"/>
        <v>8.2422728987190084</v>
      </c>
      <c r="BO104" s="2">
        <f t="shared" si="166"/>
        <v>427.64914562042867</v>
      </c>
      <c r="BP104" s="2">
        <f t="shared" si="167"/>
        <v>47.095423601042178</v>
      </c>
      <c r="BQ104" s="2">
        <f t="shared" si="168"/>
        <v>12.159055185932861</v>
      </c>
      <c r="BR104" s="17">
        <f t="shared" si="140"/>
        <v>0.28054293595180346</v>
      </c>
      <c r="BS104" s="12">
        <f>BS$3*temperature!$I214</f>
        <v>-12.34850368663243</v>
      </c>
      <c r="BT104" s="12">
        <f>BT$3*temperature!$I214</f>
        <v>-11.413211302197897</v>
      </c>
      <c r="BU104" s="12">
        <f>BU$3*temperature!$I214</f>
        <v>-10.019816724353202</v>
      </c>
      <c r="BV104" s="12">
        <f t="shared" si="169"/>
        <v>-11.067843959174873</v>
      </c>
      <c r="BW104" s="12">
        <f t="shared" si="153"/>
        <v>-9.6256432810531312</v>
      </c>
      <c r="BX104" s="12">
        <f t="shared" si="154"/>
        <v>-8.450485930421781</v>
      </c>
      <c r="BY104" s="19">
        <f t="shared" si="170"/>
        <v>0.10370970928598446</v>
      </c>
      <c r="BZ104" s="19">
        <f t="shared" si="155"/>
        <v>0.15662270449689528</v>
      </c>
      <c r="CA104" s="19">
        <f t="shared" si="156"/>
        <v>0.1566227044968953</v>
      </c>
      <c r="CB104" s="12">
        <f t="shared" si="171"/>
        <v>0.64032986372877831</v>
      </c>
      <c r="CC104" s="12">
        <f t="shared" si="157"/>
        <v>0.89378401057238333</v>
      </c>
      <c r="CD104" s="12">
        <f t="shared" si="158"/>
        <v>0.78466539696571058</v>
      </c>
      <c r="CE104" s="12">
        <f t="shared" si="172"/>
        <v>-11.708173822903651</v>
      </c>
      <c r="CF104" s="12">
        <f t="shared" si="159"/>
        <v>-10.519427291625515</v>
      </c>
      <c r="CG104" s="12">
        <f t="shared" si="160"/>
        <v>-9.2351513273874914</v>
      </c>
      <c r="CH104" s="12">
        <f>CH$3*temperature!$I214+CH$4*temperature!$I214^2</f>
        <v>-11.708173822903651</v>
      </c>
      <c r="CI104" s="12">
        <f>CI$3*temperature!$I214+CI$4*temperature!$I214^2</f>
        <v>-10.519446843551792</v>
      </c>
      <c r="CJ104" s="12">
        <f>CJ$3*temperature!$I214+CJ$4*temperature!$I214^2</f>
        <v>-9.2351613072805279</v>
      </c>
      <c r="CK104" s="17"/>
      <c r="CL104" s="17"/>
      <c r="CM104" s="17"/>
    </row>
    <row r="105" spans="1:91">
      <c r="A105" s="2">
        <f t="shared" si="90"/>
        <v>2059</v>
      </c>
      <c r="B105" s="5">
        <f t="shared" si="91"/>
        <v>1158.0622123756521</v>
      </c>
      <c r="C105" s="5">
        <f t="shared" si="92"/>
        <v>2927.488627353423</v>
      </c>
      <c r="D105" s="5">
        <f t="shared" si="93"/>
        <v>4260.2878502992216</v>
      </c>
      <c r="E105" s="15">
        <f t="shared" si="94"/>
        <v>3.3272438518002357E-4</v>
      </c>
      <c r="F105" s="15">
        <f t="shared" si="95"/>
        <v>6.5548934979822086E-4</v>
      </c>
      <c r="G105" s="15">
        <f t="shared" si="96"/>
        <v>1.3381581904552506E-3</v>
      </c>
      <c r="H105" s="5">
        <f t="shared" si="97"/>
        <v>90808.585275601159</v>
      </c>
      <c r="I105" s="5">
        <f t="shared" si="98"/>
        <v>28837.190493278118</v>
      </c>
      <c r="J105" s="5">
        <f t="shared" si="99"/>
        <v>11644.705759547607</v>
      </c>
      <c r="K105" s="5">
        <f t="shared" si="100"/>
        <v>78414.25469648662</v>
      </c>
      <c r="L105" s="5">
        <f t="shared" si="101"/>
        <v>9850.4876240452522</v>
      </c>
      <c r="M105" s="5">
        <f t="shared" si="102"/>
        <v>2733.3143131935885</v>
      </c>
      <c r="N105" s="15">
        <f t="shared" si="103"/>
        <v>1.4027145998597446E-2</v>
      </c>
      <c r="O105" s="15">
        <f t="shared" si="104"/>
        <v>1.8570970517661101E-2</v>
      </c>
      <c r="P105" s="15">
        <f t="shared" si="105"/>
        <v>1.7071578651628672E-2</v>
      </c>
      <c r="Q105" s="5">
        <f t="shared" si="106"/>
        <v>7527.446856063103</v>
      </c>
      <c r="R105" s="5">
        <f t="shared" si="107"/>
        <v>9480.5537199341106</v>
      </c>
      <c r="S105" s="5">
        <f t="shared" si="108"/>
        <v>4736.6386748585128</v>
      </c>
      <c r="T105" s="5">
        <f t="shared" si="109"/>
        <v>82.893559383372647</v>
      </c>
      <c r="U105" s="5">
        <f t="shared" si="110"/>
        <v>328.76135149656852</v>
      </c>
      <c r="V105" s="5">
        <f t="shared" si="111"/>
        <v>406.76327703470707</v>
      </c>
      <c r="W105" s="15">
        <f t="shared" si="112"/>
        <v>-1.0734613539272964E-2</v>
      </c>
      <c r="X105" s="15">
        <f t="shared" si="113"/>
        <v>-1.217998157191269E-2</v>
      </c>
      <c r="Y105" s="15">
        <f t="shared" si="114"/>
        <v>-9.7425357312937999E-3</v>
      </c>
      <c r="Z105" s="5">
        <f t="shared" si="135"/>
        <v>10620.89640419946</v>
      </c>
      <c r="AA105" s="5">
        <f t="shared" si="136"/>
        <v>22390.42216810122</v>
      </c>
      <c r="AB105" s="5">
        <f t="shared" si="137"/>
        <v>16266.039581296001</v>
      </c>
      <c r="AC105" s="16">
        <f t="shared" si="118"/>
        <v>1.8973779661528207</v>
      </c>
      <c r="AD105" s="16">
        <f t="shared" si="119"/>
        <v>2.9175501625424864</v>
      </c>
      <c r="AE105" s="16">
        <f t="shared" si="120"/>
        <v>3.7846442520498567</v>
      </c>
      <c r="AF105" s="15">
        <f t="shared" si="121"/>
        <v>-4.0504037456468023E-3</v>
      </c>
      <c r="AG105" s="15">
        <f t="shared" si="122"/>
        <v>2.9673830763510267E-4</v>
      </c>
      <c r="AH105" s="15">
        <f t="shared" si="123"/>
        <v>9.7937136394747881E-3</v>
      </c>
      <c r="AI105" s="1">
        <f t="shared" si="81"/>
        <v>156571.09597465603</v>
      </c>
      <c r="AJ105" s="1">
        <f t="shared" si="82"/>
        <v>47542.562956274072</v>
      </c>
      <c r="AK105" s="1">
        <f t="shared" si="83"/>
        <v>19276.566514835642</v>
      </c>
      <c r="AL105" s="14">
        <f t="shared" si="124"/>
        <v>33.531899738937625</v>
      </c>
      <c r="AM105" s="14">
        <f t="shared" si="125"/>
        <v>6.3281327738561624</v>
      </c>
      <c r="AN105" s="14">
        <f t="shared" si="126"/>
        <v>2.2284289733737443</v>
      </c>
      <c r="AO105" s="11">
        <f t="shared" si="127"/>
        <v>1.2601922513653002E-2</v>
      </c>
      <c r="AP105" s="11">
        <f t="shared" si="128"/>
        <v>1.5875098653828423E-2</v>
      </c>
      <c r="AQ105" s="11">
        <f t="shared" si="129"/>
        <v>1.4400717508259633E-2</v>
      </c>
      <c r="AR105" s="1">
        <f t="shared" si="138"/>
        <v>90808.585275601159</v>
      </c>
      <c r="AS105" s="1">
        <f t="shared" si="133"/>
        <v>28837.190493278118</v>
      </c>
      <c r="AT105" s="1">
        <f t="shared" si="134"/>
        <v>11644.705759547607</v>
      </c>
      <c r="AU105" s="1">
        <f t="shared" si="87"/>
        <v>18161.717055120233</v>
      </c>
      <c r="AV105" s="1">
        <f t="shared" si="88"/>
        <v>5767.4380986556243</v>
      </c>
      <c r="AW105" s="1">
        <f t="shared" si="89"/>
        <v>2328.9411519095215</v>
      </c>
      <c r="AX105" s="1">
        <f t="shared" si="161"/>
        <v>62731.403757189299</v>
      </c>
      <c r="AY105" s="1">
        <f t="shared" si="144"/>
        <v>7880.3900992362014</v>
      </c>
      <c r="AZ105" s="1">
        <f t="shared" si="145"/>
        <v>2186.6514505548712</v>
      </c>
      <c r="BA105" s="1">
        <f t="shared" si="162"/>
        <v>12792.670253379916</v>
      </c>
      <c r="BB105" s="1">
        <f t="shared" si="163"/>
        <v>26265.816403144414</v>
      </c>
      <c r="BC105" s="1">
        <f t="shared" si="164"/>
        <v>32762.153068896354</v>
      </c>
      <c r="BD105" s="1">
        <f t="shared" si="146"/>
        <v>19561.915660685674</v>
      </c>
      <c r="BE105" s="2">
        <f t="shared" si="174"/>
        <v>0.25378067252024261</v>
      </c>
      <c r="BF105" s="2">
        <f t="shared" si="175"/>
        <v>0.18498810604108842</v>
      </c>
      <c r="BG105" s="2">
        <f t="shared" si="176"/>
        <v>8.4903457765883886E-2</v>
      </c>
      <c r="BH105" s="2">
        <f t="shared" si="147"/>
        <v>0.16677807689193105</v>
      </c>
      <c r="BI105" s="2">
        <f t="shared" si="165"/>
        <v>6.4404629744826622E-3</v>
      </c>
      <c r="BJ105" s="2">
        <f t="shared" si="148"/>
        <v>3.422059937666898E-3</v>
      </c>
      <c r="BK105" s="2">
        <f t="shared" si="149"/>
        <v>7.2085971406032293E-4</v>
      </c>
      <c r="BL105" s="2">
        <f t="shared" si="150"/>
        <v>584.84933123266069</v>
      </c>
      <c r="BM105" s="2">
        <f t="shared" si="151"/>
        <v>98.682594301915785</v>
      </c>
      <c r="BN105" s="2">
        <f t="shared" si="152"/>
        <v>8.394199264144083</v>
      </c>
      <c r="BO105" s="2">
        <f t="shared" si="166"/>
        <v>433.96457257113968</v>
      </c>
      <c r="BP105" s="2">
        <f t="shared" si="167"/>
        <v>47.650171245967051</v>
      </c>
      <c r="BQ105" s="2">
        <f t="shared" si="168"/>
        <v>12.15631842908773</v>
      </c>
      <c r="BR105" s="17">
        <f t="shared" si="140"/>
        <v>0.27237178247747906</v>
      </c>
      <c r="BS105" s="12">
        <f>BS$3*temperature!$I215</f>
        <v>-12.51981750197341</v>
      </c>
      <c r="BT105" s="12">
        <f>BT$3*temperature!$I215</f>
        <v>-11.571549577270764</v>
      </c>
      <c r="BU105" s="12">
        <f>BU$3*temperature!$I215</f>
        <v>-10.158824095256326</v>
      </c>
      <c r="BV105" s="12">
        <f t="shared" si="169"/>
        <v>-11.203377477907278</v>
      </c>
      <c r="BW105" s="12">
        <f t="shared" si="153"/>
        <v>-9.7340387706746725</v>
      </c>
      <c r="BX105" s="12">
        <f t="shared" si="154"/>
        <v>-8.5456478363040667</v>
      </c>
      <c r="BY105" s="19">
        <f t="shared" si="170"/>
        <v>0.10514849947761869</v>
      </c>
      <c r="BZ105" s="19">
        <f t="shared" si="155"/>
        <v>0.15879556962754524</v>
      </c>
      <c r="CA105" s="19">
        <f t="shared" si="156"/>
        <v>0.15879556962754526</v>
      </c>
      <c r="CB105" s="12">
        <f t="shared" si="171"/>
        <v>0.65822001203306624</v>
      </c>
      <c r="CC105" s="12">
        <f t="shared" si="157"/>
        <v>0.91875540329804561</v>
      </c>
      <c r="CD105" s="12">
        <f t="shared" si="158"/>
        <v>0.80658812947613023</v>
      </c>
      <c r="CE105" s="12">
        <f t="shared" si="172"/>
        <v>-11.861597489940344</v>
      </c>
      <c r="CF105" s="12">
        <f t="shared" si="159"/>
        <v>-10.652794173972719</v>
      </c>
      <c r="CG105" s="12">
        <f t="shared" si="160"/>
        <v>-9.3522359657801974</v>
      </c>
      <c r="CH105" s="12">
        <f>CH$3*temperature!$I215+CH$4*temperature!$I215^2</f>
        <v>-11.861597489940344</v>
      </c>
      <c r="CI105" s="12">
        <f>CI$3*temperature!$I215+CI$4*temperature!$I215^2</f>
        <v>-10.652813946075455</v>
      </c>
      <c r="CJ105" s="12">
        <f>CJ$3*temperature!$I215+CJ$4*temperature!$I215^2</f>
        <v>-9.3522460580579523</v>
      </c>
      <c r="CK105" s="17"/>
      <c r="CL105" s="17"/>
      <c r="CM105" s="17"/>
    </row>
    <row r="106" spans="1:91">
      <c r="A106" s="2">
        <f t="shared" si="90"/>
        <v>2060</v>
      </c>
      <c r="B106" s="5">
        <f t="shared" si="91"/>
        <v>1158.4282621363843</v>
      </c>
      <c r="C106" s="5">
        <f t="shared" si="92"/>
        <v>2929.3116180894644</v>
      </c>
      <c r="D106" s="5">
        <f t="shared" si="93"/>
        <v>4265.7037424257678</v>
      </c>
      <c r="E106" s="15">
        <f t="shared" si="94"/>
        <v>3.1608816592102238E-4</v>
      </c>
      <c r="F106" s="15">
        <f t="shared" si="95"/>
        <v>6.2271488230830976E-4</v>
      </c>
      <c r="G106" s="15">
        <f t="shared" si="96"/>
        <v>1.271250280932488E-3</v>
      </c>
      <c r="H106" s="5">
        <f t="shared" si="97"/>
        <v>92095.621026975161</v>
      </c>
      <c r="I106" s="5">
        <f t="shared" si="98"/>
        <v>29384.818463671818</v>
      </c>
      <c r="J106" s="5">
        <f t="shared" si="99"/>
        <v>11856.223173453502</v>
      </c>
      <c r="K106" s="5">
        <f t="shared" si="100"/>
        <v>79500.495660500848</v>
      </c>
      <c r="L106" s="5">
        <f t="shared" si="101"/>
        <v>10031.305062326208</v>
      </c>
      <c r="M106" s="5">
        <f t="shared" si="102"/>
        <v>2779.4295828690742</v>
      </c>
      <c r="N106" s="15">
        <f t="shared" si="103"/>
        <v>1.3852595656474342E-2</v>
      </c>
      <c r="O106" s="15">
        <f t="shared" si="104"/>
        <v>1.8356191610207739E-2</v>
      </c>
      <c r="P106" s="15">
        <f t="shared" si="105"/>
        <v>1.6871557527390557E-2</v>
      </c>
      <c r="Q106" s="5">
        <f t="shared" si="106"/>
        <v>7552.1843541701237</v>
      </c>
      <c r="R106" s="5">
        <f t="shared" si="107"/>
        <v>9542.9267913714484</v>
      </c>
      <c r="S106" s="5">
        <f t="shared" si="108"/>
        <v>4775.6910961746898</v>
      </c>
      <c r="T106" s="5">
        <f t="shared" si="109"/>
        <v>82.00372905849737</v>
      </c>
      <c r="U106" s="5">
        <f t="shared" si="110"/>
        <v>324.75704429378322</v>
      </c>
      <c r="V106" s="5">
        <f t="shared" si="111"/>
        <v>402.80037127401829</v>
      </c>
      <c r="W106" s="15">
        <f t="shared" si="112"/>
        <v>-1.0734613539272964E-2</v>
      </c>
      <c r="X106" s="15">
        <f t="shared" si="113"/>
        <v>-1.217998157191269E-2</v>
      </c>
      <c r="Y106" s="15">
        <f t="shared" si="114"/>
        <v>-9.7425357312937999E-3</v>
      </c>
      <c r="Z106" s="5">
        <f t="shared" si="135"/>
        <v>10614.643292159688</v>
      </c>
      <c r="AA106" s="5">
        <f t="shared" si="136"/>
        <v>22549.911127217896</v>
      </c>
      <c r="AB106" s="5">
        <f t="shared" si="137"/>
        <v>16565.131842848878</v>
      </c>
      <c r="AC106" s="16">
        <f t="shared" si="118"/>
        <v>1.8896928193318077</v>
      </c>
      <c r="AD106" s="16">
        <f t="shared" si="119"/>
        <v>2.9184159114401598</v>
      </c>
      <c r="AE106" s="16">
        <f t="shared" si="120"/>
        <v>3.8217099740817173</v>
      </c>
      <c r="AF106" s="15">
        <f t="shared" si="121"/>
        <v>-4.0504037456468023E-3</v>
      </c>
      <c r="AG106" s="15">
        <f t="shared" si="122"/>
        <v>2.9673830763510267E-4</v>
      </c>
      <c r="AH106" s="15">
        <f t="shared" si="123"/>
        <v>9.7937136394747881E-3</v>
      </c>
      <c r="AI106" s="1">
        <f t="shared" si="81"/>
        <v>159075.70343231066</v>
      </c>
      <c r="AJ106" s="1">
        <f t="shared" si="82"/>
        <v>48555.744759302295</v>
      </c>
      <c r="AK106" s="1">
        <f t="shared" si="83"/>
        <v>19677.8510152616</v>
      </c>
      <c r="AL106" s="14">
        <f t="shared" si="124"/>
        <v>33.95024047716084</v>
      </c>
      <c r="AM106" s="14">
        <f t="shared" si="125"/>
        <v>6.4275879086148588</v>
      </c>
      <c r="AN106" s="14">
        <f t="shared" si="126"/>
        <v>2.260199039745193</v>
      </c>
      <c r="AO106" s="11">
        <f t="shared" si="127"/>
        <v>1.2475903288516471E-2</v>
      </c>
      <c r="AP106" s="11">
        <f t="shared" si="128"/>
        <v>1.5716347667290138E-2</v>
      </c>
      <c r="AQ106" s="11">
        <f t="shared" si="129"/>
        <v>1.4256710333177037E-2</v>
      </c>
      <c r="AR106" s="1">
        <f t="shared" si="138"/>
        <v>92095.621026975161</v>
      </c>
      <c r="AS106" s="1">
        <f t="shared" si="133"/>
        <v>29384.818463671818</v>
      </c>
      <c r="AT106" s="1">
        <f t="shared" si="134"/>
        <v>11856.223173453502</v>
      </c>
      <c r="AU106" s="1">
        <f t="shared" si="87"/>
        <v>18419.124205395034</v>
      </c>
      <c r="AV106" s="1">
        <f t="shared" si="88"/>
        <v>5876.9636927343636</v>
      </c>
      <c r="AW106" s="1">
        <f t="shared" si="89"/>
        <v>2371.2446346907004</v>
      </c>
      <c r="AX106" s="1">
        <f t="shared" si="161"/>
        <v>63600.396528400684</v>
      </c>
      <c r="AY106" s="1">
        <f t="shared" si="144"/>
        <v>8025.044049860966</v>
      </c>
      <c r="AZ106" s="1">
        <f t="shared" si="145"/>
        <v>2223.5436662952598</v>
      </c>
      <c r="BA106" s="1">
        <f t="shared" si="162"/>
        <v>12812.650971328998</v>
      </c>
      <c r="BB106" s="1">
        <f t="shared" si="163"/>
        <v>26335.455965257275</v>
      </c>
      <c r="BC106" s="1">
        <f t="shared" si="164"/>
        <v>32875.170659549338</v>
      </c>
      <c r="BD106" s="1">
        <f t="shared" si="146"/>
        <v>19045.736406533724</v>
      </c>
      <c r="BE106" s="2">
        <f t="shared" si="174"/>
        <v>0.25378067252024261</v>
      </c>
      <c r="BF106" s="2">
        <f t="shared" si="175"/>
        <v>0.18498810604108842</v>
      </c>
      <c r="BG106" s="2">
        <f t="shared" si="176"/>
        <v>8.4903457765883886E-2</v>
      </c>
      <c r="BH106" s="2">
        <f t="shared" si="147"/>
        <v>0.16633311523934308</v>
      </c>
      <c r="BI106" s="2">
        <f t="shared" si="165"/>
        <v>6.4404629744826622E-3</v>
      </c>
      <c r="BJ106" s="2">
        <f t="shared" si="148"/>
        <v>3.422059937666898E-3</v>
      </c>
      <c r="BK106" s="2">
        <f t="shared" si="149"/>
        <v>7.2085971406032293E-4</v>
      </c>
      <c r="BL106" s="2">
        <f t="shared" si="150"/>
        <v>593.13843733622048</v>
      </c>
      <c r="BM106" s="2">
        <f t="shared" si="151"/>
        <v>100.5566100401459</v>
      </c>
      <c r="BN106" s="2">
        <f t="shared" si="152"/>
        <v>8.5466736466510653</v>
      </c>
      <c r="BO106" s="2">
        <f t="shared" si="166"/>
        <v>440.3744524822331</v>
      </c>
      <c r="BP106" s="2">
        <f t="shared" si="167"/>
        <v>48.211648225919241</v>
      </c>
      <c r="BQ106" s="2">
        <f t="shared" si="168"/>
        <v>12.153653264217931</v>
      </c>
      <c r="BR106" s="17">
        <f t="shared" si="140"/>
        <v>0.26443862376454275</v>
      </c>
      <c r="BS106" s="12">
        <f>BS$3*temperature!$I216</f>
        <v>-12.692012154225552</v>
      </c>
      <c r="BT106" s="12">
        <f>BT$3*temperature!$I216</f>
        <v>-11.730701973474821</v>
      </c>
      <c r="BU106" s="12">
        <f>BU$3*temperature!$I216</f>
        <v>-10.298546194408139</v>
      </c>
      <c r="BV106" s="12">
        <f t="shared" si="169"/>
        <v>-11.339111085722207</v>
      </c>
      <c r="BW106" s="12">
        <f t="shared" si="153"/>
        <v>-9.842298181290051</v>
      </c>
      <c r="BX106" s="12">
        <f t="shared" si="154"/>
        <v>-8.6406902765367892</v>
      </c>
      <c r="BY106" s="19">
        <f t="shared" si="170"/>
        <v>0.10659468743519308</v>
      </c>
      <c r="BZ106" s="19">
        <f t="shared" si="155"/>
        <v>0.16097960688582683</v>
      </c>
      <c r="CA106" s="19">
        <f t="shared" si="156"/>
        <v>0.16097960688582683</v>
      </c>
      <c r="CB106" s="12">
        <f t="shared" si="171"/>
        <v>0.67645053425167212</v>
      </c>
      <c r="CC106" s="12">
        <f t="shared" si="157"/>
        <v>0.94420189609238481</v>
      </c>
      <c r="CD106" s="12">
        <f t="shared" si="158"/>
        <v>0.82892795893567506</v>
      </c>
      <c r="CE106" s="12">
        <f t="shared" si="172"/>
        <v>-12.015561619973878</v>
      </c>
      <c r="CF106" s="12">
        <f t="shared" si="159"/>
        <v>-10.786500077382435</v>
      </c>
      <c r="CG106" s="12">
        <f t="shared" si="160"/>
        <v>-9.4696182354724634</v>
      </c>
      <c r="CH106" s="12">
        <f>CH$3*temperature!$I216+CH$4*temperature!$I216^2</f>
        <v>-12.01556161997388</v>
      </c>
      <c r="CI106" s="12">
        <f>CI$3*temperature!$I216+CI$4*temperature!$I216^2</f>
        <v>-10.786520069385217</v>
      </c>
      <c r="CJ106" s="12">
        <f>CJ$3*temperature!$I216+CJ$4*temperature!$I216^2</f>
        <v>-9.4696284399938513</v>
      </c>
      <c r="CK106" s="17"/>
      <c r="CL106" s="17"/>
      <c r="CM106" s="17"/>
    </row>
    <row r="107" spans="1:91">
      <c r="A107" s="2">
        <f t="shared" si="90"/>
        <v>2061</v>
      </c>
      <c r="B107" s="5">
        <f t="shared" si="91"/>
        <v>1158.7761193278775</v>
      </c>
      <c r="C107" s="5">
        <f t="shared" si="92"/>
        <v>2931.0445377319925</v>
      </c>
      <c r="D107" s="5">
        <f t="shared" si="93"/>
        <v>4270.8553806526543</v>
      </c>
      <c r="E107" s="15">
        <f t="shared" si="94"/>
        <v>3.0028375762497126E-4</v>
      </c>
      <c r="F107" s="15">
        <f t="shared" si="95"/>
        <v>5.9157913819289426E-4</v>
      </c>
      <c r="G107" s="15">
        <f t="shared" si="96"/>
        <v>1.2076877668858637E-3</v>
      </c>
      <c r="H107" s="5">
        <f t="shared" si="97"/>
        <v>93383.51590638858</v>
      </c>
      <c r="I107" s="5">
        <f t="shared" si="98"/>
        <v>29935.670092285432</v>
      </c>
      <c r="J107" s="5">
        <f t="shared" si="99"/>
        <v>12068.47041594441</v>
      </c>
      <c r="K107" s="5">
        <f t="shared" si="100"/>
        <v>80588.056958365371</v>
      </c>
      <c r="L107" s="5">
        <f t="shared" si="101"/>
        <v>10213.311229807956</v>
      </c>
      <c r="M107" s="5">
        <f t="shared" si="102"/>
        <v>2825.773607464123</v>
      </c>
      <c r="N107" s="15">
        <f t="shared" si="103"/>
        <v>1.3679931034755288E-2</v>
      </c>
      <c r="O107" s="15">
        <f t="shared" si="104"/>
        <v>1.8143817414674634E-2</v>
      </c>
      <c r="P107" s="15">
        <f t="shared" si="105"/>
        <v>1.6673933702328281E-2</v>
      </c>
      <c r="Q107" s="5">
        <f t="shared" si="106"/>
        <v>7575.5930505311781</v>
      </c>
      <c r="R107" s="5">
        <f t="shared" si="107"/>
        <v>9603.4081528686092</v>
      </c>
      <c r="S107" s="5">
        <f t="shared" si="108"/>
        <v>4813.8241018867839</v>
      </c>
      <c r="T107" s="5">
        <f t="shared" si="109"/>
        <v>81.123450718275151</v>
      </c>
      <c r="U107" s="5">
        <f t="shared" si="110"/>
        <v>320.80150947893611</v>
      </c>
      <c r="V107" s="5">
        <f t="shared" si="111"/>
        <v>398.87607426430276</v>
      </c>
      <c r="W107" s="15">
        <f t="shared" si="112"/>
        <v>-1.0734613539272964E-2</v>
      </c>
      <c r="X107" s="15">
        <f t="shared" si="113"/>
        <v>-1.217998157191269E-2</v>
      </c>
      <c r="Y107" s="15">
        <f t="shared" si="114"/>
        <v>-9.7425357312937999E-3</v>
      </c>
      <c r="Z107" s="5">
        <f t="shared" si="135"/>
        <v>10606.391383147522</v>
      </c>
      <c r="AA107" s="5">
        <f t="shared" si="136"/>
        <v>22705.003647738886</v>
      </c>
      <c r="AB107" s="5">
        <f t="shared" si="137"/>
        <v>16865.279020573533</v>
      </c>
      <c r="AC107" s="16">
        <f t="shared" si="118"/>
        <v>1.8820388004582642</v>
      </c>
      <c r="AD107" s="16">
        <f t="shared" si="119"/>
        <v>2.9192819172386959</v>
      </c>
      <c r="AE107" s="16">
        <f t="shared" si="120"/>
        <v>3.8591387071809984</v>
      </c>
      <c r="AF107" s="15">
        <f t="shared" si="121"/>
        <v>-4.0504037456468023E-3</v>
      </c>
      <c r="AG107" s="15">
        <f t="shared" si="122"/>
        <v>2.9673830763510267E-4</v>
      </c>
      <c r="AH107" s="15">
        <f t="shared" si="123"/>
        <v>9.7937136394747881E-3</v>
      </c>
      <c r="AI107" s="1">
        <f t="shared" si="81"/>
        <v>161587.25729447464</v>
      </c>
      <c r="AJ107" s="1">
        <f t="shared" si="82"/>
        <v>49577.13397610643</v>
      </c>
      <c r="AK107" s="1">
        <f t="shared" si="83"/>
        <v>20081.310548426143</v>
      </c>
      <c r="AL107" s="14">
        <f t="shared" si="124"/>
        <v>34.369564794807623</v>
      </c>
      <c r="AM107" s="14">
        <f t="shared" si="125"/>
        <v>6.5275959327863822</v>
      </c>
      <c r="AN107" s="14">
        <f t="shared" si="126"/>
        <v>2.2920998127201155</v>
      </c>
      <c r="AO107" s="11">
        <f t="shared" si="127"/>
        <v>1.2351144255631306E-2</v>
      </c>
      <c r="AP107" s="11">
        <f t="shared" si="128"/>
        <v>1.5559184190617237E-2</v>
      </c>
      <c r="AQ107" s="11">
        <f t="shared" si="129"/>
        <v>1.4114143229845267E-2</v>
      </c>
      <c r="AR107" s="1">
        <f t="shared" si="138"/>
        <v>93383.51590638858</v>
      </c>
      <c r="AS107" s="1">
        <f t="shared" si="133"/>
        <v>29935.670092285432</v>
      </c>
      <c r="AT107" s="1">
        <f t="shared" si="134"/>
        <v>12068.47041594441</v>
      </c>
      <c r="AU107" s="1">
        <f t="shared" si="87"/>
        <v>18676.703181277717</v>
      </c>
      <c r="AV107" s="1">
        <f t="shared" si="88"/>
        <v>5987.1340184570872</v>
      </c>
      <c r="AW107" s="1">
        <f t="shared" si="89"/>
        <v>2413.6940831888819</v>
      </c>
      <c r="AX107" s="1">
        <f t="shared" si="161"/>
        <v>64470.445566692302</v>
      </c>
      <c r="AY107" s="1">
        <f t="shared" si="144"/>
        <v>8170.6489838463658</v>
      </c>
      <c r="AZ107" s="1">
        <f t="shared" si="145"/>
        <v>2260.6188859712979</v>
      </c>
      <c r="BA107" s="1">
        <f t="shared" si="162"/>
        <v>12832.242931539455</v>
      </c>
      <c r="BB107" s="1">
        <f t="shared" si="163"/>
        <v>26403.739118713664</v>
      </c>
      <c r="BC107" s="1">
        <f t="shared" si="164"/>
        <v>32985.49838672077</v>
      </c>
      <c r="BD107" s="1">
        <f t="shared" si="146"/>
        <v>18541.892129117688</v>
      </c>
      <c r="BE107" s="2">
        <f t="shared" si="174"/>
        <v>0.25378067252024261</v>
      </c>
      <c r="BF107" s="2">
        <f t="shared" si="175"/>
        <v>0.18498810604108842</v>
      </c>
      <c r="BG107" s="2">
        <f t="shared" si="176"/>
        <v>8.4903457765883886E-2</v>
      </c>
      <c r="BH107" s="2">
        <f t="shared" si="147"/>
        <v>0.16588929862461121</v>
      </c>
      <c r="BI107" s="2">
        <f t="shared" si="165"/>
        <v>6.4404629744826622E-3</v>
      </c>
      <c r="BJ107" s="2">
        <f t="shared" si="148"/>
        <v>3.422059937666898E-3</v>
      </c>
      <c r="BK107" s="2">
        <f t="shared" si="149"/>
        <v>7.2085971406032293E-4</v>
      </c>
      <c r="BL107" s="2">
        <f t="shared" si="150"/>
        <v>601.43307662210839</v>
      </c>
      <c r="BM107" s="2">
        <f t="shared" si="151"/>
        <v>102.44165733002311</v>
      </c>
      <c r="BN107" s="2">
        <f t="shared" si="152"/>
        <v>8.6996741331831533</v>
      </c>
      <c r="BO107" s="2">
        <f t="shared" si="166"/>
        <v>446.88019917279809</v>
      </c>
      <c r="BP107" s="2">
        <f t="shared" si="167"/>
        <v>48.779934144553394</v>
      </c>
      <c r="BQ107" s="2">
        <f t="shared" si="168"/>
        <v>12.151057412201773</v>
      </c>
      <c r="BR107" s="17">
        <f t="shared" si="140"/>
        <v>0.25673652792674051</v>
      </c>
      <c r="BS107" s="12">
        <f>BS$3*temperature!$I217</f>
        <v>-12.865060010155631</v>
      </c>
      <c r="BT107" s="12">
        <f>BT$3*temperature!$I217</f>
        <v>-11.890642950555332</v>
      </c>
      <c r="BU107" s="12">
        <f>BU$3*temperature!$I217</f>
        <v>-10.438960599664274</v>
      </c>
      <c r="BV107" s="12">
        <f t="shared" si="169"/>
        <v>-11.475015477691889</v>
      </c>
      <c r="BW107" s="12">
        <f t="shared" si="153"/>
        <v>-9.9503936392630266</v>
      </c>
      <c r="BX107" s="12">
        <f t="shared" si="154"/>
        <v>-8.7355887804675518</v>
      </c>
      <c r="BY107" s="19">
        <f t="shared" si="170"/>
        <v>0.10804804107920578</v>
      </c>
      <c r="BZ107" s="19">
        <f t="shared" si="155"/>
        <v>0.16317446578460157</v>
      </c>
      <c r="CA107" s="19">
        <f t="shared" si="156"/>
        <v>0.1631744657846016</v>
      </c>
      <c r="CB107" s="12">
        <f t="shared" si="171"/>
        <v>0.69502226623187158</v>
      </c>
      <c r="CC107" s="12">
        <f t="shared" si="157"/>
        <v>0.97012465564615236</v>
      </c>
      <c r="CD107" s="12">
        <f t="shared" si="158"/>
        <v>0.8516859095983611</v>
      </c>
      <c r="CE107" s="12">
        <f t="shared" si="172"/>
        <v>-12.170037743923761</v>
      </c>
      <c r="CF107" s="12">
        <f t="shared" si="159"/>
        <v>-10.920518294909179</v>
      </c>
      <c r="CG107" s="12">
        <f t="shared" si="160"/>
        <v>-9.5872746900659127</v>
      </c>
      <c r="CH107" s="12">
        <f>CH$3*temperature!$I217+CH$4*temperature!$I217^2</f>
        <v>-12.170037743923759</v>
      </c>
      <c r="CI107" s="12">
        <f>CI$3*temperature!$I217+CI$4*temperature!$I217^2</f>
        <v>-10.92053850647898</v>
      </c>
      <c r="CJ107" s="12">
        <f>CJ$3*temperature!$I217+CJ$4*temperature!$I217^2</f>
        <v>-9.5872850066609452</v>
      </c>
      <c r="CK107" s="17"/>
      <c r="CL107" s="17"/>
      <c r="CM107" s="17"/>
    </row>
    <row r="108" spans="1:91">
      <c r="A108" s="2">
        <f t="shared" si="90"/>
        <v>2062</v>
      </c>
      <c r="B108" s="5">
        <f t="shared" si="91"/>
        <v>1159.1066828928674</v>
      </c>
      <c r="C108" s="5">
        <f t="shared" si="92"/>
        <v>2932.6917852935467</v>
      </c>
      <c r="D108" s="5">
        <f t="shared" si="93"/>
        <v>4275.75534746014</v>
      </c>
      <c r="E108" s="15">
        <f t="shared" si="94"/>
        <v>2.8526956974372268E-4</v>
      </c>
      <c r="F108" s="15">
        <f t="shared" si="95"/>
        <v>5.6200018128324948E-4</v>
      </c>
      <c r="G108" s="15">
        <f t="shared" si="96"/>
        <v>1.1473033785415704E-3</v>
      </c>
      <c r="H108" s="5">
        <f t="shared" si="97"/>
        <v>94672.047787534349</v>
      </c>
      <c r="I108" s="5">
        <f t="shared" si="98"/>
        <v>30489.657262467976</v>
      </c>
      <c r="J108" s="5">
        <f t="shared" si="99"/>
        <v>12281.417422720971</v>
      </c>
      <c r="K108" s="5">
        <f t="shared" si="100"/>
        <v>81676.733630121424</v>
      </c>
      <c r="L108" s="5">
        <f t="shared" si="101"/>
        <v>10396.475147972675</v>
      </c>
      <c r="M108" s="5">
        <f t="shared" si="102"/>
        <v>2872.338668772597</v>
      </c>
      <c r="N108" s="15">
        <f t="shared" si="103"/>
        <v>1.3509156478589635E-2</v>
      </c>
      <c r="O108" s="15">
        <f t="shared" si="104"/>
        <v>1.793384280997401E-2</v>
      </c>
      <c r="P108" s="15">
        <f t="shared" si="105"/>
        <v>1.6478694961788554E-2</v>
      </c>
      <c r="Q108" s="5">
        <f t="shared" si="106"/>
        <v>7597.6800485710555</v>
      </c>
      <c r="R108" s="5">
        <f t="shared" si="107"/>
        <v>9661.9941136098823</v>
      </c>
      <c r="S108" s="5">
        <f t="shared" si="108"/>
        <v>4851.0371888759837</v>
      </c>
      <c r="T108" s="5">
        <f t="shared" si="109"/>
        <v>80.252621825842212</v>
      </c>
      <c r="U108" s="5">
        <f t="shared" si="110"/>
        <v>316.89415300524092</v>
      </c>
      <c r="V108" s="5">
        <f t="shared" si="111"/>
        <v>394.99000985842457</v>
      </c>
      <c r="W108" s="15">
        <f t="shared" si="112"/>
        <v>-1.0734613539272964E-2</v>
      </c>
      <c r="X108" s="15">
        <f t="shared" si="113"/>
        <v>-1.217998157191269E-2</v>
      </c>
      <c r="Y108" s="15">
        <f t="shared" si="114"/>
        <v>-9.7425357312937999E-3</v>
      </c>
      <c r="Z108" s="5">
        <f t="shared" si="135"/>
        <v>10596.173551258584</v>
      </c>
      <c r="AA108" s="5">
        <f t="shared" si="136"/>
        <v>22855.684040968314</v>
      </c>
      <c r="AB108" s="5">
        <f t="shared" si="137"/>
        <v>17166.437733261384</v>
      </c>
      <c r="AC108" s="16">
        <f t="shared" si="118"/>
        <v>1.8744157834514354</v>
      </c>
      <c r="AD108" s="16">
        <f t="shared" si="119"/>
        <v>2.9201481800143272</v>
      </c>
      <c r="AE108" s="16">
        <f t="shared" si="120"/>
        <v>3.896934006574142</v>
      </c>
      <c r="AF108" s="15">
        <f t="shared" si="121"/>
        <v>-4.0504037456468023E-3</v>
      </c>
      <c r="AG108" s="15">
        <f t="shared" si="122"/>
        <v>2.9673830763510267E-4</v>
      </c>
      <c r="AH108" s="15">
        <f t="shared" si="123"/>
        <v>9.7937136394747881E-3</v>
      </c>
      <c r="AI108" s="1">
        <f t="shared" si="81"/>
        <v>164105.23474630489</v>
      </c>
      <c r="AJ108" s="1">
        <f t="shared" si="82"/>
        <v>50606.554596952876</v>
      </c>
      <c r="AK108" s="1">
        <f t="shared" si="83"/>
        <v>20486.87357677241</v>
      </c>
      <c r="AL108" s="14">
        <f t="shared" si="124"/>
        <v>34.78982321306372</v>
      </c>
      <c r="AM108" s="14">
        <f t="shared" si="125"/>
        <v>6.6281443595521274</v>
      </c>
      <c r="AN108" s="14">
        <f t="shared" si="126"/>
        <v>2.3241273275234104</v>
      </c>
      <c r="AO108" s="11">
        <f t="shared" si="127"/>
        <v>1.2227632813074993E-2</v>
      </c>
      <c r="AP108" s="11">
        <f t="shared" si="128"/>
        <v>1.5403592348711064E-2</v>
      </c>
      <c r="AQ108" s="11">
        <f t="shared" si="129"/>
        <v>1.3973001797546814E-2</v>
      </c>
      <c r="AR108" s="1">
        <f t="shared" si="138"/>
        <v>94672.047787534349</v>
      </c>
      <c r="AS108" s="1">
        <f t="shared" si="133"/>
        <v>30489.657262467976</v>
      </c>
      <c r="AT108" s="1">
        <f t="shared" si="134"/>
        <v>12281.417422720971</v>
      </c>
      <c r="AU108" s="1">
        <f t="shared" si="87"/>
        <v>18934.409557506871</v>
      </c>
      <c r="AV108" s="1">
        <f t="shared" si="88"/>
        <v>6097.9314524935953</v>
      </c>
      <c r="AW108" s="1">
        <f t="shared" si="89"/>
        <v>2456.2834845441944</v>
      </c>
      <c r="AX108" s="1">
        <f t="shared" si="161"/>
        <v>65341.386904097133</v>
      </c>
      <c r="AY108" s="1">
        <f t="shared" si="144"/>
        <v>8317.1801183781408</v>
      </c>
      <c r="AZ108" s="1">
        <f t="shared" si="145"/>
        <v>2297.8709350180775</v>
      </c>
      <c r="BA108" s="1">
        <f t="shared" si="162"/>
        <v>12851.457309588874</v>
      </c>
      <c r="BB108" s="1">
        <f t="shared" si="163"/>
        <v>26470.706411974417</v>
      </c>
      <c r="BC108" s="1">
        <f t="shared" si="164"/>
        <v>33093.227393311528</v>
      </c>
      <c r="BD108" s="1">
        <f t="shared" si="146"/>
        <v>18050.170954650388</v>
      </c>
      <c r="BE108" s="2">
        <f t="shared" si="174"/>
        <v>0.25378067252024261</v>
      </c>
      <c r="BF108" s="2">
        <f t="shared" si="175"/>
        <v>0.18498810604108842</v>
      </c>
      <c r="BG108" s="2">
        <f t="shared" si="176"/>
        <v>8.4903457765883886E-2</v>
      </c>
      <c r="BH108" s="2">
        <f t="shared" si="147"/>
        <v>0.16544657658298409</v>
      </c>
      <c r="BI108" s="2">
        <f t="shared" si="165"/>
        <v>6.4404629744826622E-3</v>
      </c>
      <c r="BJ108" s="2">
        <f t="shared" si="148"/>
        <v>3.422059937666898E-3</v>
      </c>
      <c r="BK108" s="2">
        <f t="shared" si="149"/>
        <v>7.2085971406032293E-4</v>
      </c>
      <c r="BL108" s="2">
        <f t="shared" si="150"/>
        <v>609.73181849406819</v>
      </c>
      <c r="BM108" s="2">
        <f t="shared" si="151"/>
        <v>104.33743463108624</v>
      </c>
      <c r="BN108" s="2">
        <f t="shared" si="152"/>
        <v>8.8531790515981079</v>
      </c>
      <c r="BO108" s="2">
        <f t="shared" si="166"/>
        <v>453.48324732818827</v>
      </c>
      <c r="BP108" s="2">
        <f t="shared" si="167"/>
        <v>49.355109571132424</v>
      </c>
      <c r="BQ108" s="2">
        <f t="shared" si="168"/>
        <v>12.148528677383032</v>
      </c>
      <c r="BR108" s="17">
        <f t="shared" si="140"/>
        <v>0.24925876497741797</v>
      </c>
      <c r="BS108" s="12">
        <f>BS$3*temperature!$I218</f>
        <v>-13.038932920002136</v>
      </c>
      <c r="BT108" s="12">
        <f>BT$3*temperature!$I218</f>
        <v>-12.051346490851827</v>
      </c>
      <c r="BU108" s="12">
        <f>BU$3*temperature!$I218</f>
        <v>-10.580044469759232</v>
      </c>
      <c r="BV108" s="12">
        <f t="shared" si="169"/>
        <v>-11.611061229287824</v>
      </c>
      <c r="BW108" s="12">
        <f t="shared" si="153"/>
        <v>-10.058297347590308</v>
      </c>
      <c r="BX108" s="12">
        <f t="shared" si="154"/>
        <v>-8.8303189447210784</v>
      </c>
      <c r="BY108" s="19">
        <f t="shared" si="170"/>
        <v>0.10950832399205858</v>
      </c>
      <c r="BZ108" s="19">
        <f t="shared" si="155"/>
        <v>0.16537978928532532</v>
      </c>
      <c r="CA108" s="19">
        <f t="shared" si="156"/>
        <v>0.16537978928532535</v>
      </c>
      <c r="CB108" s="12">
        <f t="shared" si="171"/>
        <v>0.71393584535715615</v>
      </c>
      <c r="CC108" s="12">
        <f t="shared" si="157"/>
        <v>0.99652457163075991</v>
      </c>
      <c r="CD108" s="12">
        <f t="shared" si="158"/>
        <v>0.8748627625190768</v>
      </c>
      <c r="CE108" s="12">
        <f t="shared" si="172"/>
        <v>-12.32499707464498</v>
      </c>
      <c r="CF108" s="12">
        <f t="shared" si="159"/>
        <v>-11.054821919221068</v>
      </c>
      <c r="CG108" s="12">
        <f t="shared" si="160"/>
        <v>-9.7051817072401558</v>
      </c>
      <c r="CH108" s="12">
        <f>CH$3*temperature!$I218+CH$4*temperature!$I218^2</f>
        <v>-12.32499707464498</v>
      </c>
      <c r="CI108" s="12">
        <f>CI$3*temperature!$I218+CI$4*temperature!$I218^2</f>
        <v>-11.054842349968396</v>
      </c>
      <c r="CJ108" s="12">
        <f>CJ$3*temperature!$I218+CJ$4*temperature!$I218^2</f>
        <v>-9.7051921357100248</v>
      </c>
      <c r="CK108" s="17"/>
      <c r="CL108" s="17"/>
      <c r="CM108" s="17"/>
    </row>
    <row r="109" spans="1:91">
      <c r="A109" s="2">
        <f t="shared" si="90"/>
        <v>2063</v>
      </c>
      <c r="B109" s="5">
        <f t="shared" si="91"/>
        <v>1159.4208078643476</v>
      </c>
      <c r="C109" s="5">
        <f t="shared" si="92"/>
        <v>2934.2575499427803</v>
      </c>
      <c r="D109" s="5">
        <f t="shared" si="93"/>
        <v>4280.4156565883004</v>
      </c>
      <c r="E109" s="15">
        <f t="shared" si="94"/>
        <v>2.7100609125653652E-4</v>
      </c>
      <c r="F109" s="15">
        <f t="shared" si="95"/>
        <v>5.3390017221908699E-4</v>
      </c>
      <c r="G109" s="15">
        <f t="shared" si="96"/>
        <v>1.0899382096144919E-3</v>
      </c>
      <c r="H109" s="5">
        <f t="shared" si="97"/>
        <v>95960.997828299791</v>
      </c>
      <c r="I109" s="5">
        <f t="shared" si="98"/>
        <v>31046.691859555132</v>
      </c>
      <c r="J109" s="5">
        <f t="shared" si="99"/>
        <v>12495.034452970791</v>
      </c>
      <c r="K109" s="5">
        <f t="shared" si="100"/>
        <v>82766.323648322214</v>
      </c>
      <c r="L109" s="5">
        <f t="shared" si="101"/>
        <v>10580.76577502904</v>
      </c>
      <c r="M109" s="5">
        <f t="shared" si="102"/>
        <v>2919.1170800758032</v>
      </c>
      <c r="N109" s="15">
        <f t="shared" si="103"/>
        <v>1.3340274148756714E-2</v>
      </c>
      <c r="O109" s="15">
        <f t="shared" si="104"/>
        <v>1.7726260529012272E-2</v>
      </c>
      <c r="P109" s="15">
        <f t="shared" si="105"/>
        <v>1.6285827229139294E-2</v>
      </c>
      <c r="Q109" s="5">
        <f t="shared" si="106"/>
        <v>7618.4531038121095</v>
      </c>
      <c r="R109" s="5">
        <f t="shared" si="107"/>
        <v>9718.6821875863861</v>
      </c>
      <c r="S109" s="5">
        <f t="shared" si="108"/>
        <v>4887.3303366427672</v>
      </c>
      <c r="T109" s="5">
        <f t="shared" si="109"/>
        <v>79.391140945028368</v>
      </c>
      <c r="U109" s="5">
        <f t="shared" si="110"/>
        <v>313.03438806139019</v>
      </c>
      <c r="V109" s="5">
        <f t="shared" si="111"/>
        <v>391.14180557387476</v>
      </c>
      <c r="W109" s="15">
        <f t="shared" si="112"/>
        <v>-1.0734613539272964E-2</v>
      </c>
      <c r="X109" s="15">
        <f t="shared" si="113"/>
        <v>-1.217998157191269E-2</v>
      </c>
      <c r="Y109" s="15">
        <f t="shared" si="114"/>
        <v>-9.7425357312937999E-3</v>
      </c>
      <c r="Z109" s="5">
        <f t="shared" si="135"/>
        <v>10584.023281126927</v>
      </c>
      <c r="AA109" s="5">
        <f t="shared" si="136"/>
        <v>23001.939552200747</v>
      </c>
      <c r="AB109" s="5">
        <f t="shared" si="137"/>
        <v>17468.565082725931</v>
      </c>
      <c r="AC109" s="16">
        <f t="shared" si="118"/>
        <v>1.8668236427412443</v>
      </c>
      <c r="AD109" s="16">
        <f t="shared" si="119"/>
        <v>2.9210146998433082</v>
      </c>
      <c r="AE109" s="16">
        <f t="shared" si="120"/>
        <v>3.9350994623064603</v>
      </c>
      <c r="AF109" s="15">
        <f t="shared" si="121"/>
        <v>-4.0504037456468023E-3</v>
      </c>
      <c r="AG109" s="15">
        <f t="shared" si="122"/>
        <v>2.9673830763510267E-4</v>
      </c>
      <c r="AH109" s="15">
        <f t="shared" si="123"/>
        <v>9.7937136394747881E-3</v>
      </c>
      <c r="AI109" s="1">
        <f t="shared" si="81"/>
        <v>166629.12082918128</v>
      </c>
      <c r="AJ109" s="1">
        <f t="shared" si="82"/>
        <v>51643.830589751189</v>
      </c>
      <c r="AK109" s="1">
        <f t="shared" si="83"/>
        <v>20894.469703639363</v>
      </c>
      <c r="AL109" s="14">
        <f t="shared" si="124"/>
        <v>35.210966425106044</v>
      </c>
      <c r="AM109" s="14">
        <f t="shared" si="125"/>
        <v>6.7292206209576477</v>
      </c>
      <c r="AN109" s="14">
        <f t="shared" si="126"/>
        <v>2.3562776124953704</v>
      </c>
      <c r="AO109" s="11">
        <f t="shared" si="127"/>
        <v>1.2105356484944244E-2</v>
      </c>
      <c r="AP109" s="11">
        <f t="shared" si="128"/>
        <v>1.5249556425223954E-2</v>
      </c>
      <c r="AQ109" s="11">
        <f t="shared" si="129"/>
        <v>1.3833271779571346E-2</v>
      </c>
      <c r="AR109" s="1">
        <f t="shared" si="138"/>
        <v>95960.997828299791</v>
      </c>
      <c r="AS109" s="1">
        <f t="shared" si="133"/>
        <v>31046.691859555132</v>
      </c>
      <c r="AT109" s="1">
        <f t="shared" si="134"/>
        <v>12495.034452970791</v>
      </c>
      <c r="AU109" s="1">
        <f t="shared" si="87"/>
        <v>19192.199565659957</v>
      </c>
      <c r="AV109" s="1">
        <f t="shared" si="88"/>
        <v>6209.338371911027</v>
      </c>
      <c r="AW109" s="1">
        <f t="shared" si="89"/>
        <v>2499.0068905941584</v>
      </c>
      <c r="AX109" s="1">
        <f t="shared" si="161"/>
        <v>66213.058918657771</v>
      </c>
      <c r="AY109" s="1">
        <f t="shared" si="144"/>
        <v>8464.612620023232</v>
      </c>
      <c r="AZ109" s="1">
        <f t="shared" si="145"/>
        <v>2335.2936640606422</v>
      </c>
      <c r="BA109" s="1">
        <f t="shared" si="162"/>
        <v>12870.304865712915</v>
      </c>
      <c r="BB109" s="1">
        <f t="shared" si="163"/>
        <v>26536.396915288606</v>
      </c>
      <c r="BC109" s="1">
        <f t="shared" si="164"/>
        <v>33198.445521494854</v>
      </c>
      <c r="BD109" s="1">
        <f t="shared" si="146"/>
        <v>17570.358589925978</v>
      </c>
      <c r="BE109" s="2">
        <f t="shared" si="174"/>
        <v>0.25378067252024261</v>
      </c>
      <c r="BF109" s="2">
        <f t="shared" si="175"/>
        <v>0.18498810604108842</v>
      </c>
      <c r="BG109" s="2">
        <f t="shared" si="176"/>
        <v>8.4903457765883886E-2</v>
      </c>
      <c r="BH109" s="2">
        <f t="shared" si="147"/>
        <v>0.16500490163910428</v>
      </c>
      <c r="BI109" s="2">
        <f t="shared" si="165"/>
        <v>6.4404629744826622E-3</v>
      </c>
      <c r="BJ109" s="2">
        <f t="shared" si="148"/>
        <v>3.422059937666898E-3</v>
      </c>
      <c r="BK109" s="2">
        <f t="shared" si="149"/>
        <v>7.2085971406032293E-4</v>
      </c>
      <c r="BL109" s="2">
        <f t="shared" si="150"/>
        <v>618.03325350757598</v>
      </c>
      <c r="BM109" s="2">
        <f t="shared" si="151"/>
        <v>106.24364040967262</v>
      </c>
      <c r="BN109" s="2">
        <f t="shared" si="152"/>
        <v>9.0071669629424083</v>
      </c>
      <c r="BO109" s="2">
        <f t="shared" si="166"/>
        <v>460.18505284290131</v>
      </c>
      <c r="BP109" s="2">
        <f t="shared" si="167"/>
        <v>49.937256055356293</v>
      </c>
      <c r="BQ109" s="2">
        <f t="shared" si="168"/>
        <v>12.146064945083893</v>
      </c>
      <c r="BR109" s="17">
        <f t="shared" si="140"/>
        <v>0.24199880094894949</v>
      </c>
      <c r="BS109" s="12">
        <f>BS$3*temperature!$I219</f>
        <v>-13.213602286421152</v>
      </c>
      <c r="BT109" s="12">
        <f>BT$3*temperature!$I219</f>
        <v>-12.212786163021931</v>
      </c>
      <c r="BU109" s="12">
        <f>BU$3*temperature!$I219</f>
        <v>-10.721774600250429</v>
      </c>
      <c r="BV109" s="12">
        <f t="shared" si="169"/>
        <v>-11.747218861497561</v>
      </c>
      <c r="BW109" s="12">
        <f t="shared" si="153"/>
        <v>-10.165981644280617</v>
      </c>
      <c r="BX109" s="12">
        <f t="shared" si="154"/>
        <v>-8.9248564844510216</v>
      </c>
      <c r="BY109" s="19">
        <f t="shared" si="170"/>
        <v>0.11097529599710346</v>
      </c>
      <c r="BZ109" s="19">
        <f t="shared" si="155"/>
        <v>0.16759521467252592</v>
      </c>
      <c r="CA109" s="19">
        <f t="shared" si="156"/>
        <v>0.16759521467252594</v>
      </c>
      <c r="CB109" s="12">
        <f t="shared" si="171"/>
        <v>0.73319171246179515</v>
      </c>
      <c r="CC109" s="12">
        <f t="shared" si="157"/>
        <v>1.0234022593706573</v>
      </c>
      <c r="CD109" s="12">
        <f t="shared" si="158"/>
        <v>0.89845905789970337</v>
      </c>
      <c r="CE109" s="12">
        <f t="shared" si="172"/>
        <v>-12.480410573959357</v>
      </c>
      <c r="CF109" s="12">
        <f t="shared" si="159"/>
        <v>-11.189383903651274</v>
      </c>
      <c r="CG109" s="12">
        <f t="shared" si="160"/>
        <v>-9.8233155423507252</v>
      </c>
      <c r="CH109" s="12">
        <f>CH$3*temperature!$I219+CH$4*temperature!$I219^2</f>
        <v>-12.480410573959357</v>
      </c>
      <c r="CI109" s="12">
        <f>CI$3*temperature!$I219+CI$4*temperature!$I219^2</f>
        <v>-11.189404553130453</v>
      </c>
      <c r="CJ109" s="12">
        <f>CJ$3*temperature!$I219+CJ$4*temperature!$I219^2</f>
        <v>-9.8233260824679434</v>
      </c>
      <c r="CK109" s="17"/>
      <c r="CL109" s="17"/>
      <c r="CM109" s="17"/>
    </row>
    <row r="110" spans="1:91">
      <c r="A110" s="2">
        <f t="shared" si="90"/>
        <v>2064</v>
      </c>
      <c r="B110" s="5">
        <f t="shared" si="91"/>
        <v>1159.7193074605452</v>
      </c>
      <c r="C110" s="5">
        <f t="shared" si="92"/>
        <v>2935.7458205234675</v>
      </c>
      <c r="D110" s="5">
        <f t="shared" si="93"/>
        <v>4284.8477757365908</v>
      </c>
      <c r="E110" s="15">
        <f t="shared" si="94"/>
        <v>2.5745578669370971E-4</v>
      </c>
      <c r="F110" s="15">
        <f t="shared" si="95"/>
        <v>5.0720516360813262E-4</v>
      </c>
      <c r="G110" s="15">
        <f t="shared" si="96"/>
        <v>1.0354412991337672E-3</v>
      </c>
      <c r="H110" s="5">
        <f t="shared" si="97"/>
        <v>97250.150495833484</v>
      </c>
      <c r="I110" s="5">
        <f t="shared" si="98"/>
        <v>31606.685800604202</v>
      </c>
      <c r="J110" s="5">
        <f t="shared" si="99"/>
        <v>12709.292079657769</v>
      </c>
      <c r="K110" s="5">
        <f t="shared" si="100"/>
        <v>83856.627953175674</v>
      </c>
      <c r="L110" s="5">
        <f t="shared" si="101"/>
        <v>10766.15202162443</v>
      </c>
      <c r="M110" s="5">
        <f t="shared" si="102"/>
        <v>2966.1011883842166</v>
      </c>
      <c r="N110" s="15">
        <f t="shared" si="103"/>
        <v>1.3173284215041603E-2</v>
      </c>
      <c r="O110" s="15">
        <f t="shared" si="104"/>
        <v>1.7521061380350034E-2</v>
      </c>
      <c r="P110" s="15">
        <f t="shared" si="105"/>
        <v>1.6095314788536541E-2</v>
      </c>
      <c r="Q110" s="5">
        <f t="shared" si="106"/>
        <v>7637.9205963790446</v>
      </c>
      <c r="R110" s="5">
        <f t="shared" si="107"/>
        <v>9773.4710596703117</v>
      </c>
      <c r="S110" s="5">
        <f t="shared" si="108"/>
        <v>4922.7039868407419</v>
      </c>
      <c r="T110" s="5">
        <f t="shared" si="109"/>
        <v>78.538907728541545</v>
      </c>
      <c r="U110" s="5">
        <f t="shared" si="110"/>
        <v>309.22163498342746</v>
      </c>
      <c r="V110" s="5">
        <f t="shared" si="111"/>
        <v>387.33109255706853</v>
      </c>
      <c r="W110" s="15">
        <f t="shared" si="112"/>
        <v>-1.0734613539272964E-2</v>
      </c>
      <c r="X110" s="15">
        <f t="shared" si="113"/>
        <v>-1.217998157191269E-2</v>
      </c>
      <c r="Y110" s="15">
        <f t="shared" si="114"/>
        <v>-9.7425357312937999E-3</v>
      </c>
      <c r="Z110" s="5">
        <f t="shared" si="135"/>
        <v>10569.974612464286</v>
      </c>
      <c r="AA110" s="5">
        <f t="shared" si="136"/>
        <v>23143.760283027219</v>
      </c>
      <c r="AB110" s="5">
        <f t="shared" si="137"/>
        <v>17771.618638453292</v>
      </c>
      <c r="AC110" s="16">
        <f t="shared" si="118"/>
        <v>1.8592622532662233</v>
      </c>
      <c r="AD110" s="16">
        <f t="shared" si="119"/>
        <v>2.921881476801917</v>
      </c>
      <c r="AE110" s="16">
        <f t="shared" si="120"/>
        <v>3.973638699583141</v>
      </c>
      <c r="AF110" s="15">
        <f t="shared" si="121"/>
        <v>-4.0504037456468023E-3</v>
      </c>
      <c r="AG110" s="15">
        <f t="shared" si="122"/>
        <v>2.9673830763510267E-4</v>
      </c>
      <c r="AH110" s="15">
        <f t="shared" si="123"/>
        <v>9.7937136394747881E-3</v>
      </c>
      <c r="AI110" s="1">
        <f t="shared" si="81"/>
        <v>169158.40831192309</v>
      </c>
      <c r="AJ110" s="1">
        <f t="shared" si="82"/>
        <v>52688.785902687101</v>
      </c>
      <c r="AK110" s="1">
        <f t="shared" si="83"/>
        <v>21304.029623869585</v>
      </c>
      <c r="AL110" s="14">
        <f t="shared" si="124"/>
        <v>35.632945312853799</v>
      </c>
      <c r="AM110" s="14">
        <f t="shared" si="125"/>
        <v>6.8308120742191516</v>
      </c>
      <c r="AN110" s="14">
        <f t="shared" si="126"/>
        <v>2.3885466908111206</v>
      </c>
      <c r="AO110" s="11">
        <f t="shared" si="127"/>
        <v>1.1984302920094801E-2</v>
      </c>
      <c r="AP110" s="11">
        <f t="shared" si="128"/>
        <v>1.5097060860971715E-2</v>
      </c>
      <c r="AQ110" s="11">
        <f t="shared" si="129"/>
        <v>1.3694939061775633E-2</v>
      </c>
      <c r="AR110" s="1">
        <f t="shared" si="138"/>
        <v>97250.150495833484</v>
      </c>
      <c r="AS110" s="1">
        <f t="shared" si="133"/>
        <v>31606.685800604202</v>
      </c>
      <c r="AT110" s="1">
        <f t="shared" si="134"/>
        <v>12709.292079657769</v>
      </c>
      <c r="AU110" s="1">
        <f t="shared" si="87"/>
        <v>19450.030099166699</v>
      </c>
      <c r="AV110" s="1">
        <f t="shared" si="88"/>
        <v>6321.337160120841</v>
      </c>
      <c r="AW110" s="1">
        <f t="shared" si="89"/>
        <v>2541.8584159315542</v>
      </c>
      <c r="AX110" s="1">
        <f t="shared" si="161"/>
        <v>67085.302362540533</v>
      </c>
      <c r="AY110" s="1">
        <f t="shared" si="144"/>
        <v>8612.9216172995439</v>
      </c>
      <c r="AZ110" s="1">
        <f t="shared" si="145"/>
        <v>2372.8809507073734</v>
      </c>
      <c r="BA110" s="1">
        <f t="shared" si="162"/>
        <v>12888.795961115284</v>
      </c>
      <c r="BB110" s="1">
        <f t="shared" si="163"/>
        <v>26600.848272110627</v>
      </c>
      <c r="BC110" s="1">
        <f t="shared" si="164"/>
        <v>33301.237406742526</v>
      </c>
      <c r="BD110" s="1">
        <f t="shared" si="146"/>
        <v>17102.238909601223</v>
      </c>
      <c r="BE110" s="2">
        <f t="shared" si="174"/>
        <v>0.25378067252024261</v>
      </c>
      <c r="BF110" s="2">
        <f t="shared" si="175"/>
        <v>0.18498810604108842</v>
      </c>
      <c r="BG110" s="2">
        <f t="shared" si="176"/>
        <v>8.4903457765883886E-2</v>
      </c>
      <c r="BH110" s="2">
        <f t="shared" si="147"/>
        <v>0.16456422920383487</v>
      </c>
      <c r="BI110" s="2">
        <f t="shared" si="165"/>
        <v>6.4404629744826622E-3</v>
      </c>
      <c r="BJ110" s="2">
        <f t="shared" si="148"/>
        <v>3.422059937666898E-3</v>
      </c>
      <c r="BK110" s="2">
        <f t="shared" si="149"/>
        <v>7.2085971406032293E-4</v>
      </c>
      <c r="BL110" s="2">
        <f t="shared" si="150"/>
        <v>626.33599353128227</v>
      </c>
      <c r="BM110" s="2">
        <f t="shared" si="151"/>
        <v>108.15997324067284</v>
      </c>
      <c r="BN110" s="2">
        <f t="shared" si="152"/>
        <v>9.1616166544512261</v>
      </c>
      <c r="BO110" s="2">
        <f t="shared" si="166"/>
        <v>466.98709316527828</v>
      </c>
      <c r="BP110" s="2">
        <f t="shared" si="167"/>
        <v>50.526456141851817</v>
      </c>
      <c r="BQ110" s="2">
        <f t="shared" si="168"/>
        <v>12.143664179071305</v>
      </c>
      <c r="BR110" s="17">
        <f t="shared" si="140"/>
        <v>0.2349502921834461</v>
      </c>
      <c r="BS110" s="12">
        <f>BS$3*temperature!$I220</f>
        <v>-13.389039130057595</v>
      </c>
      <c r="BT110" s="12">
        <f>BT$3*temperature!$I220</f>
        <v>-12.374935182646142</v>
      </c>
      <c r="BU110" s="12">
        <f>BU$3*temperature!$I220</f>
        <v>-10.864127476723963</v>
      </c>
      <c r="BV110" s="12">
        <f t="shared" si="169"/>
        <v>-11.883458902078507</v>
      </c>
      <c r="BW110" s="12">
        <f t="shared" si="153"/>
        <v>-10.273419056933147</v>
      </c>
      <c r="BX110" s="12">
        <f t="shared" si="154"/>
        <v>-9.0191772812551374</v>
      </c>
      <c r="BY110" s="19">
        <f t="shared" si="170"/>
        <v>0.11244871370934678</v>
      </c>
      <c r="BZ110" s="19">
        <f t="shared" si="155"/>
        <v>0.16982037438547834</v>
      </c>
      <c r="CA110" s="19">
        <f t="shared" si="156"/>
        <v>0.16982037438547834</v>
      </c>
      <c r="CB110" s="12">
        <f t="shared" si="171"/>
        <v>0.75279011398954399</v>
      </c>
      <c r="CC110" s="12">
        <f t="shared" si="157"/>
        <v>1.0507580628564979</v>
      </c>
      <c r="CD110" s="12">
        <f t="shared" si="158"/>
        <v>0.92247509773441283</v>
      </c>
      <c r="CE110" s="12">
        <f t="shared" si="172"/>
        <v>-12.636249016068051</v>
      </c>
      <c r="CF110" s="12">
        <f t="shared" si="159"/>
        <v>-11.324177119789645</v>
      </c>
      <c r="CG110" s="12">
        <f t="shared" si="160"/>
        <v>-9.9416523789895503</v>
      </c>
      <c r="CH110" s="12">
        <f>CH$3*temperature!$I220+CH$4*temperature!$I220^2</f>
        <v>-12.636249016068051</v>
      </c>
      <c r="CI110" s="12">
        <f>CI$3*temperature!$I220+CI$4*temperature!$I220^2</f>
        <v>-11.324197987499192</v>
      </c>
      <c r="CJ110" s="12">
        <f>CJ$3*temperature!$I220+CJ$4*temperature!$I220^2</f>
        <v>-9.9416630304981481</v>
      </c>
      <c r="CK110" s="17"/>
      <c r="CL110" s="17"/>
      <c r="CM110" s="17"/>
    </row>
    <row r="111" spans="1:91">
      <c r="A111" s="2">
        <f t="shared" si="90"/>
        <v>2065</v>
      </c>
      <c r="B111" s="5">
        <f t="shared" si="91"/>
        <v>1160.002955084859</v>
      </c>
      <c r="C111" s="5">
        <f t="shared" si="92"/>
        <v>2937.1603946907176</v>
      </c>
      <c r="D111" s="5">
        <f t="shared" si="93"/>
        <v>4289.0626486667152</v>
      </c>
      <c r="E111" s="15">
        <f t="shared" si="94"/>
        <v>2.4458299735902422E-4</v>
      </c>
      <c r="F111" s="15">
        <f t="shared" si="95"/>
        <v>4.8184490542772595E-4</v>
      </c>
      <c r="G111" s="15">
        <f t="shared" si="96"/>
        <v>9.8366923417707894E-4</v>
      </c>
      <c r="H111" s="5">
        <f t="shared" si="97"/>
        <v>98539.293590426751</v>
      </c>
      <c r="I111" s="5">
        <f t="shared" si="98"/>
        <v>32169.551064353571</v>
      </c>
      <c r="J111" s="5">
        <f t="shared" si="99"/>
        <v>12924.161180754603</v>
      </c>
      <c r="K111" s="5">
        <f t="shared" si="100"/>
        <v>84947.45048577759</v>
      </c>
      <c r="L111" s="5">
        <f t="shared" si="101"/>
        <v>10952.602766435239</v>
      </c>
      <c r="M111" s="5">
        <f t="shared" si="102"/>
        <v>3013.2833766772255</v>
      </c>
      <c r="N111" s="15">
        <f t="shared" si="103"/>
        <v>1.3008185032326924E-2</v>
      </c>
      <c r="O111" s="15">
        <f t="shared" si="104"/>
        <v>1.7318234447768477E-2</v>
      </c>
      <c r="P111" s="15">
        <f t="shared" si="105"/>
        <v>1.5907140483872428E-2</v>
      </c>
      <c r="Q111" s="5">
        <f t="shared" si="106"/>
        <v>7656.0915041116332</v>
      </c>
      <c r="R111" s="5">
        <f t="shared" si="107"/>
        <v>9826.3605521826066</v>
      </c>
      <c r="S111" s="5">
        <f t="shared" si="108"/>
        <v>4957.1590237904029</v>
      </c>
      <c r="T111" s="5">
        <f t="shared" si="109"/>
        <v>77.695822906279034</v>
      </c>
      <c r="U111" s="5">
        <f t="shared" si="110"/>
        <v>305.4553211676926</v>
      </c>
      <c r="V111" s="5">
        <f t="shared" si="111"/>
        <v>383.55750554799022</v>
      </c>
      <c r="W111" s="15">
        <f t="shared" si="112"/>
        <v>-1.0734613539272964E-2</v>
      </c>
      <c r="X111" s="15">
        <f t="shared" si="113"/>
        <v>-1.217998157191269E-2</v>
      </c>
      <c r="Y111" s="15">
        <f t="shared" si="114"/>
        <v>-9.7425357312937999E-3</v>
      </c>
      <c r="Z111" s="5">
        <f t="shared" si="135"/>
        <v>10554.062086638291</v>
      </c>
      <c r="AA111" s="5">
        <f t="shared" si="136"/>
        <v>23281.139114769427</v>
      </c>
      <c r="AB111" s="5">
        <f t="shared" si="137"/>
        <v>18075.556423688795</v>
      </c>
      <c r="AC111" s="16">
        <f t="shared" si="118"/>
        <v>1.8517314904714541</v>
      </c>
      <c r="AD111" s="16">
        <f t="shared" si="119"/>
        <v>2.9227485109664535</v>
      </c>
      <c r="AE111" s="16">
        <f t="shared" si="120"/>
        <v>4.0125553791135928</v>
      </c>
      <c r="AF111" s="15">
        <f t="shared" si="121"/>
        <v>-4.0504037456468023E-3</v>
      </c>
      <c r="AG111" s="15">
        <f t="shared" si="122"/>
        <v>2.9673830763510267E-4</v>
      </c>
      <c r="AH111" s="15">
        <f t="shared" si="123"/>
        <v>9.7937136394747881E-3</v>
      </c>
      <c r="AI111" s="1">
        <f t="shared" si="81"/>
        <v>171692.5975798975</v>
      </c>
      <c r="AJ111" s="1">
        <f t="shared" si="82"/>
        <v>53741.244472539234</v>
      </c>
      <c r="AK111" s="1">
        <f t="shared" si="83"/>
        <v>21715.485077414181</v>
      </c>
      <c r="AL111" s="14">
        <f t="shared" si="124"/>
        <v>36.055710963312571</v>
      </c>
      <c r="AM111" s="14">
        <f t="shared" si="125"/>
        <v>6.9329060079773548</v>
      </c>
      <c r="AN111" s="14">
        <f t="shared" si="126"/>
        <v>2.4209305821742162</v>
      </c>
      <c r="AO111" s="11">
        <f t="shared" si="127"/>
        <v>1.1864459890893853E-2</v>
      </c>
      <c r="AP111" s="11">
        <f t="shared" si="128"/>
        <v>1.4946090252361998E-2</v>
      </c>
      <c r="AQ111" s="11">
        <f t="shared" si="129"/>
        <v>1.3557989671157877E-2</v>
      </c>
      <c r="AR111" s="1">
        <f t="shared" si="138"/>
        <v>98539.293590426751</v>
      </c>
      <c r="AS111" s="1">
        <f t="shared" si="133"/>
        <v>32169.551064353571</v>
      </c>
      <c r="AT111" s="1">
        <f t="shared" si="134"/>
        <v>12924.161180754603</v>
      </c>
      <c r="AU111" s="1">
        <f t="shared" si="87"/>
        <v>19707.85871808535</v>
      </c>
      <c r="AV111" s="1">
        <f t="shared" si="88"/>
        <v>6433.9102128707145</v>
      </c>
      <c r="AW111" s="1">
        <f t="shared" si="89"/>
        <v>2584.8322361509208</v>
      </c>
      <c r="AX111" s="1">
        <f t="shared" si="161"/>
        <v>67957.960388622087</v>
      </c>
      <c r="AY111" s="1">
        <f t="shared" si="144"/>
        <v>8762.0822131481927</v>
      </c>
      <c r="AZ111" s="1">
        <f t="shared" si="145"/>
        <v>2410.6267013417805</v>
      </c>
      <c r="BA111" s="1">
        <f t="shared" si="162"/>
        <v>12906.940573718763</v>
      </c>
      <c r="BB111" s="1">
        <f t="shared" si="163"/>
        <v>26664.096749414861</v>
      </c>
      <c r="BC111" s="1">
        <f t="shared" si="164"/>
        <v>33401.684572347978</v>
      </c>
      <c r="BD111" s="1">
        <f t="shared" si="146"/>
        <v>16645.594495888112</v>
      </c>
      <c r="BE111" s="2">
        <f t="shared" si="174"/>
        <v>0.25378067252024261</v>
      </c>
      <c r="BF111" s="2">
        <f t="shared" si="175"/>
        <v>0.18498810604108842</v>
      </c>
      <c r="BG111" s="2">
        <f t="shared" si="176"/>
        <v>8.4903457765883886E-2</v>
      </c>
      <c r="BH111" s="2">
        <f t="shared" si="147"/>
        <v>0.16412451747347101</v>
      </c>
      <c r="BI111" s="2">
        <f t="shared" si="165"/>
        <v>6.4404629744826622E-3</v>
      </c>
      <c r="BJ111" s="2">
        <f t="shared" si="148"/>
        <v>3.422059937666898E-3</v>
      </c>
      <c r="BK111" s="2">
        <f t="shared" si="149"/>
        <v>7.2085971406032293E-4</v>
      </c>
      <c r="BL111" s="2">
        <f t="shared" si="150"/>
        <v>634.63867190082021</v>
      </c>
      <c r="BM111" s="2">
        <f t="shared" si="151"/>
        <v>110.08613191005388</v>
      </c>
      <c r="BN111" s="2">
        <f t="shared" si="152"/>
        <v>9.3165071332282885</v>
      </c>
      <c r="BO111" s="2">
        <f t="shared" si="166"/>
        <v>473.89086764437542</v>
      </c>
      <c r="BP111" s="2">
        <f t="shared" si="167"/>
        <v>51.122793384380202</v>
      </c>
      <c r="BQ111" s="2">
        <f t="shared" si="168"/>
        <v>12.141324418999437</v>
      </c>
      <c r="BR111" s="17">
        <f t="shared" si="140"/>
        <v>0.22810707978975348</v>
      </c>
      <c r="BS111" s="12">
        <f>BS$3*temperature!$I221</f>
        <v>-13.565214151842277</v>
      </c>
      <c r="BT111" s="12">
        <f>BT$3*temperature!$I221</f>
        <v>-12.537766469806426</v>
      </c>
      <c r="BU111" s="12">
        <f>BU$3*temperature!$I221</f>
        <v>-11.007079325343675</v>
      </c>
      <c r="BV111" s="12">
        <f t="shared" si="169"/>
        <v>-12.019751943069634</v>
      </c>
      <c r="BW111" s="12">
        <f t="shared" si="153"/>
        <v>-10.380582353636667</v>
      </c>
      <c r="BX111" s="12">
        <f t="shared" si="154"/>
        <v>-9.1132574278603258</v>
      </c>
      <c r="BY111" s="19">
        <f t="shared" si="170"/>
        <v>0.11392833105865528</v>
      </c>
      <c r="BZ111" s="19">
        <f t="shared" si="155"/>
        <v>0.17205489680835181</v>
      </c>
      <c r="CA111" s="19">
        <f t="shared" si="156"/>
        <v>0.17205489680835181</v>
      </c>
      <c r="CB111" s="12">
        <f t="shared" si="171"/>
        <v>0.77273110438632131</v>
      </c>
      <c r="CC111" s="12">
        <f t="shared" si="157"/>
        <v>1.0785920580848789</v>
      </c>
      <c r="CD111" s="12">
        <f t="shared" si="158"/>
        <v>0.94691094874167425</v>
      </c>
      <c r="CE111" s="12">
        <f t="shared" si="172"/>
        <v>-12.792483047455956</v>
      </c>
      <c r="CF111" s="12">
        <f t="shared" si="159"/>
        <v>-11.459174411721547</v>
      </c>
      <c r="CG111" s="12">
        <f t="shared" si="160"/>
        <v>-10.060168376602</v>
      </c>
      <c r="CH111" s="12">
        <f>CH$3*temperature!$I221+CH$4*temperature!$I221^2</f>
        <v>-12.792483047455956</v>
      </c>
      <c r="CI111" s="12">
        <f>CI$3*temperature!$I221+CI$4*temperature!$I221^2</f>
        <v>-11.459195497104666</v>
      </c>
      <c r="CJ111" s="12">
        <f>CJ$3*temperature!$I221+CJ$4*temperature!$I221^2</f>
        <v>-10.060179139217773</v>
      </c>
      <c r="CK111" s="17"/>
      <c r="CL111" s="17"/>
      <c r="CM111" s="17"/>
    </row>
    <row r="112" spans="1:91">
      <c r="A112" s="2">
        <f t="shared" si="90"/>
        <v>2066</v>
      </c>
      <c r="B112" s="5">
        <f t="shared" si="91"/>
        <v>1160.272486234574</v>
      </c>
      <c r="C112" s="5">
        <f t="shared" si="92"/>
        <v>2938.5048876746932</v>
      </c>
      <c r="D112" s="5">
        <f t="shared" si="93"/>
        <v>4293.0707166891189</v>
      </c>
      <c r="E112" s="15">
        <f t="shared" si="94"/>
        <v>2.3235384749107301E-4</v>
      </c>
      <c r="F112" s="15">
        <f t="shared" si="95"/>
        <v>4.577526601563396E-4</v>
      </c>
      <c r="G112" s="15">
        <f t="shared" si="96"/>
        <v>9.3448577246822489E-4</v>
      </c>
      <c r="H112" s="5">
        <f t="shared" si="97"/>
        <v>99828.218268005367</v>
      </c>
      <c r="I112" s="5">
        <f t="shared" si="98"/>
        <v>32735.199721298348</v>
      </c>
      <c r="J112" s="5">
        <f t="shared" si="99"/>
        <v>13139.61293135746</v>
      </c>
      <c r="K112" s="5">
        <f t="shared" si="100"/>
        <v>86038.598219266001</v>
      </c>
      <c r="L112" s="5">
        <f t="shared" si="101"/>
        <v>11140.086871593556</v>
      </c>
      <c r="M112" s="5">
        <f t="shared" si="102"/>
        <v>3060.656066129497</v>
      </c>
      <c r="N112" s="15">
        <f t="shared" si="103"/>
        <v>1.284497330112444E-2</v>
      </c>
      <c r="O112" s="15">
        <f t="shared" si="104"/>
        <v>1.7117767270157014E-2</v>
      </c>
      <c r="P112" s="15">
        <f t="shared" si="105"/>
        <v>1.5721285896618697E-2</v>
      </c>
      <c r="Q112" s="5">
        <f t="shared" si="106"/>
        <v>7672.9753762625614</v>
      </c>
      <c r="R112" s="5">
        <f t="shared" si="107"/>
        <v>9877.3515919205129</v>
      </c>
      <c r="S112" s="5">
        <f t="shared" si="108"/>
        <v>4990.6967559095874</v>
      </c>
      <c r="T112" s="5">
        <f t="shared" si="109"/>
        <v>76.861788273764333</v>
      </c>
      <c r="U112" s="5">
        <f t="shared" si="110"/>
        <v>301.73488098482744</v>
      </c>
      <c r="V112" s="5">
        <f t="shared" si="111"/>
        <v>379.820682845183</v>
      </c>
      <c r="W112" s="15">
        <f t="shared" si="112"/>
        <v>-1.0734613539272964E-2</v>
      </c>
      <c r="X112" s="15">
        <f t="shared" si="113"/>
        <v>-1.217998157191269E-2</v>
      </c>
      <c r="Y112" s="15">
        <f t="shared" si="114"/>
        <v>-9.7425357312937999E-3</v>
      </c>
      <c r="Z112" s="5">
        <f t="shared" si="135"/>
        <v>10536.320695212431</v>
      </c>
      <c r="AA112" s="5">
        <f t="shared" si="136"/>
        <v>23414.071632949664</v>
      </c>
      <c r="AB112" s="5">
        <f t="shared" si="137"/>
        <v>18380.336902868519</v>
      </c>
      <c r="AC112" s="16">
        <f t="shared" si="118"/>
        <v>1.8442312303065165</v>
      </c>
      <c r="AD112" s="16">
        <f t="shared" si="119"/>
        <v>2.9236158024132406</v>
      </c>
      <c r="AE112" s="16">
        <f t="shared" si="120"/>
        <v>4.0518531974591658</v>
      </c>
      <c r="AF112" s="15">
        <f t="shared" si="121"/>
        <v>-4.0504037456468023E-3</v>
      </c>
      <c r="AG112" s="15">
        <f t="shared" si="122"/>
        <v>2.9673830763510267E-4</v>
      </c>
      <c r="AH112" s="15">
        <f t="shared" si="123"/>
        <v>9.7937136394747881E-3</v>
      </c>
      <c r="AI112" s="1">
        <f t="shared" si="81"/>
        <v>174231.19653999311</v>
      </c>
      <c r="AJ112" s="1">
        <f t="shared" si="82"/>
        <v>54801.030238156025</v>
      </c>
      <c r="AK112" s="1">
        <f t="shared" si="83"/>
        <v>22128.768805823685</v>
      </c>
      <c r="AL112" s="14">
        <f t="shared" si="124"/>
        <v>36.479214684508833</v>
      </c>
      <c r="AM112" s="14">
        <f t="shared" si="125"/>
        <v>7.0354896484946625</v>
      </c>
      <c r="AN112" s="14">
        <f t="shared" si="126"/>
        <v>2.4534253044836469</v>
      </c>
      <c r="AO112" s="11">
        <f t="shared" si="127"/>
        <v>1.1745815291984913E-2</v>
      </c>
      <c r="AP112" s="11">
        <f t="shared" si="128"/>
        <v>1.4796629349838377E-2</v>
      </c>
      <c r="AQ112" s="11">
        <f t="shared" si="129"/>
        <v>1.3422409774446298E-2</v>
      </c>
      <c r="AR112" s="1">
        <f t="shared" si="138"/>
        <v>99828.218268005367</v>
      </c>
      <c r="AS112" s="1">
        <f t="shared" si="133"/>
        <v>32735.199721298348</v>
      </c>
      <c r="AT112" s="1">
        <f t="shared" si="134"/>
        <v>13139.61293135746</v>
      </c>
      <c r="AU112" s="1">
        <f t="shared" si="87"/>
        <v>19965.643653601073</v>
      </c>
      <c r="AV112" s="1">
        <f t="shared" si="88"/>
        <v>6547.0399442596699</v>
      </c>
      <c r="AW112" s="1">
        <f t="shared" si="89"/>
        <v>2627.922586271492</v>
      </c>
      <c r="AX112" s="1">
        <f t="shared" si="161"/>
        <v>68830.878575412804</v>
      </c>
      <c r="AY112" s="1">
        <f t="shared" si="144"/>
        <v>8912.0694972748461</v>
      </c>
      <c r="AZ112" s="1">
        <f t="shared" si="145"/>
        <v>2448.524852903598</v>
      </c>
      <c r="BA112" s="1">
        <f t="shared" si="162"/>
        <v>12924.748313364757</v>
      </c>
      <c r="BB112" s="1">
        <f t="shared" si="163"/>
        <v>26726.177286847746</v>
      </c>
      <c r="BC112" s="1">
        <f t="shared" si="164"/>
        <v>33499.865524014618</v>
      </c>
      <c r="BD112" s="1">
        <f t="shared" si="146"/>
        <v>16200.207133648219</v>
      </c>
      <c r="BE112" s="2">
        <f t="shared" si="174"/>
        <v>0.25378067252024261</v>
      </c>
      <c r="BF112" s="2">
        <f t="shared" si="175"/>
        <v>0.18498810604108842</v>
      </c>
      <c r="BG112" s="2">
        <f t="shared" si="176"/>
        <v>8.4903457765883886E-2</v>
      </c>
      <c r="BH112" s="2">
        <f t="shared" si="147"/>
        <v>0.163685727331425</v>
      </c>
      <c r="BI112" s="2">
        <f t="shared" si="165"/>
        <v>6.4404629744826622E-3</v>
      </c>
      <c r="BJ112" s="2">
        <f t="shared" si="148"/>
        <v>3.422059937666898E-3</v>
      </c>
      <c r="BK112" s="2">
        <f t="shared" si="149"/>
        <v>7.2085971406032293E-4</v>
      </c>
      <c r="BL112" s="2">
        <f t="shared" si="150"/>
        <v>642.93994356366227</v>
      </c>
      <c r="BM112" s="2">
        <f t="shared" si="151"/>
        <v>112.02181551777969</v>
      </c>
      <c r="BN112" s="2">
        <f t="shared" si="152"/>
        <v>9.4718176205616604</v>
      </c>
      <c r="BO112" s="2">
        <f t="shared" si="166"/>
        <v>480.89789787935428</v>
      </c>
      <c r="BP112" s="2">
        <f t="shared" si="167"/>
        <v>51.726352359816978</v>
      </c>
      <c r="BQ112" s="2">
        <f t="shared" si="168"/>
        <v>12.139043777847885</v>
      </c>
      <c r="BR112" s="17">
        <f t="shared" si="140"/>
        <v>0.22146318426189657</v>
      </c>
      <c r="BS112" s="12">
        <f>BS$3*temperature!$I222</f>
        <v>-13.742097792115178</v>
      </c>
      <c r="BT112" s="12">
        <f>BT$3*temperature!$I222</f>
        <v>-12.701252703731432</v>
      </c>
      <c r="BU112" s="12">
        <f>BU$3*temperature!$I222</f>
        <v>-11.150606160824925</v>
      </c>
      <c r="BV112" s="12">
        <f t="shared" si="169"/>
        <v>-12.156068694682372</v>
      </c>
      <c r="BW112" s="12">
        <f t="shared" si="153"/>
        <v>-10.487444590311277</v>
      </c>
      <c r="BX112" s="12">
        <f t="shared" si="154"/>
        <v>-9.2070732696846029</v>
      </c>
      <c r="BY112" s="19">
        <f t="shared" si="170"/>
        <v>0.11541389978630669</v>
      </c>
      <c r="BZ112" s="19">
        <f t="shared" si="155"/>
        <v>0.17429840702010224</v>
      </c>
      <c r="CA112" s="19">
        <f t="shared" si="156"/>
        <v>0.17429840702010227</v>
      </c>
      <c r="CB112" s="12">
        <f t="shared" si="171"/>
        <v>0.79301454871640376</v>
      </c>
      <c r="CC112" s="12">
        <f t="shared" si="157"/>
        <v>1.1069040567100776</v>
      </c>
      <c r="CD112" s="12">
        <f t="shared" si="158"/>
        <v>0.97176644557016134</v>
      </c>
      <c r="CE112" s="12">
        <f t="shared" si="172"/>
        <v>-12.949083243398775</v>
      </c>
      <c r="CF112" s="12">
        <f t="shared" si="159"/>
        <v>-11.594348647021356</v>
      </c>
      <c r="CG112" s="12">
        <f t="shared" si="160"/>
        <v>-10.178839715254764</v>
      </c>
      <c r="CH112" s="12">
        <f>CH$3*temperature!$I222+CH$4*temperature!$I222^2</f>
        <v>-12.949083243398775</v>
      </c>
      <c r="CI112" s="12">
        <f>CI$3*temperature!$I222+CI$4*temperature!$I222^2</f>
        <v>-11.594369949466522</v>
      </c>
      <c r="CJ112" s="12">
        <f>CJ$3*temperature!$I222+CJ$4*temperature!$I222^2</f>
        <v>-10.17885058866557</v>
      </c>
      <c r="CK112" s="17"/>
      <c r="CL112" s="17"/>
      <c r="CM112" s="17"/>
    </row>
    <row r="113" spans="1:91">
      <c r="A113" s="2">
        <f t="shared" si="90"/>
        <v>2067</v>
      </c>
      <c r="B113" s="5">
        <f t="shared" si="91"/>
        <v>1160.5286003220729</v>
      </c>
      <c r="C113" s="5">
        <f t="shared" si="92"/>
        <v>2939.7827406824481</v>
      </c>
      <c r="D113" s="5">
        <f t="shared" si="93"/>
        <v>4296.8819395188175</v>
      </c>
      <c r="E113" s="15">
        <f t="shared" si="94"/>
        <v>2.2073615511651934E-4</v>
      </c>
      <c r="F113" s="15">
        <f t="shared" si="95"/>
        <v>4.3486502714852262E-4</v>
      </c>
      <c r="G113" s="15">
        <f t="shared" si="96"/>
        <v>8.8776148384481365E-4</v>
      </c>
      <c r="H113" s="5">
        <f t="shared" si="97"/>
        <v>101116.71906105528</v>
      </c>
      <c r="I113" s="5">
        <f t="shared" si="98"/>
        <v>33303.543963782067</v>
      </c>
      <c r="J113" s="5">
        <f t="shared" si="99"/>
        <v>13355.618796624154</v>
      </c>
      <c r="K113" s="5">
        <f t="shared" si="100"/>
        <v>87129.881187756255</v>
      </c>
      <c r="L113" s="5">
        <f t="shared" si="101"/>
        <v>11328.573197912885</v>
      </c>
      <c r="M113" s="5">
        <f t="shared" si="102"/>
        <v>3108.2117183139949</v>
      </c>
      <c r="N113" s="15">
        <f t="shared" si="103"/>
        <v>1.2683644214067202E-2</v>
      </c>
      <c r="O113" s="15">
        <f t="shared" si="104"/>
        <v>1.6919646003834776E-2</v>
      </c>
      <c r="P113" s="15">
        <f t="shared" si="105"/>
        <v>1.5537731504943864E-2</v>
      </c>
      <c r="Q113" s="5">
        <f t="shared" si="106"/>
        <v>7688.5823077610212</v>
      </c>
      <c r="R113" s="5">
        <f t="shared" si="107"/>
        <v>9926.4461776168791</v>
      </c>
      <c r="S113" s="5">
        <f t="shared" si="108"/>
        <v>5023.3188980013092</v>
      </c>
      <c r="T113" s="5">
        <f t="shared" si="109"/>
        <v>76.03670668070805</v>
      </c>
      <c r="U113" s="5">
        <f t="shared" si="110"/>
        <v>298.05975569482899</v>
      </c>
      <c r="V113" s="5">
        <f t="shared" si="111"/>
        <v>376.1202662710794</v>
      </c>
      <c r="W113" s="15">
        <f t="shared" si="112"/>
        <v>-1.0734613539272964E-2</v>
      </c>
      <c r="X113" s="15">
        <f t="shared" si="113"/>
        <v>-1.217998157191269E-2</v>
      </c>
      <c r="Y113" s="15">
        <f t="shared" si="114"/>
        <v>-9.7425357312937999E-3</v>
      </c>
      <c r="Z113" s="5">
        <f t="shared" si="135"/>
        <v>10516.785830377758</v>
      </c>
      <c r="AA113" s="5">
        <f t="shared" si="136"/>
        <v>23542.556052718614</v>
      </c>
      <c r="AB113" s="5">
        <f t="shared" si="137"/>
        <v>18685.918970308841</v>
      </c>
      <c r="AC113" s="16">
        <f t="shared" si="118"/>
        <v>1.8367613492234443</v>
      </c>
      <c r="AD113" s="16">
        <f t="shared" si="119"/>
        <v>2.9244833512186239</v>
      </c>
      <c r="AE113" s="16">
        <f t="shared" si="120"/>
        <v>4.0915358873842713</v>
      </c>
      <c r="AF113" s="15">
        <f t="shared" si="121"/>
        <v>-4.0504037456468023E-3</v>
      </c>
      <c r="AG113" s="15">
        <f t="shared" si="122"/>
        <v>2.9673830763510267E-4</v>
      </c>
      <c r="AH113" s="15">
        <f t="shared" si="123"/>
        <v>9.7937136394747881E-3</v>
      </c>
      <c r="AI113" s="1">
        <f t="shared" si="81"/>
        <v>176773.72053959488</v>
      </c>
      <c r="AJ113" s="1">
        <f t="shared" si="82"/>
        <v>55867.967158600091</v>
      </c>
      <c r="AK113" s="1">
        <f t="shared" si="83"/>
        <v>22543.81451151281</v>
      </c>
      <c r="AL113" s="14">
        <f t="shared" si="124"/>
        <v>36.903408021012922</v>
      </c>
      <c r="AM113" s="14">
        <f t="shared" si="125"/>
        <v>7.1385501657918295</v>
      </c>
      <c r="AN113" s="14">
        <f t="shared" si="126"/>
        <v>2.4860268754735442</v>
      </c>
      <c r="AO113" s="11">
        <f t="shared" si="127"/>
        <v>1.1628357139065064E-2</v>
      </c>
      <c r="AP113" s="11">
        <f t="shared" si="128"/>
        <v>1.4648663056339993E-2</v>
      </c>
      <c r="AQ113" s="11">
        <f t="shared" si="129"/>
        <v>1.3288185676701836E-2</v>
      </c>
      <c r="AR113" s="1">
        <f t="shared" si="138"/>
        <v>101116.71906105528</v>
      </c>
      <c r="AS113" s="1">
        <f t="shared" si="133"/>
        <v>33303.543963782067</v>
      </c>
      <c r="AT113" s="1">
        <f t="shared" si="134"/>
        <v>13355.618796624154</v>
      </c>
      <c r="AU113" s="1">
        <f t="shared" si="87"/>
        <v>20223.343812211057</v>
      </c>
      <c r="AV113" s="1">
        <f t="shared" si="88"/>
        <v>6660.7087927564135</v>
      </c>
      <c r="AW113" s="1">
        <f t="shared" si="89"/>
        <v>2671.1237593248311</v>
      </c>
      <c r="AX113" s="1">
        <f t="shared" si="161"/>
        <v>69703.904950205018</v>
      </c>
      <c r="AY113" s="1">
        <f t="shared" si="144"/>
        <v>9062.8585583303084</v>
      </c>
      <c r="AZ113" s="1">
        <f t="shared" si="145"/>
        <v>2486.5693746511956</v>
      </c>
      <c r="BA113" s="1">
        <f t="shared" si="162"/>
        <v>12942.228436470428</v>
      </c>
      <c r="BB113" s="1">
        <f t="shared" si="163"/>
        <v>26787.12354466963</v>
      </c>
      <c r="BC113" s="1">
        <f t="shared" si="164"/>
        <v>33595.85584413074</v>
      </c>
      <c r="BD113" s="1">
        <f t="shared" si="146"/>
        <v>15765.858263737677</v>
      </c>
      <c r="BE113" s="2">
        <f t="shared" si="174"/>
        <v>0.25378067252024261</v>
      </c>
      <c r="BF113" s="2">
        <f t="shared" si="175"/>
        <v>0.18498810604108842</v>
      </c>
      <c r="BG113" s="2">
        <f t="shared" si="176"/>
        <v>8.4903457765883886E-2</v>
      </c>
      <c r="BH113" s="2">
        <f t="shared" si="147"/>
        <v>0.16324782225244522</v>
      </c>
      <c r="BI113" s="2">
        <f t="shared" si="165"/>
        <v>6.4404629744826622E-3</v>
      </c>
      <c r="BJ113" s="2">
        <f t="shared" si="148"/>
        <v>3.422059937666898E-3</v>
      </c>
      <c r="BK113" s="2">
        <f t="shared" si="149"/>
        <v>7.2085971406032293E-4</v>
      </c>
      <c r="BL113" s="2">
        <f t="shared" si="150"/>
        <v>651.23848521389175</v>
      </c>
      <c r="BM113" s="2">
        <f t="shared" si="151"/>
        <v>113.96672358078686</v>
      </c>
      <c r="BN113" s="2">
        <f t="shared" si="152"/>
        <v>9.6275275468331625</v>
      </c>
      <c r="BO113" s="2">
        <f t="shared" si="166"/>
        <v>488.00972807170496</v>
      </c>
      <c r="BP113" s="2">
        <f t="shared" si="167"/>
        <v>52.337218681951441</v>
      </c>
      <c r="BQ113" s="2">
        <f t="shared" si="168"/>
        <v>12.13682043937154</v>
      </c>
      <c r="BR113" s="17">
        <f t="shared" si="140"/>
        <v>0.2150128002542685</v>
      </c>
      <c r="BS113" s="12">
        <f>BS$3*temperature!$I223</f>
        <v>-13.919660286674828</v>
      </c>
      <c r="BT113" s="12">
        <f>BT$3*temperature!$I223</f>
        <v>-12.865366374600596</v>
      </c>
      <c r="BU113" s="12">
        <f>BU$3*temperature!$I223</f>
        <v>-11.294683831914146</v>
      </c>
      <c r="BV113" s="12">
        <f t="shared" si="169"/>
        <v>-12.29238003569195</v>
      </c>
      <c r="BW113" s="12">
        <f t="shared" si="153"/>
        <v>-10.59397915461493</v>
      </c>
      <c r="BX113" s="12">
        <f t="shared" si="154"/>
        <v>-9.3006014433832576</v>
      </c>
      <c r="BY113" s="19">
        <f t="shared" si="170"/>
        <v>0.11690516991572408</v>
      </c>
      <c r="BZ113" s="19">
        <f t="shared" si="155"/>
        <v>0.17655052750537634</v>
      </c>
      <c r="CA113" s="19">
        <f t="shared" si="156"/>
        <v>0.17655052750537636</v>
      </c>
      <c r="CB113" s="12">
        <f t="shared" si="171"/>
        <v>0.8136401254914386</v>
      </c>
      <c r="CC113" s="12">
        <f t="shared" si="157"/>
        <v>1.1356936099928332</v>
      </c>
      <c r="CD113" s="12">
        <f t="shared" si="158"/>
        <v>0.99704119426544391</v>
      </c>
      <c r="CE113" s="12">
        <f t="shared" si="172"/>
        <v>-13.106020161183389</v>
      </c>
      <c r="CF113" s="12">
        <f t="shared" si="159"/>
        <v>-11.729672764607763</v>
      </c>
      <c r="CG113" s="12">
        <f t="shared" si="160"/>
        <v>-10.297642637648702</v>
      </c>
      <c r="CH113" s="12">
        <f>CH$3*temperature!$I223+CH$4*temperature!$I223^2</f>
        <v>-13.106020161183389</v>
      </c>
      <c r="CI113" s="12">
        <f>CI$3*temperature!$I223+CI$4*temperature!$I223^2</f>
        <v>-11.729694283449398</v>
      </c>
      <c r="CJ113" s="12">
        <f>CJ$3*temperature!$I223+CJ$4*temperature!$I223^2</f>
        <v>-10.297653621514808</v>
      </c>
      <c r="CK113" s="17"/>
      <c r="CL113" s="17"/>
      <c r="CM113" s="17"/>
    </row>
    <row r="114" spans="1:91">
      <c r="A114" s="2">
        <f t="shared" si="90"/>
        <v>2068</v>
      </c>
      <c r="B114" s="5">
        <f t="shared" si="91"/>
        <v>1160.7719624121537</v>
      </c>
      <c r="C114" s="5">
        <f t="shared" si="92"/>
        <v>2940.9972289487187</v>
      </c>
      <c r="D114" s="5">
        <f t="shared" si="93"/>
        <v>4300.5058154910248</v>
      </c>
      <c r="E114" s="15">
        <f t="shared" si="94"/>
        <v>2.0969934736069336E-4</v>
      </c>
      <c r="F114" s="15">
        <f t="shared" si="95"/>
        <v>4.1312177579109647E-4</v>
      </c>
      <c r="G114" s="15">
        <f t="shared" si="96"/>
        <v>8.4337340965257295E-4</v>
      </c>
      <c r="H114" s="5">
        <f t="shared" si="97"/>
        <v>102404.59389782773</v>
      </c>
      <c r="I114" s="5">
        <f t="shared" si="98"/>
        <v>33874.496136011854</v>
      </c>
      <c r="J114" s="5">
        <f t="shared" si="99"/>
        <v>13572.150525479175</v>
      </c>
      <c r="K114" s="5">
        <f t="shared" si="100"/>
        <v>88221.1125129391</v>
      </c>
      <c r="L114" s="5">
        <f t="shared" si="101"/>
        <v>11518.030619879417</v>
      </c>
      <c r="M114" s="5">
        <f t="shared" si="102"/>
        <v>3155.9428373728474</v>
      </c>
      <c r="N114" s="15">
        <f t="shared" si="103"/>
        <v>1.2524191589695199E-2</v>
      </c>
      <c r="O114" s="15">
        <f t="shared" si="104"/>
        <v>1.672385556915823E-2</v>
      </c>
      <c r="P114" s="15">
        <f t="shared" si="105"/>
        <v>1.5356456826159715E-2</v>
      </c>
      <c r="Q114" s="5">
        <f t="shared" si="106"/>
        <v>7702.922914025371</v>
      </c>
      <c r="R114" s="5">
        <f t="shared" si="107"/>
        <v>9973.6473478079042</v>
      </c>
      <c r="S114" s="5">
        <f t="shared" si="108"/>
        <v>5055.0275543434436</v>
      </c>
      <c r="T114" s="5">
        <f t="shared" si="109"/>
        <v>75.220482019691602</v>
      </c>
      <c r="U114" s="5">
        <f t="shared" si="110"/>
        <v>294.42939336313719</v>
      </c>
      <c r="V114" s="5">
        <f t="shared" si="111"/>
        <v>372.45590113766968</v>
      </c>
      <c r="W114" s="15">
        <f t="shared" si="112"/>
        <v>-1.0734613539272964E-2</v>
      </c>
      <c r="X114" s="15">
        <f t="shared" si="113"/>
        <v>-1.217998157191269E-2</v>
      </c>
      <c r="Y114" s="15">
        <f t="shared" si="114"/>
        <v>-9.7425357312937999E-3</v>
      </c>
      <c r="Z114" s="5">
        <f t="shared" si="135"/>
        <v>10495.493237212484</v>
      </c>
      <c r="AA114" s="5">
        <f t="shared" si="136"/>
        <v>23666.593145176281</v>
      </c>
      <c r="AB114" s="5">
        <f t="shared" si="137"/>
        <v>18992.261940069857</v>
      </c>
      <c r="AC114" s="16">
        <f t="shared" si="118"/>
        <v>1.8293217241746904</v>
      </c>
      <c r="AD114" s="16">
        <f t="shared" si="119"/>
        <v>2.9253511574589717</v>
      </c>
      <c r="AE114" s="16">
        <f t="shared" si="120"/>
        <v>4.1316072182109469</v>
      </c>
      <c r="AF114" s="15">
        <f t="shared" si="121"/>
        <v>-4.0504037456468023E-3</v>
      </c>
      <c r="AG114" s="15">
        <f t="shared" si="122"/>
        <v>2.9673830763510267E-4</v>
      </c>
      <c r="AH114" s="15">
        <f t="shared" si="123"/>
        <v>9.7937136394747881E-3</v>
      </c>
      <c r="AI114" s="1">
        <f t="shared" si="81"/>
        <v>179319.69229784646</v>
      </c>
      <c r="AJ114" s="1">
        <f t="shared" si="82"/>
        <v>56941.879235496497</v>
      </c>
      <c r="AK114" s="1">
        <f t="shared" si="83"/>
        <v>22960.556819686361</v>
      </c>
      <c r="AL114" s="14">
        <f t="shared" si="124"/>
        <v>37.328242769048728</v>
      </c>
      <c r="AM114" s="14">
        <f t="shared" si="125"/>
        <v>7.2420746797203996</v>
      </c>
      <c r="AN114" s="14">
        <f t="shared" si="126"/>
        <v>2.5187313143249219</v>
      </c>
      <c r="AO114" s="11">
        <f t="shared" si="127"/>
        <v>1.1512073567674414E-2</v>
      </c>
      <c r="AP114" s="11">
        <f t="shared" si="128"/>
        <v>1.4502176425776593E-2</v>
      </c>
      <c r="AQ114" s="11">
        <f t="shared" si="129"/>
        <v>1.3155303819934818E-2</v>
      </c>
      <c r="AR114" s="1">
        <f t="shared" si="138"/>
        <v>102404.59389782773</v>
      </c>
      <c r="AS114" s="1">
        <f t="shared" si="133"/>
        <v>33874.496136011854</v>
      </c>
      <c r="AT114" s="1">
        <f t="shared" si="134"/>
        <v>13572.150525479175</v>
      </c>
      <c r="AU114" s="1">
        <f t="shared" si="87"/>
        <v>20480.918779565545</v>
      </c>
      <c r="AV114" s="1">
        <f t="shared" si="88"/>
        <v>6774.8992272023715</v>
      </c>
      <c r="AW114" s="1">
        <f t="shared" si="89"/>
        <v>2714.4301050958352</v>
      </c>
      <c r="AX114" s="1">
        <f t="shared" si="161"/>
        <v>70576.890010351271</v>
      </c>
      <c r="AY114" s="1">
        <f t="shared" si="144"/>
        <v>9214.4244959035332</v>
      </c>
      <c r="AZ114" s="1">
        <f t="shared" si="145"/>
        <v>2524.7542698982779</v>
      </c>
      <c r="BA114" s="1">
        <f t="shared" si="162"/>
        <v>12959.389860153487</v>
      </c>
      <c r="BB114" s="1">
        <f t="shared" si="163"/>
        <v>26846.967950450133</v>
      </c>
      <c r="BC114" s="1">
        <f t="shared" si="164"/>
        <v>33689.728285400968</v>
      </c>
      <c r="BD114" s="1">
        <f t="shared" si="146"/>
        <v>15342.329397311411</v>
      </c>
      <c r="BE114" s="2">
        <f t="shared" si="174"/>
        <v>0.25378067252024261</v>
      </c>
      <c r="BF114" s="2">
        <f t="shared" si="175"/>
        <v>0.18498810604108842</v>
      </c>
      <c r="BG114" s="2">
        <f t="shared" si="176"/>
        <v>8.4903457765883886E-2</v>
      </c>
      <c r="BH114" s="2">
        <f t="shared" si="147"/>
        <v>0.16281076820940776</v>
      </c>
      <c r="BI114" s="2">
        <f t="shared" si="165"/>
        <v>6.4404629744826622E-3</v>
      </c>
      <c r="BJ114" s="2">
        <f t="shared" si="148"/>
        <v>3.422059937666898E-3</v>
      </c>
      <c r="BK114" s="2">
        <f t="shared" si="149"/>
        <v>7.2085971406032293E-4</v>
      </c>
      <c r="BL114" s="2">
        <f t="shared" si="150"/>
        <v>659.53299541589263</v>
      </c>
      <c r="BM114" s="2">
        <f t="shared" si="151"/>
        <v>115.92055613569831</v>
      </c>
      <c r="BN114" s="2">
        <f t="shared" si="152"/>
        <v>9.7836165469805803</v>
      </c>
      <c r="BO114" s="2">
        <f t="shared" si="166"/>
        <v>495.22792538057666</v>
      </c>
      <c r="BP114" s="2">
        <f t="shared" si="167"/>
        <v>52.955479015146821</v>
      </c>
      <c r="BQ114" s="2">
        <f t="shared" si="168"/>
        <v>12.134652655575175</v>
      </c>
      <c r="BR114" s="17">
        <f t="shared" si="140"/>
        <v>0.20875029150899854</v>
      </c>
      <c r="BS114" s="12">
        <f>BS$3*temperature!$I224</f>
        <v>-14.09787171985294</v>
      </c>
      <c r="BT114" s="12">
        <f>BT$3*temperature!$I224</f>
        <v>-13.03007983259884</v>
      </c>
      <c r="BU114" s="12">
        <f>BU$3*temperature!$I224</f>
        <v>-11.439288064454644</v>
      </c>
      <c r="BV114" s="12">
        <f t="shared" si="169"/>
        <v>-12.428657060450227</v>
      </c>
      <c r="BW114" s="12">
        <f t="shared" si="153"/>
        <v>-10.700159806536936</v>
      </c>
      <c r="BX114" s="12">
        <f t="shared" si="154"/>
        <v>-9.3938189124864504</v>
      </c>
      <c r="BY114" s="19">
        <f t="shared" si="170"/>
        <v>0.11840189019822667</v>
      </c>
      <c r="BZ114" s="19">
        <f t="shared" si="155"/>
        <v>0.17881087882768584</v>
      </c>
      <c r="CA114" s="19">
        <f t="shared" si="156"/>
        <v>0.1788108788276859</v>
      </c>
      <c r="CB114" s="12">
        <f t="shared" si="171"/>
        <v>0.83460732970135632</v>
      </c>
      <c r="CC114" s="12">
        <f t="shared" si="157"/>
        <v>1.1649600130309521</v>
      </c>
      <c r="CD114" s="12">
        <f t="shared" si="158"/>
        <v>1.0227345759840965</v>
      </c>
      <c r="CE114" s="12">
        <f t="shared" si="172"/>
        <v>-13.263264390151583</v>
      </c>
      <c r="CF114" s="12">
        <f t="shared" si="159"/>
        <v>-11.865119819567887</v>
      </c>
      <c r="CG114" s="12">
        <f t="shared" si="160"/>
        <v>-10.416553488470546</v>
      </c>
      <c r="CH114" s="12">
        <f>CH$3*temperature!$I224+CH$4*temperature!$I224^2</f>
        <v>-13.263264390151583</v>
      </c>
      <c r="CI114" s="12">
        <f>CI$3*temperature!$I224+CI$4*temperature!$I224^2</f>
        <v>-11.865141554087108</v>
      </c>
      <c r="CJ114" s="12">
        <f>CJ$3*temperature!$I224+CJ$4*temperature!$I224^2</f>
        <v>-10.416564582425018</v>
      </c>
      <c r="CK114" s="17"/>
      <c r="CL114" s="17"/>
      <c r="CM114" s="17"/>
    </row>
    <row r="115" spans="1:91">
      <c r="A115" s="2">
        <f t="shared" si="90"/>
        <v>2069</v>
      </c>
      <c r="B115" s="5">
        <f t="shared" si="91"/>
        <v>1161.0032048789585</v>
      </c>
      <c r="C115" s="5">
        <f t="shared" si="92"/>
        <v>2942.1514694466478</v>
      </c>
      <c r="D115" s="5">
        <f t="shared" si="93"/>
        <v>4303.951401131224</v>
      </c>
      <c r="E115" s="15">
        <f t="shared" si="94"/>
        <v>1.992143799926587E-4</v>
      </c>
      <c r="F115" s="15">
        <f t="shared" si="95"/>
        <v>3.9246568700154164E-4</v>
      </c>
      <c r="G115" s="15">
        <f t="shared" si="96"/>
        <v>8.0120473916994424E-4</v>
      </c>
      <c r="H115" s="5">
        <f t="shared" si="97"/>
        <v>103691.64411969885</v>
      </c>
      <c r="I115" s="5">
        <f t="shared" si="98"/>
        <v>34447.968763913464</v>
      </c>
      <c r="J115" s="5">
        <f t="shared" si="99"/>
        <v>13789.180145031962</v>
      </c>
      <c r="K115" s="5">
        <f t="shared" si="100"/>
        <v>89312.10842825305</v>
      </c>
      <c r="L115" s="5">
        <f t="shared" si="101"/>
        <v>11708.428040379698</v>
      </c>
      <c r="M115" s="5">
        <f t="shared" si="102"/>
        <v>3203.8419721485934</v>
      </c>
      <c r="N115" s="15">
        <f t="shared" si="103"/>
        <v>1.2366607994814593E-2</v>
      </c>
      <c r="O115" s="15">
        <f t="shared" si="104"/>
        <v>1.6530379783125992E-2</v>
      </c>
      <c r="P115" s="15">
        <f t="shared" si="105"/>
        <v>1.5177440544398291E-2</v>
      </c>
      <c r="Q115" s="5">
        <f t="shared" si="106"/>
        <v>7716.0083063112279</v>
      </c>
      <c r="R115" s="5">
        <f t="shared" si="107"/>
        <v>10018.959149090864</v>
      </c>
      <c r="S115" s="5">
        <f t="shared" si="108"/>
        <v>5085.8252025284828</v>
      </c>
      <c r="T115" s="5">
        <f t="shared" si="109"/>
        <v>74.41301921497238</v>
      </c>
      <c r="U115" s="5">
        <f t="shared" si="110"/>
        <v>290.84324877774475</v>
      </c>
      <c r="V115" s="5">
        <f t="shared" si="111"/>
        <v>368.82723621250472</v>
      </c>
      <c r="W115" s="15">
        <f t="shared" si="112"/>
        <v>-1.0734613539272964E-2</v>
      </c>
      <c r="X115" s="15">
        <f t="shared" si="113"/>
        <v>-1.217998157191269E-2</v>
      </c>
      <c r="Y115" s="15">
        <f t="shared" si="114"/>
        <v>-9.7425357312937999E-3</v>
      </c>
      <c r="Z115" s="5">
        <f t="shared" si="135"/>
        <v>10472.47896771078</v>
      </c>
      <c r="AA115" s="5">
        <f t="shared" si="136"/>
        <v>23786.186164532268</v>
      </c>
      <c r="AB115" s="5">
        <f t="shared" si="137"/>
        <v>19299.325536912125</v>
      </c>
      <c r="AC115" s="16">
        <f t="shared" si="118"/>
        <v>1.8219122326111001</v>
      </c>
      <c r="AD115" s="16">
        <f t="shared" si="119"/>
        <v>2.9262192212106743</v>
      </c>
      <c r="AE115" s="16">
        <f t="shared" si="120"/>
        <v>4.1720709961768918</v>
      </c>
      <c r="AF115" s="15">
        <f t="shared" si="121"/>
        <v>-4.0504037456468023E-3</v>
      </c>
      <c r="AG115" s="15">
        <f t="shared" si="122"/>
        <v>2.9673830763510267E-4</v>
      </c>
      <c r="AH115" s="15">
        <f t="shared" si="123"/>
        <v>9.7937136394747881E-3</v>
      </c>
      <c r="AI115" s="1">
        <f t="shared" si="81"/>
        <v>181868.64184762735</v>
      </c>
      <c r="AJ115" s="1">
        <f t="shared" si="82"/>
        <v>58022.590539149227</v>
      </c>
      <c r="AK115" s="1">
        <f t="shared" si="83"/>
        <v>23378.93124281356</v>
      </c>
      <c r="AL115" s="14">
        <f t="shared" si="124"/>
        <v>37.753670991188933</v>
      </c>
      <c r="AM115" s="14">
        <f t="shared" si="125"/>
        <v>7.3460502659674152</v>
      </c>
      <c r="AN115" s="14">
        <f t="shared" si="126"/>
        <v>2.5515346432488428</v>
      </c>
      <c r="AO115" s="11">
        <f t="shared" si="127"/>
        <v>1.1396952831997669E-2</v>
      </c>
      <c r="AP115" s="11">
        <f t="shared" si="128"/>
        <v>1.4357154661518826E-2</v>
      </c>
      <c r="AQ115" s="11">
        <f t="shared" si="129"/>
        <v>1.302375078173547E-2</v>
      </c>
      <c r="AR115" s="1">
        <f t="shared" si="138"/>
        <v>103691.64411969885</v>
      </c>
      <c r="AS115" s="1">
        <f t="shared" si="133"/>
        <v>34447.968763913464</v>
      </c>
      <c r="AT115" s="1">
        <f t="shared" si="134"/>
        <v>13789.180145031962</v>
      </c>
      <c r="AU115" s="1">
        <f t="shared" si="87"/>
        <v>20738.32882393977</v>
      </c>
      <c r="AV115" s="1">
        <f t="shared" si="88"/>
        <v>6889.5937527826936</v>
      </c>
      <c r="AW115" s="1">
        <f t="shared" si="89"/>
        <v>2757.8360290063924</v>
      </c>
      <c r="AX115" s="1">
        <f t="shared" si="161"/>
        <v>71449.686742602455</v>
      </c>
      <c r="AY115" s="1">
        <f t="shared" si="144"/>
        <v>9366.7424323037594</v>
      </c>
      <c r="AZ115" s="1">
        <f t="shared" si="145"/>
        <v>2563.0735777188747</v>
      </c>
      <c r="BA115" s="1">
        <f t="shared" si="162"/>
        <v>12976.241175835854</v>
      </c>
      <c r="BB115" s="1">
        <f t="shared" si="163"/>
        <v>26905.741744490733</v>
      </c>
      <c r="BC115" s="1">
        <f t="shared" si="164"/>
        <v>33781.55286354776</v>
      </c>
      <c r="BD115" s="1">
        <f t="shared" si="146"/>
        <v>14929.402493657584</v>
      </c>
      <c r="BE115" s="2">
        <f t="shared" si="174"/>
        <v>0.25378067252024261</v>
      </c>
      <c r="BF115" s="2">
        <f t="shared" si="175"/>
        <v>0.18498810604108842</v>
      </c>
      <c r="BG115" s="2">
        <f t="shared" si="176"/>
        <v>8.4903457765883886E-2</v>
      </c>
      <c r="BH115" s="2">
        <f t="shared" si="147"/>
        <v>0.16237453358269807</v>
      </c>
      <c r="BI115" s="2">
        <f t="shared" si="165"/>
        <v>6.4404629744826622E-3</v>
      </c>
      <c r="BJ115" s="2">
        <f t="shared" si="148"/>
        <v>3.422059937666898E-3</v>
      </c>
      <c r="BK115" s="2">
        <f t="shared" si="149"/>
        <v>7.2085971406032293E-4</v>
      </c>
      <c r="BL115" s="2">
        <f t="shared" si="150"/>
        <v>667.82219471615326</v>
      </c>
      <c r="BM115" s="2">
        <f t="shared" si="151"/>
        <v>117.88301384098897</v>
      </c>
      <c r="BN115" s="2">
        <f t="shared" si="152"/>
        <v>9.9400644564740226</v>
      </c>
      <c r="BO115" s="2">
        <f t="shared" si="166"/>
        <v>502.55408028151174</v>
      </c>
      <c r="BP115" s="2">
        <f t="shared" si="167"/>
        <v>53.581221087901419</v>
      </c>
      <c r="BQ115" s="2">
        <f t="shared" si="168"/>
        <v>12.132538744223957</v>
      </c>
      <c r="BR115" s="17">
        <f t="shared" si="140"/>
        <v>0.20267018593106653</v>
      </c>
      <c r="BS115" s="12">
        <f>BS$3*temperature!$I225</f>
        <v>-14.276702074712745</v>
      </c>
      <c r="BT115" s="12">
        <f>BT$3*temperature!$I225</f>
        <v>-13.195365334312822</v>
      </c>
      <c r="BU115" s="12">
        <f>BU$3*temperature!$I225</f>
        <v>-11.584394502118505</v>
      </c>
      <c r="BV115" s="12">
        <f t="shared" si="169"/>
        <v>-12.564871122640524</v>
      </c>
      <c r="BW115" s="12">
        <f t="shared" si="153"/>
        <v>-10.805960715800277</v>
      </c>
      <c r="BX115" s="12">
        <f t="shared" si="154"/>
        <v>-9.4867030002352202</v>
      </c>
      <c r="BY115" s="19">
        <f t="shared" si="170"/>
        <v>0.11990380853462371</v>
      </c>
      <c r="BZ115" s="19">
        <f t="shared" si="155"/>
        <v>0.18107908026610001</v>
      </c>
      <c r="CA115" s="19">
        <f t="shared" si="156"/>
        <v>0.18107908026610003</v>
      </c>
      <c r="CB115" s="12">
        <f t="shared" si="171"/>
        <v>0.85591547603611096</v>
      </c>
      <c r="CC115" s="12">
        <f t="shared" si="157"/>
        <v>1.1947023092562725</v>
      </c>
      <c r="CD115" s="12">
        <f t="shared" si="158"/>
        <v>1.0488457509416422</v>
      </c>
      <c r="CE115" s="12">
        <f t="shared" si="172"/>
        <v>-13.420786598676635</v>
      </c>
      <c r="CF115" s="12">
        <f t="shared" si="159"/>
        <v>-12.00066302505655</v>
      </c>
      <c r="CG115" s="12">
        <f t="shared" si="160"/>
        <v>-10.535548751176862</v>
      </c>
      <c r="CH115" s="12">
        <f>CH$3*temperature!$I225+CH$4*temperature!$I225^2</f>
        <v>-13.420786598676633</v>
      </c>
      <c r="CI115" s="12">
        <f>CI$3*temperature!$I225+CI$4*temperature!$I225^2</f>
        <v>-12.000684974482009</v>
      </c>
      <c r="CJ115" s="12">
        <f>CJ$3*temperature!$I225+CJ$4*temperature!$I225^2</f>
        <v>-10.535559954825979</v>
      </c>
      <c r="CK115" s="17"/>
      <c r="CL115" s="17"/>
      <c r="CM115" s="17"/>
    </row>
    <row r="116" spans="1:91">
      <c r="A116" s="2">
        <f t="shared" si="90"/>
        <v>2070</v>
      </c>
      <c r="B116" s="5">
        <f t="shared" si="91"/>
        <v>1161.2229289859065</v>
      </c>
      <c r="C116" s="5">
        <f t="shared" si="92"/>
        <v>2943.2484282694809</v>
      </c>
      <c r="D116" s="5">
        <f t="shared" si="93"/>
        <v>4307.2273300779807</v>
      </c>
      <c r="E116" s="15">
        <f t="shared" si="94"/>
        <v>1.8925366099302576E-4</v>
      </c>
      <c r="F116" s="15">
        <f t="shared" si="95"/>
        <v>3.7284240265146454E-4</v>
      </c>
      <c r="G116" s="15">
        <f t="shared" si="96"/>
        <v>7.6114450221144696E-4</v>
      </c>
      <c r="H116" s="5">
        <f t="shared" si="97"/>
        <v>104977.67449657324</v>
      </c>
      <c r="I116" s="5">
        <f t="shared" si="98"/>
        <v>35023.874584747013</v>
      </c>
      <c r="J116" s="5">
        <f t="shared" si="99"/>
        <v>14006.67995565676</v>
      </c>
      <c r="K116" s="5">
        <f t="shared" si="100"/>
        <v>90402.688300557435</v>
      </c>
      <c r="L116" s="5">
        <f t="shared" si="101"/>
        <v>11899.734405138111</v>
      </c>
      <c r="M116" s="5">
        <f t="shared" si="102"/>
        <v>3251.9017182692269</v>
      </c>
      <c r="N116" s="15">
        <f t="shared" si="103"/>
        <v>1.2210884856452386E-2</v>
      </c>
      <c r="O116" s="15">
        <f t="shared" si="104"/>
        <v>1.6339201479365295E-2</v>
      </c>
      <c r="P116" s="15">
        <f t="shared" si="105"/>
        <v>1.5000660625094087E-2</v>
      </c>
      <c r="Q116" s="5">
        <f t="shared" si="106"/>
        <v>7727.8500675830701</v>
      </c>
      <c r="R116" s="5">
        <f t="shared" si="107"/>
        <v>10062.38660475647</v>
      </c>
      <c r="S116" s="5">
        <f t="shared" si="108"/>
        <v>5115.7146780049807</v>
      </c>
      <c r="T116" s="5">
        <f t="shared" si="109"/>
        <v>73.614224211409152</v>
      </c>
      <c r="U116" s="5">
        <f t="shared" si="110"/>
        <v>287.30078336731663</v>
      </c>
      <c r="V116" s="5">
        <f t="shared" si="111"/>
        <v>365.23392368503005</v>
      </c>
      <c r="W116" s="15">
        <f t="shared" si="112"/>
        <v>-1.0734613539272964E-2</v>
      </c>
      <c r="X116" s="15">
        <f t="shared" si="113"/>
        <v>-1.217998157191269E-2</v>
      </c>
      <c r="Y116" s="15">
        <f t="shared" si="114"/>
        <v>-9.7425357312937999E-3</v>
      </c>
      <c r="Z116" s="5">
        <f t="shared" si="135"/>
        <v>10447.779336527332</v>
      </c>
      <c r="AA116" s="5">
        <f t="shared" si="136"/>
        <v>23901.340776063411</v>
      </c>
      <c r="AB116" s="5">
        <f t="shared" si="137"/>
        <v>19607.069888269751</v>
      </c>
      <c r="AC116" s="16">
        <f t="shared" si="118"/>
        <v>1.8145327524798924</v>
      </c>
      <c r="AD116" s="16">
        <f t="shared" si="119"/>
        <v>2.9270875425501459</v>
      </c>
      <c r="AE116" s="16">
        <f t="shared" si="120"/>
        <v>4.2129310647970062</v>
      </c>
      <c r="AF116" s="15">
        <f t="shared" si="121"/>
        <v>-4.0504037456468023E-3</v>
      </c>
      <c r="AG116" s="15">
        <f t="shared" si="122"/>
        <v>2.9673830763510267E-4</v>
      </c>
      <c r="AH116" s="15">
        <f t="shared" si="123"/>
        <v>9.7937136394747881E-3</v>
      </c>
      <c r="AI116" s="1">
        <f t="shared" si="81"/>
        <v>184420.1064868044</v>
      </c>
      <c r="AJ116" s="1">
        <f t="shared" si="82"/>
        <v>59109.925238016993</v>
      </c>
      <c r="AK116" s="1">
        <f t="shared" si="83"/>
        <v>23798.874147538598</v>
      </c>
      <c r="AL116" s="14">
        <f t="shared" si="124"/>
        <v>38.179645030635058</v>
      </c>
      <c r="AM116" s="14">
        <f t="shared" si="125"/>
        <v>7.4504639619890041</v>
      </c>
      <c r="AN116" s="14">
        <f t="shared" si="126"/>
        <v>2.5844328890404338</v>
      </c>
      <c r="AO116" s="11">
        <f t="shared" si="127"/>
        <v>1.1282983303677692E-2</v>
      </c>
      <c r="AP116" s="11">
        <f t="shared" si="128"/>
        <v>1.4213583114903637E-2</v>
      </c>
      <c r="AQ116" s="11">
        <f t="shared" si="129"/>
        <v>1.2893513273918116E-2</v>
      </c>
      <c r="AR116" s="1">
        <f t="shared" si="138"/>
        <v>104977.67449657324</v>
      </c>
      <c r="AS116" s="1">
        <f t="shared" si="133"/>
        <v>35023.874584747013</v>
      </c>
      <c r="AT116" s="1">
        <f t="shared" si="134"/>
        <v>14006.67995565676</v>
      </c>
      <c r="AU116" s="1">
        <f t="shared" si="87"/>
        <v>20995.534899314647</v>
      </c>
      <c r="AV116" s="1">
        <f t="shared" si="88"/>
        <v>7004.7749169494027</v>
      </c>
      <c r="AW116" s="1">
        <f t="shared" si="89"/>
        <v>2801.3359911313523</v>
      </c>
      <c r="AX116" s="1">
        <f t="shared" si="161"/>
        <v>72322.150640445936</v>
      </c>
      <c r="AY116" s="1">
        <f t="shared" si="144"/>
        <v>9519.7875241104884</v>
      </c>
      <c r="AZ116" s="1">
        <f t="shared" si="145"/>
        <v>2601.5213746153813</v>
      </c>
      <c r="BA116" s="1">
        <f t="shared" si="162"/>
        <v>12992.790662338051</v>
      </c>
      <c r="BB116" s="1">
        <f t="shared" si="163"/>
        <v>26963.475023956642</v>
      </c>
      <c r="BC116" s="1">
        <f t="shared" si="164"/>
        <v>33871.396948836416</v>
      </c>
      <c r="BD116" s="1">
        <f t="shared" si="146"/>
        <v>14526.86030399813</v>
      </c>
      <c r="BE116" s="2">
        <f t="shared" si="174"/>
        <v>0.25378067252024261</v>
      </c>
      <c r="BF116" s="2">
        <f t="shared" si="175"/>
        <v>0.18498810604108842</v>
      </c>
      <c r="BG116" s="2">
        <f t="shared" si="176"/>
        <v>8.4903457765883886E-2</v>
      </c>
      <c r="BH116" s="2">
        <f t="shared" si="147"/>
        <v>0.16193908907218446</v>
      </c>
      <c r="BI116" s="2">
        <f t="shared" si="165"/>
        <v>6.4404629744826622E-3</v>
      </c>
      <c r="BJ116" s="2">
        <f t="shared" si="148"/>
        <v>3.422059937666898E-3</v>
      </c>
      <c r="BK116" s="2">
        <f t="shared" si="149"/>
        <v>7.2085971406032293E-4</v>
      </c>
      <c r="BL116" s="2">
        <f t="shared" si="150"/>
        <v>676.10482574247283</v>
      </c>
      <c r="BM116" s="2">
        <f t="shared" si="151"/>
        <v>119.85379807833262</v>
      </c>
      <c r="BN116" s="2">
        <f t="shared" si="152"/>
        <v>10.096851307769189</v>
      </c>
      <c r="BO116" s="2">
        <f t="shared" si="166"/>
        <v>509.98980692880144</v>
      </c>
      <c r="BP116" s="2">
        <f t="shared" si="167"/>
        <v>54.214533706339331</v>
      </c>
      <c r="BQ116" s="2">
        <f t="shared" si="168"/>
        <v>12.130477086398551</v>
      </c>
      <c r="BR116" s="17">
        <f t="shared" si="140"/>
        <v>0.19676717080686071</v>
      </c>
      <c r="BS116" s="12">
        <f>BS$3*temperature!$I226</f>
        <v>-14.456121280468246</v>
      </c>
      <c r="BT116" s="12">
        <f>BT$3*temperature!$I226</f>
        <v>-13.361195086558578</v>
      </c>
      <c r="BU116" s="12">
        <f>BU$3*temperature!$I226</f>
        <v>-11.7299787448835</v>
      </c>
      <c r="BV116" s="12">
        <f t="shared" si="169"/>
        <v>-12.700993875894193</v>
      </c>
      <c r="BW116" s="12">
        <f t="shared" si="153"/>
        <v>-10.911356496193934</v>
      </c>
      <c r="BX116" s="12">
        <f t="shared" si="154"/>
        <v>-9.5792314197223138</v>
      </c>
      <c r="BY116" s="19">
        <f t="shared" si="170"/>
        <v>0.12141067237346828</v>
      </c>
      <c r="BZ116" s="19">
        <f t="shared" si="155"/>
        <v>0.18335475041668933</v>
      </c>
      <c r="CA116" s="19">
        <f t="shared" si="156"/>
        <v>0.18335475041668933</v>
      </c>
      <c r="CB116" s="12">
        <f t="shared" si="171"/>
        <v>0.8775637022870264</v>
      </c>
      <c r="CC116" s="12">
        <f t="shared" si="157"/>
        <v>1.224919295182322</v>
      </c>
      <c r="CD116" s="12">
        <f t="shared" si="158"/>
        <v>1.0753736625805923</v>
      </c>
      <c r="CE116" s="12">
        <f t="shared" si="172"/>
        <v>-13.57855757818122</v>
      </c>
      <c r="CF116" s="12">
        <f t="shared" si="159"/>
        <v>-12.136275791376256</v>
      </c>
      <c r="CG116" s="12">
        <f t="shared" si="160"/>
        <v>-10.654605082302906</v>
      </c>
      <c r="CH116" s="12">
        <f>CH$3*temperature!$I226+CH$4*temperature!$I226^2</f>
        <v>-13.578557578181218</v>
      </c>
      <c r="CI116" s="12">
        <f>CI$3*temperature!$I226+CI$4*temperature!$I226^2</f>
        <v>-12.136297954885039</v>
      </c>
      <c r="CJ116" s="12">
        <f>CJ$3*temperature!$I226+CJ$4*temperature!$I226^2</f>
        <v>-10.654616395226631</v>
      </c>
      <c r="CK116" s="17"/>
      <c r="CL116" s="17"/>
      <c r="CM116" s="17"/>
    </row>
    <row r="117" spans="1:91">
      <c r="A117" s="2">
        <f t="shared" si="90"/>
        <v>2071</v>
      </c>
      <c r="B117" s="5">
        <f t="shared" si="91"/>
        <v>1161.4317063919191</v>
      </c>
      <c r="C117" s="5">
        <f t="shared" si="92"/>
        <v>2944.2909276942974</v>
      </c>
      <c r="D117" s="5">
        <f t="shared" si="93"/>
        <v>4310.3418313599414</v>
      </c>
      <c r="E117" s="15">
        <f t="shared" si="94"/>
        <v>1.7979097794337446E-4</v>
      </c>
      <c r="F117" s="15">
        <f t="shared" si="95"/>
        <v>3.542002825188913E-4</v>
      </c>
      <c r="G117" s="15">
        <f t="shared" si="96"/>
        <v>7.2308727710087455E-4</v>
      </c>
      <c r="H117" s="5">
        <f t="shared" si="97"/>
        <v>106262.49324024883</v>
      </c>
      <c r="I117" s="5">
        <f t="shared" si="98"/>
        <v>35602.126576414943</v>
      </c>
      <c r="J117" s="5">
        <f t="shared" si="99"/>
        <v>14224.622526684803</v>
      </c>
      <c r="K117" s="5">
        <f t="shared" si="100"/>
        <v>91492.674649258377</v>
      </c>
      <c r="L117" s="5">
        <f t="shared" si="101"/>
        <v>12091.918716842059</v>
      </c>
      <c r="M117" s="5">
        <f t="shared" si="102"/>
        <v>3300.1147201814479</v>
      </c>
      <c r="N117" s="15">
        <f t="shared" si="103"/>
        <v>1.2057012564461678E-2</v>
      </c>
      <c r="O117" s="15">
        <f t="shared" si="104"/>
        <v>1.615030261691941E-2</v>
      </c>
      <c r="P117" s="15">
        <f t="shared" si="105"/>
        <v>1.4826094417724756E-2</v>
      </c>
      <c r="Q117" s="5">
        <f t="shared" si="106"/>
        <v>7738.4602288999413</v>
      </c>
      <c r="R117" s="5">
        <f t="shared" si="107"/>
        <v>10103.935683785166</v>
      </c>
      <c r="S117" s="5">
        <f t="shared" si="108"/>
        <v>5144.699159275473</v>
      </c>
      <c r="T117" s="5">
        <f t="shared" si="109"/>
        <v>72.824003963506286</v>
      </c>
      <c r="U117" s="5">
        <f t="shared" si="110"/>
        <v>283.8014651203066</v>
      </c>
      <c r="V117" s="5">
        <f t="shared" si="111"/>
        <v>361.67561913324801</v>
      </c>
      <c r="W117" s="15">
        <f t="shared" si="112"/>
        <v>-1.0734613539272964E-2</v>
      </c>
      <c r="X117" s="15">
        <f t="shared" si="113"/>
        <v>-1.217998157191269E-2</v>
      </c>
      <c r="Y117" s="15">
        <f t="shared" si="114"/>
        <v>-9.7425357312937999E-3</v>
      </c>
      <c r="Z117" s="5">
        <f t="shared" si="135"/>
        <v>10421.430878387651</v>
      </c>
      <c r="AA117" s="5">
        <f t="shared" si="136"/>
        <v>24012.0649848338</v>
      </c>
      <c r="AB117" s="5">
        <f t="shared" si="137"/>
        <v>19915.455517166505</v>
      </c>
      <c r="AC117" s="16">
        <f t="shared" si="118"/>
        <v>1.8071831622226491</v>
      </c>
      <c r="AD117" s="16">
        <f t="shared" si="119"/>
        <v>2.9279561215538221</v>
      </c>
      <c r="AE117" s="16">
        <f t="shared" si="120"/>
        <v>4.2541913052284759</v>
      </c>
      <c r="AF117" s="15">
        <f t="shared" si="121"/>
        <v>-4.0504037456468023E-3</v>
      </c>
      <c r="AG117" s="15">
        <f t="shared" si="122"/>
        <v>2.9673830763510267E-4</v>
      </c>
      <c r="AH117" s="15">
        <f t="shared" si="123"/>
        <v>9.7937136394747881E-3</v>
      </c>
      <c r="AI117" s="1">
        <f t="shared" si="81"/>
        <v>186973.63073743862</v>
      </c>
      <c r="AJ117" s="1">
        <f t="shared" si="82"/>
        <v>60203.707631164703</v>
      </c>
      <c r="AK117" s="1">
        <f t="shared" si="83"/>
        <v>24220.322723916091</v>
      </c>
      <c r="AL117" s="14">
        <f t="shared" si="124"/>
        <v>38.606117525081849</v>
      </c>
      <c r="AM117" s="14">
        <f t="shared" si="125"/>
        <v>7.5553027728696458</v>
      </c>
      <c r="AN117" s="14">
        <f t="shared" si="126"/>
        <v>2.617422084603223</v>
      </c>
      <c r="AO117" s="11">
        <f t="shared" si="127"/>
        <v>1.1170153470640916E-2</v>
      </c>
      <c r="AP117" s="11">
        <f t="shared" si="128"/>
        <v>1.40714472837546E-2</v>
      </c>
      <c r="AQ117" s="11">
        <f t="shared" si="129"/>
        <v>1.2764578141178935E-2</v>
      </c>
      <c r="AR117" s="1">
        <f t="shared" si="138"/>
        <v>106262.49324024883</v>
      </c>
      <c r="AS117" s="1">
        <f t="shared" si="133"/>
        <v>35602.126576414943</v>
      </c>
      <c r="AT117" s="1">
        <f t="shared" si="134"/>
        <v>14224.622526684803</v>
      </c>
      <c r="AU117" s="1">
        <f t="shared" si="87"/>
        <v>21252.498648049768</v>
      </c>
      <c r="AV117" s="1">
        <f t="shared" si="88"/>
        <v>7120.4253152829888</v>
      </c>
      <c r="AW117" s="1">
        <f t="shared" si="89"/>
        <v>2844.9245053369609</v>
      </c>
      <c r="AX117" s="1">
        <f t="shared" si="161"/>
        <v>73194.13971940671</v>
      </c>
      <c r="AY117" s="1">
        <f t="shared" si="144"/>
        <v>9673.5349734736465</v>
      </c>
      <c r="AZ117" s="1">
        <f t="shared" si="145"/>
        <v>2640.0917761451583</v>
      </c>
      <c r="BA117" s="1">
        <f t="shared" si="162"/>
        <v>13009.046298477006</v>
      </c>
      <c r="BB117" s="1">
        <f t="shared" si="163"/>
        <v>27020.196785708238</v>
      </c>
      <c r="BC117" s="1">
        <f t="shared" si="164"/>
        <v>33959.32535621211</v>
      </c>
      <c r="BD117" s="1">
        <f t="shared" si="146"/>
        <v>14134.486683559971</v>
      </c>
      <c r="BE117" s="2">
        <f t="shared" si="174"/>
        <v>0.25378067252024261</v>
      </c>
      <c r="BF117" s="2">
        <f t="shared" si="175"/>
        <v>0.18498810604108842</v>
      </c>
      <c r="BG117" s="2">
        <f t="shared" si="176"/>
        <v>8.4903457765883886E-2</v>
      </c>
      <c r="BH117" s="2">
        <f t="shared" si="147"/>
        <v>0.16150440761177037</v>
      </c>
      <c r="BI117" s="2">
        <f t="shared" si="165"/>
        <v>6.4404629744826622E-3</v>
      </c>
      <c r="BJ117" s="2">
        <f t="shared" si="148"/>
        <v>3.422059937666898E-3</v>
      </c>
      <c r="BK117" s="2">
        <f t="shared" si="149"/>
        <v>7.2085971406032293E-4</v>
      </c>
      <c r="BL117" s="2">
        <f t="shared" si="150"/>
        <v>684.3796532900368</v>
      </c>
      <c r="BM117" s="2">
        <f t="shared" si="151"/>
        <v>121.83261105289553</v>
      </c>
      <c r="BN117" s="2">
        <f t="shared" si="152"/>
        <v>10.253957327202036</v>
      </c>
      <c r="BO117" s="2">
        <f t="shared" si="166"/>
        <v>517.53674352173675</v>
      </c>
      <c r="BP117" s="2">
        <f t="shared" si="167"/>
        <v>54.855506767667414</v>
      </c>
      <c r="BQ117" s="2">
        <f t="shared" si="168"/>
        <v>12.128466124101523</v>
      </c>
      <c r="BR117" s="17">
        <f t="shared" si="140"/>
        <v>0.19103608816200068</v>
      </c>
      <c r="BS117" s="12">
        <f>BS$3*temperature!$I227</f>
        <v>-14.636099257220542</v>
      </c>
      <c r="BT117" s="12">
        <f>BT$3*temperature!$I227</f>
        <v>-13.527541287729466</v>
      </c>
      <c r="BU117" s="12">
        <f>BU$3*temperature!$I227</f>
        <v>-11.876016385333013</v>
      </c>
      <c r="BV117" s="12">
        <f t="shared" si="169"/>
        <v>-12.836997311387655</v>
      </c>
      <c r="BW117" s="12">
        <f t="shared" si="153"/>
        <v>-11.016322236955672</v>
      </c>
      <c r="BX117" s="12">
        <f t="shared" si="154"/>
        <v>-9.6713823014435754</v>
      </c>
      <c r="BY117" s="19">
        <f t="shared" si="170"/>
        <v>0.12292222908677809</v>
      </c>
      <c r="BZ117" s="19">
        <f t="shared" si="155"/>
        <v>0.18563750775994048</v>
      </c>
      <c r="CA117" s="19">
        <f t="shared" si="156"/>
        <v>0.18563750775994051</v>
      </c>
      <c r="CB117" s="12">
        <f t="shared" si="171"/>
        <v>0.89955097291644304</v>
      </c>
      <c r="CC117" s="12">
        <f t="shared" si="157"/>
        <v>1.2556095253868971</v>
      </c>
      <c r="CD117" s="12">
        <f t="shared" si="158"/>
        <v>1.102317041944719</v>
      </c>
      <c r="CE117" s="12">
        <f t="shared" si="172"/>
        <v>-13.736548284304099</v>
      </c>
      <c r="CF117" s="12">
        <f t="shared" si="159"/>
        <v>-12.271931762342568</v>
      </c>
      <c r="CG117" s="12">
        <f t="shared" si="160"/>
        <v>-10.773699343388294</v>
      </c>
      <c r="CH117" s="12">
        <f>CH$3*temperature!$I227+CH$4*temperature!$I227^2</f>
        <v>-13.736548284304099</v>
      </c>
      <c r="CI117" s="12">
        <f>CI$3*temperature!$I227+CI$4*temperature!$I227^2</f>
        <v>-12.271954139061165</v>
      </c>
      <c r="CJ117" s="12">
        <f>CJ$3*temperature!$I227+CJ$4*temperature!$I227^2</f>
        <v>-10.773710765140756</v>
      </c>
      <c r="CK117" s="17"/>
      <c r="CL117" s="17"/>
      <c r="CM117" s="17"/>
    </row>
    <row r="118" spans="1:91">
      <c r="A118" s="2">
        <f t="shared" si="90"/>
        <v>2072</v>
      </c>
      <c r="B118" s="5">
        <f t="shared" si="91"/>
        <v>1161.6300805871103</v>
      </c>
      <c r="C118" s="5">
        <f t="shared" si="92"/>
        <v>2945.2816529387837</v>
      </c>
      <c r="D118" s="5">
        <f t="shared" si="93"/>
        <v>4313.3027470312427</v>
      </c>
      <c r="E118" s="15">
        <f t="shared" si="94"/>
        <v>1.7080142904620573E-4</v>
      </c>
      <c r="F118" s="15">
        <f t="shared" si="95"/>
        <v>3.364902683929467E-4</v>
      </c>
      <c r="G118" s="15">
        <f t="shared" si="96"/>
        <v>6.8693291324583075E-4</v>
      </c>
      <c r="H118" s="5">
        <f t="shared" si="97"/>
        <v>107545.91201567255</v>
      </c>
      <c r="I118" s="5">
        <f t="shared" si="98"/>
        <v>36182.637986396709</v>
      </c>
      <c r="J118" s="5">
        <f t="shared" si="99"/>
        <v>14442.980692662341</v>
      </c>
      <c r="K118" s="5">
        <f t="shared" si="100"/>
        <v>92581.893162853332</v>
      </c>
      <c r="L118" s="5">
        <f t="shared" si="101"/>
        <v>12284.950048934674</v>
      </c>
      <c r="M118" s="5">
        <f t="shared" si="102"/>
        <v>3348.4736731274306</v>
      </c>
      <c r="N118" s="15">
        <f t="shared" si="103"/>
        <v>1.1904980565608403E-2</v>
      </c>
      <c r="O118" s="15">
        <f t="shared" si="104"/>
        <v>1.5963664378900733E-2</v>
      </c>
      <c r="P118" s="15">
        <f t="shared" si="105"/>
        <v>1.4653718748093736E-2</v>
      </c>
      <c r="Q118" s="5">
        <f t="shared" si="106"/>
        <v>7747.8512463070447</v>
      </c>
      <c r="R118" s="5">
        <f t="shared" si="107"/>
        <v>10143.613270198755</v>
      </c>
      <c r="S118" s="5">
        <f t="shared" si="108"/>
        <v>5172.7821537090058</v>
      </c>
      <c r="T118" s="5">
        <f t="shared" si="109"/>
        <v>72.042266424575558</v>
      </c>
      <c r="U118" s="5">
        <f t="shared" si="110"/>
        <v>280.34476850505945</v>
      </c>
      <c r="V118" s="5">
        <f t="shared" si="111"/>
        <v>358.15198149070454</v>
      </c>
      <c r="W118" s="15">
        <f t="shared" si="112"/>
        <v>-1.0734613539272964E-2</v>
      </c>
      <c r="X118" s="15">
        <f t="shared" si="113"/>
        <v>-1.217998157191269E-2</v>
      </c>
      <c r="Y118" s="15">
        <f t="shared" si="114"/>
        <v>-9.7425357312937999E-3</v>
      </c>
      <c r="Z118" s="5">
        <f t="shared" si="135"/>
        <v>10393.470307118576</v>
      </c>
      <c r="AA118" s="5">
        <f t="shared" si="136"/>
        <v>24118.369065153485</v>
      </c>
      <c r="AB118" s="5">
        <f t="shared" si="137"/>
        <v>20224.443336004177</v>
      </c>
      <c r="AC118" s="16">
        <f t="shared" si="118"/>
        <v>1.7998633407733127</v>
      </c>
      <c r="AD118" s="16">
        <f t="shared" si="119"/>
        <v>2.9288249582981618</v>
      </c>
      <c r="AE118" s="16">
        <f t="shared" si="120"/>
        <v>4.2958556366394269</v>
      </c>
      <c r="AF118" s="15">
        <f t="shared" si="121"/>
        <v>-4.0504037456468023E-3</v>
      </c>
      <c r="AG118" s="15">
        <f t="shared" si="122"/>
        <v>2.9673830763510267E-4</v>
      </c>
      <c r="AH118" s="15">
        <f t="shared" si="123"/>
        <v>9.7937136394747881E-3</v>
      </c>
      <c r="AI118" s="1">
        <f t="shared" si="81"/>
        <v>189528.76631174455</v>
      </c>
      <c r="AJ118" s="1">
        <f t="shared" si="82"/>
        <v>61303.762183331222</v>
      </c>
      <c r="AK118" s="1">
        <f t="shared" si="83"/>
        <v>24643.214956861444</v>
      </c>
      <c r="AL118" s="14">
        <f t="shared" si="124"/>
        <v>39.033041420166008</v>
      </c>
      <c r="AM118" s="14">
        <f t="shared" si="125"/>
        <v>7.6605536771040734</v>
      </c>
      <c r="AN118" s="14">
        <f t="shared" si="126"/>
        <v>2.6504982704433142</v>
      </c>
      <c r="AO118" s="11">
        <f t="shared" si="127"/>
        <v>1.1058451935934506E-2</v>
      </c>
      <c r="AP118" s="11">
        <f t="shared" si="128"/>
        <v>1.3930732810917055E-2</v>
      </c>
      <c r="AQ118" s="11">
        <f t="shared" si="129"/>
        <v>1.2636932359767145E-2</v>
      </c>
      <c r="AR118" s="1">
        <f t="shared" si="138"/>
        <v>107545.91201567255</v>
      </c>
      <c r="AS118" s="1">
        <f t="shared" si="133"/>
        <v>36182.637986396709</v>
      </c>
      <c r="AT118" s="1">
        <f t="shared" si="134"/>
        <v>14442.980692662341</v>
      </c>
      <c r="AU118" s="1">
        <f t="shared" si="87"/>
        <v>21509.182403134513</v>
      </c>
      <c r="AV118" s="1">
        <f t="shared" si="88"/>
        <v>7236.5275972793424</v>
      </c>
      <c r="AW118" s="1">
        <f t="shared" si="89"/>
        <v>2888.5961385324681</v>
      </c>
      <c r="AX118" s="1">
        <f t="shared" si="161"/>
        <v>74065.514530282657</v>
      </c>
      <c r="AY118" s="1">
        <f t="shared" si="144"/>
        <v>9827.9600391477379</v>
      </c>
      <c r="AZ118" s="1">
        <f t="shared" si="145"/>
        <v>2678.7789385019441</v>
      </c>
      <c r="BA118" s="1">
        <f t="shared" si="162"/>
        <v>13025.015775180225</v>
      </c>
      <c r="BB118" s="1">
        <f t="shared" si="163"/>
        <v>27075.934967828533</v>
      </c>
      <c r="BC118" s="1">
        <f t="shared" si="164"/>
        <v>34045.400433869945</v>
      </c>
      <c r="BD118" s="1">
        <f t="shared" si="146"/>
        <v>13752.06687409404</v>
      </c>
      <c r="BE118" s="2">
        <f t="shared" si="174"/>
        <v>0.25378067252024261</v>
      </c>
      <c r="BF118" s="2">
        <f t="shared" si="175"/>
        <v>0.18498810604108842</v>
      </c>
      <c r="BG118" s="2">
        <f t="shared" si="176"/>
        <v>8.4903457765883886E-2</v>
      </c>
      <c r="BH118" s="2">
        <f t="shared" si="147"/>
        <v>0.16107046428650387</v>
      </c>
      <c r="BI118" s="2">
        <f t="shared" si="165"/>
        <v>6.4404629744826622E-3</v>
      </c>
      <c r="BJ118" s="2">
        <f t="shared" si="148"/>
        <v>3.422059937666898E-3</v>
      </c>
      <c r="BK118" s="2">
        <f t="shared" si="149"/>
        <v>7.2085971406032293E-4</v>
      </c>
      <c r="BL118" s="2">
        <f t="shared" si="150"/>
        <v>692.64546439390915</v>
      </c>
      <c r="BM118" s="2">
        <f t="shared" si="151"/>
        <v>123.81915589235265</v>
      </c>
      <c r="BN118" s="2">
        <f t="shared" si="152"/>
        <v>10.41136293229134</v>
      </c>
      <c r="BO118" s="2">
        <f t="shared" si="166"/>
        <v>525.19655267494181</v>
      </c>
      <c r="BP118" s="2">
        <f t="shared" si="167"/>
        <v>55.504231273618863</v>
      </c>
      <c r="BQ118" s="2">
        <f t="shared" si="168"/>
        <v>12.126504357921283</v>
      </c>
      <c r="BR118" s="17">
        <f t="shared" si="140"/>
        <v>0.18547193025436959</v>
      </c>
      <c r="BS118" s="12">
        <f>BS$3*temperature!$I228</f>
        <v>-14.816605958106004</v>
      </c>
      <c r="BT118" s="12">
        <f>BT$3*temperature!$I228</f>
        <v>-13.694376166751983</v>
      </c>
      <c r="BU118" s="12">
        <f>BU$3*temperature!$I228</f>
        <v>-12.022483042855891</v>
      </c>
      <c r="BV118" s="12">
        <f t="shared" si="169"/>
        <v>-12.972853792537389</v>
      </c>
      <c r="BW118" s="12">
        <f t="shared" si="153"/>
        <v>-11.120833531324575</v>
      </c>
      <c r="BX118" s="12">
        <f t="shared" si="154"/>
        <v>-9.7631342183645984</v>
      </c>
      <c r="BY118" s="19">
        <f t="shared" si="170"/>
        <v>0.12443822632401978</v>
      </c>
      <c r="BZ118" s="19">
        <f t="shared" si="155"/>
        <v>0.18792697119534421</v>
      </c>
      <c r="CA118" s="19">
        <f t="shared" si="156"/>
        <v>0.18792697119534424</v>
      </c>
      <c r="CB118" s="12">
        <f t="shared" si="171"/>
        <v>0.92187608278430744</v>
      </c>
      <c r="CC118" s="12">
        <f t="shared" si="157"/>
        <v>1.2867713177137041</v>
      </c>
      <c r="CD118" s="12">
        <f t="shared" si="158"/>
        <v>1.1296744122456466</v>
      </c>
      <c r="CE118" s="12">
        <f t="shared" si="172"/>
        <v>-13.894729875321696</v>
      </c>
      <c r="CF118" s="12">
        <f t="shared" si="159"/>
        <v>-12.407604849038279</v>
      </c>
      <c r="CG118" s="12">
        <f t="shared" si="160"/>
        <v>-10.892808630610245</v>
      </c>
      <c r="CH118" s="12">
        <f>CH$3*temperature!$I228+CH$4*temperature!$I228^2</f>
        <v>-13.894729875321698</v>
      </c>
      <c r="CI118" s="12">
        <f>CI$3*temperature!$I228+CI$4*temperature!$I228^2</f>
        <v>-12.407627438043598</v>
      </c>
      <c r="CJ118" s="12">
        <f>CJ$3*temperature!$I228+CJ$4*temperature!$I228^2</f>
        <v>-10.892820160720273</v>
      </c>
      <c r="CK118" s="17"/>
      <c r="CL118" s="17"/>
      <c r="CM118" s="17"/>
    </row>
    <row r="119" spans="1:91">
      <c r="A119" s="2">
        <f t="shared" si="90"/>
        <v>2073</v>
      </c>
      <c r="B119" s="5">
        <f t="shared" si="91"/>
        <v>1161.8185682610083</v>
      </c>
      <c r="C119" s="5">
        <f t="shared" si="92"/>
        <v>2946.2231586219796</v>
      </c>
      <c r="D119" s="5">
        <f t="shared" si="93"/>
        <v>4316.117549171885</v>
      </c>
      <c r="E119" s="15">
        <f t="shared" si="94"/>
        <v>1.6226135759389544E-4</v>
      </c>
      <c r="F119" s="15">
        <f t="shared" si="95"/>
        <v>3.1966575497329933E-4</v>
      </c>
      <c r="G119" s="15">
        <f t="shared" si="96"/>
        <v>6.5258626758353923E-4</v>
      </c>
      <c r="H119" s="5">
        <f t="shared" si="97"/>
        <v>108827.74595003734</v>
      </c>
      <c r="I119" s="5">
        <f t="shared" si="98"/>
        <v>36765.322360252845</v>
      </c>
      <c r="J119" s="5">
        <f t="shared" si="99"/>
        <v>14661.72755012977</v>
      </c>
      <c r="K119" s="5">
        <f t="shared" si="100"/>
        <v>93670.172712878048</v>
      </c>
      <c r="L119" s="5">
        <f t="shared" si="101"/>
        <v>12478.79755905825</v>
      </c>
      <c r="M119" s="5">
        <f t="shared" si="102"/>
        <v>3396.9713250610735</v>
      </c>
      <c r="N119" s="15">
        <f t="shared" si="103"/>
        <v>1.1754777449953568E-2</v>
      </c>
      <c r="O119" s="15">
        <f t="shared" si="104"/>
        <v>1.577926726209089E-2</v>
      </c>
      <c r="P119" s="15">
        <f t="shared" si="105"/>
        <v>1.4483510001243927E-2</v>
      </c>
      <c r="Q119" s="5">
        <f t="shared" si="106"/>
        <v>7756.0359782267742</v>
      </c>
      <c r="R119" s="5">
        <f t="shared" si="107"/>
        <v>10181.427132761948</v>
      </c>
      <c r="S119" s="5">
        <f t="shared" si="108"/>
        <v>5199.9674839290637</v>
      </c>
      <c r="T119" s="5">
        <f t="shared" si="109"/>
        <v>71.268920536014406</v>
      </c>
      <c r="U119" s="5">
        <f t="shared" si="110"/>
        <v>276.93017439088567</v>
      </c>
      <c r="V119" s="5">
        <f t="shared" si="111"/>
        <v>354.6626730137977</v>
      </c>
      <c r="W119" s="15">
        <f t="shared" si="112"/>
        <v>-1.0734613539272964E-2</v>
      </c>
      <c r="X119" s="15">
        <f t="shared" si="113"/>
        <v>-1.217998157191269E-2</v>
      </c>
      <c r="Y119" s="15">
        <f t="shared" si="114"/>
        <v>-9.7425357312937999E-3</v>
      </c>
      <c r="Z119" s="5">
        <f t="shared" si="135"/>
        <v>10363.934476255712</v>
      </c>
      <c r="AA119" s="5">
        <f t="shared" si="136"/>
        <v>24220.265490756894</v>
      </c>
      <c r="AB119" s="5">
        <f t="shared" si="137"/>
        <v>20533.994641157227</v>
      </c>
      <c r="AC119" s="16">
        <f t="shared" si="118"/>
        <v>1.792573167556192</v>
      </c>
      <c r="AD119" s="16">
        <f t="shared" si="119"/>
        <v>2.9296940528596465</v>
      </c>
      <c r="AE119" s="16">
        <f t="shared" si="120"/>
        <v>4.3379280165811975</v>
      </c>
      <c r="AF119" s="15">
        <f t="shared" si="121"/>
        <v>-4.0504037456468023E-3</v>
      </c>
      <c r="AG119" s="15">
        <f t="shared" si="122"/>
        <v>2.9673830763510267E-4</v>
      </c>
      <c r="AH119" s="15">
        <f t="shared" si="123"/>
        <v>9.7937136394747881E-3</v>
      </c>
      <c r="AI119" s="1">
        <f t="shared" si="81"/>
        <v>192085.07208370461</v>
      </c>
      <c r="AJ119" s="1">
        <f t="shared" si="82"/>
        <v>62409.913562277448</v>
      </c>
      <c r="AK119" s="1">
        <f t="shared" si="83"/>
        <v>25067.489599707769</v>
      </c>
      <c r="AL119" s="14">
        <f t="shared" si="124"/>
        <v>39.460369982499671</v>
      </c>
      <c r="AM119" s="14">
        <f t="shared" si="125"/>
        <v>7.7662036322989048</v>
      </c>
      <c r="AN119" s="14">
        <f t="shared" si="126"/>
        <v>2.6836574961329536</v>
      </c>
      <c r="AO119" s="11">
        <f t="shared" si="127"/>
        <v>1.094786741657516E-2</v>
      </c>
      <c r="AP119" s="11">
        <f t="shared" si="128"/>
        <v>1.3791425482807885E-2</v>
      </c>
      <c r="AQ119" s="11">
        <f t="shared" si="129"/>
        <v>1.2510563036169473E-2</v>
      </c>
      <c r="AR119" s="1">
        <f t="shared" si="138"/>
        <v>108827.74595003734</v>
      </c>
      <c r="AS119" s="1">
        <f t="shared" si="133"/>
        <v>36765.322360252845</v>
      </c>
      <c r="AT119" s="1">
        <f t="shared" si="134"/>
        <v>14661.72755012977</v>
      </c>
      <c r="AU119" s="1">
        <f t="shared" si="87"/>
        <v>21765.54919000747</v>
      </c>
      <c r="AV119" s="1">
        <f t="shared" si="88"/>
        <v>7353.0644720505697</v>
      </c>
      <c r="AW119" s="1">
        <f t="shared" si="89"/>
        <v>2932.3455100259544</v>
      </c>
      <c r="AX119" s="1">
        <f t="shared" si="161"/>
        <v>74936.138170302424</v>
      </c>
      <c r="AY119" s="1">
        <f t="shared" si="144"/>
        <v>9983.0380472466004</v>
      </c>
      <c r="AZ119" s="1">
        <f t="shared" si="145"/>
        <v>2717.5770600488586</v>
      </c>
      <c r="BA119" s="1">
        <f t="shared" si="162"/>
        <v>13040.706507129866</v>
      </c>
      <c r="BB119" s="1">
        <f t="shared" si="163"/>
        <v>27130.716489849219</v>
      </c>
      <c r="BC119" s="1">
        <f t="shared" si="164"/>
        <v>34129.682150107685</v>
      </c>
      <c r="BD119" s="1">
        <f t="shared" si="146"/>
        <v>13379.387758896173</v>
      </c>
      <c r="BE119" s="2">
        <f t="shared" si="174"/>
        <v>0.25378067252024261</v>
      </c>
      <c r="BF119" s="2">
        <f t="shared" si="175"/>
        <v>0.18498810604108842</v>
      </c>
      <c r="BG119" s="2">
        <f t="shared" si="176"/>
        <v>8.4903457765883886E-2</v>
      </c>
      <c r="BH119" s="2">
        <f t="shared" si="147"/>
        <v>0.16063723625220758</v>
      </c>
      <c r="BI119" s="2">
        <f t="shared" si="165"/>
        <v>6.4404629744826622E-3</v>
      </c>
      <c r="BJ119" s="2">
        <f t="shared" si="148"/>
        <v>3.422059937666898E-3</v>
      </c>
      <c r="BK119" s="2">
        <f t="shared" si="149"/>
        <v>7.2085971406032293E-4</v>
      </c>
      <c r="BL119" s="2">
        <f t="shared" si="150"/>
        <v>700.90106838762097</v>
      </c>
      <c r="BM119" s="2">
        <f t="shared" si="151"/>
        <v>125.81313674443027</v>
      </c>
      <c r="BN119" s="2">
        <f t="shared" si="152"/>
        <v>10.569048729416904</v>
      </c>
      <c r="BO119" s="2">
        <f t="shared" si="166"/>
        <v>532.9709217930249</v>
      </c>
      <c r="BP119" s="2">
        <f t="shared" si="167"/>
        <v>56.16079934391103</v>
      </c>
      <c r="BQ119" s="2">
        <f t="shared" si="168"/>
        <v>12.124590344757046</v>
      </c>
      <c r="BR119" s="17">
        <f t="shared" si="140"/>
        <v>0.18006983519841707</v>
      </c>
      <c r="BS119" s="12">
        <f>BS$3*temperature!$I229</f>
        <v>-14.997611408949592</v>
      </c>
      <c r="BT119" s="12">
        <f>BT$3*temperature!$I229</f>
        <v>-13.861672019735677</v>
      </c>
      <c r="BU119" s="12">
        <f>BU$3*temperature!$I229</f>
        <v>-12.169354395821918</v>
      </c>
      <c r="BV119" s="12">
        <f t="shared" si="169"/>
        <v>-13.108536086908947</v>
      </c>
      <c r="BW119" s="12">
        <f t="shared" si="153"/>
        <v>-11.224866502381323</v>
      </c>
      <c r="BX119" s="12">
        <f t="shared" si="154"/>
        <v>-9.8544662086062775</v>
      </c>
      <c r="BY119" s="19">
        <f t="shared" si="170"/>
        <v>0.12595841234513974</v>
      </c>
      <c r="BZ119" s="19">
        <f t="shared" si="155"/>
        <v>0.19022276054433973</v>
      </c>
      <c r="CA119" s="19">
        <f t="shared" si="156"/>
        <v>0.19022276054433976</v>
      </c>
      <c r="CB119" s="12">
        <f t="shared" si="171"/>
        <v>0.94453766102032233</v>
      </c>
      <c r="CC119" s="12">
        <f t="shared" si="157"/>
        <v>1.3184027586771767</v>
      </c>
      <c r="CD119" s="12">
        <f t="shared" si="158"/>
        <v>1.1574440936078205</v>
      </c>
      <c r="CE119" s="12">
        <f t="shared" si="172"/>
        <v>-14.053073747929268</v>
      </c>
      <c r="CF119" s="12">
        <f t="shared" si="159"/>
        <v>-12.5432692610585</v>
      </c>
      <c r="CG119" s="12">
        <f t="shared" si="160"/>
        <v>-11.011910302214098</v>
      </c>
      <c r="CH119" s="12">
        <f>CH$3*temperature!$I229+CH$4*temperature!$I229^2</f>
        <v>-14.053073747929268</v>
      </c>
      <c r="CI119" s="12">
        <f>CI$3*temperature!$I229+CI$4*temperature!$I229^2</f>
        <v>-12.543292061378954</v>
      </c>
      <c r="CJ119" s="12">
        <f>CJ$3*temperature!$I229+CJ$4*temperature!$I229^2</f>
        <v>-11.011921940185765</v>
      </c>
      <c r="CK119" s="17"/>
      <c r="CL119" s="17"/>
      <c r="CM119" s="17"/>
    </row>
    <row r="120" spans="1:91">
      <c r="A120" s="2">
        <f t="shared" si="90"/>
        <v>2074</v>
      </c>
      <c r="B120" s="5">
        <f t="shared" si="91"/>
        <v>1161.9976606062639</v>
      </c>
      <c r="C120" s="5">
        <f t="shared" si="92"/>
        <v>2947.1178749397845</v>
      </c>
      <c r="D120" s="5">
        <f t="shared" si="93"/>
        <v>4318.7933562616581</v>
      </c>
      <c r="E120" s="15">
        <f t="shared" si="94"/>
        <v>1.5414828971420066E-4</v>
      </c>
      <c r="F120" s="15">
        <f t="shared" si="95"/>
        <v>3.0368246722463436E-4</v>
      </c>
      <c r="G120" s="15">
        <f t="shared" si="96"/>
        <v>6.1995695420436229E-4</v>
      </c>
      <c r="H120" s="5">
        <f t="shared" si="97"/>
        <v>110107.81363968429</v>
      </c>
      <c r="I120" s="5">
        <f t="shared" si="98"/>
        <v>37350.093569646524</v>
      </c>
      <c r="J120" s="5">
        <f t="shared" si="99"/>
        <v>14880.836454879987</v>
      </c>
      <c r="K120" s="5">
        <f t="shared" si="100"/>
        <v>94757.345365253423</v>
      </c>
      <c r="L120" s="5">
        <f t="shared" si="101"/>
        <v>12673.43050213411</v>
      </c>
      <c r="M120" s="5">
        <f t="shared" si="102"/>
        <v>3445.6004785005089</v>
      </c>
      <c r="N120" s="15">
        <f t="shared" si="103"/>
        <v>1.1606391030235752E-2</v>
      </c>
      <c r="O120" s="15">
        <f t="shared" si="104"/>
        <v>1.5597091158400689E-2</v>
      </c>
      <c r="P120" s="15">
        <f t="shared" si="105"/>
        <v>1.4315444196032701E-2</v>
      </c>
      <c r="Q120" s="5">
        <f t="shared" si="106"/>
        <v>7763.0276633436779</v>
      </c>
      <c r="R120" s="5">
        <f t="shared" si="107"/>
        <v>10217.385895030864</v>
      </c>
      <c r="S120" s="5">
        <f t="shared" si="108"/>
        <v>5226.2592747406716</v>
      </c>
      <c r="T120" s="5">
        <f t="shared" si="109"/>
        <v>70.50387621669914</v>
      </c>
      <c r="U120" s="5">
        <f t="shared" si="110"/>
        <v>273.55716997009813</v>
      </c>
      <c r="V120" s="5">
        <f t="shared" si="111"/>
        <v>351.20735924940459</v>
      </c>
      <c r="W120" s="15">
        <f t="shared" si="112"/>
        <v>-1.0734613539272964E-2</v>
      </c>
      <c r="X120" s="15">
        <f t="shared" si="113"/>
        <v>-1.217998157191269E-2</v>
      </c>
      <c r="Y120" s="15">
        <f t="shared" si="114"/>
        <v>-9.7425357312937999E-3</v>
      </c>
      <c r="Z120" s="5">
        <f t="shared" si="135"/>
        <v>10332.860341187885</v>
      </c>
      <c r="AA120" s="5">
        <f t="shared" si="136"/>
        <v>24317.768865689774</v>
      </c>
      <c r="AB120" s="5">
        <f t="shared" si="137"/>
        <v>20844.071108309574</v>
      </c>
      <c r="AC120" s="16">
        <f t="shared" si="118"/>
        <v>1.7853125224839765</v>
      </c>
      <c r="AD120" s="16">
        <f t="shared" si="119"/>
        <v>2.9305634053147807</v>
      </c>
      <c r="AE120" s="16">
        <f t="shared" si="120"/>
        <v>4.3804124413642489</v>
      </c>
      <c r="AF120" s="15">
        <f t="shared" si="121"/>
        <v>-4.0504037456468023E-3</v>
      </c>
      <c r="AG120" s="15">
        <f t="shared" si="122"/>
        <v>2.9673830763510267E-4</v>
      </c>
      <c r="AH120" s="15">
        <f t="shared" si="123"/>
        <v>9.7937136394747881E-3</v>
      </c>
      <c r="AI120" s="1">
        <f t="shared" si="81"/>
        <v>194642.11406534162</v>
      </c>
      <c r="AJ120" s="1">
        <f t="shared" si="82"/>
        <v>63521.986678100278</v>
      </c>
      <c r="AK120" s="1">
        <f t="shared" si="83"/>
        <v>25493.086149762945</v>
      </c>
      <c r="AL120" s="14">
        <f t="shared" si="124"/>
        <v>39.888056812289307</v>
      </c>
      <c r="AM120" s="14">
        <f t="shared" si="125"/>
        <v>7.8722395807912759</v>
      </c>
      <c r="AN120" s="14">
        <f t="shared" si="126"/>
        <v>2.7168958217430852</v>
      </c>
      <c r="AO120" s="11">
        <f t="shared" si="127"/>
        <v>1.0838388742409407E-2</v>
      </c>
      <c r="AP120" s="11">
        <f t="shared" si="128"/>
        <v>1.3653511227979807E-2</v>
      </c>
      <c r="AQ120" s="11">
        <f t="shared" si="129"/>
        <v>1.2385457405807777E-2</v>
      </c>
      <c r="AR120" s="1">
        <f t="shared" si="138"/>
        <v>110107.81363968429</v>
      </c>
      <c r="AS120" s="1">
        <f t="shared" si="133"/>
        <v>37350.093569646524</v>
      </c>
      <c r="AT120" s="1">
        <f t="shared" si="134"/>
        <v>14880.836454879987</v>
      </c>
      <c r="AU120" s="1">
        <f t="shared" si="87"/>
        <v>22021.56272793686</v>
      </c>
      <c r="AV120" s="1">
        <f t="shared" si="88"/>
        <v>7470.0187139293048</v>
      </c>
      <c r="AW120" s="1">
        <f t="shared" si="89"/>
        <v>2976.1672909759977</v>
      </c>
      <c r="AX120" s="1">
        <f t="shared" si="161"/>
        <v>75805.876292202738</v>
      </c>
      <c r="AY120" s="1">
        <f t="shared" si="144"/>
        <v>10138.744401707287</v>
      </c>
      <c r="AZ120" s="1">
        <f t="shared" si="145"/>
        <v>2756.4803828004069</v>
      </c>
      <c r="BA120" s="1">
        <f t="shared" si="162"/>
        <v>13056.125643950338</v>
      </c>
      <c r="BB120" s="1">
        <f t="shared" si="163"/>
        <v>27184.567291682844</v>
      </c>
      <c r="BC120" s="1">
        <f t="shared" si="164"/>
        <v>34212.228178336431</v>
      </c>
      <c r="BD120" s="1">
        <f t="shared" si="146"/>
        <v>13016.238092265296</v>
      </c>
      <c r="BE120" s="2">
        <f t="shared" si="174"/>
        <v>0.25378067252024261</v>
      </c>
      <c r="BF120" s="2">
        <f t="shared" si="175"/>
        <v>0.18498810604108842</v>
      </c>
      <c r="BG120" s="2">
        <f t="shared" si="176"/>
        <v>8.4903457765883886E-2</v>
      </c>
      <c r="BH120" s="2">
        <f t="shared" si="147"/>
        <v>0.16020470265759196</v>
      </c>
      <c r="BI120" s="2">
        <f t="shared" si="165"/>
        <v>6.4404629744826622E-3</v>
      </c>
      <c r="BJ120" s="2">
        <f t="shared" si="148"/>
        <v>3.422059937666898E-3</v>
      </c>
      <c r="BK120" s="2">
        <f t="shared" si="149"/>
        <v>7.2085971406032293E-4</v>
      </c>
      <c r="BL120" s="2">
        <f t="shared" si="150"/>
        <v>709.14529694762371</v>
      </c>
      <c r="BM120" s="2">
        <f t="shared" si="151"/>
        <v>127.8142588727974</v>
      </c>
      <c r="BN120" s="2">
        <f t="shared" si="152"/>
        <v>10.726995511843217</v>
      </c>
      <c r="BO120" s="2">
        <f t="shared" si="166"/>
        <v>540.86156344972369</v>
      </c>
      <c r="BP120" s="2">
        <f t="shared" si="167"/>
        <v>56.825304229737881</v>
      </c>
      <c r="BQ120" s="2">
        <f t="shared" si="168"/>
        <v>12.122722695608681</v>
      </c>
      <c r="BR120" s="17">
        <f t="shared" si="140"/>
        <v>0.17482508271690977</v>
      </c>
      <c r="BS120" s="12">
        <f>BS$3*temperature!$I230</f>
        <v>-15.179085745515074</v>
      </c>
      <c r="BT120" s="12">
        <f>BT$3*temperature!$I230</f>
        <v>-14.029401244401994</v>
      </c>
      <c r="BU120" s="12">
        <f>BU$3*temperature!$I230</f>
        <v>-12.316606211807372</v>
      </c>
      <c r="BV120" s="12">
        <f t="shared" si="169"/>
        <v>-13.244017395454463</v>
      </c>
      <c r="BW120" s="12">
        <f t="shared" si="153"/>
        <v>-11.328397826292747</v>
      </c>
      <c r="BX120" s="12">
        <f t="shared" si="154"/>
        <v>-9.9453577958515194</v>
      </c>
      <c r="BY120" s="19">
        <f t="shared" si="170"/>
        <v>0.12748253633341267</v>
      </c>
      <c r="BZ120" s="19">
        <f t="shared" si="155"/>
        <v>0.19252449702277916</v>
      </c>
      <c r="CA120" s="19">
        <f t="shared" si="156"/>
        <v>0.19252449702277916</v>
      </c>
      <c r="CB120" s="12">
        <f t="shared" si="171"/>
        <v>0.96753417503030581</v>
      </c>
      <c r="CC120" s="12">
        <f t="shared" si="157"/>
        <v>1.350501709054623</v>
      </c>
      <c r="CD120" s="12">
        <f t="shared" si="158"/>
        <v>1.1856242079779258</v>
      </c>
      <c r="CE120" s="12">
        <f t="shared" si="172"/>
        <v>-14.211551570484769</v>
      </c>
      <c r="CF120" s="12">
        <f t="shared" si="159"/>
        <v>-12.678899535347369</v>
      </c>
      <c r="CG120" s="12">
        <f t="shared" si="160"/>
        <v>-11.130982003829445</v>
      </c>
      <c r="CH120" s="12">
        <f>CH$3*temperature!$I230+CH$4*temperature!$I230^2</f>
        <v>-14.211551570484769</v>
      </c>
      <c r="CI120" s="12">
        <f>CI$3*temperature!$I230+CI$4*temperature!$I230^2</f>
        <v>-12.678922545963996</v>
      </c>
      <c r="CJ120" s="12">
        <f>CJ$3*temperature!$I230+CJ$4*temperature!$I230^2</f>
        <v>-11.130993749142643</v>
      </c>
      <c r="CK120" s="17"/>
      <c r="CL120" s="17"/>
      <c r="CM120" s="17"/>
    </row>
    <row r="121" spans="1:91">
      <c r="A121" s="2">
        <f t="shared" si="90"/>
        <v>2075</v>
      </c>
      <c r="B121" s="5">
        <f t="shared" si="91"/>
        <v>1162.1678245606965</v>
      </c>
      <c r="C121" s="5">
        <f t="shared" si="92"/>
        <v>2947.9681135658748</v>
      </c>
      <c r="D121" s="5">
        <f t="shared" si="93"/>
        <v>4321.3369489378947</v>
      </c>
      <c r="E121" s="15">
        <f t="shared" si="94"/>
        <v>1.4644087522849061E-4</v>
      </c>
      <c r="F121" s="15">
        <f t="shared" si="95"/>
        <v>2.8849834386340264E-4</v>
      </c>
      <c r="G121" s="15">
        <f t="shared" si="96"/>
        <v>5.8895910649414413E-4</v>
      </c>
      <c r="H121" s="5">
        <f t="shared" si="97"/>
        <v>111385.93715478979</v>
      </c>
      <c r="I121" s="5">
        <f t="shared" si="98"/>
        <v>37936.865839835977</v>
      </c>
      <c r="J121" s="5">
        <f t="shared" si="99"/>
        <v>15100.281019656006</v>
      </c>
      <c r="K121" s="5">
        <f t="shared" si="100"/>
        <v>95843.246389043721</v>
      </c>
      <c r="L121" s="5">
        <f t="shared" si="101"/>
        <v>12868.818243066878</v>
      </c>
      <c r="M121" s="5">
        <f t="shared" si="102"/>
        <v>3494.3539923142021</v>
      </c>
      <c r="N121" s="15">
        <f t="shared" si="103"/>
        <v>1.1459808414899797E-2</v>
      </c>
      <c r="O121" s="15">
        <f t="shared" si="104"/>
        <v>1.5417115428996597E-2</v>
      </c>
      <c r="P121" s="15">
        <f t="shared" si="105"/>
        <v>1.4149497052226456E-2</v>
      </c>
      <c r="Q121" s="5">
        <f t="shared" si="106"/>
        <v>7768.8398989790257</v>
      </c>
      <c r="R121" s="5">
        <f t="shared" si="107"/>
        <v>10251.499005747326</v>
      </c>
      <c r="S121" s="5">
        <f t="shared" si="108"/>
        <v>5251.661940562949</v>
      </c>
      <c r="T121" s="5">
        <f t="shared" si="109"/>
        <v>69.747044352492139</v>
      </c>
      <c r="U121" s="5">
        <f t="shared" si="110"/>
        <v>270.22524868099777</v>
      </c>
      <c r="V121" s="5">
        <f t="shared" si="111"/>
        <v>347.78570900282392</v>
      </c>
      <c r="W121" s="15">
        <f t="shared" si="112"/>
        <v>-1.0734613539272964E-2</v>
      </c>
      <c r="X121" s="15">
        <f t="shared" si="113"/>
        <v>-1.217998157191269E-2</v>
      </c>
      <c r="Y121" s="15">
        <f t="shared" si="114"/>
        <v>-9.7425357312937999E-3</v>
      </c>
      <c r="Z121" s="5">
        <f t="shared" si="135"/>
        <v>10300.28492280054</v>
      </c>
      <c r="AA121" s="5">
        <f t="shared" si="136"/>
        <v>24410.895855899013</v>
      </c>
      <c r="AB121" s="5">
        <f t="shared" si="137"/>
        <v>21154.634788473948</v>
      </c>
      <c r="AC121" s="16">
        <f t="shared" si="118"/>
        <v>1.7780812859557573</v>
      </c>
      <c r="AD121" s="16">
        <f t="shared" si="119"/>
        <v>2.9314330157400912</v>
      </c>
      <c r="AE121" s="16">
        <f t="shared" si="120"/>
        <v>4.423312946437763</v>
      </c>
      <c r="AF121" s="15">
        <f t="shared" si="121"/>
        <v>-4.0504037456468023E-3</v>
      </c>
      <c r="AG121" s="15">
        <f t="shared" si="122"/>
        <v>2.9673830763510267E-4</v>
      </c>
      <c r="AH121" s="15">
        <f t="shared" si="123"/>
        <v>9.7937136394747881E-3</v>
      </c>
      <c r="AI121" s="1">
        <f t="shared" ref="AI121:AI184" si="177">(1-$AI$5)*AI120+AU120</f>
        <v>197199.46538674433</v>
      </c>
      <c r="AJ121" s="1">
        <f t="shared" ref="AJ121:AJ184" si="178">(1-$AI$5)*AJ120+AV120</f>
        <v>64639.806724219554</v>
      </c>
      <c r="AK121" s="1">
        <f t="shared" ref="AK121:AK184" si="179">(1-$AI$5)*AK120+AW120</f>
        <v>25919.94482576265</v>
      </c>
      <c r="AL121" s="14">
        <f t="shared" si="124"/>
        <v>40.316055855541094</v>
      </c>
      <c r="AM121" s="14">
        <f t="shared" si="125"/>
        <v>7.978648455181899</v>
      </c>
      <c r="AN121" s="14">
        <f t="shared" si="126"/>
        <v>2.7502093192445392</v>
      </c>
      <c r="AO121" s="11">
        <f t="shared" si="127"/>
        <v>1.0730004854985313E-2</v>
      </c>
      <c r="AP121" s="11">
        <f t="shared" si="128"/>
        <v>1.3516976115700009E-2</v>
      </c>
      <c r="AQ121" s="11">
        <f t="shared" si="129"/>
        <v>1.2261602831749699E-2</v>
      </c>
      <c r="AR121" s="1">
        <f t="shared" si="138"/>
        <v>111385.93715478979</v>
      </c>
      <c r="AS121" s="1">
        <f t="shared" si="133"/>
        <v>37936.865839835977</v>
      </c>
      <c r="AT121" s="1">
        <f t="shared" si="134"/>
        <v>15100.281019656006</v>
      </c>
      <c r="AU121" s="1">
        <f t="shared" ref="AU121:AU184" si="180">$AU$5*AR121</f>
        <v>22277.187430957958</v>
      </c>
      <c r="AV121" s="1">
        <f t="shared" ref="AV121:AV184" si="181">$AU$5*AS121</f>
        <v>7587.3731679671955</v>
      </c>
      <c r="AW121" s="1">
        <f t="shared" ref="AW121:AW184" si="182">$AU$5*AT121</f>
        <v>3020.0562039312013</v>
      </c>
      <c r="AX121" s="1">
        <f t="shared" si="161"/>
        <v>76674.597111234994</v>
      </c>
      <c r="AY121" s="1">
        <f t="shared" si="144"/>
        <v>10295.054594453502</v>
      </c>
      <c r="AZ121" s="1">
        <f t="shared" si="145"/>
        <v>2795.4831938513616</v>
      </c>
      <c r="BA121" s="1">
        <f t="shared" si="162"/>
        <v>13071.280080953307</v>
      </c>
      <c r="BB121" s="1">
        <f t="shared" si="163"/>
        <v>27237.512371272991</v>
      </c>
      <c r="BC121" s="1">
        <f t="shared" si="164"/>
        <v>34293.093980147874</v>
      </c>
      <c r="BD121" s="1">
        <f t="shared" si="146"/>
        <v>12662.408705220703</v>
      </c>
      <c r="BE121" s="2">
        <f t="shared" si="174"/>
        <v>0.25378067252024261</v>
      </c>
      <c r="BF121" s="2">
        <f t="shared" si="175"/>
        <v>0.18498810604108842</v>
      </c>
      <c r="BG121" s="2">
        <f t="shared" si="176"/>
        <v>8.4903457765883886E-2</v>
      </c>
      <c r="BH121" s="2">
        <f t="shared" si="147"/>
        <v>0.15977284456880153</v>
      </c>
      <c r="BI121" s="2">
        <f t="shared" si="165"/>
        <v>6.4404629744826622E-3</v>
      </c>
      <c r="BJ121" s="2">
        <f t="shared" si="148"/>
        <v>3.422059937666898E-3</v>
      </c>
      <c r="BK121" s="2">
        <f t="shared" si="149"/>
        <v>7.2085971406032293E-4</v>
      </c>
      <c r="BL121" s="2">
        <f t="shared" si="150"/>
        <v>717.37700412347635</v>
      </c>
      <c r="BM121" s="2">
        <f t="shared" si="151"/>
        <v>129.82222875114658</v>
      </c>
      <c r="BN121" s="2">
        <f t="shared" si="152"/>
        <v>10.88518425805975</v>
      </c>
      <c r="BO121" s="2">
        <f t="shared" si="166"/>
        <v>548.87021577174721</v>
      </c>
      <c r="BP121" s="2">
        <f t="shared" si="167"/>
        <v>57.497840327316133</v>
      </c>
      <c r="BQ121" s="2">
        <f t="shared" si="168"/>
        <v>12.120900073433292</v>
      </c>
      <c r="BR121" s="17">
        <f t="shared" si="140"/>
        <v>0.16973309001641726</v>
      </c>
      <c r="BS121" s="12">
        <f>BS$3*temperature!$I231</f>
        <v>-15.36099924844223</v>
      </c>
      <c r="BT121" s="12">
        <f>BT$3*temperature!$I231</f>
        <v>-14.197536372375287</v>
      </c>
      <c r="BU121" s="12">
        <f>BU$3*temperature!$I231</f>
        <v>-12.464214375943756</v>
      </c>
      <c r="BV121" s="12">
        <f t="shared" si="169"/>
        <v>-13.379271379191325</v>
      </c>
      <c r="BW121" s="12">
        <f t="shared" si="153"/>
        <v>-11.431404753075437</v>
      </c>
      <c r="BX121" s="12">
        <f t="shared" si="154"/>
        <v>-10.035789007573909</v>
      </c>
      <c r="BY121" s="19">
        <f t="shared" si="170"/>
        <v>0.12901034868886377</v>
      </c>
      <c r="BZ121" s="19">
        <f t="shared" si="155"/>
        <v>0.19483180368405489</v>
      </c>
      <c r="CA121" s="19">
        <f t="shared" si="156"/>
        <v>0.19483180368405489</v>
      </c>
      <c r="CB121" s="12">
        <f t="shared" si="171"/>
        <v>0.9908639346254533</v>
      </c>
      <c r="CC121" s="12">
        <f t="shared" si="157"/>
        <v>1.3830658096499255</v>
      </c>
      <c r="CD121" s="12">
        <f t="shared" si="158"/>
        <v>1.2142126841849243</v>
      </c>
      <c r="CE121" s="12">
        <f t="shared" si="172"/>
        <v>-14.370135313816778</v>
      </c>
      <c r="CF121" s="12">
        <f t="shared" si="159"/>
        <v>-12.814470562725363</v>
      </c>
      <c r="CG121" s="12">
        <f t="shared" si="160"/>
        <v>-11.250001691758833</v>
      </c>
      <c r="CH121" s="12">
        <f>CH$3*temperature!$I231+CH$4*temperature!$I231^2</f>
        <v>-14.370135313816776</v>
      </c>
      <c r="CI121" s="12">
        <f>CI$3*temperature!$I231+CI$4*temperature!$I231^2</f>
        <v>-12.814493782572981</v>
      </c>
      <c r="CJ121" s="12">
        <f>CJ$3*temperature!$I231+CJ$4*temperature!$I231^2</f>
        <v>-11.250013543869862</v>
      </c>
      <c r="CK121" s="17"/>
      <c r="CL121" s="17"/>
      <c r="CM121" s="17"/>
    </row>
    <row r="122" spans="1:91">
      <c r="A122" s="2">
        <f t="shared" ref="A122:A185" si="183">1+A121</f>
        <v>2076</v>
      </c>
      <c r="B122" s="5">
        <f t="shared" ref="B122:B185" si="184">B121*(1+E122)</f>
        <v>1162.3295039904181</v>
      </c>
      <c r="C122" s="5">
        <f t="shared" ref="C122:C185" si="185">C121*(1+F122)</f>
        <v>2948.7760732884744</v>
      </c>
      <c r="D122" s="5">
        <f t="shared" ref="D122:D185" si="186">D121*(1+G122)</f>
        <v>4323.7547851487852</v>
      </c>
      <c r="E122" s="15">
        <f t="shared" ref="E122:E185" si="187">E121*$E$5</f>
        <v>1.3911883146706607E-4</v>
      </c>
      <c r="F122" s="15">
        <f t="shared" ref="F122:F185" si="188">F121*$E$5</f>
        <v>2.7407342667023251E-4</v>
      </c>
      <c r="G122" s="15">
        <f t="shared" ref="G122:G185" si="189">G121*$E$5</f>
        <v>5.5951115116943694E-4</v>
      </c>
      <c r="H122" s="5">
        <f t="shared" ref="H122:H185" si="190">AR122</f>
        <v>112661.9420418279</v>
      </c>
      <c r="I122" s="5">
        <f t="shared" ref="I122:I185" si="191">AS122</f>
        <v>38525.5537765962</v>
      </c>
      <c r="J122" s="5">
        <f t="shared" ref="J122:J185" si="192">AT122</f>
        <v>15320.03511224985</v>
      </c>
      <c r="K122" s="5">
        <f t="shared" ref="K122:K185" si="193">H122/B122*1000</f>
        <v>96927.71426264738</v>
      </c>
      <c r="L122" s="5">
        <f t="shared" ref="L122:L185" si="194">I122/C122*1000</f>
        <v>13064.930269063296</v>
      </c>
      <c r="M122" s="5">
        <f t="shared" ref="M122:M185" si="195">J122/D122*1000</f>
        <v>3543.2247834384698</v>
      </c>
      <c r="N122" s="15">
        <f t="shared" ref="N122:N185" si="196">K122/K121-1</f>
        <v>1.1315016075328144E-2</v>
      </c>
      <c r="O122" s="15">
        <f t="shared" ref="O122:O185" si="197">L122/L121-1</f>
        <v>1.523931897181563E-2</v>
      </c>
      <c r="P122" s="15">
        <f t="shared" ref="P122:P185" si="198">M122/M121-1</f>
        <v>1.3985644050876989E-2</v>
      </c>
      <c r="Q122" s="5">
        <f t="shared" ref="Q122:Q185" si="199">T122*H122/1000</f>
        <v>7773.4866199512635</v>
      </c>
      <c r="R122" s="5">
        <f t="shared" ref="R122:R185" si="200">U122*I122/1000</f>
        <v>10283.77670957967</v>
      </c>
      <c r="S122" s="5">
        <f t="shared" ref="S122:S185" si="201">V122*J122/1000</f>
        <v>5276.1801733357452</v>
      </c>
      <c r="T122" s="5">
        <f t="shared" ref="T122:T185" si="202">T121*(1+W122)</f>
        <v>68.998336785861611</v>
      </c>
      <c r="U122" s="5">
        <f t="shared" ref="U122:U185" si="203">U121*(1+X122)</f>
        <v>266.93391013179769</v>
      </c>
      <c r="V122" s="5">
        <f t="shared" ref="V122:V185" si="204">V121*(1+Y122)</f>
        <v>344.39739430603055</v>
      </c>
      <c r="W122" s="15">
        <f t="shared" ref="W122:W185" si="205">T$5-1</f>
        <v>-1.0734613539272964E-2</v>
      </c>
      <c r="X122" s="15">
        <f t="shared" ref="X122:X185" si="206">U$5-1</f>
        <v>-1.217998157191269E-2</v>
      </c>
      <c r="Y122" s="15">
        <f t="shared" ref="Y122:Y185" si="207">V$5-1</f>
        <v>-9.7425357312937999E-3</v>
      </c>
      <c r="Z122" s="5">
        <f t="shared" si="135"/>
        <v>10266.245272582264</v>
      </c>
      <c r="AA122" s="5">
        <f t="shared" si="136"/>
        <v>24499.665121524351</v>
      </c>
      <c r="AB122" s="5">
        <f t="shared" si="137"/>
        <v>21465.648104636704</v>
      </c>
      <c r="AC122" s="16">
        <f t="shared" ref="AC122:AC185" si="208">AC121*(1+AF122)</f>
        <v>1.7708793388550577</v>
      </c>
      <c r="AD122" s="16">
        <f t="shared" ref="AD122:AD185" si="209">AD121*(1+AG122)</f>
        <v>2.9323028842121275</v>
      </c>
      <c r="AE122" s="16">
        <f t="shared" ref="AE122:AE185" si="210">AE121*(1+AH122)</f>
        <v>4.4666336067729562</v>
      </c>
      <c r="AF122" s="15">
        <f t="shared" ref="AF122:AF185" si="211">AC$5-1</f>
        <v>-4.0504037456468023E-3</v>
      </c>
      <c r="AG122" s="15">
        <f t="shared" ref="AG122:AG185" si="212">AD$5-1</f>
        <v>2.9673830763510267E-4</v>
      </c>
      <c r="AH122" s="15">
        <f t="shared" ref="AH122:AH185" si="213">AE$5-1</f>
        <v>9.7937136394747881E-3</v>
      </c>
      <c r="AI122" s="1">
        <f t="shared" si="177"/>
        <v>199756.70627902786</v>
      </c>
      <c r="AJ122" s="1">
        <f t="shared" si="178"/>
        <v>65763.199219764792</v>
      </c>
      <c r="AK122" s="1">
        <f t="shared" si="179"/>
        <v>26348.006547117588</v>
      </c>
      <c r="AL122" s="14">
        <f t="shared" ref="AL122:AL185" si="214">AL121*(1+AO122)</f>
        <v>40.744321415854273</v>
      </c>
      <c r="AM122" s="14">
        <f t="shared" ref="AM122:AM185" si="215">AM121*(1+AP122)</f>
        <v>8.0854171837801161</v>
      </c>
      <c r="AN122" s="14">
        <f t="shared" ref="AN122:AN185" si="216">AN121*(1+AQ122)</f>
        <v>2.7835940738775249</v>
      </c>
      <c r="AO122" s="11">
        <f t="shared" ref="AO122:AO185" si="217">AO$5*AO121</f>
        <v>1.062270480643546E-2</v>
      </c>
      <c r="AP122" s="11">
        <f t="shared" ref="AP122:AP185" si="218">AP$5*AP121</f>
        <v>1.3381806354543009E-2</v>
      </c>
      <c r="AQ122" s="11">
        <f t="shared" ref="AQ122:AQ185" si="219">AQ$5*AQ121</f>
        <v>1.2138986803432202E-2</v>
      </c>
      <c r="AR122" s="1">
        <f t="shared" si="138"/>
        <v>112661.9420418279</v>
      </c>
      <c r="AS122" s="1">
        <f t="shared" si="133"/>
        <v>38525.5537765962</v>
      </c>
      <c r="AT122" s="1">
        <f t="shared" si="134"/>
        <v>15320.03511224985</v>
      </c>
      <c r="AU122" s="1">
        <f t="shared" si="180"/>
        <v>22532.388408365583</v>
      </c>
      <c r="AV122" s="1">
        <f t="shared" si="181"/>
        <v>7705.1107553192405</v>
      </c>
      <c r="AW122" s="1">
        <f t="shared" si="182"/>
        <v>3064.0070224499705</v>
      </c>
      <c r="AX122" s="1">
        <f t="shared" si="161"/>
        <v>77542.171410117895</v>
      </c>
      <c r="AY122" s="1">
        <f t="shared" si="144"/>
        <v>10451.944215250636</v>
      </c>
      <c r="AZ122" s="1">
        <f t="shared" si="145"/>
        <v>2834.5798267507757</v>
      </c>
      <c r="BA122" s="1">
        <f t="shared" si="162"/>
        <v>13086.176469454025</v>
      </c>
      <c r="BB122" s="1">
        <f t="shared" si="163"/>
        <v>27289.575820978065</v>
      </c>
      <c r="BC122" s="1">
        <f t="shared" si="164"/>
        <v>34372.332886357101</v>
      </c>
      <c r="BD122" s="1">
        <f t="shared" si="146"/>
        <v>12317.692689191055</v>
      </c>
      <c r="BE122" s="2">
        <f t="shared" si="174"/>
        <v>0.25378067252024261</v>
      </c>
      <c r="BF122" s="2">
        <f t="shared" si="175"/>
        <v>0.18498810604108842</v>
      </c>
      <c r="BG122" s="2">
        <f t="shared" si="176"/>
        <v>8.4903457765883886E-2</v>
      </c>
      <c r="BH122" s="2">
        <f t="shared" si="147"/>
        <v>0.15934164489634375</v>
      </c>
      <c r="BI122" s="2">
        <f t="shared" si="165"/>
        <v>6.4404629744826622E-3</v>
      </c>
      <c r="BJ122" s="2">
        <f t="shared" si="148"/>
        <v>3.422059937666898E-3</v>
      </c>
      <c r="BK122" s="2">
        <f t="shared" si="149"/>
        <v>7.2085971406032293E-4</v>
      </c>
      <c r="BL122" s="2">
        <f t="shared" si="150"/>
        <v>725.59506635370428</v>
      </c>
      <c r="BM122" s="2">
        <f t="shared" si="151"/>
        <v>131.83675415532153</v>
      </c>
      <c r="BN122" s="2">
        <f t="shared" si="152"/>
        <v>11.043596130410535</v>
      </c>
      <c r="BO122" s="2">
        <f t="shared" si="166"/>
        <v>556.99864282747831</v>
      </c>
      <c r="BP122" s="2">
        <f t="shared" si="167"/>
        <v>58.178503191501669</v>
      </c>
      <c r="BQ122" s="2">
        <f t="shared" si="168"/>
        <v>12.119121191069926</v>
      </c>
      <c r="BR122" s="17">
        <f t="shared" si="140"/>
        <v>0.16478940778292939</v>
      </c>
      <c r="BS122" s="12">
        <f>BS$3*temperature!$I232</f>
        <v>-15.543322375959365</v>
      </c>
      <c r="BT122" s="12">
        <f>BT$3*temperature!$I232</f>
        <v>-14.366050099417638</v>
      </c>
      <c r="BU122" s="12">
        <f>BU$3*temperature!$I232</f>
        <v>-12.612154917461364</v>
      </c>
      <c r="BV122" s="12">
        <f t="shared" si="169"/>
        <v>-13.514272183432771</v>
      </c>
      <c r="BW122" s="12">
        <f t="shared" si="153"/>
        <v>-11.533865124991337</v>
      </c>
      <c r="BX122" s="12">
        <f t="shared" si="154"/>
        <v>-10.125740391187447</v>
      </c>
      <c r="BY122" s="19">
        <f t="shared" si="170"/>
        <v>0.13054160130300702</v>
      </c>
      <c r="BZ122" s="19">
        <f t="shared" si="155"/>
        <v>0.19714430583400999</v>
      </c>
      <c r="CA122" s="19">
        <f t="shared" si="156"/>
        <v>0.19714430583401002</v>
      </c>
      <c r="CB122" s="12">
        <f t="shared" si="171"/>
        <v>1.0145250962632977</v>
      </c>
      <c r="CC122" s="12">
        <f t="shared" si="157"/>
        <v>1.4160924872131504</v>
      </c>
      <c r="CD122" s="12">
        <f t="shared" si="158"/>
        <v>1.2432072631369582</v>
      </c>
      <c r="CE122" s="12">
        <f t="shared" si="172"/>
        <v>-14.528797279696068</v>
      </c>
      <c r="CF122" s="12">
        <f t="shared" si="159"/>
        <v>-12.949957612204487</v>
      </c>
      <c r="CG122" s="12">
        <f t="shared" si="160"/>
        <v>-11.368947654324405</v>
      </c>
      <c r="CH122" s="12">
        <f>CH$3*temperature!$I232+CH$4*temperature!$I232^2</f>
        <v>-14.528797279696068</v>
      </c>
      <c r="CI122" s="12">
        <f>CI$3*temperature!$I232+CI$4*temperature!$I232^2</f>
        <v>-12.949981040172919</v>
      </c>
      <c r="CJ122" s="12">
        <f>CJ$3*temperature!$I232+CJ$4*temperature!$I232^2</f>
        <v>-11.368959612666599</v>
      </c>
      <c r="CK122" s="17"/>
      <c r="CL122" s="17"/>
      <c r="CM122" s="17"/>
    </row>
    <row r="123" spans="1:91">
      <c r="A123" s="2">
        <f t="shared" si="183"/>
        <v>2077</v>
      </c>
      <c r="B123" s="5">
        <f t="shared" si="184"/>
        <v>1162.4831208166743</v>
      </c>
      <c r="C123" s="5">
        <f t="shared" si="185"/>
        <v>2949.5438453932193</v>
      </c>
      <c r="D123" s="5">
        <f t="shared" si="186"/>
        <v>4326.0530147151367</v>
      </c>
      <c r="E123" s="15">
        <f t="shared" si="187"/>
        <v>1.3216288989371277E-4</v>
      </c>
      <c r="F123" s="15">
        <f t="shared" si="188"/>
        <v>2.6036975533672089E-4</v>
      </c>
      <c r="G123" s="15">
        <f t="shared" si="189"/>
        <v>5.3153559361096504E-4</v>
      </c>
      <c r="H123" s="5">
        <f t="shared" si="190"/>
        <v>113935.65732381244</v>
      </c>
      <c r="I123" s="5">
        <f t="shared" si="191"/>
        <v>39116.072392534064</v>
      </c>
      <c r="J123" s="5">
        <f t="shared" si="192"/>
        <v>15540.072853967375</v>
      </c>
      <c r="K123" s="5">
        <f t="shared" si="193"/>
        <v>98010.590677454064</v>
      </c>
      <c r="L123" s="5">
        <f t="shared" si="194"/>
        <v>13261.736201558073</v>
      </c>
      <c r="M123" s="5">
        <f t="shared" si="195"/>
        <v>3592.2058285248872</v>
      </c>
      <c r="N123" s="15">
        <f t="shared" si="196"/>
        <v>1.1171999907811481E-2</v>
      </c>
      <c r="O123" s="15">
        <f t="shared" si="197"/>
        <v>1.5063680283146752E-2</v>
      </c>
      <c r="P123" s="15">
        <f t="shared" si="198"/>
        <v>1.3823860488716866E-2</v>
      </c>
      <c r="Q123" s="5">
        <f t="shared" si="199"/>
        <v>7776.9820779194379</v>
      </c>
      <c r="R123" s="5">
        <f t="shared" si="200"/>
        <v>10314.230018212382</v>
      </c>
      <c r="S123" s="5">
        <f t="shared" si="201"/>
        <v>5299.8189308714891</v>
      </c>
      <c r="T123" s="5">
        <f t="shared" si="202"/>
        <v>68.257666305612787</v>
      </c>
      <c r="U123" s="5">
        <f t="shared" si="203"/>
        <v>263.68266002547381</v>
      </c>
      <c r="V123" s="5">
        <f t="shared" si="204"/>
        <v>341.04209038623958</v>
      </c>
      <c r="W123" s="15">
        <f t="shared" si="205"/>
        <v>-1.0734613539272964E-2</v>
      </c>
      <c r="X123" s="15">
        <f t="shared" si="206"/>
        <v>-1.217998157191269E-2</v>
      </c>
      <c r="Y123" s="15">
        <f t="shared" si="207"/>
        <v>-9.7425357312937999E-3</v>
      </c>
      <c r="Z123" s="5">
        <f t="shared" si="135"/>
        <v>10230.778439160065</v>
      </c>
      <c r="AA123" s="5">
        <f t="shared" si="136"/>
        <v>24584.097249895131</v>
      </c>
      <c r="AB123" s="5">
        <f t="shared" si="137"/>
        <v>21777.073848973869</v>
      </c>
      <c r="AC123" s="16">
        <f t="shared" si="208"/>
        <v>1.7637065625478705</v>
      </c>
      <c r="AD123" s="16">
        <f t="shared" si="209"/>
        <v>2.9331730108074621</v>
      </c>
      <c r="AE123" s="16">
        <f t="shared" si="210"/>
        <v>4.510378537250145</v>
      </c>
      <c r="AF123" s="15">
        <f t="shared" si="211"/>
        <v>-4.0504037456468023E-3</v>
      </c>
      <c r="AG123" s="15">
        <f t="shared" si="212"/>
        <v>2.9673830763510267E-4</v>
      </c>
      <c r="AH123" s="15">
        <f t="shared" si="213"/>
        <v>9.7937136394747881E-3</v>
      </c>
      <c r="AI123" s="1">
        <f t="shared" si="177"/>
        <v>202313.42405949064</v>
      </c>
      <c r="AJ123" s="1">
        <f t="shared" si="178"/>
        <v>66891.990053107555</v>
      </c>
      <c r="AK123" s="1">
        <f t="shared" si="179"/>
        <v>26777.212914855802</v>
      </c>
      <c r="AL123" s="14">
        <f t="shared" si="214"/>
        <v>41.172808165804028</v>
      </c>
      <c r="AM123" s="14">
        <f t="shared" si="215"/>
        <v>8.1925326959586648</v>
      </c>
      <c r="AN123" s="14">
        <f t="shared" si="216"/>
        <v>2.8170461854891471</v>
      </c>
      <c r="AO123" s="11">
        <f t="shared" si="217"/>
        <v>1.0516477758371105E-2</v>
      </c>
      <c r="AP123" s="11">
        <f t="shared" si="218"/>
        <v>1.3247988290997579E-2</v>
      </c>
      <c r="AQ123" s="11">
        <f t="shared" si="219"/>
        <v>1.2017596935397879E-2</v>
      </c>
      <c r="AR123" s="1">
        <f t="shared" si="138"/>
        <v>113935.65732381244</v>
      </c>
      <c r="AS123" s="1">
        <f t="shared" si="133"/>
        <v>39116.072392534064</v>
      </c>
      <c r="AT123" s="1">
        <f t="shared" si="134"/>
        <v>15540.072853967375</v>
      </c>
      <c r="AU123" s="1">
        <f t="shared" si="180"/>
        <v>22787.131464762489</v>
      </c>
      <c r="AV123" s="1">
        <f t="shared" si="181"/>
        <v>7823.2144785068131</v>
      </c>
      <c r="AW123" s="1">
        <f t="shared" si="182"/>
        <v>3108.0145707934753</v>
      </c>
      <c r="AX123" s="1">
        <f t="shared" si="161"/>
        <v>78408.472541963245</v>
      </c>
      <c r="AY123" s="1">
        <f t="shared" si="144"/>
        <v>10609.388961246459</v>
      </c>
      <c r="AZ123" s="1">
        <f t="shared" si="145"/>
        <v>2873.76466281991</v>
      </c>
      <c r="BA123" s="1">
        <f t="shared" si="162"/>
        <v>13100.821226672902</v>
      </c>
      <c r="BB123" s="1">
        <f t="shared" si="163"/>
        <v>27340.780862707561</v>
      </c>
      <c r="BC123" s="1">
        <f t="shared" si="164"/>
        <v>34449.996175958324</v>
      </c>
      <c r="BD123" s="1">
        <f t="shared" si="146"/>
        <v>11981.885559283728</v>
      </c>
      <c r="BE123" s="2">
        <f t="shared" si="174"/>
        <v>0.25378067252024261</v>
      </c>
      <c r="BF123" s="2">
        <f t="shared" si="175"/>
        <v>0.18498810604108842</v>
      </c>
      <c r="BG123" s="2">
        <f t="shared" si="176"/>
        <v>8.4903457765883886E-2</v>
      </c>
      <c r="BH123" s="2">
        <f t="shared" si="147"/>
        <v>0.15891108832434403</v>
      </c>
      <c r="BI123" s="2">
        <f t="shared" si="165"/>
        <v>6.4404629744826622E-3</v>
      </c>
      <c r="BJ123" s="2">
        <f t="shared" si="148"/>
        <v>3.422059937666898E-3</v>
      </c>
      <c r="BK123" s="2">
        <f t="shared" si="149"/>
        <v>7.2085971406032293E-4</v>
      </c>
      <c r="BL123" s="2">
        <f t="shared" si="150"/>
        <v>733.79838246735835</v>
      </c>
      <c r="BM123" s="2">
        <f t="shared" si="151"/>
        <v>133.85754425336899</v>
      </c>
      <c r="BN123" s="2">
        <f t="shared" si="152"/>
        <v>11.202212473987508</v>
      </c>
      <c r="BO123" s="2">
        <f t="shared" si="166"/>
        <v>565.24863502071662</v>
      </c>
      <c r="BP123" s="2">
        <f t="shared" si="167"/>
        <v>58.867389549493019</v>
      </c>
      <c r="BQ123" s="2">
        <f t="shared" si="168"/>
        <v>12.117384809233659</v>
      </c>
      <c r="BR123" s="17">
        <f t="shared" si="140"/>
        <v>0.15998971629410619</v>
      </c>
      <c r="BS123" s="12">
        <f>BS$3*temperature!$I233</f>
        <v>-15.726025794457678</v>
      </c>
      <c r="BT123" s="12">
        <f>BT$3*temperature!$I233</f>
        <v>-14.534915313687481</v>
      </c>
      <c r="BU123" s="12">
        <f>BU$3*temperature!$I233</f>
        <v>-12.760404034497919</v>
      </c>
      <c r="BV123" s="12">
        <f t="shared" si="169"/>
        <v>-13.648994459679118</v>
      </c>
      <c r="BW123" s="12">
        <f t="shared" si="153"/>
        <v>-11.635757392686305</v>
      </c>
      <c r="BX123" s="12">
        <f t="shared" si="154"/>
        <v>-10.215193028214829</v>
      </c>
      <c r="BY123" s="19">
        <f t="shared" si="170"/>
        <v>0.13207604781562599</v>
      </c>
      <c r="BZ123" s="19">
        <f t="shared" si="155"/>
        <v>0.1994616314187293</v>
      </c>
      <c r="CA123" s="19">
        <f t="shared" si="156"/>
        <v>0.1994616314187293</v>
      </c>
      <c r="CB123" s="12">
        <f t="shared" si="171"/>
        <v>1.0385156673892799</v>
      </c>
      <c r="CC123" s="12">
        <f t="shared" si="157"/>
        <v>1.4495789605005884</v>
      </c>
      <c r="CD123" s="12">
        <f t="shared" si="158"/>
        <v>1.2726055031415451</v>
      </c>
      <c r="CE123" s="12">
        <f t="shared" si="172"/>
        <v>-14.687510127068398</v>
      </c>
      <c r="CF123" s="12">
        <f t="shared" si="159"/>
        <v>-13.085336353186893</v>
      </c>
      <c r="CG123" s="12">
        <f t="shared" si="160"/>
        <v>-11.487798531356374</v>
      </c>
      <c r="CH123" s="12">
        <f>CH$3*temperature!$I233+CH$4*temperature!$I233^2</f>
        <v>-14.687510127068398</v>
      </c>
      <c r="CI123" s="12">
        <f>CI$3*temperature!$I233+CI$4*temperature!$I233^2</f>
        <v>-13.085359988122184</v>
      </c>
      <c r="CJ123" s="12">
        <f>CJ$3*temperature!$I233+CJ$4*temperature!$I233^2</f>
        <v>-11.487810595340717</v>
      </c>
      <c r="CK123" s="17"/>
      <c r="CL123" s="17"/>
      <c r="CM123" s="17"/>
    </row>
    <row r="124" spans="1:91">
      <c r="A124" s="2">
        <f t="shared" si="183"/>
        <v>2078</v>
      </c>
      <c r="B124" s="5">
        <f t="shared" si="184"/>
        <v>1162.6290760889392</v>
      </c>
      <c r="C124" s="5">
        <f t="shared" si="185"/>
        <v>2950.27341880213</v>
      </c>
      <c r="D124" s="5">
        <f t="shared" si="186"/>
        <v>4328.2374933144465</v>
      </c>
      <c r="E124" s="15">
        <f t="shared" si="187"/>
        <v>1.2555474539902711E-4</v>
      </c>
      <c r="F124" s="15">
        <f t="shared" si="188"/>
        <v>2.4735126756988485E-4</v>
      </c>
      <c r="G124" s="15">
        <f t="shared" si="189"/>
        <v>5.0495881393041678E-4</v>
      </c>
      <c r="H124" s="5">
        <f t="shared" si="190"/>
        <v>115206.91549833254</v>
      </c>
      <c r="I124" s="5">
        <f t="shared" si="191"/>
        <v>39708.337132764063</v>
      </c>
      <c r="J124" s="5">
        <f t="shared" si="192"/>
        <v>15760.368618425411</v>
      </c>
      <c r="K124" s="5">
        <f t="shared" si="193"/>
        <v>99091.720539009984</v>
      </c>
      <c r="L124" s="5">
        <f t="shared" si="194"/>
        <v>13459.205807740505</v>
      </c>
      <c r="M124" s="5">
        <f t="shared" si="195"/>
        <v>3641.2901655164378</v>
      </c>
      <c r="N124" s="15">
        <f t="shared" si="196"/>
        <v>1.1030745290719013E-2</v>
      </c>
      <c r="O124" s="15">
        <f t="shared" si="197"/>
        <v>1.4890177513803504E-2</v>
      </c>
      <c r="P124" s="15">
        <f t="shared" si="198"/>
        <v>1.3664121527164008E-2</v>
      </c>
      <c r="Q124" s="5">
        <f t="shared" si="199"/>
        <v>7779.3408212070963</v>
      </c>
      <c r="R124" s="5">
        <f t="shared" si="200"/>
        <v>10342.870681787839</v>
      </c>
      <c r="S124" s="5">
        <f t="shared" si="201"/>
        <v>5322.5834256254175</v>
      </c>
      <c r="T124" s="5">
        <f t="shared" si="202"/>
        <v>67.524946636729382</v>
      </c>
      <c r="U124" s="5">
        <f t="shared" si="203"/>
        <v>260.47101008553062</v>
      </c>
      <c r="V124" s="5">
        <f t="shared" si="204"/>
        <v>337.71947563477653</v>
      </c>
      <c r="W124" s="15">
        <f t="shared" si="205"/>
        <v>-1.0734613539272964E-2</v>
      </c>
      <c r="X124" s="15">
        <f t="shared" si="206"/>
        <v>-1.217998157191269E-2</v>
      </c>
      <c r="Y124" s="15">
        <f t="shared" si="207"/>
        <v>-9.7425357312937999E-3</v>
      </c>
      <c r="Z124" s="5">
        <f t="shared" si="135"/>
        <v>10193.921436230623</v>
      </c>
      <c r="AA124" s="5">
        <f t="shared" si="136"/>
        <v>24664.214689239307</v>
      </c>
      <c r="AB124" s="5">
        <f t="shared" si="137"/>
        <v>22088.875180588118</v>
      </c>
      <c r="AC124" s="16">
        <f t="shared" si="208"/>
        <v>1.7565628388807049</v>
      </c>
      <c r="AD124" s="16">
        <f t="shared" si="209"/>
        <v>2.9340433956026901</v>
      </c>
      <c r="AE124" s="16">
        <f t="shared" si="210"/>
        <v>4.5545518930496058</v>
      </c>
      <c r="AF124" s="15">
        <f t="shared" si="211"/>
        <v>-4.0504037456468023E-3</v>
      </c>
      <c r="AG124" s="15">
        <f t="shared" si="212"/>
        <v>2.9673830763510267E-4</v>
      </c>
      <c r="AH124" s="15">
        <f t="shared" si="213"/>
        <v>9.7937136394747881E-3</v>
      </c>
      <c r="AI124" s="1">
        <f t="shared" si="177"/>
        <v>204869.21311830409</v>
      </c>
      <c r="AJ124" s="1">
        <f t="shared" si="178"/>
        <v>68026.005526303619</v>
      </c>
      <c r="AK124" s="1">
        <f t="shared" si="179"/>
        <v>27207.506194163696</v>
      </c>
      <c r="AL124" s="14">
        <f t="shared" si="214"/>
        <v>41.601471157916137</v>
      </c>
      <c r="AM124" s="14">
        <f t="shared" si="215"/>
        <v>8.2999819274160433</v>
      </c>
      <c r="AN124" s="14">
        <f t="shared" si="216"/>
        <v>2.8505617698386994</v>
      </c>
      <c r="AO124" s="11">
        <f t="shared" si="217"/>
        <v>1.0411312980787395E-2</v>
      </c>
      <c r="AP124" s="11">
        <f t="shared" si="218"/>
        <v>1.3115508408087603E-2</v>
      </c>
      <c r="AQ124" s="11">
        <f t="shared" si="219"/>
        <v>1.18974209660439E-2</v>
      </c>
      <c r="AR124" s="1">
        <f t="shared" si="138"/>
        <v>115206.91549833254</v>
      </c>
      <c r="AS124" s="1">
        <f t="shared" si="133"/>
        <v>39708.337132764063</v>
      </c>
      <c r="AT124" s="1">
        <f t="shared" si="134"/>
        <v>15760.368618425411</v>
      </c>
      <c r="AU124" s="1">
        <f t="shared" si="180"/>
        <v>23041.383099666509</v>
      </c>
      <c r="AV124" s="1">
        <f t="shared" si="181"/>
        <v>7941.6674265528127</v>
      </c>
      <c r="AW124" s="1">
        <f t="shared" si="182"/>
        <v>3152.0737236850823</v>
      </c>
      <c r="AX124" s="1">
        <f t="shared" si="161"/>
        <v>79273.376431207987</v>
      </c>
      <c r="AY124" s="1">
        <f t="shared" si="144"/>
        <v>10767.364646192404</v>
      </c>
      <c r="AZ124" s="1">
        <f t="shared" si="145"/>
        <v>2913.0321324131501</v>
      </c>
      <c r="BA124" s="1">
        <f t="shared" si="162"/>
        <v>13115.220545236189</v>
      </c>
      <c r="BB124" s="1">
        <f t="shared" si="163"/>
        <v>27391.149881832142</v>
      </c>
      <c r="BC124" s="1">
        <f t="shared" si="164"/>
        <v>34526.133152947259</v>
      </c>
      <c r="BD124" s="1">
        <f t="shared" si="146"/>
        <v>11654.785398643884</v>
      </c>
      <c r="BE124" s="2">
        <f t="shared" si="174"/>
        <v>0.25378067252024261</v>
      </c>
      <c r="BF124" s="2">
        <f t="shared" si="175"/>
        <v>0.18498810604108842</v>
      </c>
      <c r="BG124" s="2">
        <f t="shared" si="176"/>
        <v>8.4903457765883886E-2</v>
      </c>
      <c r="BH124" s="2">
        <f t="shared" si="147"/>
        <v>0.15848116124206774</v>
      </c>
      <c r="BI124" s="2">
        <f t="shared" si="165"/>
        <v>6.4404629744826622E-3</v>
      </c>
      <c r="BJ124" s="2">
        <f t="shared" si="148"/>
        <v>3.422059937666898E-3</v>
      </c>
      <c r="BK124" s="2">
        <f t="shared" si="149"/>
        <v>7.2085971406032293E-4</v>
      </c>
      <c r="BL124" s="2">
        <f t="shared" si="150"/>
        <v>741.98587367136349</v>
      </c>
      <c r="BM124" s="2">
        <f t="shared" si="151"/>
        <v>135.88430969340277</v>
      </c>
      <c r="BN124" s="2">
        <f t="shared" si="152"/>
        <v>11.361014815763429</v>
      </c>
      <c r="BO124" s="2">
        <f t="shared" si="166"/>
        <v>573.62200948961959</v>
      </c>
      <c r="BP124" s="2">
        <f t="shared" si="167"/>
        <v>59.564597314633573</v>
      </c>
      <c r="BQ124" s="2">
        <f t="shared" si="168"/>
        <v>12.11568973457902</v>
      </c>
      <c r="BR124" s="17">
        <f t="shared" si="140"/>
        <v>0.15532982164476328</v>
      </c>
      <c r="BS124" s="12">
        <f>BS$3*temperature!$I234</f>
        <v>-15.909080407012114</v>
      </c>
      <c r="BT124" s="12">
        <f>BT$3*temperature!$I234</f>
        <v>-14.704105122100254</v>
      </c>
      <c r="BU124" s="12">
        <f>BU$3*temperature!$I234</f>
        <v>-12.908938117240954</v>
      </c>
      <c r="BV124" s="12">
        <f t="shared" si="169"/>
        <v>-13.78341338527613</v>
      </c>
      <c r="BW124" s="12">
        <f t="shared" si="153"/>
        <v>-11.737060629180323</v>
      </c>
      <c r="BX124" s="12">
        <f t="shared" si="154"/>
        <v>-10.304128546569633</v>
      </c>
      <c r="BY124" s="19">
        <f t="shared" si="170"/>
        <v>0.13361344385430801</v>
      </c>
      <c r="BZ124" s="19">
        <f t="shared" si="155"/>
        <v>0.20178341138628469</v>
      </c>
      <c r="CA124" s="19">
        <f t="shared" si="156"/>
        <v>0.20178341138628469</v>
      </c>
      <c r="CB124" s="12">
        <f t="shared" si="171"/>
        <v>1.0628335108679923</v>
      </c>
      <c r="CC124" s="12">
        <f t="shared" si="157"/>
        <v>1.4835222464599656</v>
      </c>
      <c r="CD124" s="12">
        <f t="shared" si="158"/>
        <v>1.3024047853356613</v>
      </c>
      <c r="CE124" s="12">
        <f t="shared" si="172"/>
        <v>-14.846246896144123</v>
      </c>
      <c r="CF124" s="12">
        <f t="shared" si="159"/>
        <v>-13.220582875640289</v>
      </c>
      <c r="CG124" s="12">
        <f t="shared" si="160"/>
        <v>-11.606533331905293</v>
      </c>
      <c r="CH124" s="12">
        <f>CH$3*temperature!$I234+CH$4*temperature!$I234^2</f>
        <v>-14.846246896144121</v>
      </c>
      <c r="CI124" s="12">
        <f>CI$3*temperature!$I234+CI$4*temperature!$I234^2</f>
        <v>-13.220606716345976</v>
      </c>
      <c r="CJ124" s="12">
        <f>CJ$3*temperature!$I234+CJ$4*temperature!$I234^2</f>
        <v>-11.606545500921076</v>
      </c>
      <c r="CK124" s="17"/>
      <c r="CL124" s="17"/>
      <c r="CM124" s="17"/>
    </row>
    <row r="125" spans="1:91">
      <c r="A125" s="2">
        <f t="shared" si="183"/>
        <v>2079</v>
      </c>
      <c r="B125" s="5">
        <f t="shared" si="184"/>
        <v>1162.767751006699</v>
      </c>
      <c r="C125" s="5">
        <f t="shared" si="185"/>
        <v>2950.9666849784571</v>
      </c>
      <c r="D125" s="5">
        <f t="shared" si="186"/>
        <v>4330.3137959019286</v>
      </c>
      <c r="E125" s="15">
        <f t="shared" si="187"/>
        <v>1.1927700812907576E-4</v>
      </c>
      <c r="F125" s="15">
        <f t="shared" si="188"/>
        <v>2.3498370419139061E-4</v>
      </c>
      <c r="G125" s="15">
        <f t="shared" si="189"/>
        <v>4.7971087323389595E-4</v>
      </c>
      <c r="H125" s="5">
        <f t="shared" si="190"/>
        <v>116475.55253340444</v>
      </c>
      <c r="I125" s="5">
        <f t="shared" si="191"/>
        <v>40302.263899917707</v>
      </c>
      <c r="J125" s="5">
        <f t="shared" si="192"/>
        <v>15980.89703064927</v>
      </c>
      <c r="K125" s="5">
        <f t="shared" si="193"/>
        <v>100170.95196574074</v>
      </c>
      <c r="L125" s="5">
        <f t="shared" si="194"/>
        <v>13657.309011677957</v>
      </c>
      <c r="M125" s="5">
        <f t="shared" si="195"/>
        <v>3690.470895151544</v>
      </c>
      <c r="N125" s="15">
        <f t="shared" si="196"/>
        <v>1.0891237137273135E-2</v>
      </c>
      <c r="O125" s="15">
        <f t="shared" si="197"/>
        <v>1.4718788520457826E-2</v>
      </c>
      <c r="P125" s="15">
        <f t="shared" si="198"/>
        <v>1.3506402236453274E-2</v>
      </c>
      <c r="Q125" s="5">
        <f t="shared" si="199"/>
        <v>7780.5776751044823</v>
      </c>
      <c r="R125" s="5">
        <f t="shared" si="200"/>
        <v>10369.711160704788</v>
      </c>
      <c r="S125" s="5">
        <f t="shared" si="201"/>
        <v>5344.4791138592254</v>
      </c>
      <c r="T125" s="5">
        <f t="shared" si="202"/>
        <v>66.800092430324057</v>
      </c>
      <c r="U125" s="5">
        <f t="shared" si="203"/>
        <v>257.29847798267139</v>
      </c>
      <c r="V125" s="5">
        <f t="shared" si="204"/>
        <v>334.42923157625091</v>
      </c>
      <c r="W125" s="15">
        <f t="shared" si="205"/>
        <v>-1.0734613539272964E-2</v>
      </c>
      <c r="X125" s="15">
        <f t="shared" si="206"/>
        <v>-1.217998157191269E-2</v>
      </c>
      <c r="Y125" s="15">
        <f t="shared" si="207"/>
        <v>-9.7425357312937999E-3</v>
      </c>
      <c r="Z125" s="5">
        <f t="shared" si="135"/>
        <v>10155.711211855794</v>
      </c>
      <c r="AA125" s="5">
        <f t="shared" si="136"/>
        <v>24740.041683114094</v>
      </c>
      <c r="AB125" s="5">
        <f t="shared" si="137"/>
        <v>22401.015623718678</v>
      </c>
      <c r="AC125" s="16">
        <f t="shared" si="208"/>
        <v>1.7494480501786385</v>
      </c>
      <c r="AD125" s="16">
        <f t="shared" si="209"/>
        <v>2.934914038674429</v>
      </c>
      <c r="AE125" s="16">
        <f t="shared" si="210"/>
        <v>4.5991578700462616</v>
      </c>
      <c r="AF125" s="15">
        <f t="shared" si="211"/>
        <v>-4.0504037456468023E-3</v>
      </c>
      <c r="AG125" s="15">
        <f t="shared" si="212"/>
        <v>2.9673830763510267E-4</v>
      </c>
      <c r="AH125" s="15">
        <f t="shared" si="213"/>
        <v>9.7937136394747881E-3</v>
      </c>
      <c r="AI125" s="1">
        <f t="shared" si="177"/>
        <v>207423.67490614019</v>
      </c>
      <c r="AJ125" s="1">
        <f t="shared" si="178"/>
        <v>69165.072400226069</v>
      </c>
      <c r="AK125" s="1">
        <f t="shared" si="179"/>
        <v>27638.829298432411</v>
      </c>
      <c r="AL125" s="14">
        <f t="shared" si="214"/>
        <v>42.030265835235539</v>
      </c>
      <c r="AM125" s="14">
        <f t="shared" si="215"/>
        <v>8.4077518253444836</v>
      </c>
      <c r="AN125" s="14">
        <f t="shared" si="216"/>
        <v>2.8841369598705269</v>
      </c>
      <c r="AO125" s="11">
        <f t="shared" si="217"/>
        <v>1.0307199850979521E-2</v>
      </c>
      <c r="AP125" s="11">
        <f t="shared" si="218"/>
        <v>1.2984353324006727E-2</v>
      </c>
      <c r="AQ125" s="11">
        <f t="shared" si="219"/>
        <v>1.1778446756383461E-2</v>
      </c>
      <c r="AR125" s="1">
        <f t="shared" si="138"/>
        <v>116475.55253340444</v>
      </c>
      <c r="AS125" s="1">
        <f t="shared" ref="AS125:AS188" si="220">MAX(0.3*C125,AM125*AJ125^$AR$5*C125^(1-$AR$5)*(1-BJ124+CF124/100))</f>
        <v>40302.263899917707</v>
      </c>
      <c r="AT125" s="1">
        <f t="shared" ref="AT125:AT188" si="221">MAX(0.3*D125,AN125*AK125^$AR$5*D125^(1-$AR$5)*(1-BK124+CG124/100))</f>
        <v>15980.89703064927</v>
      </c>
      <c r="AU125" s="1">
        <f t="shared" si="180"/>
        <v>23295.110506680889</v>
      </c>
      <c r="AV125" s="1">
        <f t="shared" si="181"/>
        <v>8060.4527799835414</v>
      </c>
      <c r="AW125" s="1">
        <f t="shared" si="182"/>
        <v>3196.1794061298542</v>
      </c>
      <c r="AX125" s="1">
        <f t="shared" si="161"/>
        <v>80136.761572592601</v>
      </c>
      <c r="AY125" s="1">
        <f t="shared" si="144"/>
        <v>10925.847209342364</v>
      </c>
      <c r="AZ125" s="1">
        <f t="shared" si="145"/>
        <v>2952.3767161212354</v>
      </c>
      <c r="BA125" s="1">
        <f t="shared" si="162"/>
        <v>13129.380402289533</v>
      </c>
      <c r="BB125" s="1">
        <f t="shared" si="163"/>
        <v>27440.704459891371</v>
      </c>
      <c r="BC125" s="1">
        <f t="shared" si="164"/>
        <v>34600.791220978121</v>
      </c>
      <c r="BD125" s="1">
        <f t="shared" si="146"/>
        <v>11336.192985318148</v>
      </c>
      <c r="BE125" s="2">
        <f t="shared" si="174"/>
        <v>0.25378067252024261</v>
      </c>
      <c r="BF125" s="2">
        <f t="shared" si="175"/>
        <v>0.18498810604108842</v>
      </c>
      <c r="BG125" s="2">
        <f t="shared" si="176"/>
        <v>8.4903457765883886E-2</v>
      </c>
      <c r="BH125" s="2">
        <f t="shared" si="147"/>
        <v>0.15805185167764793</v>
      </c>
      <c r="BI125" s="2">
        <f t="shared" si="165"/>
        <v>6.4404629744826622E-3</v>
      </c>
      <c r="BJ125" s="2">
        <f t="shared" si="148"/>
        <v>3.422059937666898E-3</v>
      </c>
      <c r="BK125" s="2">
        <f t="shared" si="149"/>
        <v>7.2085971406032293E-4</v>
      </c>
      <c r="BL125" s="2">
        <f t="shared" si="150"/>
        <v>750.15648352380151</v>
      </c>
      <c r="BM125" s="2">
        <f t="shared" si="151"/>
        <v>137.91676268918727</v>
      </c>
      <c r="BN125" s="2">
        <f t="shared" si="152"/>
        <v>11.519984863941296</v>
      </c>
      <c r="BO125" s="2">
        <f t="shared" si="166"/>
        <v>582.12061051099442</v>
      </c>
      <c r="BP125" s="2">
        <f t="shared" si="167"/>
        <v>60.270225600327052</v>
      </c>
      <c r="BQ125" s="2">
        <f t="shared" si="168"/>
        <v>12.114034817832321</v>
      </c>
      <c r="BR125" s="17">
        <f t="shared" si="140"/>
        <v>0.15080565208229443</v>
      </c>
      <c r="BS125" s="12">
        <f>BS$3*temperature!$I235</f>
        <v>-16.092457379931439</v>
      </c>
      <c r="BT125" s="12">
        <f>BT$3*temperature!$I235</f>
        <v>-14.873592874867523</v>
      </c>
      <c r="BU125" s="12">
        <f>BU$3*temperature!$I235</f>
        <v>-13.057733769471058</v>
      </c>
      <c r="BV125" s="12">
        <f t="shared" si="169"/>
        <v>-13.917504680944749</v>
      </c>
      <c r="BW125" s="12">
        <f t="shared" si="153"/>
        <v>-11.83775454181589</v>
      </c>
      <c r="BX125" s="12">
        <f t="shared" si="154"/>
        <v>-10.392529131045986</v>
      </c>
      <c r="BY125" s="19">
        <f t="shared" si="170"/>
        <v>0.13515354725742676</v>
      </c>
      <c r="BZ125" s="19">
        <f t="shared" si="155"/>
        <v>0.204109280023484</v>
      </c>
      <c r="CA125" s="19">
        <f t="shared" si="156"/>
        <v>0.20410928002348402</v>
      </c>
      <c r="CB125" s="12">
        <f t="shared" si="171"/>
        <v>1.0874763494933448</v>
      </c>
      <c r="CC125" s="12">
        <f t="shared" si="157"/>
        <v>1.5179191665258158</v>
      </c>
      <c r="CD125" s="12">
        <f t="shared" si="158"/>
        <v>1.3326023192125358</v>
      </c>
      <c r="CE125" s="12">
        <f t="shared" si="172"/>
        <v>-15.004981030438094</v>
      </c>
      <c r="CF125" s="12">
        <f t="shared" si="159"/>
        <v>-13.355673708341707</v>
      </c>
      <c r="CG125" s="12">
        <f t="shared" si="160"/>
        <v>-11.725131450258521</v>
      </c>
      <c r="CH125" s="12">
        <f>CH$3*temperature!$I235+CH$4*temperature!$I235^2</f>
        <v>-15.004981030438094</v>
      </c>
      <c r="CI125" s="12">
        <f>CI$3*temperature!$I235+CI$4*temperature!$I235^2</f>
        <v>-13.355697753580111</v>
      </c>
      <c r="CJ125" s="12">
        <f>CJ$3*temperature!$I235+CJ$4*temperature!$I235^2</f>
        <v>-11.725143723673996</v>
      </c>
      <c r="CK125" s="17"/>
      <c r="CL125" s="17"/>
      <c r="CM125" s="17"/>
    </row>
    <row r="126" spans="1:91">
      <c r="A126" s="2">
        <f t="shared" si="183"/>
        <v>2080</v>
      </c>
      <c r="B126" s="5">
        <f t="shared" si="184"/>
        <v>1162.8995078922637</v>
      </c>
      <c r="C126" s="5">
        <f t="shared" si="185"/>
        <v>2951.6254426069099</v>
      </c>
      <c r="D126" s="5">
        <f t="shared" si="186"/>
        <v>4332.2872295837178</v>
      </c>
      <c r="E126" s="15">
        <f t="shared" si="187"/>
        <v>1.1331315772262197E-4</v>
      </c>
      <c r="F126" s="15">
        <f t="shared" si="188"/>
        <v>2.2323451898182106E-4</v>
      </c>
      <c r="G126" s="15">
        <f t="shared" si="189"/>
        <v>4.557253295722011E-4</v>
      </c>
      <c r="H126" s="5">
        <f t="shared" si="190"/>
        <v>117741.40786117107</v>
      </c>
      <c r="I126" s="5">
        <f t="shared" si="191"/>
        <v>40897.769078462879</v>
      </c>
      <c r="J126" s="5">
        <f t="shared" si="192"/>
        <v>16201.632966441302</v>
      </c>
      <c r="K126" s="5">
        <f t="shared" si="193"/>
        <v>101248.1362852887</v>
      </c>
      <c r="L126" s="5">
        <f t="shared" si="194"/>
        <v>13856.015905033497</v>
      </c>
      <c r="M126" s="5">
        <f t="shared" si="195"/>
        <v>3739.7411823957227</v>
      </c>
      <c r="N126" s="15">
        <f t="shared" si="196"/>
        <v>1.0753459944319532E-2</v>
      </c>
      <c r="O126" s="15">
        <f t="shared" si="197"/>
        <v>1.4549490912567853E-2</v>
      </c>
      <c r="P126" s="15">
        <f t="shared" si="198"/>
        <v>1.3350677635449948E-2</v>
      </c>
      <c r="Q126" s="5">
        <f t="shared" si="199"/>
        <v>7780.7077226471383</v>
      </c>
      <c r="R126" s="5">
        <f t="shared" si="200"/>
        <v>10394.76459777888</v>
      </c>
      <c r="S126" s="5">
        <f t="shared" si="201"/>
        <v>5365.5116851753737</v>
      </c>
      <c r="T126" s="5">
        <f t="shared" si="202"/>
        <v>66.083019253696818</v>
      </c>
      <c r="U126" s="5">
        <f t="shared" si="203"/>
        <v>254.16458726236127</v>
      </c>
      <c r="V126" s="5">
        <f t="shared" si="204"/>
        <v>331.17104283803013</v>
      </c>
      <c r="W126" s="15">
        <f t="shared" si="205"/>
        <v>-1.0734613539272964E-2</v>
      </c>
      <c r="X126" s="15">
        <f t="shared" si="206"/>
        <v>-1.217998157191269E-2</v>
      </c>
      <c r="Y126" s="15">
        <f t="shared" si="207"/>
        <v>-9.7425357312937999E-3</v>
      </c>
      <c r="Z126" s="5">
        <f t="shared" ref="Z126:Z189" si="222">Q125*AC126*(1-BE125)</f>
        <v>10116.184619091651</v>
      </c>
      <c r="AA126" s="5">
        <f t="shared" ref="AA126:AA189" si="223">R125*AD126*(1-BF125)</f>
        <v>24811.60420557102</v>
      </c>
      <c r="AB126" s="5">
        <f t="shared" ref="AB126:AB189" si="224">S125*AE126*(1-BG125)</f>
        <v>22713.459066378531</v>
      </c>
      <c r="AC126" s="16">
        <f t="shared" si="208"/>
        <v>1.7423620792433805</v>
      </c>
      <c r="AD126" s="16">
        <f t="shared" si="209"/>
        <v>2.9357849400993197</v>
      </c>
      <c r="AE126" s="16">
        <f t="shared" si="210"/>
        <v>4.6442007052082319</v>
      </c>
      <c r="AF126" s="15">
        <f t="shared" si="211"/>
        <v>-4.0504037456468023E-3</v>
      </c>
      <c r="AG126" s="15">
        <f t="shared" si="212"/>
        <v>2.9673830763510267E-4</v>
      </c>
      <c r="AH126" s="15">
        <f t="shared" si="213"/>
        <v>9.7937136394747881E-3</v>
      </c>
      <c r="AI126" s="1">
        <f t="shared" si="177"/>
        <v>209976.41792220707</v>
      </c>
      <c r="AJ126" s="1">
        <f t="shared" si="178"/>
        <v>70309.017940187012</v>
      </c>
      <c r="AK126" s="1">
        <f t="shared" si="179"/>
        <v>28071.125774719025</v>
      </c>
      <c r="AL126" s="14">
        <f t="shared" si="214"/>
        <v>42.459148041491581</v>
      </c>
      <c r="AM126" s="14">
        <f t="shared" si="215"/>
        <v>8.5158293535017098</v>
      </c>
      <c r="AN126" s="14">
        <f t="shared" si="216"/>
        <v>2.9177679069542797</v>
      </c>
      <c r="AO126" s="11">
        <f t="shared" si="217"/>
        <v>1.0204127852469725E-2</v>
      </c>
      <c r="AP126" s="11">
        <f t="shared" si="218"/>
        <v>1.2854509790766659E-2</v>
      </c>
      <c r="AQ126" s="11">
        <f t="shared" si="219"/>
        <v>1.1660662288819627E-2</v>
      </c>
      <c r="AR126" s="1">
        <f t="shared" ref="AR126:AR189" si="225">MAX(0.3*B126,AL126*AI126^$AR$5*B126^(1-$AR$5)*(1-BI125+CE125/100))</f>
        <v>117741.40786117107</v>
      </c>
      <c r="AS126" s="1">
        <f t="shared" si="220"/>
        <v>40897.769078462879</v>
      </c>
      <c r="AT126" s="1">
        <f t="shared" si="221"/>
        <v>16201.632966441302</v>
      </c>
      <c r="AU126" s="1">
        <f t="shared" si="180"/>
        <v>23548.281572234217</v>
      </c>
      <c r="AV126" s="1">
        <f t="shared" si="181"/>
        <v>8179.5538156925759</v>
      </c>
      <c r="AW126" s="1">
        <f t="shared" si="182"/>
        <v>3240.3265932882605</v>
      </c>
      <c r="AX126" s="1">
        <f t="shared" si="161"/>
        <v>80998.509028230954</v>
      </c>
      <c r="AY126" s="1">
        <f t="shared" si="144"/>
        <v>11084.812724026797</v>
      </c>
      <c r="AZ126" s="1">
        <f t="shared" si="145"/>
        <v>2991.792945916578</v>
      </c>
      <c r="BA126" s="1">
        <f t="shared" si="162"/>
        <v>13143.306568237947</v>
      </c>
      <c r="BB126" s="1">
        <f t="shared" si="163"/>
        <v>27489.465406124655</v>
      </c>
      <c r="BC126" s="1">
        <f t="shared" si="164"/>
        <v>34674.015955836032</v>
      </c>
      <c r="BD126" s="1">
        <f t="shared" si="146"/>
        <v>11025.911902948217</v>
      </c>
      <c r="BE126" s="2">
        <f t="shared" si="174"/>
        <v>0.25378067252024261</v>
      </c>
      <c r="BF126" s="2">
        <f t="shared" si="175"/>
        <v>0.18498810604108842</v>
      </c>
      <c r="BG126" s="2">
        <f t="shared" si="176"/>
        <v>8.4903457765883886E-2</v>
      </c>
      <c r="BH126" s="2">
        <f t="shared" si="147"/>
        <v>0.15762314923395709</v>
      </c>
      <c r="BI126" s="2">
        <f t="shared" si="165"/>
        <v>6.4404629744826622E-3</v>
      </c>
      <c r="BJ126" s="2">
        <f t="shared" si="148"/>
        <v>3.422059937666898E-3</v>
      </c>
      <c r="BK126" s="2">
        <f t="shared" si="149"/>
        <v>7.2085971406032293E-4</v>
      </c>
      <c r="BL126" s="2">
        <f t="shared" si="150"/>
        <v>758.30917789333409</v>
      </c>
      <c r="BM126" s="2">
        <f t="shared" si="151"/>
        <v>139.95461710335988</v>
      </c>
      <c r="BN126" s="2">
        <f t="shared" si="152"/>
        <v>11.679104507499179</v>
      </c>
      <c r="BO126" s="2">
        <f t="shared" si="166"/>
        <v>590.74630991009326</v>
      </c>
      <c r="BP126" s="2">
        <f t="shared" si="167"/>
        <v>60.98437473407634</v>
      </c>
      <c r="BQ126" s="2">
        <f t="shared" si="168"/>
        <v>12.112418951992986</v>
      </c>
      <c r="BR126" s="17">
        <f t="shared" ref="BR126:BR189" si="226">BR125/(1+BR$5)</f>
        <v>0.14641325444882955</v>
      </c>
      <c r="BS126" s="12">
        <f>BS$3*temperature!$I236</f>
        <v>-16.276128167418292</v>
      </c>
      <c r="BT126" s="12">
        <f>BT$3*temperature!$I236</f>
        <v>-15.043352188289264</v>
      </c>
      <c r="BU126" s="12">
        <f>BU$3*temperature!$I236</f>
        <v>-13.206767828571525</v>
      </c>
      <c r="BV126" s="12">
        <f t="shared" si="169"/>
        <v>-14.051244626284076</v>
      </c>
      <c r="BW126" s="12">
        <f t="shared" si="153"/>
        <v>-11.937819482268678</v>
      </c>
      <c r="BX126" s="12">
        <f t="shared" si="154"/>
        <v>-10.480377532107058</v>
      </c>
      <c r="BY126" s="19">
        <f t="shared" si="170"/>
        <v>0.13669611828125128</v>
      </c>
      <c r="BZ126" s="19">
        <f t="shared" si="155"/>
        <v>0.20643887526864774</v>
      </c>
      <c r="CA126" s="19">
        <f t="shared" si="156"/>
        <v>0.20643887526864776</v>
      </c>
      <c r="CB126" s="12">
        <f t="shared" si="171"/>
        <v>1.1124417705671084</v>
      </c>
      <c r="CC126" s="12">
        <f t="shared" si="157"/>
        <v>1.5527663530102931</v>
      </c>
      <c r="CD126" s="12">
        <f t="shared" si="158"/>
        <v>1.3631951482322335</v>
      </c>
      <c r="CE126" s="12">
        <f t="shared" si="172"/>
        <v>-15.163686396851183</v>
      </c>
      <c r="CF126" s="12">
        <f t="shared" si="159"/>
        <v>-13.490585835278971</v>
      </c>
      <c r="CG126" s="12">
        <f t="shared" si="160"/>
        <v>-11.843572680339291</v>
      </c>
      <c r="CH126" s="12">
        <f>CH$3*temperature!$I236+CH$4*temperature!$I236^2</f>
        <v>-15.163686396851183</v>
      </c>
      <c r="CI126" s="12">
        <f>CI$3*temperature!$I236+CI$4*temperature!$I236^2</f>
        <v>-13.490610083772498</v>
      </c>
      <c r="CJ126" s="12">
        <f>CJ$3*temperature!$I236+CJ$4*temperature!$I236^2</f>
        <v>-11.843585057502336</v>
      </c>
      <c r="CK126" s="17"/>
      <c r="CL126" s="17"/>
      <c r="CM126" s="17"/>
    </row>
    <row r="127" spans="1:91">
      <c r="A127" s="2">
        <f t="shared" si="183"/>
        <v>2081</v>
      </c>
      <c r="B127" s="5">
        <f t="shared" si="184"/>
        <v>1163.0246911168495</v>
      </c>
      <c r="C127" s="5">
        <f t="shared" si="185"/>
        <v>2952.2514020585104</v>
      </c>
      <c r="D127" s="5">
        <f t="shared" si="186"/>
        <v>4334.162845957946</v>
      </c>
      <c r="E127" s="15">
        <f t="shared" si="187"/>
        <v>1.0764749983649086E-4</v>
      </c>
      <c r="F127" s="15">
        <f t="shared" si="188"/>
        <v>2.1207279303273E-4</v>
      </c>
      <c r="G127" s="15">
        <f t="shared" si="189"/>
        <v>4.3293906309359103E-4</v>
      </c>
      <c r="H127" s="5">
        <f t="shared" si="190"/>
        <v>119004.32436949003</v>
      </c>
      <c r="I127" s="5">
        <f t="shared" si="191"/>
        <v>41494.769558312451</v>
      </c>
      <c r="J127" s="5">
        <f t="shared" si="192"/>
        <v>16422.551551992245</v>
      </c>
      <c r="K127" s="5">
        <f t="shared" si="193"/>
        <v>102323.12802852922</v>
      </c>
      <c r="L127" s="5">
        <f t="shared" si="194"/>
        <v>14055.296757376243</v>
      </c>
      <c r="M127" s="5">
        <f t="shared" si="195"/>
        <v>3789.0942578006657</v>
      </c>
      <c r="N127" s="15">
        <f t="shared" si="196"/>
        <v>1.0617397837442644E-2</v>
      </c>
      <c r="O127" s="15">
        <f t="shared" si="197"/>
        <v>1.4382262095293363E-2</v>
      </c>
      <c r="P127" s="15">
        <f t="shared" si="198"/>
        <v>1.3196922727504612E-2</v>
      </c>
      <c r="Q127" s="5">
        <f t="shared" si="199"/>
        <v>7779.746285869257</v>
      </c>
      <c r="R127" s="5">
        <f t="shared" si="200"/>
        <v>10418.044790770995</v>
      </c>
      <c r="S127" s="5">
        <f t="shared" si="201"/>
        <v>5385.6870524007045</v>
      </c>
      <c r="T127" s="5">
        <f t="shared" si="202"/>
        <v>65.373643580500044</v>
      </c>
      <c r="U127" s="5">
        <f t="shared" si="203"/>
        <v>251.0688672732729</v>
      </c>
      <c r="V127" s="5">
        <f t="shared" si="204"/>
        <v>327.94459712001077</v>
      </c>
      <c r="W127" s="15">
        <f t="shared" si="205"/>
        <v>-1.0734613539272964E-2</v>
      </c>
      <c r="X127" s="15">
        <f t="shared" si="206"/>
        <v>-1.217998157191269E-2</v>
      </c>
      <c r="Y127" s="15">
        <f t="shared" si="207"/>
        <v>-9.7425357312937999E-3</v>
      </c>
      <c r="Z127" s="5">
        <f t="shared" si="222"/>
        <v>10075.378387921082</v>
      </c>
      <c r="AA127" s="5">
        <f t="shared" si="223"/>
        <v>24878.929897069727</v>
      </c>
      <c r="AB127" s="5">
        <f t="shared" si="224"/>
        <v>23026.169759377284</v>
      </c>
      <c r="AC127" s="16">
        <f t="shared" si="208"/>
        <v>1.7353048093513401</v>
      </c>
      <c r="AD127" s="16">
        <f t="shared" si="209"/>
        <v>2.9366560999540252</v>
      </c>
      <c r="AE127" s="16">
        <f t="shared" si="210"/>
        <v>4.6896846769992884</v>
      </c>
      <c r="AF127" s="15">
        <f t="shared" si="211"/>
        <v>-4.0504037456468023E-3</v>
      </c>
      <c r="AG127" s="15">
        <f t="shared" si="212"/>
        <v>2.9673830763510267E-4</v>
      </c>
      <c r="AH127" s="15">
        <f t="shared" si="213"/>
        <v>9.7937136394747881E-3</v>
      </c>
      <c r="AI127" s="1">
        <f t="shared" si="177"/>
        <v>212527.05770222057</v>
      </c>
      <c r="AJ127" s="1">
        <f t="shared" si="178"/>
        <v>71457.669961860898</v>
      </c>
      <c r="AK127" s="1">
        <f t="shared" si="179"/>
        <v>28504.339790535385</v>
      </c>
      <c r="AL127" s="14">
        <f t="shared" si="214"/>
        <v>42.888074030862676</v>
      </c>
      <c r="AM127" s="14">
        <f t="shared" si="215"/>
        <v>8.6242014971847851</v>
      </c>
      <c r="AN127" s="14">
        <f t="shared" si="216"/>
        <v>2.9514507820924281</v>
      </c>
      <c r="AO127" s="11">
        <f t="shared" si="217"/>
        <v>1.0102086573945028E-2</v>
      </c>
      <c r="AP127" s="11">
        <f t="shared" si="218"/>
        <v>1.2725964692858992E-2</v>
      </c>
      <c r="AQ127" s="11">
        <f t="shared" si="219"/>
        <v>1.1544055665931431E-2</v>
      </c>
      <c r="AR127" s="1">
        <f t="shared" si="225"/>
        <v>119004.32436949003</v>
      </c>
      <c r="AS127" s="1">
        <f t="shared" si="220"/>
        <v>41494.769558312451</v>
      </c>
      <c r="AT127" s="1">
        <f t="shared" si="221"/>
        <v>16422.551551992245</v>
      </c>
      <c r="AU127" s="1">
        <f t="shared" si="180"/>
        <v>23800.864873898008</v>
      </c>
      <c r="AV127" s="1">
        <f t="shared" si="181"/>
        <v>8298.953911662491</v>
      </c>
      <c r="AW127" s="1">
        <f t="shared" si="182"/>
        <v>3284.5103103984493</v>
      </c>
      <c r="AX127" s="1">
        <f t="shared" si="161"/>
        <v>81858.502422823367</v>
      </c>
      <c r="AY127" s="1">
        <f t="shared" si="144"/>
        <v>11244.237405900996</v>
      </c>
      <c r="AZ127" s="1">
        <f t="shared" si="145"/>
        <v>3031.2754062405329</v>
      </c>
      <c r="BA127" s="1">
        <f t="shared" si="162"/>
        <v>13157.004615125648</v>
      </c>
      <c r="BB127" s="1">
        <f t="shared" si="163"/>
        <v>27537.45278785222</v>
      </c>
      <c r="BC127" s="1">
        <f t="shared" si="164"/>
        <v>34745.851175716809</v>
      </c>
      <c r="BD127" s="1">
        <f t="shared" si="146"/>
        <v>10723.748636534603</v>
      </c>
      <c r="BE127" s="2">
        <f t="shared" si="174"/>
        <v>0.25378067252024261</v>
      </c>
      <c r="BF127" s="2">
        <f t="shared" si="175"/>
        <v>0.18498810604108842</v>
      </c>
      <c r="BG127" s="2">
        <f t="shared" si="176"/>
        <v>8.4903457765883886E-2</v>
      </c>
      <c r="BH127" s="2">
        <f t="shared" si="147"/>
        <v>0.15719504502655857</v>
      </c>
      <c r="BI127" s="2">
        <f t="shared" si="165"/>
        <v>6.4404629744826622E-3</v>
      </c>
      <c r="BJ127" s="2">
        <f t="shared" si="148"/>
        <v>3.422059937666898E-3</v>
      </c>
      <c r="BK127" s="2">
        <f t="shared" si="149"/>
        <v>7.2085971406032293E-4</v>
      </c>
      <c r="BL127" s="2">
        <f t="shared" si="150"/>
        <v>766.44294490502534</v>
      </c>
      <c r="BM127" s="2">
        <f t="shared" si="151"/>
        <v>141.997588528221</v>
      </c>
      <c r="BN127" s="2">
        <f t="shared" si="152"/>
        <v>11.838355815910042</v>
      </c>
      <c r="BO127" s="2">
        <f t="shared" si="166"/>
        <v>599.5010074760645</v>
      </c>
      <c r="BP127" s="2">
        <f t="shared" si="167"/>
        <v>61.707146271654757</v>
      </c>
      <c r="BQ127" s="2">
        <f t="shared" si="168"/>
        <v>12.110841070602206</v>
      </c>
      <c r="BR127" s="17">
        <f t="shared" si="226"/>
        <v>0.14214879072701897</v>
      </c>
      <c r="BS127" s="12">
        <f>BS$3*temperature!$I237</f>
        <v>-16.460064534417985</v>
      </c>
      <c r="BT127" s="12">
        <f>BT$3*temperature!$I237</f>
        <v>-15.213356965872043</v>
      </c>
      <c r="BU127" s="12">
        <f>BU$3*temperature!$I237</f>
        <v>-13.356017384068306</v>
      </c>
      <c r="BV127" s="12">
        <f t="shared" si="169"/>
        <v>-14.184610073346947</v>
      </c>
      <c r="BW127" s="12">
        <f t="shared" si="153"/>
        <v>-12.03723645472199</v>
      </c>
      <c r="BX127" s="12">
        <f t="shared" si="154"/>
        <v>-10.567657073061531</v>
      </c>
      <c r="BY127" s="19">
        <f t="shared" si="170"/>
        <v>0.13824091979184308</v>
      </c>
      <c r="BZ127" s="19">
        <f t="shared" si="155"/>
        <v>0.20877183900141244</v>
      </c>
      <c r="CA127" s="19">
        <f t="shared" si="156"/>
        <v>0.20877183900141247</v>
      </c>
      <c r="CB127" s="12">
        <f t="shared" si="171"/>
        <v>1.1377272305355186</v>
      </c>
      <c r="CC127" s="12">
        <f t="shared" si="157"/>
        <v>1.5880602555750274</v>
      </c>
      <c r="CD127" s="12">
        <f t="shared" si="158"/>
        <v>1.394180155503387</v>
      </c>
      <c r="CE127" s="12">
        <f t="shared" si="172"/>
        <v>-15.322337303882467</v>
      </c>
      <c r="CF127" s="12">
        <f t="shared" si="159"/>
        <v>-13.625296710297018</v>
      </c>
      <c r="CG127" s="12">
        <f t="shared" si="160"/>
        <v>-11.961837228564917</v>
      </c>
      <c r="CH127" s="12">
        <f>CH$3*temperature!$I237+CH$4*temperature!$I237^2</f>
        <v>-15.322337303882467</v>
      </c>
      <c r="CI127" s="12">
        <f>CI$3*temperature!$I237+CI$4*temperature!$I237^2</f>
        <v>-13.625321160729493</v>
      </c>
      <c r="CJ127" s="12">
        <f>CJ$3*temperature!$I237+CJ$4*temperature!$I237^2</f>
        <v>-11.961849708803717</v>
      </c>
      <c r="CK127" s="17"/>
      <c r="CL127" s="17"/>
      <c r="CM127" s="17"/>
    </row>
    <row r="128" spans="1:91">
      <c r="A128" s="2">
        <f t="shared" si="183"/>
        <v>2082</v>
      </c>
      <c r="B128" s="5">
        <f t="shared" si="184"/>
        <v>1163.1436279820839</v>
      </c>
      <c r="C128" s="5">
        <f t="shared" si="185"/>
        <v>2952.8461896490512</v>
      </c>
      <c r="D128" s="5">
        <f t="shared" si="186"/>
        <v>4335.9454529396789</v>
      </c>
      <c r="E128" s="15">
        <f t="shared" si="187"/>
        <v>1.0226512484466631E-4</v>
      </c>
      <c r="F128" s="15">
        <f t="shared" si="188"/>
        <v>2.0146915338109349E-4</v>
      </c>
      <c r="G128" s="15">
        <f t="shared" si="189"/>
        <v>4.1129210993891144E-4</v>
      </c>
      <c r="H128" s="5">
        <f t="shared" si="190"/>
        <v>120264.14839145294</v>
      </c>
      <c r="I128" s="5">
        <f t="shared" si="191"/>
        <v>42093.182757707058</v>
      </c>
      <c r="J128" s="5">
        <f t="shared" si="192"/>
        <v>16643.628163709502</v>
      </c>
      <c r="K128" s="5">
        <f t="shared" si="193"/>
        <v>103395.78492133165</v>
      </c>
      <c r="L128" s="5">
        <f t="shared" si="194"/>
        <v>14255.1220260849</v>
      </c>
      <c r="M128" s="5">
        <f t="shared" si="195"/>
        <v>3838.5234187910451</v>
      </c>
      <c r="N128" s="15">
        <f t="shared" si="196"/>
        <v>1.0483034612696285E-2</v>
      </c>
      <c r="O128" s="15">
        <f t="shared" si="197"/>
        <v>1.4217079308822766E-2</v>
      </c>
      <c r="P128" s="15">
        <f t="shared" si="198"/>
        <v>1.3045112532795722E-2</v>
      </c>
      <c r="Q128" s="5">
        <f t="shared" si="199"/>
        <v>7777.7089075299409</v>
      </c>
      <c r="R128" s="5">
        <f t="shared" si="200"/>
        <v>10439.566165290167</v>
      </c>
      <c r="S128" s="5">
        <f t="shared" si="201"/>
        <v>5405.0113417999173</v>
      </c>
      <c r="T128" s="5">
        <f t="shared" si="202"/>
        <v>64.671882781009202</v>
      </c>
      <c r="U128" s="5">
        <f t="shared" si="203"/>
        <v>248.01085309660346</v>
      </c>
      <c r="V128" s="5">
        <f t="shared" si="204"/>
        <v>324.74958516468433</v>
      </c>
      <c r="W128" s="15">
        <f t="shared" si="205"/>
        <v>-1.0734613539272964E-2</v>
      </c>
      <c r="X128" s="15">
        <f t="shared" si="206"/>
        <v>-1.217998157191269E-2</v>
      </c>
      <c r="Y128" s="15">
        <f t="shared" si="207"/>
        <v>-9.7425357312937999E-3</v>
      </c>
      <c r="Z128" s="5">
        <f t="shared" si="222"/>
        <v>10033.329098460878</v>
      </c>
      <c r="AA128" s="5">
        <f t="shared" si="223"/>
        <v>24942.048001155912</v>
      </c>
      <c r="AB128" s="5">
        <f t="shared" si="224"/>
        <v>23339.112315689279</v>
      </c>
      <c r="AC128" s="16">
        <f t="shared" si="208"/>
        <v>1.7282761242517046</v>
      </c>
      <c r="AD128" s="16">
        <f t="shared" si="209"/>
        <v>2.9375275183152318</v>
      </c>
      <c r="AE128" s="16">
        <f t="shared" si="210"/>
        <v>4.7356141057852525</v>
      </c>
      <c r="AF128" s="15">
        <f t="shared" si="211"/>
        <v>-4.0504037456468023E-3</v>
      </c>
      <c r="AG128" s="15">
        <f t="shared" si="212"/>
        <v>2.9673830763510267E-4</v>
      </c>
      <c r="AH128" s="15">
        <f t="shared" si="213"/>
        <v>9.7937136394747881E-3</v>
      </c>
      <c r="AI128" s="1">
        <f t="shared" si="177"/>
        <v>215075.21680589652</v>
      </c>
      <c r="AJ128" s="1">
        <f t="shared" si="178"/>
        <v>72610.856877337297</v>
      </c>
      <c r="AK128" s="1">
        <f t="shared" si="179"/>
        <v>28938.416121880298</v>
      </c>
      <c r="AL128" s="14">
        <f t="shared" si="214"/>
        <v>43.317000477343711</v>
      </c>
      <c r="AM128" s="14">
        <f t="shared" si="215"/>
        <v>8.7328552681044869</v>
      </c>
      <c r="AN128" s="14">
        <f t="shared" si="216"/>
        <v>2.9851817770949229</v>
      </c>
      <c r="AO128" s="11">
        <f t="shared" si="217"/>
        <v>1.0001065708205577E-2</v>
      </c>
      <c r="AP128" s="11">
        <f t="shared" si="218"/>
        <v>1.2598705045930402E-2</v>
      </c>
      <c r="AQ128" s="11">
        <f t="shared" si="219"/>
        <v>1.1428615109272117E-2</v>
      </c>
      <c r="AR128" s="1">
        <f t="shared" si="225"/>
        <v>120264.14839145294</v>
      </c>
      <c r="AS128" s="1">
        <f t="shared" si="220"/>
        <v>42093.182757707058</v>
      </c>
      <c r="AT128" s="1">
        <f t="shared" si="221"/>
        <v>16643.628163709502</v>
      </c>
      <c r="AU128" s="1">
        <f t="shared" si="180"/>
        <v>24052.829678290589</v>
      </c>
      <c r="AV128" s="1">
        <f t="shared" si="181"/>
        <v>8418.6365515414127</v>
      </c>
      <c r="AW128" s="1">
        <f t="shared" si="182"/>
        <v>3328.7256327419004</v>
      </c>
      <c r="AX128" s="1">
        <f t="shared" si="161"/>
        <v>82716.627937065321</v>
      </c>
      <c r="AY128" s="1">
        <f t="shared" si="144"/>
        <v>11404.097620867919</v>
      </c>
      <c r="AZ128" s="1">
        <f t="shared" si="145"/>
        <v>3070.8187350328358</v>
      </c>
      <c r="BA128" s="1">
        <f t="shared" si="162"/>
        <v>13170.47992466884</v>
      </c>
      <c r="BB128" s="1">
        <f t="shared" si="163"/>
        <v>27584.685959734725</v>
      </c>
      <c r="BC128" s="1">
        <f t="shared" si="164"/>
        <v>34816.339009315911</v>
      </c>
      <c r="BD128" s="1">
        <f t="shared" si="146"/>
        <v>10429.512654430311</v>
      </c>
      <c r="BE128" s="2">
        <f t="shared" si="174"/>
        <v>0.25378067252024261</v>
      </c>
      <c r="BF128" s="2">
        <f t="shared" si="175"/>
        <v>0.18498810604108842</v>
      </c>
      <c r="BG128" s="2">
        <f t="shared" si="176"/>
        <v>8.4903457765883886E-2</v>
      </c>
      <c r="BH128" s="2">
        <f t="shared" si="147"/>
        <v>0.15676753162367429</v>
      </c>
      <c r="BI128" s="2">
        <f t="shared" si="165"/>
        <v>6.4404629744826622E-3</v>
      </c>
      <c r="BJ128" s="2">
        <f t="shared" si="148"/>
        <v>3.422059937666898E-3</v>
      </c>
      <c r="BK128" s="2">
        <f t="shared" si="149"/>
        <v>7.2085971406032293E-4</v>
      </c>
      <c r="BL128" s="2">
        <f t="shared" si="150"/>
        <v>774.55679487284124</v>
      </c>
      <c r="BM128" s="2">
        <f t="shared" si="151"/>
        <v>144.04539436404036</v>
      </c>
      <c r="BN128" s="2">
        <f t="shared" si="152"/>
        <v>11.99772103901797</v>
      </c>
      <c r="BO128" s="2">
        <f t="shared" si="166"/>
        <v>608.3866313831785</v>
      </c>
      <c r="BP128" s="2">
        <f t="shared" si="167"/>
        <v>62.438643011421995</v>
      </c>
      <c r="BQ128" s="2">
        <f t="shared" si="168"/>
        <v>12.10930014607843</v>
      </c>
      <c r="BR128" s="17">
        <f t="shared" si="226"/>
        <v>0.13800853468642618</v>
      </c>
      <c r="BS128" s="12">
        <f>BS$3*temperature!$I238</f>
        <v>-16.644238577732796</v>
      </c>
      <c r="BT128" s="12">
        <f>BT$3*temperature!$I238</f>
        <v>-15.383581417844114</v>
      </c>
      <c r="BU128" s="12">
        <f>BU$3*temperature!$I238</f>
        <v>-13.505459794762583</v>
      </c>
      <c r="BV128" s="12">
        <f t="shared" si="169"/>
        <v>-14.317578458385023</v>
      </c>
      <c r="BW128" s="12">
        <f t="shared" si="153"/>
        <v>-12.135987122304137</v>
      </c>
      <c r="BX128" s="12">
        <f t="shared" si="154"/>
        <v>-10.654351655715066</v>
      </c>
      <c r="BY128" s="19">
        <f t="shared" si="170"/>
        <v>0.13978771744238599</v>
      </c>
      <c r="BZ128" s="19">
        <f t="shared" si="155"/>
        <v>0.2111078173105351</v>
      </c>
      <c r="CA128" s="19">
        <f t="shared" si="156"/>
        <v>0.21110781731053513</v>
      </c>
      <c r="CB128" s="12">
        <f t="shared" si="171"/>
        <v>1.1633300596738863</v>
      </c>
      <c r="CC128" s="12">
        <f t="shared" si="157"/>
        <v>1.6237971477699888</v>
      </c>
      <c r="CD128" s="12">
        <f t="shared" si="158"/>
        <v>1.4255540695237585</v>
      </c>
      <c r="CE128" s="12">
        <f t="shared" si="172"/>
        <v>-15.480908518058909</v>
      </c>
      <c r="CF128" s="12">
        <f t="shared" si="159"/>
        <v>-13.759784270074125</v>
      </c>
      <c r="CG128" s="12">
        <f t="shared" si="160"/>
        <v>-12.079905725238826</v>
      </c>
      <c r="CH128" s="12">
        <f>CH$3*temperature!$I238+CH$4*temperature!$I238^2</f>
        <v>-15.480908518058911</v>
      </c>
      <c r="CI128" s="12">
        <f>CI$3*temperature!$I238+CI$4*temperature!$I238^2</f>
        <v>-13.759808921092128</v>
      </c>
      <c r="CJ128" s="12">
        <f>CJ$3*temperature!$I238+CJ$4*temperature!$I238^2</f>
        <v>-12.079918307862549</v>
      </c>
      <c r="CK128" s="17"/>
      <c r="CL128" s="17"/>
      <c r="CM128" s="17"/>
    </row>
    <row r="129" spans="1:91">
      <c r="A129" s="2">
        <f t="shared" si="183"/>
        <v>2083</v>
      </c>
      <c r="B129" s="5">
        <f t="shared" si="184"/>
        <v>1163.2566295589952</v>
      </c>
      <c r="C129" s="5">
        <f t="shared" si="185"/>
        <v>2953.4113516998495</v>
      </c>
      <c r="D129" s="5">
        <f t="shared" si="186"/>
        <v>4337.6396260859019</v>
      </c>
      <c r="E129" s="15">
        <f t="shared" si="187"/>
        <v>9.7151868602433E-5</v>
      </c>
      <c r="F129" s="15">
        <f t="shared" si="188"/>
        <v>1.9139569571203881E-4</v>
      </c>
      <c r="G129" s="15">
        <f t="shared" si="189"/>
        <v>3.9072750444196585E-4</v>
      </c>
      <c r="H129" s="5">
        <f t="shared" si="190"/>
        <v>121520.72969289107</v>
      </c>
      <c r="I129" s="5">
        <f t="shared" si="191"/>
        <v>42692.926645357409</v>
      </c>
      <c r="J129" s="5">
        <f t="shared" si="192"/>
        <v>16864.838428237588</v>
      </c>
      <c r="K129" s="5">
        <f t="shared" si="193"/>
        <v>104465.96787414061</v>
      </c>
      <c r="L129" s="5">
        <f t="shared" si="194"/>
        <v>14455.462365845278</v>
      </c>
      <c r="M129" s="5">
        <f t="shared" si="195"/>
        <v>3888.0220308794273</v>
      </c>
      <c r="N129" s="15">
        <f t="shared" si="196"/>
        <v>1.0350353775284038E-2</v>
      </c>
      <c r="O129" s="15">
        <f t="shared" si="197"/>
        <v>1.4053919664369197E-2</v>
      </c>
      <c r="P129" s="15">
        <f t="shared" si="198"/>
        <v>1.2895222117459859E-2</v>
      </c>
      <c r="Q129" s="5">
        <f t="shared" si="199"/>
        <v>7774.6113333108688</v>
      </c>
      <c r="R129" s="5">
        <f t="shared" si="200"/>
        <v>10459.34374807749</v>
      </c>
      <c r="S129" s="5">
        <f t="shared" si="201"/>
        <v>5423.4908836007635</v>
      </c>
      <c r="T129" s="5">
        <f t="shared" si="202"/>
        <v>63.977655112497906</v>
      </c>
      <c r="U129" s="5">
        <f t="shared" si="203"/>
        <v>244.99008547625249</v>
      </c>
      <c r="V129" s="5">
        <f t="shared" si="204"/>
        <v>321.58570072749455</v>
      </c>
      <c r="W129" s="15">
        <f t="shared" si="205"/>
        <v>-1.0734613539272964E-2</v>
      </c>
      <c r="X129" s="15">
        <f t="shared" si="206"/>
        <v>-1.217998157191269E-2</v>
      </c>
      <c r="Y129" s="15">
        <f t="shared" si="207"/>
        <v>-9.7425357312937999E-3</v>
      </c>
      <c r="Z129" s="5">
        <f t="shared" si="222"/>
        <v>9990.0731554143094</v>
      </c>
      <c r="AA129" s="5">
        <f t="shared" si="223"/>
        <v>25000.989301921469</v>
      </c>
      <c r="AB129" s="5">
        <f t="shared" si="224"/>
        <v>23652.251710130156</v>
      </c>
      <c r="AC129" s="16">
        <f t="shared" si="208"/>
        <v>1.7212759081645237</v>
      </c>
      <c r="AD129" s="16">
        <f t="shared" si="209"/>
        <v>2.9383991952596484</v>
      </c>
      <c r="AE129" s="16">
        <f t="shared" si="210"/>
        <v>4.7819933542443707</v>
      </c>
      <c r="AF129" s="15">
        <f t="shared" si="211"/>
        <v>-4.0504037456468023E-3</v>
      </c>
      <c r="AG129" s="15">
        <f t="shared" si="212"/>
        <v>2.9673830763510267E-4</v>
      </c>
      <c r="AH129" s="15">
        <f t="shared" si="213"/>
        <v>9.7937136394747881E-3</v>
      </c>
      <c r="AI129" s="1">
        <f t="shared" si="177"/>
        <v>217620.52480359745</v>
      </c>
      <c r="AJ129" s="1">
        <f t="shared" si="178"/>
        <v>73768.407741144983</v>
      </c>
      <c r="AK129" s="1">
        <f t="shared" si="179"/>
        <v>29373.300142434171</v>
      </c>
      <c r="AL129" s="14">
        <f t="shared" si="214"/>
        <v>43.745884483719436</v>
      </c>
      <c r="AM129" s="14">
        <f t="shared" si="215"/>
        <v>8.8417777091588192</v>
      </c>
      <c r="AN129" s="14">
        <f t="shared" si="216"/>
        <v>3.0189571057209377</v>
      </c>
      <c r="AO129" s="11">
        <f t="shared" si="217"/>
        <v>9.901055051123521E-3</v>
      </c>
      <c r="AP129" s="11">
        <f t="shared" si="218"/>
        <v>1.2472717995471097E-2</v>
      </c>
      <c r="AQ129" s="11">
        <f t="shared" si="219"/>
        <v>1.1314328958179395E-2</v>
      </c>
      <c r="AR129" s="1">
        <f t="shared" si="225"/>
        <v>121520.72969289107</v>
      </c>
      <c r="AS129" s="1">
        <f t="shared" si="220"/>
        <v>42692.926645357409</v>
      </c>
      <c r="AT129" s="1">
        <f t="shared" si="221"/>
        <v>16864.838428237588</v>
      </c>
      <c r="AU129" s="1">
        <f t="shared" si="180"/>
        <v>24304.145938578215</v>
      </c>
      <c r="AV129" s="1">
        <f t="shared" si="181"/>
        <v>8538.5853290714822</v>
      </c>
      <c r="AW129" s="1">
        <f t="shared" si="182"/>
        <v>3372.967685647518</v>
      </c>
      <c r="AX129" s="1">
        <f t="shared" si="161"/>
        <v>83572.774299312485</v>
      </c>
      <c r="AY129" s="1">
        <f t="shared" si="144"/>
        <v>11564.369892676224</v>
      </c>
      <c r="AZ129" s="1">
        <f t="shared" si="145"/>
        <v>3110.4176247035416</v>
      </c>
      <c r="BA129" s="1">
        <f t="shared" si="162"/>
        <v>13183.737695954394</v>
      </c>
      <c r="BB129" s="1">
        <f t="shared" si="163"/>
        <v>27631.183591940309</v>
      </c>
      <c r="BC129" s="1">
        <f t="shared" si="164"/>
        <v>34885.519961736769</v>
      </c>
      <c r="BD129" s="1">
        <f t="shared" si="146"/>
        <v>10143.016477648089</v>
      </c>
      <c r="BE129" s="2">
        <f t="shared" si="174"/>
        <v>0.25378067252024261</v>
      </c>
      <c r="BF129" s="2">
        <f t="shared" si="175"/>
        <v>0.18498810604108842</v>
      </c>
      <c r="BG129" s="2">
        <f t="shared" si="176"/>
        <v>8.4903457765883886E-2</v>
      </c>
      <c r="BH129" s="2">
        <f t="shared" si="147"/>
        <v>0.15634060298810529</v>
      </c>
      <c r="BI129" s="2">
        <f t="shared" si="165"/>
        <v>6.4404629744826622E-3</v>
      </c>
      <c r="BJ129" s="2">
        <f t="shared" si="148"/>
        <v>3.422059937666898E-3</v>
      </c>
      <c r="BK129" s="2">
        <f t="shared" si="149"/>
        <v>7.2085971406032293E-4</v>
      </c>
      <c r="BL129" s="2">
        <f t="shared" si="150"/>
        <v>782.64976021918073</v>
      </c>
      <c r="BM129" s="2">
        <f t="shared" si="151"/>
        <v>146.09775389482922</v>
      </c>
      <c r="BN129" s="2">
        <f t="shared" si="152"/>
        <v>12.157182607052894</v>
      </c>
      <c r="BO129" s="2">
        <f t="shared" si="166"/>
        <v>617.40513861799695</v>
      </c>
      <c r="BP129" s="2">
        <f t="shared" si="167"/>
        <v>63.178969008788819</v>
      </c>
      <c r="BQ129" s="2">
        <f t="shared" si="168"/>
        <v>12.107795188117809</v>
      </c>
      <c r="BR129" s="17">
        <f t="shared" si="226"/>
        <v>0.13398886862759823</v>
      </c>
      <c r="BS129" s="12">
        <f>BS$3*temperature!$I239</f>
        <v>-16.828622745476508</v>
      </c>
      <c r="BT129" s="12">
        <f>BT$3*temperature!$I239</f>
        <v>-15.554000079136411</v>
      </c>
      <c r="BU129" s="12">
        <f>BU$3*temperature!$I239</f>
        <v>-13.655072704516527</v>
      </c>
      <c r="BV129" s="12">
        <f t="shared" si="169"/>
        <v>-14.450127811857667</v>
      </c>
      <c r="BW129" s="12">
        <f t="shared" si="153"/>
        <v>-12.234053811885033</v>
      </c>
      <c r="BX129" s="12">
        <f t="shared" si="154"/>
        <v>-10.740445764581288</v>
      </c>
      <c r="BY129" s="19">
        <f t="shared" si="170"/>
        <v>0.14133627983657623</v>
      </c>
      <c r="BZ129" s="19">
        <f t="shared" si="155"/>
        <v>0.21344646074064488</v>
      </c>
      <c r="CA129" s="19">
        <f t="shared" si="156"/>
        <v>0.21344646074064491</v>
      </c>
      <c r="CB129" s="12">
        <f t="shared" si="171"/>
        <v>1.1892474668094197</v>
      </c>
      <c r="CC129" s="12">
        <f t="shared" si="157"/>
        <v>1.6599731336256889</v>
      </c>
      <c r="CD129" s="12">
        <f t="shared" si="158"/>
        <v>1.4573134699676193</v>
      </c>
      <c r="CE129" s="12">
        <f t="shared" si="172"/>
        <v>-15.639375278667087</v>
      </c>
      <c r="CF129" s="12">
        <f t="shared" si="159"/>
        <v>-13.894026945510722</v>
      </c>
      <c r="CG129" s="12">
        <f t="shared" si="160"/>
        <v>-12.197759234548908</v>
      </c>
      <c r="CH129" s="12">
        <f>CH$3*temperature!$I239+CH$4*temperature!$I239^2</f>
        <v>-15.639375278667089</v>
      </c>
      <c r="CI129" s="12">
        <f>CI$3*temperature!$I239+CI$4*temperature!$I239^2</f>
        <v>-13.894051795724929</v>
      </c>
      <c r="CJ129" s="12">
        <f>CJ$3*temperature!$I239+CJ$4*temperature!$I239^2</f>
        <v>-12.19777191884841</v>
      </c>
      <c r="CK129" s="17"/>
      <c r="CL129" s="17"/>
      <c r="CM129" s="17"/>
    </row>
    <row r="130" spans="1:91">
      <c r="A130" s="2">
        <f t="shared" si="183"/>
        <v>2084</v>
      </c>
      <c r="B130" s="5">
        <f t="shared" si="184"/>
        <v>1163.3639914864596</v>
      </c>
      <c r="C130" s="5">
        <f t="shared" si="185"/>
        <v>2953.9483584092131</v>
      </c>
      <c r="D130" s="5">
        <f t="shared" si="186"/>
        <v>4339.249719436858</v>
      </c>
      <c r="E130" s="15">
        <f t="shared" si="187"/>
        <v>9.229427517231135E-5</v>
      </c>
      <c r="F130" s="15">
        <f t="shared" si="188"/>
        <v>1.8182591092643686E-4</v>
      </c>
      <c r="G130" s="15">
        <f t="shared" si="189"/>
        <v>3.7119112921986754E-4</v>
      </c>
      <c r="H130" s="5">
        <f t="shared" si="190"/>
        <v>122773.9214579211</v>
      </c>
      <c r="I130" s="5">
        <f t="shared" si="191"/>
        <v>43293.919761836703</v>
      </c>
      <c r="J130" s="5">
        <f t="shared" si="192"/>
        <v>17086.158222647959</v>
      </c>
      <c r="K130" s="5">
        <f t="shared" si="193"/>
        <v>105533.54096945167</v>
      </c>
      <c r="L130" s="5">
        <f t="shared" si="194"/>
        <v>14656.28863774441</v>
      </c>
      <c r="M130" s="5">
        <f t="shared" si="195"/>
        <v>3937.5835288099938</v>
      </c>
      <c r="N130" s="15">
        <f t="shared" si="196"/>
        <v>1.0219338575384374E-2</v>
      </c>
      <c r="O130" s="15">
        <f t="shared" si="197"/>
        <v>1.3892760177193209E-2</v>
      </c>
      <c r="P130" s="15">
        <f t="shared" si="198"/>
        <v>1.2747226619844065E-2</v>
      </c>
      <c r="Q130" s="5">
        <f t="shared" si="199"/>
        <v>7770.4694944834464</v>
      </c>
      <c r="R130" s="5">
        <f t="shared" si="200"/>
        <v>10477.393140678192</v>
      </c>
      <c r="S130" s="5">
        <f t="shared" si="201"/>
        <v>5441.1322028143441</v>
      </c>
      <c r="T130" s="5">
        <f t="shared" si="202"/>
        <v>63.29087970971635</v>
      </c>
      <c r="U130" s="5">
        <f t="shared" si="203"/>
        <v>242.00611074985042</v>
      </c>
      <c r="V130" s="5">
        <f t="shared" si="204"/>
        <v>318.45264054748378</v>
      </c>
      <c r="W130" s="15">
        <f t="shared" si="205"/>
        <v>-1.0734613539272964E-2</v>
      </c>
      <c r="X130" s="15">
        <f t="shared" si="206"/>
        <v>-1.217998157191269E-2</v>
      </c>
      <c r="Y130" s="15">
        <f t="shared" si="207"/>
        <v>-9.7425357312937999E-3</v>
      </c>
      <c r="Z130" s="5">
        <f t="shared" si="222"/>
        <v>9945.6467637412279</v>
      </c>
      <c r="AA130" s="5">
        <f t="shared" si="223"/>
        <v>25055.786062263829</v>
      </c>
      <c r="AB130" s="5">
        <f t="shared" si="224"/>
        <v>23965.553279306569</v>
      </c>
      <c r="AC130" s="16">
        <f t="shared" si="208"/>
        <v>1.7143040457788026</v>
      </c>
      <c r="AD130" s="16">
        <f t="shared" si="209"/>
        <v>2.939271130864006</v>
      </c>
      <c r="AE130" s="16">
        <f t="shared" si="210"/>
        <v>4.8288268277817119</v>
      </c>
      <c r="AF130" s="15">
        <f t="shared" si="211"/>
        <v>-4.0504037456468023E-3</v>
      </c>
      <c r="AG130" s="15">
        <f t="shared" si="212"/>
        <v>2.9673830763510267E-4</v>
      </c>
      <c r="AH130" s="15">
        <f t="shared" si="213"/>
        <v>9.7937136394747881E-3</v>
      </c>
      <c r="AI130" s="1">
        <f t="shared" si="177"/>
        <v>220162.61826181592</v>
      </c>
      <c r="AJ130" s="1">
        <f t="shared" si="178"/>
        <v>74930.15229610198</v>
      </c>
      <c r="AK130" s="1">
        <f t="shared" si="179"/>
        <v>29808.937813838274</v>
      </c>
      <c r="AL130" s="14">
        <f t="shared" si="214"/>
        <v>44.174683590147502</v>
      </c>
      <c r="AM130" s="14">
        <f t="shared" si="215"/>
        <v>8.9509558991043505</v>
      </c>
      <c r="AN130" s="14">
        <f t="shared" si="216"/>
        <v>3.05277300478765</v>
      </c>
      <c r="AO130" s="11">
        <f t="shared" si="217"/>
        <v>9.8020445006122853E-3</v>
      </c>
      <c r="AP130" s="11">
        <f t="shared" si="218"/>
        <v>1.2347990815516387E-2</v>
      </c>
      <c r="AQ130" s="11">
        <f t="shared" si="219"/>
        <v>1.1201185668597602E-2</v>
      </c>
      <c r="AR130" s="1">
        <f t="shared" si="225"/>
        <v>122773.9214579211</v>
      </c>
      <c r="AS130" s="1">
        <f t="shared" si="220"/>
        <v>43293.919761836703</v>
      </c>
      <c r="AT130" s="1">
        <f t="shared" si="221"/>
        <v>17086.158222647959</v>
      </c>
      <c r="AU130" s="1">
        <f t="shared" si="180"/>
        <v>24554.784291584219</v>
      </c>
      <c r="AV130" s="1">
        <f t="shared" si="181"/>
        <v>8658.783952367341</v>
      </c>
      <c r="AW130" s="1">
        <f t="shared" si="182"/>
        <v>3417.2316445295919</v>
      </c>
      <c r="AX130" s="1">
        <f t="shared" si="161"/>
        <v>84426.832775561343</v>
      </c>
      <c r="AY130" s="1">
        <f t="shared" si="144"/>
        <v>11725.030910195528</v>
      </c>
      <c r="AZ130" s="1">
        <f t="shared" si="145"/>
        <v>3150.0668230479955</v>
      </c>
      <c r="BA130" s="1">
        <f t="shared" si="162"/>
        <v>13196.782952817008</v>
      </c>
      <c r="BB130" s="1">
        <f t="shared" si="163"/>
        <v>27676.963697249052</v>
      </c>
      <c r="BC130" s="1">
        <f t="shared" si="164"/>
        <v>34953.432978236189</v>
      </c>
      <c r="BD130" s="1">
        <f t="shared" si="146"/>
        <v>9864.0757374930909</v>
      </c>
      <c r="BE130" s="2">
        <f t="shared" si="174"/>
        <v>0.25378067252024261</v>
      </c>
      <c r="BF130" s="2">
        <f t="shared" si="175"/>
        <v>0.18498810604108842</v>
      </c>
      <c r="BG130" s="2">
        <f t="shared" si="176"/>
        <v>8.4903457765883886E-2</v>
      </c>
      <c r="BH130" s="2">
        <f t="shared" si="147"/>
        <v>0.15591425442104118</v>
      </c>
      <c r="BI130" s="2">
        <f t="shared" si="165"/>
        <v>6.4404629744826622E-3</v>
      </c>
      <c r="BJ130" s="2">
        <f t="shared" si="148"/>
        <v>3.422059937666898E-3</v>
      </c>
      <c r="BK130" s="2">
        <f t="shared" si="149"/>
        <v>7.2085971406032293E-4</v>
      </c>
      <c r="BL130" s="2">
        <f t="shared" si="150"/>
        <v>790.72089538178329</v>
      </c>
      <c r="BM130" s="2">
        <f t="shared" si="151"/>
        <v>148.15438836154658</v>
      </c>
      <c r="BN130" s="2">
        <f t="shared" si="152"/>
        <v>12.316723130767443</v>
      </c>
      <c r="BO130" s="2">
        <f t="shared" si="166"/>
        <v>626.55851541258994</v>
      </c>
      <c r="BP130" s="2">
        <f t="shared" si="167"/>
        <v>63.92822959084134</v>
      </c>
      <c r="BQ130" s="2">
        <f t="shared" si="168"/>
        <v>12.106325242158357</v>
      </c>
      <c r="BR130" s="17">
        <f t="shared" si="226"/>
        <v>0.13008628022096916</v>
      </c>
      <c r="BS130" s="12">
        <f>BS$3*temperature!$I240</f>
        <v>-17.013189854941793</v>
      </c>
      <c r="BT130" s="12">
        <f>BT$3*temperature!$I240</f>
        <v>-15.724587825896656</v>
      </c>
      <c r="BU130" s="12">
        <f>BU$3*temperature!$I240</f>
        <v>-13.804834056751272</v>
      </c>
      <c r="BV130" s="12">
        <f t="shared" si="169"/>
        <v>-14.582236766796253</v>
      </c>
      <c r="BW130" s="12">
        <f t="shared" si="153"/>
        <v>-12.331419517325712</v>
      </c>
      <c r="BX130" s="12">
        <f t="shared" si="154"/>
        <v>-10.825924469734595</v>
      </c>
      <c r="BY130" s="19">
        <f t="shared" si="170"/>
        <v>0.14288637867868292</v>
      </c>
      <c r="BZ130" s="19">
        <f t="shared" si="155"/>
        <v>0.21578742451886529</v>
      </c>
      <c r="CA130" s="19">
        <f t="shared" si="156"/>
        <v>0.21578742451886529</v>
      </c>
      <c r="CB130" s="12">
        <f t="shared" si="171"/>
        <v>1.2154765440727697</v>
      </c>
      <c r="CC130" s="12">
        <f t="shared" si="157"/>
        <v>1.6965841542854714</v>
      </c>
      <c r="CD130" s="12">
        <f t="shared" si="158"/>
        <v>1.489454793508338</v>
      </c>
      <c r="CE130" s="12">
        <f t="shared" si="172"/>
        <v>-15.797713310869023</v>
      </c>
      <c r="CF130" s="12">
        <f t="shared" si="159"/>
        <v>-14.028003671611183</v>
      </c>
      <c r="CG130" s="12">
        <f t="shared" si="160"/>
        <v>-12.315379263242933</v>
      </c>
      <c r="CH130" s="12">
        <f>CH$3*temperature!$I240+CH$4*temperature!$I240^2</f>
        <v>-15.797713310869023</v>
      </c>
      <c r="CI130" s="12">
        <f>CI$3*temperature!$I240+CI$4*temperature!$I240^2</f>
        <v>-14.028028719597732</v>
      </c>
      <c r="CJ130" s="12">
        <f>CJ$3*temperature!$I240+CJ$4*temperature!$I240^2</f>
        <v>-12.315392048491429</v>
      </c>
      <c r="CK130" s="17"/>
      <c r="CL130" s="17"/>
      <c r="CM130" s="17"/>
    </row>
    <row r="131" spans="1:91">
      <c r="A131" s="2">
        <f t="shared" si="183"/>
        <v>2085</v>
      </c>
      <c r="B131" s="5">
        <f t="shared" si="184"/>
        <v>1163.4659947309976</v>
      </c>
      <c r="C131" s="5">
        <f t="shared" si="185"/>
        <v>2954.4586075427555</v>
      </c>
      <c r="D131" s="5">
        <f t="shared" si="186"/>
        <v>4340.7798758900162</v>
      </c>
      <c r="E131" s="15">
        <f t="shared" si="187"/>
        <v>8.7679561413695777E-5</v>
      </c>
      <c r="F131" s="15">
        <f t="shared" si="188"/>
        <v>1.7273461538011502E-4</v>
      </c>
      <c r="G131" s="15">
        <f t="shared" si="189"/>
        <v>3.5263157275887413E-4</v>
      </c>
      <c r="H131" s="5">
        <f t="shared" si="190"/>
        <v>124023.58027259311</v>
      </c>
      <c r="I131" s="5">
        <f t="shared" si="191"/>
        <v>43896.081240215593</v>
      </c>
      <c r="J131" s="5">
        <f t="shared" si="192"/>
        <v>17307.563674777048</v>
      </c>
      <c r="K131" s="5">
        <f t="shared" si="193"/>
        <v>106598.37144726205</v>
      </c>
      <c r="L131" s="5">
        <f t="shared" si="194"/>
        <v>14857.571917964449</v>
      </c>
      <c r="M131" s="5">
        <f t="shared" si="195"/>
        <v>3987.2014176319813</v>
      </c>
      <c r="N131" s="15">
        <f t="shared" si="196"/>
        <v>1.0089972041387396E-2</v>
      </c>
      <c r="O131" s="15">
        <f t="shared" si="197"/>
        <v>1.3733577796883223E-2</v>
      </c>
      <c r="P131" s="15">
        <f t="shared" si="198"/>
        <v>1.2601101274157145E-2</v>
      </c>
      <c r="Q131" s="5">
        <f t="shared" si="199"/>
        <v>7765.2994910436264</v>
      </c>
      <c r="R131" s="5">
        <f t="shared" si="200"/>
        <v>10493.73049350892</v>
      </c>
      <c r="S131" s="5">
        <f t="shared" si="201"/>
        <v>5457.942010335265</v>
      </c>
      <c r="T131" s="5">
        <f t="shared" si="202"/>
        <v>62.611476575471933</v>
      </c>
      <c r="U131" s="5">
        <f t="shared" si="203"/>
        <v>239.05848078062698</v>
      </c>
      <c r="V131" s="5">
        <f t="shared" si="204"/>
        <v>315.35010431822508</v>
      </c>
      <c r="W131" s="15">
        <f t="shared" si="205"/>
        <v>-1.0734613539272964E-2</v>
      </c>
      <c r="X131" s="15">
        <f t="shared" si="206"/>
        <v>-1.217998157191269E-2</v>
      </c>
      <c r="Y131" s="15">
        <f t="shared" si="207"/>
        <v>-9.7425357312937999E-3</v>
      </c>
      <c r="Z131" s="5">
        <f t="shared" si="222"/>
        <v>9900.0859055175169</v>
      </c>
      <c r="AA131" s="5">
        <f t="shared" si="223"/>
        <v>25106.471962963515</v>
      </c>
      <c r="AB131" s="5">
        <f t="shared" si="224"/>
        <v>24278.982721806547</v>
      </c>
      <c r="AC131" s="16">
        <f t="shared" si="208"/>
        <v>1.7073604222506027</v>
      </c>
      <c r="AD131" s="16">
        <f t="shared" si="209"/>
        <v>2.9401433252050593</v>
      </c>
      <c r="AE131" s="16">
        <f t="shared" si="210"/>
        <v>4.8761189749476195</v>
      </c>
      <c r="AF131" s="15">
        <f t="shared" si="211"/>
        <v>-4.0504037456468023E-3</v>
      </c>
      <c r="AG131" s="15">
        <f t="shared" si="212"/>
        <v>2.9673830763510267E-4</v>
      </c>
      <c r="AH131" s="15">
        <f t="shared" si="213"/>
        <v>9.7937136394747881E-3</v>
      </c>
      <c r="AI131" s="1">
        <f t="shared" si="177"/>
        <v>222701.14072721856</v>
      </c>
      <c r="AJ131" s="1">
        <f t="shared" si="178"/>
        <v>76095.921018859124</v>
      </c>
      <c r="AK131" s="1">
        <f t="shared" si="179"/>
        <v>30245.275676984038</v>
      </c>
      <c r="AL131" s="14">
        <f t="shared" si="214"/>
        <v>44.603355782355081</v>
      </c>
      <c r="AM131" s="14">
        <f t="shared" si="215"/>
        <v>9.0603769571242623</v>
      </c>
      <c r="AN131" s="14">
        <f t="shared" si="216"/>
        <v>3.0866257352460522</v>
      </c>
      <c r="AO131" s="11">
        <f t="shared" si="217"/>
        <v>9.7040240556061624E-3</v>
      </c>
      <c r="AP131" s="11">
        <f t="shared" si="218"/>
        <v>1.2224510907361224E-2</v>
      </c>
      <c r="AQ131" s="11">
        <f t="shared" si="219"/>
        <v>1.1089173811911626E-2</v>
      </c>
      <c r="AR131" s="1">
        <f t="shared" si="225"/>
        <v>124023.58027259311</v>
      </c>
      <c r="AS131" s="1">
        <f t="shared" si="220"/>
        <v>43896.081240215593</v>
      </c>
      <c r="AT131" s="1">
        <f t="shared" si="221"/>
        <v>17307.563674777048</v>
      </c>
      <c r="AU131" s="1">
        <f t="shared" si="180"/>
        <v>24804.716054518623</v>
      </c>
      <c r="AV131" s="1">
        <f t="shared" si="181"/>
        <v>8779.2162480431198</v>
      </c>
      <c r="AW131" s="1">
        <f t="shared" si="182"/>
        <v>3461.5127349554095</v>
      </c>
      <c r="AX131" s="1">
        <f t="shared" si="161"/>
        <v>85278.697157809642</v>
      </c>
      <c r="AY131" s="1">
        <f t="shared" si="144"/>
        <v>11886.057534371557</v>
      </c>
      <c r="AZ131" s="1">
        <f t="shared" si="145"/>
        <v>3189.7611341055849</v>
      </c>
      <c r="BA131" s="1">
        <f t="shared" si="162"/>
        <v>13209.620550907139</v>
      </c>
      <c r="BB131" s="1">
        <f t="shared" si="163"/>
        <v>27722.043657125098</v>
      </c>
      <c r="BC131" s="1">
        <f t="shared" si="164"/>
        <v>35020.115505831098</v>
      </c>
      <c r="BD131" s="1">
        <f t="shared" si="146"/>
        <v>9592.5092224649961</v>
      </c>
      <c r="BE131" s="2">
        <f t="shared" si="174"/>
        <v>0.25378067252024261</v>
      </c>
      <c r="BF131" s="2">
        <f t="shared" si="175"/>
        <v>0.18498810604108842</v>
      </c>
      <c r="BG131" s="2">
        <f t="shared" si="176"/>
        <v>8.4903457765883886E-2</v>
      </c>
      <c r="BH131" s="2">
        <f t="shared" si="147"/>
        <v>0.1554884825076962</v>
      </c>
      <c r="BI131" s="2">
        <f t="shared" si="165"/>
        <v>6.4404629744826622E-3</v>
      </c>
      <c r="BJ131" s="2">
        <f t="shared" si="148"/>
        <v>3.422059937666898E-3</v>
      </c>
      <c r="BK131" s="2">
        <f t="shared" si="149"/>
        <v>7.2085971406032293E-4</v>
      </c>
      <c r="BL131" s="2">
        <f t="shared" si="150"/>
        <v>798.76927670841428</v>
      </c>
      <c r="BM131" s="2">
        <f t="shared" si="151"/>
        <v>150.21502103271325</v>
      </c>
      <c r="BN131" s="2">
        <f t="shared" si="152"/>
        <v>12.476325401680615</v>
      </c>
      <c r="BO131" s="2">
        <f t="shared" si="166"/>
        <v>635.84877768394813</v>
      </c>
      <c r="BP131" s="2">
        <f t="shared" si="167"/>
        <v>64.686531371130471</v>
      </c>
      <c r="BQ131" s="2">
        <f t="shared" si="168"/>
        <v>12.104889387906274</v>
      </c>
      <c r="BR131" s="17">
        <f t="shared" si="226"/>
        <v>0.12629735943783413</v>
      </c>
      <c r="BS131" s="12">
        <f>BS$3*temperature!$I241</f>
        <v>-17.197913108951148</v>
      </c>
      <c r="BT131" s="12">
        <f>BT$3*temperature!$I241</f>
        <v>-15.89531989060184</v>
      </c>
      <c r="BU131" s="12">
        <f>BU$3*temperature!$I241</f>
        <v>-13.954722107714364</v>
      </c>
      <c r="BV131" s="12">
        <f t="shared" si="169"/>
        <v>-14.713884565612936</v>
      </c>
      <c r="BW131" s="12">
        <f t="shared" si="153"/>
        <v>-12.428067901271703</v>
      </c>
      <c r="BX131" s="12">
        <f t="shared" si="154"/>
        <v>-10.910773428384582</v>
      </c>
      <c r="BY131" s="19">
        <f t="shared" si="170"/>
        <v>0.14443778891087242</v>
      </c>
      <c r="BZ131" s="19">
        <f t="shared" si="155"/>
        <v>0.21813036876220154</v>
      </c>
      <c r="CA131" s="19">
        <f t="shared" si="156"/>
        <v>0.21813036876220157</v>
      </c>
      <c r="CB131" s="12">
        <f t="shared" si="171"/>
        <v>1.2420142716691058</v>
      </c>
      <c r="CC131" s="12">
        <f t="shared" si="157"/>
        <v>1.7336259946650681</v>
      </c>
      <c r="CD131" s="12">
        <f t="shared" si="158"/>
        <v>1.5219743396648904</v>
      </c>
      <c r="CE131" s="12">
        <f t="shared" si="172"/>
        <v>-15.955898837282042</v>
      </c>
      <c r="CF131" s="12">
        <f t="shared" si="159"/>
        <v>-14.161693895936772</v>
      </c>
      <c r="CG131" s="12">
        <f t="shared" si="160"/>
        <v>-12.432747768049472</v>
      </c>
      <c r="CH131" s="12">
        <f>CH$3*temperature!$I241+CH$4*temperature!$I241^2</f>
        <v>-15.955898837282042</v>
      </c>
      <c r="CI131" s="12">
        <f>CI$3*temperature!$I241+CI$4*temperature!$I241^2</f>
        <v>-14.16171914023861</v>
      </c>
      <c r="CJ131" s="12">
        <f>CJ$3*temperature!$I241+CJ$4*temperature!$I241^2</f>
        <v>-12.432760653503239</v>
      </c>
      <c r="CK131" s="17"/>
      <c r="CL131" s="17"/>
      <c r="CM131" s="17"/>
    </row>
    <row r="132" spans="1:91">
      <c r="A132" s="2">
        <f t="shared" si="183"/>
        <v>2086</v>
      </c>
      <c r="B132" s="5">
        <f t="shared" si="184"/>
        <v>1163.5629063097285</v>
      </c>
      <c r="C132" s="5">
        <f t="shared" si="185"/>
        <v>2954.9434279504244</v>
      </c>
      <c r="D132" s="5">
        <f t="shared" si="186"/>
        <v>4342.2340371229193</v>
      </c>
      <c r="E132" s="15">
        <f t="shared" si="187"/>
        <v>8.3295583343010989E-5</v>
      </c>
      <c r="F132" s="15">
        <f t="shared" si="188"/>
        <v>1.6409788461110926E-4</v>
      </c>
      <c r="G132" s="15">
        <f t="shared" si="189"/>
        <v>3.3499999412093043E-4</v>
      </c>
      <c r="H132" s="5">
        <f t="shared" si="190"/>
        <v>125269.5661067047</v>
      </c>
      <c r="I132" s="5">
        <f t="shared" si="191"/>
        <v>44499.330825934536</v>
      </c>
      <c r="J132" s="5">
        <f t="shared" si="192"/>
        <v>17529.031163692271</v>
      </c>
      <c r="K132" s="5">
        <f t="shared" si="193"/>
        <v>107660.32968857743</v>
      </c>
      <c r="L132" s="5">
        <f t="shared" si="194"/>
        <v>15059.283506080412</v>
      </c>
      <c r="M132" s="5">
        <f t="shared" si="195"/>
        <v>4036.8692737037886</v>
      </c>
      <c r="N132" s="15">
        <f t="shared" si="196"/>
        <v>9.9622370107292912E-3</v>
      </c>
      <c r="O132" s="15">
        <f t="shared" si="197"/>
        <v>1.3576349435136859E-2</v>
      </c>
      <c r="P132" s="15">
        <f t="shared" si="198"/>
        <v>1.2456821431736209E-2</v>
      </c>
      <c r="Q132" s="5">
        <f t="shared" si="199"/>
        <v>7759.1175753122589</v>
      </c>
      <c r="R132" s="5">
        <f t="shared" si="200"/>
        <v>10508.372480327194</v>
      </c>
      <c r="S132" s="5">
        <f t="shared" si="201"/>
        <v>5473.9271943073654</v>
      </c>
      <c r="T132" s="5">
        <f t="shared" si="202"/>
        <v>61.939366571310998</v>
      </c>
      <c r="U132" s="5">
        <f t="shared" si="203"/>
        <v>236.1467528901095</v>
      </c>
      <c r="V132" s="5">
        <f t="shared" si="204"/>
        <v>312.27779465903757</v>
      </c>
      <c r="W132" s="15">
        <f t="shared" si="205"/>
        <v>-1.0734613539272964E-2</v>
      </c>
      <c r="X132" s="15">
        <f t="shared" si="206"/>
        <v>-1.217998157191269E-2</v>
      </c>
      <c r="Y132" s="15">
        <f t="shared" si="207"/>
        <v>-9.7425357312937999E-3</v>
      </c>
      <c r="Z132" s="5">
        <f t="shared" si="222"/>
        <v>9853.4263179563513</v>
      </c>
      <c r="AA132" s="5">
        <f t="shared" si="223"/>
        <v>25153.082042598548</v>
      </c>
      <c r="AB132" s="5">
        <f t="shared" si="224"/>
        <v>24592.506098600516</v>
      </c>
      <c r="AC132" s="16">
        <f t="shared" si="208"/>
        <v>1.7004449232011498</v>
      </c>
      <c r="AD132" s="16">
        <f t="shared" si="209"/>
        <v>2.9410157783595854</v>
      </c>
      <c r="AE132" s="16">
        <f t="shared" si="210"/>
        <v>4.9238742878602659</v>
      </c>
      <c r="AF132" s="15">
        <f t="shared" si="211"/>
        <v>-4.0504037456468023E-3</v>
      </c>
      <c r="AG132" s="15">
        <f t="shared" si="212"/>
        <v>2.9673830763510267E-4</v>
      </c>
      <c r="AH132" s="15">
        <f t="shared" si="213"/>
        <v>9.7937136394747881E-3</v>
      </c>
      <c r="AI132" s="1">
        <f t="shared" si="177"/>
        <v>225235.74270901532</v>
      </c>
      <c r="AJ132" s="1">
        <f t="shared" si="178"/>
        <v>77265.54516501633</v>
      </c>
      <c r="AK132" s="1">
        <f t="shared" si="179"/>
        <v>30682.260844241046</v>
      </c>
      <c r="AL132" s="14">
        <f t="shared" si="214"/>
        <v>45.031859499453084</v>
      </c>
      <c r="AM132" s="14">
        <f t="shared" si="215"/>
        <v>9.1700280472920603</v>
      </c>
      <c r="AN132" s="14">
        <f t="shared" si="216"/>
        <v>3.1205115832238106</v>
      </c>
      <c r="AO132" s="11">
        <f t="shared" si="217"/>
        <v>9.6069838150500998E-3</v>
      </c>
      <c r="AP132" s="11">
        <f t="shared" si="218"/>
        <v>1.2102265798287611E-2</v>
      </c>
      <c r="AQ132" s="11">
        <f t="shared" si="219"/>
        <v>1.0978282073792509E-2</v>
      </c>
      <c r="AR132" s="1">
        <f t="shared" si="225"/>
        <v>125269.5661067047</v>
      </c>
      <c r="AS132" s="1">
        <f t="shared" si="220"/>
        <v>44499.330825934536</v>
      </c>
      <c r="AT132" s="1">
        <f t="shared" si="221"/>
        <v>17529.031163692271</v>
      </c>
      <c r="AU132" s="1">
        <f t="shared" si="180"/>
        <v>25053.913221340943</v>
      </c>
      <c r="AV132" s="1">
        <f t="shared" si="181"/>
        <v>8899.8661651869079</v>
      </c>
      <c r="AW132" s="1">
        <f t="shared" si="182"/>
        <v>3505.8062327384541</v>
      </c>
      <c r="AX132" s="1">
        <f t="shared" si="161"/>
        <v>86128.263750861937</v>
      </c>
      <c r="AY132" s="1">
        <f t="shared" si="144"/>
        <v>12047.42680486433</v>
      </c>
      <c r="AZ132" s="1">
        <f t="shared" si="145"/>
        <v>3229.4954189630312</v>
      </c>
      <c r="BA132" s="1">
        <f t="shared" si="162"/>
        <v>13222.255184461737</v>
      </c>
      <c r="BB132" s="1">
        <f t="shared" si="163"/>
        <v>27766.440246786937</v>
      </c>
      <c r="BC132" s="1">
        <f t="shared" si="164"/>
        <v>35085.603552796107</v>
      </c>
      <c r="BD132" s="1">
        <f t="shared" si="146"/>
        <v>9328.138915309868</v>
      </c>
      <c r="BE132" s="2">
        <f t="shared" si="174"/>
        <v>0.25378067252024261</v>
      </c>
      <c r="BF132" s="2">
        <f t="shared" si="175"/>
        <v>0.18498810604108842</v>
      </c>
      <c r="BG132" s="2">
        <f t="shared" si="176"/>
        <v>8.4903457765883886E-2</v>
      </c>
      <c r="BH132" s="2">
        <f t="shared" si="147"/>
        <v>0.15506328506471032</v>
      </c>
      <c r="BI132" s="2">
        <f t="shared" si="165"/>
        <v>6.4404629744826622E-3</v>
      </c>
      <c r="BJ132" s="2">
        <f t="shared" si="148"/>
        <v>3.422059937666898E-3</v>
      </c>
      <c r="BK132" s="2">
        <f t="shared" si="149"/>
        <v>7.2085971406032293E-4</v>
      </c>
      <c r="BL132" s="2">
        <f t="shared" si="150"/>
        <v>806.7940023397399</v>
      </c>
      <c r="BM132" s="2">
        <f t="shared" si="151"/>
        <v>152.27937727241621</v>
      </c>
      <c r="BN132" s="2">
        <f t="shared" si="152"/>
        <v>12.6359723924137</v>
      </c>
      <c r="BO132" s="2">
        <f t="shared" si="166"/>
        <v>645.2779714797141</v>
      </c>
      <c r="BP132" s="2">
        <f t="shared" si="167"/>
        <v>65.453982264632458</v>
      </c>
      <c r="BQ132" s="2">
        <f t="shared" si="168"/>
        <v>12.103486737922188</v>
      </c>
      <c r="BR132" s="17">
        <f t="shared" si="226"/>
        <v>0.12261879557071274</v>
      </c>
      <c r="BS132" s="12">
        <f>BS$3*temperature!$I242</f>
        <v>-17.38276611075991</v>
      </c>
      <c r="BT132" s="12">
        <f>BT$3*temperature!$I242</f>
        <v>-16.066171875832474</v>
      </c>
      <c r="BU132" s="12">
        <f>BU$3*temperature!$I242</f>
        <v>-14.104715438572365</v>
      </c>
      <c r="BV132" s="12">
        <f t="shared" si="169"/>
        <v>-14.845051065440201</v>
      </c>
      <c r="BW132" s="12">
        <f t="shared" si="153"/>
        <v>-12.5239832955784</v>
      </c>
      <c r="BX132" s="12">
        <f t="shared" si="154"/>
        <v>-10.994978885249479</v>
      </c>
      <c r="BY132" s="19">
        <f t="shared" si="170"/>
        <v>0.14599028883837226</v>
      </c>
      <c r="BZ132" s="19">
        <f t="shared" si="155"/>
        <v>0.22047495866656372</v>
      </c>
      <c r="CA132" s="19">
        <f t="shared" si="156"/>
        <v>0.22047495866656375</v>
      </c>
      <c r="CB132" s="12">
        <f t="shared" si="171"/>
        <v>1.2688575226598542</v>
      </c>
      <c r="CC132" s="12">
        <f t="shared" si="157"/>
        <v>1.7710942901270366</v>
      </c>
      <c r="CD132" s="12">
        <f t="shared" si="158"/>
        <v>1.5548682766614428</v>
      </c>
      <c r="CE132" s="12">
        <f t="shared" si="172"/>
        <v>-16.113908588100056</v>
      </c>
      <c r="CF132" s="12">
        <f t="shared" si="159"/>
        <v>-14.295077585705437</v>
      </c>
      <c r="CG132" s="12">
        <f t="shared" si="160"/>
        <v>-12.549847161910922</v>
      </c>
      <c r="CH132" s="12">
        <f>CH$3*temperature!$I242+CH$4*temperature!$I242^2</f>
        <v>-16.113908588100056</v>
      </c>
      <c r="CI132" s="12">
        <f>CI$3*temperature!$I242+CI$4*temperature!$I242^2</f>
        <v>-14.295103024833692</v>
      </c>
      <c r="CJ132" s="12">
        <f>CJ$3*temperature!$I242+CJ$4*temperature!$I242^2</f>
        <v>-12.549860146809994</v>
      </c>
      <c r="CK132" s="17"/>
      <c r="CL132" s="17"/>
      <c r="CM132" s="17"/>
    </row>
    <row r="133" spans="1:91">
      <c r="A133" s="2">
        <f t="shared" si="183"/>
        <v>2087</v>
      </c>
      <c r="B133" s="5">
        <f t="shared" si="184"/>
        <v>1163.654979978214</v>
      </c>
      <c r="C133" s="5">
        <f t="shared" si="185"/>
        <v>2955.4040829178134</v>
      </c>
      <c r="D133" s="5">
        <f t="shared" si="186"/>
        <v>4343.6159530809819</v>
      </c>
      <c r="E133" s="15">
        <f t="shared" si="187"/>
        <v>7.9130804175860434E-5</v>
      </c>
      <c r="F133" s="15">
        <f t="shared" si="188"/>
        <v>1.5589299038055378E-4</v>
      </c>
      <c r="G133" s="15">
        <f t="shared" si="189"/>
        <v>3.1824999441488387E-4</v>
      </c>
      <c r="H133" s="5">
        <f t="shared" si="190"/>
        <v>126511.74229384981</v>
      </c>
      <c r="I133" s="5">
        <f t="shared" si="191"/>
        <v>45103.588895910951</v>
      </c>
      <c r="J133" s="5">
        <f t="shared" si="192"/>
        <v>17750.537320267842</v>
      </c>
      <c r="K133" s="5">
        <f t="shared" si="193"/>
        <v>108719.28919705939</v>
      </c>
      <c r="L133" s="5">
        <f t="shared" si="194"/>
        <v>15261.394932966679</v>
      </c>
      <c r="M133" s="5">
        <f t="shared" si="195"/>
        <v>4086.5807456290327</v>
      </c>
      <c r="N133" s="15">
        <f t="shared" si="196"/>
        <v>9.8361161585251988E-3</v>
      </c>
      <c r="O133" s="15">
        <f t="shared" si="197"/>
        <v>1.3421051991262534E-2</v>
      </c>
      <c r="P133" s="15">
        <f t="shared" si="198"/>
        <v>1.2314362580196692E-2</v>
      </c>
      <c r="Q133" s="5">
        <f t="shared" si="199"/>
        <v>7751.940135998796</v>
      </c>
      <c r="R133" s="5">
        <f t="shared" si="200"/>
        <v>10521.336273109964</v>
      </c>
      <c r="S133" s="5">
        <f t="shared" si="201"/>
        <v>5489.0948117421949</v>
      </c>
      <c r="T133" s="5">
        <f t="shared" si="202"/>
        <v>61.274471408300613</v>
      </c>
      <c r="U133" s="5">
        <f t="shared" si="203"/>
        <v>233.27048979164095</v>
      </c>
      <c r="V133" s="5">
        <f t="shared" si="204"/>
        <v>309.23541708648224</v>
      </c>
      <c r="W133" s="15">
        <f t="shared" si="205"/>
        <v>-1.0734613539272964E-2</v>
      </c>
      <c r="X133" s="15">
        <f t="shared" si="206"/>
        <v>-1.217998157191269E-2</v>
      </c>
      <c r="Y133" s="15">
        <f t="shared" si="207"/>
        <v>-9.7425357312937999E-3</v>
      </c>
      <c r="Z133" s="5">
        <f t="shared" si="222"/>
        <v>9805.7034725637532</v>
      </c>
      <c r="AA133" s="5">
        <f t="shared" si="223"/>
        <v>25195.652638314386</v>
      </c>
      <c r="AB133" s="5">
        <f t="shared" si="224"/>
        <v>24906.089833623835</v>
      </c>
      <c r="AC133" s="16">
        <f t="shared" si="208"/>
        <v>1.6935574347149498</v>
      </c>
      <c r="AD133" s="16">
        <f t="shared" si="209"/>
        <v>2.9418884904043838</v>
      </c>
      <c r="AE133" s="16">
        <f t="shared" si="210"/>
        <v>4.9720973026323421</v>
      </c>
      <c r="AF133" s="15">
        <f t="shared" si="211"/>
        <v>-4.0504037456468023E-3</v>
      </c>
      <c r="AG133" s="15">
        <f t="shared" si="212"/>
        <v>2.9673830763510267E-4</v>
      </c>
      <c r="AH133" s="15">
        <f t="shared" si="213"/>
        <v>9.7937136394747881E-3</v>
      </c>
      <c r="AI133" s="1">
        <f t="shared" si="177"/>
        <v>227766.08165945474</v>
      </c>
      <c r="AJ133" s="1">
        <f t="shared" si="178"/>
        <v>78438.856813701597</v>
      </c>
      <c r="AK133" s="1">
        <f t="shared" si="179"/>
        <v>31119.840992555397</v>
      </c>
      <c r="AL133" s="14">
        <f t="shared" si="214"/>
        <v>45.460153641372216</v>
      </c>
      <c r="AM133" s="14">
        <f t="shared" si="215"/>
        <v>9.2798963829300813</v>
      </c>
      <c r="AN133" s="14">
        <f t="shared" si="216"/>
        <v>3.1544268610352266</v>
      </c>
      <c r="AO133" s="11">
        <f t="shared" si="217"/>
        <v>9.5109139768995987E-3</v>
      </c>
      <c r="AP133" s="11">
        <f t="shared" si="218"/>
        <v>1.1981243140304734E-2</v>
      </c>
      <c r="AQ133" s="11">
        <f t="shared" si="219"/>
        <v>1.0868499253054584E-2</v>
      </c>
      <c r="AR133" s="1">
        <f t="shared" si="225"/>
        <v>126511.74229384981</v>
      </c>
      <c r="AS133" s="1">
        <f t="shared" si="220"/>
        <v>45103.588895910951</v>
      </c>
      <c r="AT133" s="1">
        <f t="shared" si="221"/>
        <v>17750.537320267842</v>
      </c>
      <c r="AU133" s="1">
        <f t="shared" si="180"/>
        <v>25302.348458769964</v>
      </c>
      <c r="AV133" s="1">
        <f t="shared" si="181"/>
        <v>9020.7177791821905</v>
      </c>
      <c r="AW133" s="1">
        <f t="shared" si="182"/>
        <v>3550.1074640535685</v>
      </c>
      <c r="AX133" s="1">
        <f t="shared" si="161"/>
        <v>86975.431357647511</v>
      </c>
      <c r="AY133" s="1">
        <f t="shared" si="144"/>
        <v>12209.115946373344</v>
      </c>
      <c r="AZ133" s="1">
        <f t="shared" si="145"/>
        <v>3269.2645965032266</v>
      </c>
      <c r="BA133" s="1">
        <f t="shared" si="162"/>
        <v>13234.691392789402</v>
      </c>
      <c r="BB133" s="1">
        <f t="shared" si="163"/>
        <v>27810.169659306517</v>
      </c>
      <c r="BC133" s="1">
        <f t="shared" si="164"/>
        <v>35149.931746086208</v>
      </c>
      <c r="BD133" s="1">
        <f t="shared" si="146"/>
        <v>9070.7900210418538</v>
      </c>
      <c r="BE133" s="2">
        <f t="shared" si="174"/>
        <v>0.25378067252024261</v>
      </c>
      <c r="BF133" s="2">
        <f t="shared" si="175"/>
        <v>0.18498810604108842</v>
      </c>
      <c r="BG133" s="2">
        <f t="shared" si="176"/>
        <v>8.4903457765883886E-2</v>
      </c>
      <c r="BH133" s="2">
        <f t="shared" si="147"/>
        <v>0.15463866108925375</v>
      </c>
      <c r="BI133" s="2">
        <f t="shared" si="165"/>
        <v>6.4404629744826622E-3</v>
      </c>
      <c r="BJ133" s="2">
        <f t="shared" si="148"/>
        <v>3.422059937666898E-3</v>
      </c>
      <c r="BK133" s="2">
        <f t="shared" si="149"/>
        <v>7.2085971406032293E-4</v>
      </c>
      <c r="BL133" s="2">
        <f t="shared" si="150"/>
        <v>814.79419208083198</v>
      </c>
      <c r="BM133" s="2">
        <f t="shared" si="151"/>
        <v>154.34718460569442</v>
      </c>
      <c r="BN133" s="2">
        <f t="shared" si="152"/>
        <v>12.795647257105367</v>
      </c>
      <c r="BO133" s="2">
        <f t="shared" si="166"/>
        <v>654.84817343036548</v>
      </c>
      <c r="BP133" s="2">
        <f t="shared" si="167"/>
        <v>66.23069150288643</v>
      </c>
      <c r="BQ133" s="2">
        <f t="shared" si="168"/>
        <v>12.102116436266193</v>
      </c>
      <c r="BR133" s="17">
        <f t="shared" si="226"/>
        <v>0.11904737434049781</v>
      </c>
      <c r="BS133" s="12">
        <f>BS$3*temperature!$I243</f>
        <v>-17.567722877577904</v>
      </c>
      <c r="BT133" s="12">
        <f>BT$3*temperature!$I243</f>
        <v>-16.237119766770082</v>
      </c>
      <c r="BU133" s="12">
        <f>BU$3*temperature!$I243</f>
        <v>-14.254792966382588</v>
      </c>
      <c r="BV133" s="12">
        <f t="shared" si="169"/>
        <v>-14.975716742084781</v>
      </c>
      <c r="BW133" s="12">
        <f t="shared" si="153"/>
        <v>-12.619150700453758</v>
      </c>
      <c r="BX133" s="12">
        <f t="shared" si="154"/>
        <v>-11.078527671803513</v>
      </c>
      <c r="BY133" s="19">
        <f t="shared" si="170"/>
        <v>0.14754366024303356</v>
      </c>
      <c r="BZ133" s="19">
        <f t="shared" si="155"/>
        <v>0.22282086467826898</v>
      </c>
      <c r="CA133" s="19">
        <f t="shared" si="156"/>
        <v>0.22282086467826903</v>
      </c>
      <c r="CB133" s="12">
        <f t="shared" si="171"/>
        <v>1.2960030677465608</v>
      </c>
      <c r="CC133" s="12">
        <f t="shared" si="157"/>
        <v>1.8089845331581613</v>
      </c>
      <c r="CD133" s="12">
        <f t="shared" si="158"/>
        <v>1.5881326472895381</v>
      </c>
      <c r="CE133" s="12">
        <f t="shared" si="172"/>
        <v>-16.271719809831342</v>
      </c>
      <c r="CF133" s="12">
        <f t="shared" si="159"/>
        <v>-14.42813523361192</v>
      </c>
      <c r="CG133" s="12">
        <f t="shared" si="160"/>
        <v>-12.666660319093051</v>
      </c>
      <c r="CH133" s="12">
        <f>CH$3*temperature!$I243+CH$4*temperature!$I243^2</f>
        <v>-16.271719809831342</v>
      </c>
      <c r="CI133" s="12">
        <f>CI$3*temperature!$I243+CI$4*temperature!$I243^2</f>
        <v>-14.428160866047248</v>
      </c>
      <c r="CJ133" s="12">
        <f>CJ$3*temperature!$I243+CJ$4*temperature!$I243^2</f>
        <v>-12.66667340266191</v>
      </c>
      <c r="CK133" s="17"/>
      <c r="CL133" s="17"/>
      <c r="CM133" s="17"/>
    </row>
    <row r="134" spans="1:91">
      <c r="A134" s="2">
        <f t="shared" si="183"/>
        <v>2088</v>
      </c>
      <c r="B134" s="5">
        <f t="shared" si="184"/>
        <v>1163.7424568848455</v>
      </c>
      <c r="C134" s="5">
        <f t="shared" si="185"/>
        <v>2955.8417733590686</v>
      </c>
      <c r="D134" s="5">
        <f t="shared" si="186"/>
        <v>4344.9291910461498</v>
      </c>
      <c r="E134" s="15">
        <f t="shared" si="187"/>
        <v>7.5174263967067411E-5</v>
      </c>
      <c r="F134" s="15">
        <f t="shared" si="188"/>
        <v>1.4809834086152609E-4</v>
      </c>
      <c r="G134" s="15">
        <f t="shared" si="189"/>
        <v>3.0233749469413967E-4</v>
      </c>
      <c r="H134" s="5">
        <f t="shared" si="190"/>
        <v>127749.97550977075</v>
      </c>
      <c r="I134" s="5">
        <f t="shared" si="191"/>
        <v>45708.776476881285</v>
      </c>
      <c r="J134" s="5">
        <f t="shared" si="192"/>
        <v>17972.059027852985</v>
      </c>
      <c r="K134" s="5">
        <f t="shared" si="193"/>
        <v>109775.12657889721</v>
      </c>
      <c r="L134" s="5">
        <f t="shared" si="194"/>
        <v>15463.877968317993</v>
      </c>
      <c r="M134" s="5">
        <f t="shared" si="195"/>
        <v>4136.3295551257916</v>
      </c>
      <c r="N134" s="15">
        <f t="shared" si="196"/>
        <v>9.7115920241537257E-3</v>
      </c>
      <c r="O134" s="15">
        <f t="shared" si="197"/>
        <v>1.3267662375601175E-2</v>
      </c>
      <c r="P134" s="15">
        <f t="shared" si="198"/>
        <v>1.2173700360617934E-2</v>
      </c>
      <c r="Q134" s="5">
        <f t="shared" si="199"/>
        <v>7743.783682725697</v>
      </c>
      <c r="R134" s="5">
        <f t="shared" si="200"/>
        <v>10532.639517348132</v>
      </c>
      <c r="S134" s="5">
        <f t="shared" si="201"/>
        <v>5503.4520803781643</v>
      </c>
      <c r="T134" s="5">
        <f t="shared" si="202"/>
        <v>60.616713637909278</v>
      </c>
      <c r="U134" s="5">
        <f t="shared" si="203"/>
        <v>230.42925952470773</v>
      </c>
      <c r="V134" s="5">
        <f t="shared" si="204"/>
        <v>306.22267998613563</v>
      </c>
      <c r="W134" s="15">
        <f t="shared" si="205"/>
        <v>-1.0734613539272964E-2</v>
      </c>
      <c r="X134" s="15">
        <f t="shared" si="206"/>
        <v>-1.217998157191269E-2</v>
      </c>
      <c r="Y134" s="15">
        <f t="shared" si="207"/>
        <v>-9.7425357312937999E-3</v>
      </c>
      <c r="Z134" s="5">
        <f t="shared" si="222"/>
        <v>9756.9525554013271</v>
      </c>
      <c r="AA134" s="5">
        <f t="shared" si="223"/>
        <v>25234.221327467701</v>
      </c>
      <c r="AB134" s="5">
        <f t="shared" si="224"/>
        <v>25219.700714515358</v>
      </c>
      <c r="AC134" s="16">
        <f t="shared" si="208"/>
        <v>1.6866978433379123</v>
      </c>
      <c r="AD134" s="16">
        <f t="shared" si="209"/>
        <v>2.9427614614162776</v>
      </c>
      <c r="AE134" s="16">
        <f t="shared" si="210"/>
        <v>5.0207925998019283</v>
      </c>
      <c r="AF134" s="15">
        <f t="shared" si="211"/>
        <v>-4.0504037456468023E-3</v>
      </c>
      <c r="AG134" s="15">
        <f t="shared" si="212"/>
        <v>2.9673830763510267E-4</v>
      </c>
      <c r="AH134" s="15">
        <f t="shared" si="213"/>
        <v>9.7937136394747881E-3</v>
      </c>
      <c r="AI134" s="1">
        <f t="shared" si="177"/>
        <v>230291.82195227922</v>
      </c>
      <c r="AJ134" s="1">
        <f t="shared" si="178"/>
        <v>79615.688911513629</v>
      </c>
      <c r="AK134" s="1">
        <f t="shared" si="179"/>
        <v>31557.964357353427</v>
      </c>
      <c r="AL134" s="14">
        <f t="shared" si="214"/>
        <v>45.888197575925354</v>
      </c>
      <c r="AM134" s="14">
        <f t="shared" si="215"/>
        <v>9.3899692308619951</v>
      </c>
      <c r="AN134" s="14">
        <f t="shared" si="216"/>
        <v>3.1883679081583738</v>
      </c>
      <c r="AO134" s="11">
        <f t="shared" si="217"/>
        <v>9.4158048371306025E-3</v>
      </c>
      <c r="AP134" s="11">
        <f t="shared" si="218"/>
        <v>1.1861430708901687E-2</v>
      </c>
      <c r="AQ134" s="11">
        <f t="shared" si="219"/>
        <v>1.0759814260524039E-2</v>
      </c>
      <c r="AR134" s="1">
        <f t="shared" si="225"/>
        <v>127749.97550977075</v>
      </c>
      <c r="AS134" s="1">
        <f t="shared" si="220"/>
        <v>45708.776476881285</v>
      </c>
      <c r="AT134" s="1">
        <f t="shared" si="221"/>
        <v>17972.059027852985</v>
      </c>
      <c r="AU134" s="1">
        <f t="shared" si="180"/>
        <v>25549.995101954151</v>
      </c>
      <c r="AV134" s="1">
        <f t="shared" si="181"/>
        <v>9141.755295376257</v>
      </c>
      <c r="AW134" s="1">
        <f t="shared" si="182"/>
        <v>3594.4118055705972</v>
      </c>
      <c r="AX134" s="1">
        <f t="shared" si="161"/>
        <v>87820.101263117773</v>
      </c>
      <c r="AY134" s="1">
        <f t="shared" ref="AY134:AY197" si="227">(AS134-AV134)/C134*1000</f>
        <v>12371.102374654394</v>
      </c>
      <c r="AZ134" s="1">
        <f t="shared" ref="AZ134:AZ197" si="228">(AT134-AW134)/D134*1000</f>
        <v>3309.0636441006332</v>
      </c>
      <c r="BA134" s="1">
        <f t="shared" si="162"/>
        <v>13246.933566481355</v>
      </c>
      <c r="BB134" s="1">
        <f t="shared" si="163"/>
        <v>27853.247528767759</v>
      </c>
      <c r="BC134" s="1">
        <f t="shared" si="164"/>
        <v>35213.13338672289</v>
      </c>
      <c r="BD134" s="1">
        <f t="shared" ref="BD134:BD197" si="229">SUM(BA134:BC134)*BR134</f>
        <v>8820.2909866984974</v>
      </c>
      <c r="BE134" s="2">
        <f t="shared" si="174"/>
        <v>0.25378067252024261</v>
      </c>
      <c r="BF134" s="2">
        <f t="shared" si="175"/>
        <v>0.18498810604108842</v>
      </c>
      <c r="BG134" s="2">
        <f t="shared" si="176"/>
        <v>8.4903457765883886E-2</v>
      </c>
      <c r="BH134" s="2">
        <f t="shared" ref="BH134:BH197" si="230">(BE134*Z134+BF134*AA134+BG134*AB134)/(Z134+AA134+AB134)</f>
        <v>0.15421461070977685</v>
      </c>
      <c r="BI134" s="2">
        <f t="shared" si="165"/>
        <v>6.4404629744826622E-3</v>
      </c>
      <c r="BJ134" s="2">
        <f t="shared" ref="BJ134:BJ197" si="231">BJ$5*BF134^2</f>
        <v>3.422059937666898E-3</v>
      </c>
      <c r="BK134" s="2">
        <f t="shared" ref="BK134:BK197" si="232">BK$5*BG134^2</f>
        <v>7.2085971406032293E-4</v>
      </c>
      <c r="BL134" s="2">
        <f t="shared" ref="BL134:BL197" si="233">BI134*AR134</f>
        <v>822.76898726174534</v>
      </c>
      <c r="BM134" s="2">
        <f t="shared" ref="BM134:BM197" si="234">BJ134*AS134</f>
        <v>156.41817278130654</v>
      </c>
      <c r="BN134" s="2">
        <f t="shared" ref="BN134:BN197" si="235">BK134*AT134</f>
        <v>12.955333331893348</v>
      </c>
      <c r="BO134" s="2">
        <f t="shared" si="166"/>
        <v>664.56149120796078</v>
      </c>
      <c r="BP134" s="2">
        <f t="shared" si="167"/>
        <v>67.016769649315393</v>
      </c>
      <c r="BQ134" s="2">
        <f t="shared" si="168"/>
        <v>12.100777657199181</v>
      </c>
      <c r="BR134" s="17">
        <f t="shared" si="226"/>
        <v>0.11557997508786194</v>
      </c>
      <c r="BS134" s="12">
        <f>BS$3*temperature!$I244</f>
        <v>-17.752757852774252</v>
      </c>
      <c r="BT134" s="12">
        <f>BT$3*temperature!$I244</f>
        <v>-16.408139942477607</v>
      </c>
      <c r="BU134" s="12">
        <f>BU$3*temperature!$I244</f>
        <v>-14.404933953996309</v>
      </c>
      <c r="BV134" s="12">
        <f t="shared" si="169"/>
        <v>-15.105862692676872</v>
      </c>
      <c r="BW134" s="12">
        <f t="shared" ref="BW134:BW197" si="236">BT134*(1-BZ134)</f>
        <v>-12.71355578240083</v>
      </c>
      <c r="BX134" s="12">
        <f t="shared" ref="BX134:BX197" si="237">BU134*(1-CA134)</f>
        <v>-11.161407204470628</v>
      </c>
      <c r="BY134" s="19">
        <f t="shared" si="170"/>
        <v>0.14909768848583405</v>
      </c>
      <c r="BZ134" s="19">
        <f t="shared" ref="BZ134:BZ197" si="238">-BT134/CC$3/2</f>
        <v>0.22516776264884178</v>
      </c>
      <c r="CA134" s="19">
        <f t="shared" ref="CA134:CA197" si="239">-BU134/CD$3/2</f>
        <v>0.22516776264884181</v>
      </c>
      <c r="CB134" s="12">
        <f t="shared" si="171"/>
        <v>1.3234475800486898</v>
      </c>
      <c r="CC134" s="12">
        <f t="shared" ref="CC134:CC197" si="240">CC$3*BZ134^2</f>
        <v>1.847292080038389</v>
      </c>
      <c r="CD134" s="12">
        <f t="shared" ref="CD134:CD197" si="241">CD$3*CA134^2</f>
        <v>1.6217633747628415</v>
      </c>
      <c r="CE134" s="12">
        <f t="shared" si="172"/>
        <v>-16.429310272725562</v>
      </c>
      <c r="CF134" s="12">
        <f t="shared" ref="CF134:CF197" si="242">BW134-CC134</f>
        <v>-14.560847862439219</v>
      </c>
      <c r="CG134" s="12">
        <f t="shared" ref="CG134:CG197" si="243">BX134-CD134</f>
        <v>-12.783170579233468</v>
      </c>
      <c r="CH134" s="12">
        <f>CH$3*temperature!$I244+CH$4*temperature!$I244^2</f>
        <v>-16.429310272725562</v>
      </c>
      <c r="CI134" s="12">
        <f>CI$3*temperature!$I244+CI$4*temperature!$I244^2</f>
        <v>-14.56087368663316</v>
      </c>
      <c r="CJ134" s="12">
        <f>CJ$3*temperature!$I244+CJ$4*temperature!$I244^2</f>
        <v>-12.783183760681736</v>
      </c>
      <c r="CK134" s="17"/>
      <c r="CL134" s="17"/>
      <c r="CM134" s="17"/>
    </row>
    <row r="135" spans="1:91">
      <c r="A135" s="2">
        <f t="shared" si="183"/>
        <v>2089</v>
      </c>
      <c r="B135" s="5">
        <f t="shared" si="184"/>
        <v>1163.8255661933567</v>
      </c>
      <c r="C135" s="5">
        <f t="shared" si="185"/>
        <v>2956.2576408584277</v>
      </c>
      <c r="D135" s="5">
        <f t="shared" si="186"/>
        <v>4346.1771443020816</v>
      </c>
      <c r="E135" s="15">
        <f t="shared" si="187"/>
        <v>7.1415550768714036E-5</v>
      </c>
      <c r="F135" s="15">
        <f t="shared" si="188"/>
        <v>1.4069342381844977E-4</v>
      </c>
      <c r="G135" s="15">
        <f t="shared" si="189"/>
        <v>2.8722061995943267E-4</v>
      </c>
      <c r="H135" s="5">
        <f t="shared" si="190"/>
        <v>128984.13574908688</v>
      </c>
      <c r="I135" s="5">
        <f t="shared" si="191"/>
        <v>46314.815262978685</v>
      </c>
      <c r="J135" s="5">
        <f t="shared" si="192"/>
        <v>18193.573423016718</v>
      </c>
      <c r="K135" s="5">
        <f t="shared" si="193"/>
        <v>110827.72152099088</v>
      </c>
      <c r="L135" s="5">
        <f t="shared" si="194"/>
        <v>15666.704627790814</v>
      </c>
      <c r="M135" s="5">
        <f t="shared" si="195"/>
        <v>4186.1094978304855</v>
      </c>
      <c r="N135" s="15">
        <f t="shared" si="196"/>
        <v>9.5886470359671794E-3</v>
      </c>
      <c r="O135" s="15">
        <f t="shared" si="197"/>
        <v>1.3116157531013029E-2</v>
      </c>
      <c r="P135" s="15">
        <f t="shared" si="198"/>
        <v>1.203481058297351E-2</v>
      </c>
      <c r="Q135" s="5">
        <f t="shared" si="199"/>
        <v>7734.6648310108512</v>
      </c>
      <c r="R135" s="5">
        <f t="shared" si="200"/>
        <v>10542.300307763322</v>
      </c>
      <c r="S135" s="5">
        <f t="shared" si="201"/>
        <v>5517.0063707694108</v>
      </c>
      <c r="T135" s="5">
        <f t="shared" si="202"/>
        <v>59.966016642985544</v>
      </c>
      <c r="U135" s="5">
        <f t="shared" si="203"/>
        <v>227.6226353900673</v>
      </c>
      <c r="V135" s="5">
        <f t="shared" si="204"/>
        <v>303.23929458463817</v>
      </c>
      <c r="W135" s="15">
        <f t="shared" si="205"/>
        <v>-1.0734613539272964E-2</v>
      </c>
      <c r="X135" s="15">
        <f t="shared" si="206"/>
        <v>-1.217998157191269E-2</v>
      </c>
      <c r="Y135" s="15">
        <f t="shared" si="207"/>
        <v>-9.7425357312937999E-3</v>
      </c>
      <c r="Z135" s="5">
        <f t="shared" si="222"/>
        <v>9707.2084484288698</v>
      </c>
      <c r="AA135" s="5">
        <f t="shared" si="223"/>
        <v>25268.826870162608</v>
      </c>
      <c r="AB135" s="5">
        <f t="shared" si="224"/>
        <v>25533.305893486959</v>
      </c>
      <c r="AC135" s="16">
        <f t="shared" si="208"/>
        <v>1.679866036075482</v>
      </c>
      <c r="AD135" s="16">
        <f t="shared" si="209"/>
        <v>2.9436346914721119</v>
      </c>
      <c r="AE135" s="16">
        <f t="shared" si="210"/>
        <v>5.0699648047675829</v>
      </c>
      <c r="AF135" s="15">
        <f t="shared" si="211"/>
        <v>-4.0504037456468023E-3</v>
      </c>
      <c r="AG135" s="15">
        <f t="shared" si="212"/>
        <v>2.9673830763510267E-4</v>
      </c>
      <c r="AH135" s="15">
        <f t="shared" si="213"/>
        <v>9.7937136394747881E-3</v>
      </c>
      <c r="AI135" s="1">
        <f t="shared" si="177"/>
        <v>232812.63485900545</v>
      </c>
      <c r="AJ135" s="1">
        <f t="shared" si="178"/>
        <v>80795.875315738522</v>
      </c>
      <c r="AK135" s="1">
        <f t="shared" si="179"/>
        <v>31996.579727188684</v>
      </c>
      <c r="AL135" s="14">
        <f t="shared" si="214"/>
        <v>46.315951145500932</v>
      </c>
      <c r="AM135" s="14">
        <f t="shared" si="215"/>
        <v>9.5002339155586775</v>
      </c>
      <c r="AN135" s="14">
        <f t="shared" si="216"/>
        <v>3.2223310921795134</v>
      </c>
      <c r="AO135" s="11">
        <f t="shared" si="217"/>
        <v>9.3216467887592969E-3</v>
      </c>
      <c r="AP135" s="11">
        <f t="shared" si="218"/>
        <v>1.174281640181267E-2</v>
      </c>
      <c r="AQ135" s="11">
        <f t="shared" si="219"/>
        <v>1.0652216117918799E-2</v>
      </c>
      <c r="AR135" s="1">
        <f t="shared" si="225"/>
        <v>128984.13574908688</v>
      </c>
      <c r="AS135" s="1">
        <f t="shared" si="220"/>
        <v>46314.815262978685</v>
      </c>
      <c r="AT135" s="1">
        <f t="shared" si="221"/>
        <v>18193.573423016718</v>
      </c>
      <c r="AU135" s="1">
        <f t="shared" si="180"/>
        <v>25796.827149817378</v>
      </c>
      <c r="AV135" s="1">
        <f t="shared" si="181"/>
        <v>9262.9630525957382</v>
      </c>
      <c r="AW135" s="1">
        <f t="shared" si="182"/>
        <v>3638.7146846033438</v>
      </c>
      <c r="AX135" s="1">
        <f t="shared" ref="AX135:AX198" si="244">(AR135-AU135)/B135*1000</f>
        <v>88662.177216792712</v>
      </c>
      <c r="AY135" s="1">
        <f t="shared" si="227"/>
        <v>12533.363702232651</v>
      </c>
      <c r="AZ135" s="1">
        <f t="shared" si="228"/>
        <v>3348.8875982643881</v>
      </c>
      <c r="BA135" s="1">
        <f t="shared" ref="BA135:BA198" si="245">LN(AX135)*B135</f>
        <v>13258.985953359144</v>
      </c>
      <c r="BB135" s="1">
        <f t="shared" ref="BB135:BB198" si="246">LN(AY135)*C135</f>
        <v>27895.688952515025</v>
      </c>
      <c r="BC135" s="1">
        <f t="shared" ref="BC135:BC198" si="247">LN(AZ135)*D135</f>
        <v>35275.240503185043</v>
      </c>
      <c r="BD135" s="1">
        <f t="shared" si="229"/>
        <v>8576.4735135402498</v>
      </c>
      <c r="BE135" s="2">
        <f t="shared" si="174"/>
        <v>0.25378067252024261</v>
      </c>
      <c r="BF135" s="2">
        <f t="shared" si="175"/>
        <v>0.18498810604108842</v>
      </c>
      <c r="BG135" s="2">
        <f t="shared" si="176"/>
        <v>8.4903457765883886E-2</v>
      </c>
      <c r="BH135" s="2">
        <f t="shared" si="230"/>
        <v>0.15379113513834639</v>
      </c>
      <c r="BI135" s="2">
        <f t="shared" ref="BI135:BI198" si="248">BI$5*BE135^2</f>
        <v>6.4404629744826622E-3</v>
      </c>
      <c r="BJ135" s="2">
        <f t="shared" si="231"/>
        <v>3.422059937666898E-3</v>
      </c>
      <c r="BK135" s="2">
        <f t="shared" si="232"/>
        <v>7.2085971406032293E-4</v>
      </c>
      <c r="BL135" s="2">
        <f t="shared" si="233"/>
        <v>830.71755058763961</v>
      </c>
      <c r="BM135" s="2">
        <f t="shared" si="234"/>
        <v>158.49207383188275</v>
      </c>
      <c r="BN135" s="2">
        <f t="shared" si="235"/>
        <v>13.115014135451322</v>
      </c>
      <c r="BO135" s="2">
        <f t="shared" ref="BO135:BO198" si="249">2*BI$5*BE135*AR135/Z135*1000</f>
        <v>674.42006399159072</v>
      </c>
      <c r="BP135" s="2">
        <f t="shared" ref="BP135:BP198" si="250">2*BJ$5*BF135*AS135/AA135*1000</f>
        <v>67.812328614733104</v>
      </c>
      <c r="BQ135" s="2">
        <f t="shared" ref="BQ135:BQ198" si="251">2*BK$5*BG135*AT135/AB135*1000</f>
        <v>12.09946960393898</v>
      </c>
      <c r="BR135" s="17">
        <f t="shared" si="226"/>
        <v>0.1122135680464679</v>
      </c>
      <c r="BS135" s="12">
        <f>BS$3*temperature!$I245</f>
        <v>-17.937845916827836</v>
      </c>
      <c r="BT135" s="12">
        <f>BT$3*temperature!$I245</f>
        <v>-16.579209186020456</v>
      </c>
      <c r="BU135" s="12">
        <f>BU$3*temperature!$I245</f>
        <v>-14.555118018944183</v>
      </c>
      <c r="BV135" s="12">
        <f t="shared" ref="BV135:BV198" si="252">BS135*(1-BY135)</f>
        <v>-15.235470637092844</v>
      </c>
      <c r="BW135" s="12">
        <f t="shared" si="236"/>
        <v>-12.807184871039791</v>
      </c>
      <c r="BX135" s="12">
        <f t="shared" si="237"/>
        <v>-11.243605481834505</v>
      </c>
      <c r="BY135" s="19">
        <f t="shared" ref="BY135:BY198" si="253">-BS135/CB$3/2</f>
        <v>0.15065216259884601</v>
      </c>
      <c r="BZ135" s="19">
        <f t="shared" si="238"/>
        <v>0.22751533397390428</v>
      </c>
      <c r="CA135" s="19">
        <f t="shared" si="239"/>
        <v>0.22751533397390433</v>
      </c>
      <c r="CB135" s="12">
        <f t="shared" ref="CB135:CB198" si="254">CB$3*BY135^2</f>
        <v>1.3511876398674965</v>
      </c>
      <c r="CC135" s="12">
        <f t="shared" si="240"/>
        <v>1.8860121574903328</v>
      </c>
      <c r="CD135" s="12">
        <f t="shared" si="241"/>
        <v>1.6557562685548393</v>
      </c>
      <c r="CE135" s="12">
        <f t="shared" ref="CE135:CE198" si="255">BV135-CB135</f>
        <v>-16.586658276960339</v>
      </c>
      <c r="CF135" s="12">
        <f t="shared" si="242"/>
        <v>-14.693197028530124</v>
      </c>
      <c r="CG135" s="12">
        <f t="shared" si="243"/>
        <v>-12.899361750389344</v>
      </c>
      <c r="CH135" s="12">
        <f>CH$3*temperature!$I245+CH$4*temperature!$I245^2</f>
        <v>-16.586658276960339</v>
      </c>
      <c r="CI135" s="12">
        <f>CI$3*temperature!$I245+CI$4*temperature!$I245^2</f>
        <v>-14.693223042906457</v>
      </c>
      <c r="CJ135" s="12">
        <f>CJ$3*temperature!$I245+CJ$4*temperature!$I245^2</f>
        <v>-12.899375028912468</v>
      </c>
      <c r="CK135" s="17"/>
      <c r="CL135" s="17"/>
      <c r="CM135" s="17"/>
    </row>
    <row r="136" spans="1:91">
      <c r="A136" s="2">
        <f t="shared" si="183"/>
        <v>2090</v>
      </c>
      <c r="B136" s="5">
        <f t="shared" si="184"/>
        <v>1163.9045256749748</v>
      </c>
      <c r="C136" s="5">
        <f t="shared" si="185"/>
        <v>2956.6527705671506</v>
      </c>
      <c r="D136" s="5">
        <f t="shared" si="186"/>
        <v>4347.3630404112291</v>
      </c>
      <c r="E136" s="15">
        <f t="shared" si="187"/>
        <v>6.7844773230278332E-5</v>
      </c>
      <c r="F136" s="15">
        <f t="shared" si="188"/>
        <v>1.3365875262752726E-4</v>
      </c>
      <c r="G136" s="15">
        <f t="shared" si="189"/>
        <v>2.7285958896146101E-4</v>
      </c>
      <c r="H136" s="5">
        <f t="shared" si="190"/>
        <v>130214.09630047245</v>
      </c>
      <c r="I136" s="5">
        <f t="shared" si="191"/>
        <v>46921.627632550699</v>
      </c>
      <c r="J136" s="5">
        <f t="shared" si="192"/>
        <v>18415.057896354261</v>
      </c>
      <c r="K136" s="5">
        <f t="shared" si="193"/>
        <v>111876.95676753068</v>
      </c>
      <c r="L136" s="5">
        <f t="shared" si="194"/>
        <v>15869.847179772181</v>
      </c>
      <c r="M136" s="5">
        <f t="shared" si="195"/>
        <v>4235.9144440378577</v>
      </c>
      <c r="N136" s="15">
        <f t="shared" si="196"/>
        <v>9.4672635342509803E-3</v>
      </c>
      <c r="O136" s="15">
        <f t="shared" si="197"/>
        <v>1.2966514452632083E-2</v>
      </c>
      <c r="P136" s="15">
        <f t="shared" si="198"/>
        <v>1.1897669239943287E-2</v>
      </c>
      <c r="Q136" s="5">
        <f t="shared" si="199"/>
        <v>7724.6002877048859</v>
      </c>
      <c r="R136" s="5">
        <f t="shared" si="200"/>
        <v>10550.337164453307</v>
      </c>
      <c r="S136" s="5">
        <f t="shared" si="201"/>
        <v>5529.7651985941939</v>
      </c>
      <c r="T136" s="5">
        <f t="shared" si="202"/>
        <v>59.322304628833486</v>
      </c>
      <c r="U136" s="5">
        <f t="shared" si="203"/>
        <v>224.85019588566607</v>
      </c>
      <c r="V136" s="5">
        <f t="shared" si="204"/>
        <v>300.28497492201501</v>
      </c>
      <c r="W136" s="15">
        <f t="shared" si="205"/>
        <v>-1.0734613539272964E-2</v>
      </c>
      <c r="X136" s="15">
        <f t="shared" si="206"/>
        <v>-1.217998157191269E-2</v>
      </c>
      <c r="Y136" s="15">
        <f t="shared" si="207"/>
        <v>-9.7425357312937999E-3</v>
      </c>
      <c r="Z136" s="5">
        <f t="shared" si="222"/>
        <v>9656.5057119000267</v>
      </c>
      <c r="AA136" s="5">
        <f t="shared" si="223"/>
        <v>25299.50915269621</v>
      </c>
      <c r="AB136" s="5">
        <f t="shared" si="224"/>
        <v>25846.872888301637</v>
      </c>
      <c r="AC136" s="16">
        <f t="shared" si="208"/>
        <v>1.673061900390777</v>
      </c>
      <c r="AD136" s="16">
        <f t="shared" si="209"/>
        <v>2.9445081806487554</v>
      </c>
      <c r="AE136" s="16">
        <f t="shared" si="210"/>
        <v>5.1196185882276923</v>
      </c>
      <c r="AF136" s="15">
        <f t="shared" si="211"/>
        <v>-4.0504037456468023E-3</v>
      </c>
      <c r="AG136" s="15">
        <f t="shared" si="212"/>
        <v>2.9673830763510267E-4</v>
      </c>
      <c r="AH136" s="15">
        <f t="shared" si="213"/>
        <v>9.7937136394747881E-3</v>
      </c>
      <c r="AI136" s="1">
        <f t="shared" si="177"/>
        <v>235328.19852292229</v>
      </c>
      <c r="AJ136" s="1">
        <f t="shared" si="178"/>
        <v>81979.250836760402</v>
      </c>
      <c r="AK136" s="1">
        <f t="shared" si="179"/>
        <v>32435.636439073158</v>
      </c>
      <c r="AL136" s="14">
        <f t="shared" si="214"/>
        <v>46.743374673392083</v>
      </c>
      <c r="AM136" s="14">
        <f t="shared" si="215"/>
        <v>9.6106778231769106</v>
      </c>
      <c r="AN136" s="14">
        <f t="shared" si="216"/>
        <v>3.2563128097049252</v>
      </c>
      <c r="AO136" s="11">
        <f t="shared" si="217"/>
        <v>9.2284303208717035E-3</v>
      </c>
      <c r="AP136" s="11">
        <f t="shared" si="218"/>
        <v>1.1625388237794543E-2</v>
      </c>
      <c r="AQ136" s="11">
        <f t="shared" si="219"/>
        <v>1.0545693956739611E-2</v>
      </c>
      <c r="AR136" s="1">
        <f t="shared" si="225"/>
        <v>130214.09630047245</v>
      </c>
      <c r="AS136" s="1">
        <f t="shared" si="220"/>
        <v>46921.627632550699</v>
      </c>
      <c r="AT136" s="1">
        <f t="shared" si="221"/>
        <v>18415.057896354261</v>
      </c>
      <c r="AU136" s="1">
        <f t="shared" si="180"/>
        <v>26042.819260094489</v>
      </c>
      <c r="AV136" s="1">
        <f t="shared" si="181"/>
        <v>9384.3255265101398</v>
      </c>
      <c r="AW136" s="1">
        <f t="shared" si="182"/>
        <v>3683.0115792708525</v>
      </c>
      <c r="AX136" s="1">
        <f t="shared" si="244"/>
        <v>89501.565414024546</v>
      </c>
      <c r="AY136" s="1">
        <f t="shared" si="227"/>
        <v>12695.877743817744</v>
      </c>
      <c r="AZ136" s="1">
        <f t="shared" si="228"/>
        <v>3388.7315552302857</v>
      </c>
      <c r="BA136" s="1">
        <f t="shared" si="245"/>
        <v>13270.852664169828</v>
      </c>
      <c r="BB136" s="1">
        <f t="shared" si="246"/>
        <v>27937.508512521552</v>
      </c>
      <c r="BC136" s="1">
        <f t="shared" si="247"/>
        <v>35336.283902848983</v>
      </c>
      <c r="BD136" s="1">
        <f t="shared" si="229"/>
        <v>8339.1725623550847</v>
      </c>
      <c r="BE136" s="2">
        <f t="shared" si="174"/>
        <v>0.25378067252024261</v>
      </c>
      <c r="BF136" s="2">
        <f t="shared" si="175"/>
        <v>0.18498810604108842</v>
      </c>
      <c r="BG136" s="2">
        <f t="shared" si="176"/>
        <v>8.4903457765883886E-2</v>
      </c>
      <c r="BH136" s="2">
        <f t="shared" si="230"/>
        <v>0.15336823662451218</v>
      </c>
      <c r="BI136" s="2">
        <f t="shared" si="248"/>
        <v>6.4404629744826622E-3</v>
      </c>
      <c r="BJ136" s="2">
        <f t="shared" si="231"/>
        <v>3.422059937666898E-3</v>
      </c>
      <c r="BK136" s="2">
        <f t="shared" si="232"/>
        <v>7.2085971406032293E-4</v>
      </c>
      <c r="BL136" s="2">
        <f t="shared" si="233"/>
        <v>838.63906597891264</v>
      </c>
      <c r="BM136" s="2">
        <f t="shared" si="234"/>
        <v>160.56862213147585</v>
      </c>
      <c r="BN136" s="2">
        <f t="shared" si="235"/>
        <v>13.274673369570225</v>
      </c>
      <c r="BO136" s="2">
        <f t="shared" si="249"/>
        <v>684.42606293964286</v>
      </c>
      <c r="BP136" s="2">
        <f t="shared" si="250"/>
        <v>68.617481673044381</v>
      </c>
      <c r="BQ136" s="2">
        <f t="shared" si="251"/>
        <v>12.098191507469098</v>
      </c>
      <c r="BR136" s="17">
        <f t="shared" si="226"/>
        <v>0.1089452116955999</v>
      </c>
      <c r="BS136" s="12">
        <f>BS$3*temperature!$I246</f>
        <v>-18.122962397083906</v>
      </c>
      <c r="BT136" s="12">
        <f>BT$3*temperature!$I246</f>
        <v>-16.75030469348415</v>
      </c>
      <c r="BU136" s="12">
        <f>BU$3*temperature!$I246</f>
        <v>-14.705325141352954</v>
      </c>
      <c r="BV136" s="12">
        <f t="shared" si="252"/>
        <v>-15.364522918226905</v>
      </c>
      <c r="BW136" s="12">
        <f t="shared" si="236"/>
        <v>-12.900024954886348</v>
      </c>
      <c r="BX136" s="12">
        <f t="shared" si="237"/>
        <v>-11.325111080932363</v>
      </c>
      <c r="BY136" s="19">
        <f t="shared" si="253"/>
        <v>0.15220687536717797</v>
      </c>
      <c r="BZ136" s="19">
        <f t="shared" si="238"/>
        <v>0.22986326571692492</v>
      </c>
      <c r="CA136" s="19">
        <f t="shared" si="239"/>
        <v>0.22986326571692497</v>
      </c>
      <c r="CB136" s="12">
        <f t="shared" si="254"/>
        <v>1.3792197394285017</v>
      </c>
      <c r="CC136" s="12">
        <f t="shared" si="240"/>
        <v>1.9251398692989008</v>
      </c>
      <c r="CD136" s="12">
        <f t="shared" si="241"/>
        <v>1.6901070302102958</v>
      </c>
      <c r="CE136" s="12">
        <f t="shared" si="255"/>
        <v>-16.743742657655407</v>
      </c>
      <c r="CF136" s="12">
        <f t="shared" si="242"/>
        <v>-14.825164824185249</v>
      </c>
      <c r="CG136" s="12">
        <f t="shared" si="243"/>
        <v>-13.015218111142659</v>
      </c>
      <c r="CH136" s="12">
        <f>CH$3*temperature!$I246+CH$4*temperature!$I246^2</f>
        <v>-16.743742657655407</v>
      </c>
      <c r="CI136" s="12">
        <f>CI$3*temperature!$I246+CI$4*temperature!$I246^2</f>
        <v>-14.825191027141319</v>
      </c>
      <c r="CJ136" s="12">
        <f>CJ$3*temperature!$I246+CJ$4*temperature!$I246^2</f>
        <v>-13.015231485922596</v>
      </c>
      <c r="CK136" s="17"/>
      <c r="CL136" s="17"/>
      <c r="CM136" s="17"/>
    </row>
    <row r="137" spans="1:91">
      <c r="A137" s="2">
        <f t="shared" si="183"/>
        <v>2091</v>
      </c>
      <c r="B137" s="5">
        <f t="shared" si="184"/>
        <v>1163.9795422716506</v>
      </c>
      <c r="C137" s="5">
        <f t="shared" si="185"/>
        <v>2957.0281939623542</v>
      </c>
      <c r="D137" s="5">
        <f t="shared" si="186"/>
        <v>4348.4899491188889</v>
      </c>
      <c r="E137" s="15">
        <f t="shared" si="187"/>
        <v>6.4452534568764416E-5</v>
      </c>
      <c r="F137" s="15">
        <f t="shared" si="188"/>
        <v>1.269758149961509E-4</v>
      </c>
      <c r="G137" s="15">
        <f t="shared" si="189"/>
        <v>2.5921660951338794E-4</v>
      </c>
      <c r="H137" s="5">
        <f t="shared" si="190"/>
        <v>131439.73372035843</v>
      </c>
      <c r="I137" s="5">
        <f t="shared" si="191"/>
        <v>47529.136664220634</v>
      </c>
      <c r="J137" s="5">
        <f t="shared" si="192"/>
        <v>18636.490093342039</v>
      </c>
      <c r="K137" s="5">
        <f t="shared" si="193"/>
        <v>112922.71809505988</v>
      </c>
      <c r="L137" s="5">
        <f t="shared" si="194"/>
        <v>16073.278151782724</v>
      </c>
      <c r="M137" s="5">
        <f t="shared" si="195"/>
        <v>4285.738339378765</v>
      </c>
      <c r="N137" s="15">
        <f t="shared" si="196"/>
        <v>9.3474237925705861E-3</v>
      </c>
      <c r="O137" s="15">
        <f t="shared" si="197"/>
        <v>1.2818710205970918E-2</v>
      </c>
      <c r="P137" s="15">
        <f t="shared" si="198"/>
        <v>1.176225251929619E-2</v>
      </c>
      <c r="Q137" s="5">
        <f t="shared" si="199"/>
        <v>7713.6068368800225</v>
      </c>
      <c r="R137" s="5">
        <f t="shared" si="200"/>
        <v>10556.769009471607</v>
      </c>
      <c r="S137" s="5">
        <f t="shared" si="201"/>
        <v>5541.7362171737022</v>
      </c>
      <c r="T137" s="5">
        <f t="shared" si="202"/>
        <v>58.685502614383935</v>
      </c>
      <c r="U137" s="5">
        <f t="shared" si="203"/>
        <v>222.1115246433377</v>
      </c>
      <c r="V137" s="5">
        <f t="shared" si="204"/>
        <v>297.35943782426659</v>
      </c>
      <c r="W137" s="15">
        <f t="shared" si="205"/>
        <v>-1.0734613539272964E-2</v>
      </c>
      <c r="X137" s="15">
        <f t="shared" si="206"/>
        <v>-1.217998157191269E-2</v>
      </c>
      <c r="Y137" s="15">
        <f t="shared" si="207"/>
        <v>-9.7425357312937999E-3</v>
      </c>
      <c r="Z137" s="5">
        <f t="shared" si="222"/>
        <v>9604.8785677840151</v>
      </c>
      <c r="AA137" s="5">
        <f t="shared" si="223"/>
        <v>25326.309131930942</v>
      </c>
      <c r="AB137" s="5">
        <f t="shared" si="224"/>
        <v>26160.369583338863</v>
      </c>
      <c r="AC137" s="16">
        <f t="shared" si="208"/>
        <v>1.6662853242027351</v>
      </c>
      <c r="AD137" s="16">
        <f t="shared" si="209"/>
        <v>2.9453819290230987</v>
      </c>
      <c r="AE137" s="16">
        <f t="shared" si="210"/>
        <v>5.1697586666241264</v>
      </c>
      <c r="AF137" s="15">
        <f t="shared" si="211"/>
        <v>-4.0504037456468023E-3</v>
      </c>
      <c r="AG137" s="15">
        <f t="shared" si="212"/>
        <v>2.9673830763510267E-4</v>
      </c>
      <c r="AH137" s="15">
        <f t="shared" si="213"/>
        <v>9.7937136394747881E-3</v>
      </c>
      <c r="AI137" s="1">
        <f t="shared" si="177"/>
        <v>237838.19793072456</v>
      </c>
      <c r="AJ137" s="1">
        <f t="shared" si="178"/>
        <v>83165.651279594516</v>
      </c>
      <c r="AK137" s="1">
        <f t="shared" si="179"/>
        <v>32875.084374436694</v>
      </c>
      <c r="AL137" s="14">
        <f t="shared" si="214"/>
        <v>47.170428969766519</v>
      </c>
      <c r="AM137" s="14">
        <f t="shared" si="215"/>
        <v>9.7212884054904762</v>
      </c>
      <c r="AN137" s="14">
        <f t="shared" si="216"/>
        <v>3.2903094872402985</v>
      </c>
      <c r="AO137" s="11">
        <f t="shared" si="217"/>
        <v>9.1361460176629869E-3</v>
      </c>
      <c r="AP137" s="11">
        <f t="shared" si="218"/>
        <v>1.1509134355416598E-2</v>
      </c>
      <c r="AQ137" s="11">
        <f t="shared" si="219"/>
        <v>1.0440237017172215E-2</v>
      </c>
      <c r="AR137" s="1">
        <f t="shared" si="225"/>
        <v>131439.73372035843</v>
      </c>
      <c r="AS137" s="1">
        <f t="shared" si="220"/>
        <v>47529.136664220634</v>
      </c>
      <c r="AT137" s="1">
        <f t="shared" si="221"/>
        <v>18636.490093342039</v>
      </c>
      <c r="AU137" s="1">
        <f t="shared" si="180"/>
        <v>26287.946744071687</v>
      </c>
      <c r="AV137" s="1">
        <f t="shared" si="181"/>
        <v>9505.8273328441264</v>
      </c>
      <c r="AW137" s="1">
        <f t="shared" si="182"/>
        <v>3727.2980186684081</v>
      </c>
      <c r="AX137" s="1">
        <f t="shared" si="244"/>
        <v>90338.17447604789</v>
      </c>
      <c r="AY137" s="1">
        <f t="shared" si="227"/>
        <v>12858.622521426179</v>
      </c>
      <c r="AZ137" s="1">
        <f t="shared" si="228"/>
        <v>3428.5906715030123</v>
      </c>
      <c r="BA137" s="1">
        <f t="shared" si="245"/>
        <v>13282.537678038836</v>
      </c>
      <c r="BB137" s="1">
        <f t="shared" si="246"/>
        <v>27978.72029590785</v>
      </c>
      <c r="BC137" s="1">
        <f t="shared" si="247"/>
        <v>35396.293221523891</v>
      </c>
      <c r="BD137" s="1">
        <f t="shared" si="229"/>
        <v>8108.2263524823593</v>
      </c>
      <c r="BE137" s="2">
        <f t="shared" si="174"/>
        <v>0.25378067252024261</v>
      </c>
      <c r="BF137" s="2">
        <f t="shared" si="175"/>
        <v>0.18498810604108842</v>
      </c>
      <c r="BG137" s="2">
        <f t="shared" si="176"/>
        <v>8.4903457765883886E-2</v>
      </c>
      <c r="BH137" s="2">
        <f t="shared" si="230"/>
        <v>0.15294591841064906</v>
      </c>
      <c r="BI137" s="2">
        <f t="shared" si="248"/>
        <v>6.4404629744826622E-3</v>
      </c>
      <c r="BJ137" s="2">
        <f t="shared" si="231"/>
        <v>3.422059937666898E-3</v>
      </c>
      <c r="BK137" s="2">
        <f t="shared" si="232"/>
        <v>7.2085971406032293E-4</v>
      </c>
      <c r="BL137" s="2">
        <f t="shared" si="233"/>
        <v>846.53273840182874</v>
      </c>
      <c r="BM137" s="2">
        <f t="shared" si="234"/>
        <v>162.64755445052432</v>
      </c>
      <c r="BN137" s="2">
        <f t="shared" si="235"/>
        <v>13.434294919774583</v>
      </c>
      <c r="BO137" s="2">
        <f t="shared" si="249"/>
        <v>694.5816916690095</v>
      </c>
      <c r="BP137" s="2">
        <f t="shared" si="250"/>
        <v>69.432343477139582</v>
      </c>
      <c r="BQ137" s="2">
        <f t="shared" si="251"/>
        <v>12.096942625398713</v>
      </c>
      <c r="BR137" s="17">
        <f t="shared" si="226"/>
        <v>0.10577205018990281</v>
      </c>
      <c r="BS137" s="12">
        <f>BS$3*temperature!$I247</f>
        <v>-18.308083076375389</v>
      </c>
      <c r="BT137" s="12">
        <f>BT$3*temperature!$I247</f>
        <v>-16.921404081942629</v>
      </c>
      <c r="BU137" s="12">
        <f>BU$3*temperature!$I247</f>
        <v>-14.855535670940952</v>
      </c>
      <c r="BV137" s="12">
        <f t="shared" si="252"/>
        <v>-15.493002501184556</v>
      </c>
      <c r="BW137" s="12">
        <f t="shared" si="236"/>
        <v>-12.992063676160466</v>
      </c>
      <c r="BX137" s="12">
        <f t="shared" si="237"/>
        <v>-11.405913152697467</v>
      </c>
      <c r="BY137" s="19">
        <f t="shared" si="253"/>
        <v>0.15376162340138125</v>
      </c>
      <c r="BZ137" s="19">
        <f t="shared" si="238"/>
        <v>0.23221125071856696</v>
      </c>
      <c r="CA137" s="19">
        <f t="shared" si="239"/>
        <v>0.23221125071856699</v>
      </c>
      <c r="CB137" s="12">
        <f t="shared" si="254"/>
        <v>1.4075402875954171</v>
      </c>
      <c r="CC137" s="12">
        <f t="shared" si="240"/>
        <v>1.9646702028910812</v>
      </c>
      <c r="CD137" s="12">
        <f t="shared" si="241"/>
        <v>1.7248112591217426</v>
      </c>
      <c r="CE137" s="12">
        <f t="shared" si="255"/>
        <v>-16.900542788779973</v>
      </c>
      <c r="CF137" s="12">
        <f t="shared" si="242"/>
        <v>-14.956733879051548</v>
      </c>
      <c r="CG137" s="12">
        <f t="shared" si="243"/>
        <v>-13.130724411819209</v>
      </c>
      <c r="CH137" s="12">
        <f>CH$3*temperature!$I247+CH$4*temperature!$I247^2</f>
        <v>-16.900542788779973</v>
      </c>
      <c r="CI137" s="12">
        <f>CI$3*temperature!$I247+CI$4*temperature!$I247^2</f>
        <v>-14.956760268959599</v>
      </c>
      <c r="CJ137" s="12">
        <f>CJ$3*temperature!$I247+CJ$4*temperature!$I247^2</f>
        <v>-13.130737882025107</v>
      </c>
      <c r="CK137" s="17"/>
      <c r="CL137" s="17"/>
      <c r="CM137" s="17"/>
    </row>
    <row r="138" spans="1:91">
      <c r="A138" s="2">
        <f t="shared" si="183"/>
        <v>2092</v>
      </c>
      <c r="B138" s="5">
        <f t="shared" si="184"/>
        <v>1164.050812631752</v>
      </c>
      <c r="C138" s="5">
        <f t="shared" si="185"/>
        <v>2957.3848914740047</v>
      </c>
      <c r="D138" s="5">
        <f t="shared" si="186"/>
        <v>4349.5607898989465</v>
      </c>
      <c r="E138" s="15">
        <f t="shared" si="187"/>
        <v>6.1229907840326195E-5</v>
      </c>
      <c r="F138" s="15">
        <f t="shared" si="188"/>
        <v>1.2062702424634335E-4</v>
      </c>
      <c r="G138" s="15">
        <f t="shared" si="189"/>
        <v>2.4625577903771852E-4</v>
      </c>
      <c r="H138" s="5">
        <f t="shared" si="190"/>
        <v>132660.92780523427</v>
      </c>
      <c r="I138" s="5">
        <f t="shared" si="191"/>
        <v>48137.266152200944</v>
      </c>
      <c r="J138" s="5">
        <f t="shared" si="192"/>
        <v>18857.847915227765</v>
      </c>
      <c r="K138" s="5">
        <f t="shared" si="193"/>
        <v>113964.89428610675</v>
      </c>
      <c r="L138" s="5">
        <f t="shared" si="194"/>
        <v>16276.970336522079</v>
      </c>
      <c r="M138" s="5">
        <f t="shared" si="195"/>
        <v>4335.5752054372115</v>
      </c>
      <c r="N138" s="15">
        <f t="shared" si="196"/>
        <v>9.2291100376236113E-3</v>
      </c>
      <c r="O138" s="15">
        <f t="shared" si="197"/>
        <v>1.2672721943579601E-2</v>
      </c>
      <c r="P138" s="15">
        <f t="shared" si="198"/>
        <v>1.1628536814888735E-2</v>
      </c>
      <c r="Q138" s="5">
        <f t="shared" si="199"/>
        <v>7701.7013261668462</v>
      </c>
      <c r="R138" s="5">
        <f t="shared" si="200"/>
        <v>10561.615143847044</v>
      </c>
      <c r="S138" s="5">
        <f t="shared" si="201"/>
        <v>5552.9272101924007</v>
      </c>
      <c r="T138" s="5">
        <f t="shared" si="202"/>
        <v>58.055536423460531</v>
      </c>
      <c r="U138" s="5">
        <f t="shared" si="203"/>
        <v>219.4062103662724</v>
      </c>
      <c r="V138" s="5">
        <f t="shared" si="204"/>
        <v>294.46240287622624</v>
      </c>
      <c r="W138" s="15">
        <f t="shared" si="205"/>
        <v>-1.0734613539272964E-2</v>
      </c>
      <c r="X138" s="15">
        <f t="shared" si="206"/>
        <v>-1.217998157191269E-2</v>
      </c>
      <c r="Y138" s="15">
        <f t="shared" si="207"/>
        <v>-9.7425357312937999E-3</v>
      </c>
      <c r="Z138" s="5">
        <f t="shared" si="222"/>
        <v>9552.3608841866517</v>
      </c>
      <c r="AA138" s="5">
        <f t="shared" si="223"/>
        <v>25349.268780608942</v>
      </c>
      <c r="AB138" s="5">
        <f t="shared" si="224"/>
        <v>26473.764230728713</v>
      </c>
      <c r="AC138" s="16">
        <f t="shared" si="208"/>
        <v>1.659536195884268</v>
      </c>
      <c r="AD138" s="16">
        <f t="shared" si="209"/>
        <v>2.9462559366720562</v>
      </c>
      <c r="AE138" s="16">
        <f t="shared" si="210"/>
        <v>5.220389802590236</v>
      </c>
      <c r="AF138" s="15">
        <f t="shared" si="211"/>
        <v>-4.0504037456468023E-3</v>
      </c>
      <c r="AG138" s="15">
        <f t="shared" si="212"/>
        <v>2.9673830763510267E-4</v>
      </c>
      <c r="AH138" s="15">
        <f t="shared" si="213"/>
        <v>9.7937136394747881E-3</v>
      </c>
      <c r="AI138" s="1">
        <f t="shared" si="177"/>
        <v>240342.32488172382</v>
      </c>
      <c r="AJ138" s="1">
        <f t="shared" si="178"/>
        <v>84354.913484479199</v>
      </c>
      <c r="AK138" s="1">
        <f t="shared" si="179"/>
        <v>33314.873955661431</v>
      </c>
      <c r="AL138" s="14">
        <f t="shared" si="214"/>
        <v>47.59707533728227</v>
      </c>
      <c r="AM138" s="14">
        <f t="shared" si="215"/>
        <v>9.832053183713354</v>
      </c>
      <c r="AN138" s="14">
        <f t="shared" si="216"/>
        <v>3.324317582037871</v>
      </c>
      <c r="AO138" s="11">
        <f t="shared" si="217"/>
        <v>9.0447845574863576E-3</v>
      </c>
      <c r="AP138" s="11">
        <f t="shared" si="218"/>
        <v>1.1394043011862432E-2</v>
      </c>
      <c r="AQ138" s="11">
        <f t="shared" si="219"/>
        <v>1.0335834647000492E-2</v>
      </c>
      <c r="AR138" s="1">
        <f t="shared" si="225"/>
        <v>132660.92780523427</v>
      </c>
      <c r="AS138" s="1">
        <f t="shared" si="220"/>
        <v>48137.266152200944</v>
      </c>
      <c r="AT138" s="1">
        <f t="shared" si="221"/>
        <v>18857.847915227765</v>
      </c>
      <c r="AU138" s="1">
        <f t="shared" si="180"/>
        <v>26532.185561046856</v>
      </c>
      <c r="AV138" s="1">
        <f t="shared" si="181"/>
        <v>9627.4532304401891</v>
      </c>
      <c r="AW138" s="1">
        <f t="shared" si="182"/>
        <v>3771.5695830455534</v>
      </c>
      <c r="AX138" s="1">
        <f t="shared" si="244"/>
        <v>91171.915428885404</v>
      </c>
      <c r="AY138" s="1">
        <f t="shared" si="227"/>
        <v>13021.576269217665</v>
      </c>
      <c r="AZ138" s="1">
        <f t="shared" si="228"/>
        <v>3468.460164349769</v>
      </c>
      <c r="BA138" s="1">
        <f t="shared" si="245"/>
        <v>13294.044847690591</v>
      </c>
      <c r="BB138" s="1">
        <f t="shared" si="246"/>
        <v>28019.337914639404</v>
      </c>
      <c r="BC138" s="1">
        <f t="shared" si="247"/>
        <v>35455.296971130636</v>
      </c>
      <c r="BD138" s="1">
        <f t="shared" si="229"/>
        <v>7883.4763551263804</v>
      </c>
      <c r="BE138" s="2">
        <f t="shared" si="174"/>
        <v>0.25378067252024261</v>
      </c>
      <c r="BF138" s="2">
        <f t="shared" si="175"/>
        <v>0.18498810604108842</v>
      </c>
      <c r="BG138" s="2">
        <f t="shared" si="176"/>
        <v>8.4903457765883886E-2</v>
      </c>
      <c r="BH138" s="2">
        <f t="shared" si="230"/>
        <v>0.15252418468872067</v>
      </c>
      <c r="BI138" s="2">
        <f t="shared" si="248"/>
        <v>6.4404629744826622E-3</v>
      </c>
      <c r="BJ138" s="2">
        <f t="shared" si="231"/>
        <v>3.422059937666898E-3</v>
      </c>
      <c r="BK138" s="2">
        <f t="shared" si="232"/>
        <v>7.2085971406032293E-4</v>
      </c>
      <c r="BL138" s="2">
        <f t="shared" si="233"/>
        <v>854.39779369012876</v>
      </c>
      <c r="BM138" s="2">
        <f t="shared" si="234"/>
        <v>164.72861000825563</v>
      </c>
      <c r="BN138" s="2">
        <f t="shared" si="235"/>
        <v>13.593862855964144</v>
      </c>
      <c r="BO138" s="2">
        <f t="shared" si="249"/>
        <v>704.88918674136357</v>
      </c>
      <c r="BP138" s="2">
        <f t="shared" si="250"/>
        <v>70.257030074991633</v>
      </c>
      <c r="BQ138" s="2">
        <f t="shared" si="251"/>
        <v>12.095722240871</v>
      </c>
      <c r="BR138" s="17">
        <f t="shared" si="226"/>
        <v>0.10269131086398331</v>
      </c>
      <c r="BS138" s="12">
        <f>BS$3*temperature!$I248</f>
        <v>-18.493184200565498</v>
      </c>
      <c r="BT138" s="12">
        <f>BT$3*temperature!$I248</f>
        <v>-17.092485396429588</v>
      </c>
      <c r="BU138" s="12">
        <f>BU$3*temperature!$I248</f>
        <v>-15.005730333138315</v>
      </c>
      <c r="BV138" s="12">
        <f t="shared" si="252"/>
        <v>-15.62089297146796</v>
      </c>
      <c r="BW138" s="12">
        <f t="shared" si="236"/>
        <v>-13.083289324696693</v>
      </c>
      <c r="BX138" s="12">
        <f t="shared" si="237"/>
        <v>-11.48600141661292</v>
      </c>
      <c r="BY138" s="19">
        <f t="shared" si="253"/>
        <v>0.15531620720079706</v>
      </c>
      <c r="BZ138" s="19">
        <f t="shared" si="238"/>
        <v>0.2345589876923555</v>
      </c>
      <c r="CA138" s="19">
        <f t="shared" si="239"/>
        <v>0.2345589876923555</v>
      </c>
      <c r="CB138" s="12">
        <f t="shared" si="254"/>
        <v>1.4361456145487688</v>
      </c>
      <c r="CC138" s="12">
        <f t="shared" si="240"/>
        <v>2.0045980358664468</v>
      </c>
      <c r="CD138" s="12">
        <f t="shared" si="241"/>
        <v>1.7598644582626979</v>
      </c>
      <c r="CE138" s="12">
        <f t="shared" si="255"/>
        <v>-17.057038586016727</v>
      </c>
      <c r="CF138" s="12">
        <f t="shared" si="242"/>
        <v>-15.087887360563141</v>
      </c>
      <c r="CG138" s="12">
        <f t="shared" si="243"/>
        <v>-13.245865874875618</v>
      </c>
      <c r="CH138" s="12">
        <f>CH$3*temperature!$I248+CH$4*temperature!$I248^2</f>
        <v>-17.057038586016731</v>
      </c>
      <c r="CI138" s="12">
        <f>CI$3*temperature!$I248+CI$4*temperature!$I248^2</f>
        <v>-15.087913935771624</v>
      </c>
      <c r="CJ138" s="12">
        <f>CJ$3*temperature!$I248+CJ$4*temperature!$I248^2</f>
        <v>-13.245879439664474</v>
      </c>
      <c r="CK138" s="17"/>
      <c r="CL138" s="17"/>
      <c r="CM138" s="17"/>
    </row>
    <row r="139" spans="1:91">
      <c r="A139" s="2">
        <f t="shared" si="183"/>
        <v>2093</v>
      </c>
      <c r="B139" s="5">
        <f t="shared" si="184"/>
        <v>1164.118523619532</v>
      </c>
      <c r="C139" s="5">
        <f t="shared" si="185"/>
        <v>2957.7237949860637</v>
      </c>
      <c r="D139" s="5">
        <f t="shared" si="186"/>
        <v>4350.5783391556952</v>
      </c>
      <c r="E139" s="15">
        <f t="shared" si="187"/>
        <v>5.8168412448309883E-5</v>
      </c>
      <c r="F139" s="15">
        <f t="shared" si="188"/>
        <v>1.1459567303402617E-4</v>
      </c>
      <c r="G139" s="15">
        <f t="shared" si="189"/>
        <v>2.3394299008583258E-4</v>
      </c>
      <c r="H139" s="5">
        <f t="shared" si="190"/>
        <v>133877.56156262357</v>
      </c>
      <c r="I139" s="5">
        <f t="shared" si="191"/>
        <v>48745.940620864247</v>
      </c>
      <c r="J139" s="5">
        <f t="shared" si="192"/>
        <v>19079.109519945043</v>
      </c>
      <c r="K139" s="5">
        <f t="shared" si="193"/>
        <v>115003.37710147002</v>
      </c>
      <c r="L139" s="5">
        <f t="shared" si="194"/>
        <v>16480.896797563862</v>
      </c>
      <c r="M139" s="5">
        <f t="shared" si="195"/>
        <v>4385.4191403085206</v>
      </c>
      <c r="N139" s="15">
        <f t="shared" si="196"/>
        <v>9.1123044676915121E-3</v>
      </c>
      <c r="O139" s="15">
        <f t="shared" si="197"/>
        <v>1.2528526920284166E-2</v>
      </c>
      <c r="P139" s="15">
        <f t="shared" si="198"/>
        <v>1.1496498736499827E-2</v>
      </c>
      <c r="Q139" s="5">
        <f t="shared" si="199"/>
        <v>7688.9006535349426</v>
      </c>
      <c r="R139" s="5">
        <f t="shared" si="200"/>
        <v>10564.895225047761</v>
      </c>
      <c r="S139" s="5">
        <f t="shared" si="201"/>
        <v>5563.3460846123517</v>
      </c>
      <c r="T139" s="5">
        <f t="shared" si="202"/>
        <v>57.432332676139495</v>
      </c>
      <c r="U139" s="5">
        <f t="shared" si="203"/>
        <v>216.733846767248</v>
      </c>
      <c r="V139" s="5">
        <f t="shared" si="204"/>
        <v>291.59359239468199</v>
      </c>
      <c r="W139" s="15">
        <f t="shared" si="205"/>
        <v>-1.0734613539272964E-2</v>
      </c>
      <c r="X139" s="15">
        <f t="shared" si="206"/>
        <v>-1.217998157191269E-2</v>
      </c>
      <c r="Y139" s="15">
        <f t="shared" si="207"/>
        <v>-9.7425357312937999E-3</v>
      </c>
      <c r="Z139" s="5">
        <f t="shared" si="222"/>
        <v>9498.9861607440216</v>
      </c>
      <c r="AA139" s="5">
        <f t="shared" si="223"/>
        <v>25368.431033624416</v>
      </c>
      <c r="AB139" s="5">
        <f t="shared" si="224"/>
        <v>26787.025451535483</v>
      </c>
      <c r="AC139" s="16">
        <f t="shared" si="208"/>
        <v>1.652814404260422</v>
      </c>
      <c r="AD139" s="16">
        <f t="shared" si="209"/>
        <v>2.9471302036725642</v>
      </c>
      <c r="AE139" s="16">
        <f t="shared" si="210"/>
        <v>5.2715168054032393</v>
      </c>
      <c r="AF139" s="15">
        <f t="shared" si="211"/>
        <v>-4.0504037456468023E-3</v>
      </c>
      <c r="AG139" s="15">
        <f t="shared" si="212"/>
        <v>2.9673830763510267E-4</v>
      </c>
      <c r="AH139" s="15">
        <f t="shared" si="213"/>
        <v>9.7937136394747881E-3</v>
      </c>
      <c r="AI139" s="1">
        <f t="shared" si="177"/>
        <v>242840.27795459828</v>
      </c>
      <c r="AJ139" s="1">
        <f t="shared" si="178"/>
        <v>85546.875366471475</v>
      </c>
      <c r="AK139" s="1">
        <f t="shared" si="179"/>
        <v>33754.956143140844</v>
      </c>
      <c r="AL139" s="14">
        <f t="shared" si="214"/>
        <v>48.023275576354521</v>
      </c>
      <c r="AM139" s="14">
        <f t="shared" si="215"/>
        <v>9.9429597522148008</v>
      </c>
      <c r="AN139" s="14">
        <f t="shared" si="216"/>
        <v>3.3583335829115106</v>
      </c>
      <c r="AO139" s="11">
        <f t="shared" si="217"/>
        <v>8.9543367119114935E-3</v>
      </c>
      <c r="AP139" s="11">
        <f t="shared" si="218"/>
        <v>1.1280102581743808E-2</v>
      </c>
      <c r="AQ139" s="11">
        <f t="shared" si="219"/>
        <v>1.0232476300530487E-2</v>
      </c>
      <c r="AR139" s="1">
        <f t="shared" si="225"/>
        <v>133877.56156262357</v>
      </c>
      <c r="AS139" s="1">
        <f t="shared" si="220"/>
        <v>48745.940620864247</v>
      </c>
      <c r="AT139" s="1">
        <f t="shared" si="221"/>
        <v>19079.109519945043</v>
      </c>
      <c r="AU139" s="1">
        <f t="shared" si="180"/>
        <v>26775.512312524716</v>
      </c>
      <c r="AV139" s="1">
        <f t="shared" si="181"/>
        <v>9749.1881241728497</v>
      </c>
      <c r="AW139" s="1">
        <f t="shared" si="182"/>
        <v>3815.8219039890087</v>
      </c>
      <c r="AX139" s="1">
        <f t="shared" si="244"/>
        <v>92002.701681176011</v>
      </c>
      <c r="AY139" s="1">
        <f t="shared" si="227"/>
        <v>13184.71743805109</v>
      </c>
      <c r="AZ139" s="1">
        <f t="shared" si="228"/>
        <v>3508.335312246817</v>
      </c>
      <c r="BA139" s="1">
        <f t="shared" si="245"/>
        <v>13305.377904446439</v>
      </c>
      <c r="BB139" s="1">
        <f t="shared" si="246"/>
        <v>28059.374524432526</v>
      </c>
      <c r="BC139" s="1">
        <f t="shared" si="247"/>
        <v>35513.322585573565</v>
      </c>
      <c r="BD139" s="1">
        <f t="shared" si="229"/>
        <v>7664.7672814891002</v>
      </c>
      <c r="BE139" s="2">
        <f t="shared" si="174"/>
        <v>0.25378067252024261</v>
      </c>
      <c r="BF139" s="2">
        <f t="shared" si="175"/>
        <v>0.18498810604108842</v>
      </c>
      <c r="BG139" s="2">
        <f t="shared" si="176"/>
        <v>8.4903457765883886E-2</v>
      </c>
      <c r="BH139" s="2">
        <f t="shared" si="230"/>
        <v>0.15210304055841423</v>
      </c>
      <c r="BI139" s="2">
        <f t="shared" si="248"/>
        <v>6.4404629744826622E-3</v>
      </c>
      <c r="BJ139" s="2">
        <f t="shared" si="231"/>
        <v>3.422059937666898E-3</v>
      </c>
      <c r="BK139" s="2">
        <f t="shared" si="232"/>
        <v>7.2085971406032293E-4</v>
      </c>
      <c r="BL139" s="2">
        <f t="shared" si="233"/>
        <v>862.23347835810034</v>
      </c>
      <c r="BM139" s="2">
        <f t="shared" si="234"/>
        <v>166.81153052254902</v>
      </c>
      <c r="BN139" s="2">
        <f t="shared" si="235"/>
        <v>13.753361433073168</v>
      </c>
      <c r="BO139" s="2">
        <f t="shared" si="249"/>
        <v>715.35081815661067</v>
      </c>
      <c r="BP139" s="2">
        <f t="shared" si="250"/>
        <v>71.091658925953752</v>
      </c>
      <c r="BQ139" s="2">
        <f t="shared" si="251"/>
        <v>12.094529661519191</v>
      </c>
      <c r="BR139" s="17">
        <f t="shared" si="226"/>
        <v>9.9700301809692526E-2</v>
      </c>
      <c r="BS139" s="12">
        <f>BS$3*temperature!$I249</f>
        <v>-18.678242485066299</v>
      </c>
      <c r="BT139" s="12">
        <f>BT$3*temperature!$I249</f>
        <v>-17.263527115963289</v>
      </c>
      <c r="BU139" s="12">
        <f>BU$3*temperature!$I249</f>
        <v>-15.155890234376269</v>
      </c>
      <c r="BV139" s="12">
        <f t="shared" si="252"/>
        <v>-15.748178532220701</v>
      </c>
      <c r="BW139" s="12">
        <f t="shared" si="236"/>
        <v>-13.173690831024437</v>
      </c>
      <c r="BX139" s="12">
        <f t="shared" si="237"/>
        <v>-11.56536615463674</v>
      </c>
      <c r="BY139" s="19">
        <f t="shared" si="253"/>
        <v>0.1568704312083031</v>
      </c>
      <c r="BZ139" s="19">
        <f t="shared" si="238"/>
        <v>0.23690618130735575</v>
      </c>
      <c r="CA139" s="19">
        <f t="shared" si="239"/>
        <v>0.2369061813073558</v>
      </c>
      <c r="CB139" s="12">
        <f t="shared" si="254"/>
        <v>1.4650319764227986</v>
      </c>
      <c r="CC139" s="12">
        <f t="shared" si="240"/>
        <v>2.0449181424694256</v>
      </c>
      <c r="CD139" s="12">
        <f t="shared" si="241"/>
        <v>1.7952620398697638</v>
      </c>
      <c r="CE139" s="12">
        <f t="shared" si="255"/>
        <v>-17.213210508643499</v>
      </c>
      <c r="CF139" s="12">
        <f t="shared" si="242"/>
        <v>-15.218608973493863</v>
      </c>
      <c r="CG139" s="12">
        <f t="shared" si="243"/>
        <v>-13.360628194506504</v>
      </c>
      <c r="CH139" s="12">
        <f>CH$3*temperature!$I249+CH$4*temperature!$I249^2</f>
        <v>-17.213210508643499</v>
      </c>
      <c r="CI139" s="12">
        <f>CI$3*temperature!$I249+CI$4*temperature!$I249^2</f>
        <v>-15.21863573232876</v>
      </c>
      <c r="CJ139" s="12">
        <f>CJ$3*temperature!$I249+CJ$4*temperature!$I249^2</f>
        <v>-13.36064185302385</v>
      </c>
      <c r="CK139" s="17"/>
      <c r="CL139" s="17"/>
      <c r="CM139" s="17"/>
    </row>
    <row r="140" spans="1:91">
      <c r="A140" s="2">
        <f t="shared" si="183"/>
        <v>2094</v>
      </c>
      <c r="B140" s="5">
        <f t="shared" si="184"/>
        <v>1164.1828527996317</v>
      </c>
      <c r="C140" s="5">
        <f t="shared" si="185"/>
        <v>2958.0457902175522</v>
      </c>
      <c r="D140" s="5">
        <f t="shared" si="186"/>
        <v>4351.5452370956973</v>
      </c>
      <c r="E140" s="15">
        <f t="shared" si="187"/>
        <v>5.5259991825894384E-5</v>
      </c>
      <c r="F140" s="15">
        <f t="shared" si="188"/>
        <v>1.0886588938232486E-4</v>
      </c>
      <c r="G140" s="15">
        <f t="shared" si="189"/>
        <v>2.2224584058154093E-4</v>
      </c>
      <c r="H140" s="5">
        <f t="shared" si="190"/>
        <v>135089.52118081064</v>
      </c>
      <c r="I140" s="5">
        <f t="shared" si="191"/>
        <v>49355.085338583209</v>
      </c>
      <c r="J140" s="5">
        <f t="shared" si="192"/>
        <v>19300.253323041132</v>
      </c>
      <c r="K140" s="5">
        <f t="shared" si="193"/>
        <v>116038.06125124314</v>
      </c>
      <c r="L140" s="5">
        <f t="shared" si="194"/>
        <v>16685.030874709126</v>
      </c>
      <c r="M140" s="5">
        <f t="shared" si="195"/>
        <v>4435.264319100238</v>
      </c>
      <c r="N140" s="15">
        <f t="shared" si="196"/>
        <v>8.9969892698038567E-3</v>
      </c>
      <c r="O140" s="15">
        <f t="shared" si="197"/>
        <v>1.2386102507203178E-2</v>
      </c>
      <c r="P140" s="15">
        <f t="shared" si="198"/>
        <v>1.1366115118522258E-2</v>
      </c>
      <c r="Q140" s="5">
        <f t="shared" si="199"/>
        <v>7675.2217545132207</v>
      </c>
      <c r="R140" s="5">
        <f t="shared" si="200"/>
        <v>10566.629244894655</v>
      </c>
      <c r="S140" s="5">
        <f t="shared" si="201"/>
        <v>5573.0008637740302</v>
      </c>
      <c r="T140" s="5">
        <f t="shared" si="202"/>
        <v>56.815818780202179</v>
      </c>
      <c r="U140" s="5">
        <f t="shared" si="203"/>
        <v>214.09403250761318</v>
      </c>
      <c r="V140" s="5">
        <f t="shared" si="204"/>
        <v>288.75273140176046</v>
      </c>
      <c r="W140" s="15">
        <f t="shared" si="205"/>
        <v>-1.0734613539272964E-2</v>
      </c>
      <c r="X140" s="15">
        <f t="shared" si="206"/>
        <v>-1.217998157191269E-2</v>
      </c>
      <c r="Y140" s="15">
        <f t="shared" si="207"/>
        <v>-9.7425357312937999E-3</v>
      </c>
      <c r="Z140" s="5">
        <f t="shared" si="222"/>
        <v>9444.7875149621141</v>
      </c>
      <c r="AA140" s="5">
        <f t="shared" si="223"/>
        <v>25383.839735266934</v>
      </c>
      <c r="AB140" s="5">
        <f t="shared" si="224"/>
        <v>27100.122236975818</v>
      </c>
      <c r="AC140" s="16">
        <f t="shared" si="208"/>
        <v>1.6461198386065465</v>
      </c>
      <c r="AD140" s="16">
        <f t="shared" si="209"/>
        <v>2.9480047301015824</v>
      </c>
      <c r="AE140" s="16">
        <f t="shared" si="210"/>
        <v>5.3231445314410379</v>
      </c>
      <c r="AF140" s="15">
        <f t="shared" si="211"/>
        <v>-4.0504037456468023E-3</v>
      </c>
      <c r="AG140" s="15">
        <f t="shared" si="212"/>
        <v>2.9673830763510267E-4</v>
      </c>
      <c r="AH140" s="15">
        <f t="shared" si="213"/>
        <v>9.7937136394747881E-3</v>
      </c>
      <c r="AI140" s="1">
        <f t="shared" si="177"/>
        <v>245331.76247166318</v>
      </c>
      <c r="AJ140" s="1">
        <f t="shared" si="178"/>
        <v>86741.37595399718</v>
      </c>
      <c r="AK140" s="1">
        <f t="shared" si="179"/>
        <v>34195.282432815766</v>
      </c>
      <c r="AL140" s="14">
        <f t="shared" si="214"/>
        <v>48.448991990078916</v>
      </c>
      <c r="AM140" s="14">
        <f t="shared" si="215"/>
        <v>10.053995782126222</v>
      </c>
      <c r="AN140" s="14">
        <f t="shared" si="216"/>
        <v>3.3923540110199641</v>
      </c>
      <c r="AO140" s="11">
        <f t="shared" si="217"/>
        <v>8.864793344792378E-3</v>
      </c>
      <c r="AP140" s="11">
        <f t="shared" si="218"/>
        <v>1.116730155592637E-2</v>
      </c>
      <c r="AQ140" s="11">
        <f t="shared" si="219"/>
        <v>1.0130151537525181E-2</v>
      </c>
      <c r="AR140" s="1">
        <f t="shared" si="225"/>
        <v>135089.52118081064</v>
      </c>
      <c r="AS140" s="1">
        <f t="shared" si="220"/>
        <v>49355.085338583209</v>
      </c>
      <c r="AT140" s="1">
        <f t="shared" si="221"/>
        <v>19300.253323041132</v>
      </c>
      <c r="AU140" s="1">
        <f t="shared" si="180"/>
        <v>27017.904236162129</v>
      </c>
      <c r="AV140" s="1">
        <f t="shared" si="181"/>
        <v>9871.0170677166425</v>
      </c>
      <c r="AW140" s="1">
        <f t="shared" si="182"/>
        <v>3860.0506646082267</v>
      </c>
      <c r="AX140" s="1">
        <f t="shared" si="244"/>
        <v>92830.4490009945</v>
      </c>
      <c r="AY140" s="1">
        <f t="shared" si="227"/>
        <v>13348.0246997673</v>
      </c>
      <c r="AZ140" s="1">
        <f t="shared" si="228"/>
        <v>3548.2114552801904</v>
      </c>
      <c r="BA140" s="1">
        <f t="shared" si="245"/>
        <v>13316.540463009207</v>
      </c>
      <c r="BB140" s="1">
        <f t="shared" si="246"/>
        <v>28098.842842896862</v>
      </c>
      <c r="BC140" s="1">
        <f t="shared" si="247"/>
        <v>35570.396464855286</v>
      </c>
      <c r="BD140" s="1">
        <f t="shared" si="229"/>
        <v>7451.947066213037</v>
      </c>
      <c r="BE140" s="2">
        <f t="shared" ref="BE140:BE203" si="256">BE139</f>
        <v>0.25378067252024261</v>
      </c>
      <c r="BF140" s="2">
        <f t="shared" ref="BF140:BF203" si="257">BF139</f>
        <v>0.18498810604108842</v>
      </c>
      <c r="BG140" s="2">
        <f t="shared" ref="BG140:BG203" si="258">BG139</f>
        <v>8.4903457765883886E-2</v>
      </c>
      <c r="BH140" s="2">
        <f t="shared" si="230"/>
        <v>0.15168249198659495</v>
      </c>
      <c r="BI140" s="2">
        <f t="shared" si="248"/>
        <v>6.4404629744826622E-3</v>
      </c>
      <c r="BJ140" s="2">
        <f t="shared" si="231"/>
        <v>3.422059937666898E-3</v>
      </c>
      <c r="BK140" s="2">
        <f t="shared" si="232"/>
        <v>7.2085971406032293E-4</v>
      </c>
      <c r="BL140" s="2">
        <f t="shared" si="233"/>
        <v>870.0390594056023</v>
      </c>
      <c r="BM140" s="2">
        <f t="shared" si="234"/>
        <v>168.89606025729648</v>
      </c>
      <c r="BN140" s="2">
        <f t="shared" si="235"/>
        <v>13.912775091739228</v>
      </c>
      <c r="BO140" s="2">
        <f t="shared" si="249"/>
        <v>725.9688898536582</v>
      </c>
      <c r="BP140" s="2">
        <f t="shared" si="250"/>
        <v>71.936348917267452</v>
      </c>
      <c r="BQ140" s="2">
        <f t="shared" si="251"/>
        <v>12.093364218467418</v>
      </c>
      <c r="BR140" s="17">
        <f t="shared" si="226"/>
        <v>9.6796409523973323E-2</v>
      </c>
      <c r="BS140" s="12">
        <f>BS$3*temperature!$I250</f>
        <v>-18.863235120386012</v>
      </c>
      <c r="BT140" s="12">
        <f>BT$3*temperature!$I250</f>
        <v>-17.434508158673747</v>
      </c>
      <c r="BU140" s="12">
        <f>BU$3*temperature!$I250</f>
        <v>-15.305996866588332</v>
      </c>
      <c r="BV140" s="12">
        <f t="shared" si="252"/>
        <v>-15.874844000596799</v>
      </c>
      <c r="BW140" s="12">
        <f t="shared" si="236"/>
        <v>-13.263257758683919</v>
      </c>
      <c r="BX140" s="12">
        <f t="shared" si="237"/>
        <v>-11.643998204455933</v>
      </c>
      <c r="BY140" s="19">
        <f t="shared" si="253"/>
        <v>0.15842410385690298</v>
      </c>
      <c r="BZ140" s="19">
        <f t="shared" si="238"/>
        <v>0.23925254225853293</v>
      </c>
      <c r="CA140" s="19">
        <f t="shared" si="239"/>
        <v>0.23925254225853296</v>
      </c>
      <c r="CB140" s="12">
        <f t="shared" si="254"/>
        <v>1.4941955598946066</v>
      </c>
      <c r="CC140" s="12">
        <f t="shared" si="240"/>
        <v>2.0856251999949138</v>
      </c>
      <c r="CD140" s="12">
        <f t="shared" si="241"/>
        <v>1.8309993310661992</v>
      </c>
      <c r="CE140" s="12">
        <f t="shared" si="255"/>
        <v>-17.369039560491405</v>
      </c>
      <c r="CF140" s="12">
        <f t="shared" si="242"/>
        <v>-15.348882958678832</v>
      </c>
      <c r="CG140" s="12">
        <f t="shared" si="243"/>
        <v>-13.474997535522132</v>
      </c>
      <c r="CH140" s="12">
        <f>CH$3*temperature!$I250+CH$4*temperature!$I250^2</f>
        <v>-17.369039560491405</v>
      </c>
      <c r="CI140" s="12">
        <f>CI$3*temperature!$I250+CI$4*temperature!$I250^2</f>
        <v>-15.34890989944491</v>
      </c>
      <c r="CJ140" s="12">
        <f>CJ$3*temperature!$I250+CJ$4*temperature!$I250^2</f>
        <v>-13.475011286902671</v>
      </c>
      <c r="CK140" s="17"/>
      <c r="CL140" s="17"/>
      <c r="CM140" s="17"/>
    </row>
    <row r="141" spans="1:91">
      <c r="A141" s="2">
        <f t="shared" si="183"/>
        <v>2095</v>
      </c>
      <c r="B141" s="5">
        <f t="shared" si="184"/>
        <v>1164.243968897815</v>
      </c>
      <c r="C141" s="5">
        <f t="shared" si="185"/>
        <v>2958.3517189890485</v>
      </c>
      <c r="D141" s="5">
        <f t="shared" si="186"/>
        <v>4352.4639942832919</v>
      </c>
      <c r="E141" s="15">
        <f t="shared" si="187"/>
        <v>5.249699223459966E-5</v>
      </c>
      <c r="F141" s="15">
        <f t="shared" si="188"/>
        <v>1.0342259491320861E-4</v>
      </c>
      <c r="G141" s="15">
        <f t="shared" si="189"/>
        <v>2.1113354855246388E-4</v>
      </c>
      <c r="H141" s="5">
        <f t="shared" si="190"/>
        <v>136296.69599739247</v>
      </c>
      <c r="I141" s="5">
        <f t="shared" si="191"/>
        <v>49964.62633084767</v>
      </c>
      <c r="J141" s="5">
        <f t="shared" si="192"/>
        <v>19521.257998608547</v>
      </c>
      <c r="K141" s="5">
        <f t="shared" si="193"/>
        <v>117068.84436466009</v>
      </c>
      <c r="L141" s="5">
        <f t="shared" si="194"/>
        <v>16889.346189006214</v>
      </c>
      <c r="M141" s="5">
        <f t="shared" si="195"/>
        <v>4485.1049943775724</v>
      </c>
      <c r="N141" s="15">
        <f t="shared" si="196"/>
        <v>8.8831466356984468E-3</v>
      </c>
      <c r="O141" s="15">
        <f t="shared" si="197"/>
        <v>1.2245426204561927E-2</v>
      </c>
      <c r="P141" s="15">
        <f t="shared" si="198"/>
        <v>1.123736302765499E-2</v>
      </c>
      <c r="Q141" s="5">
        <f t="shared" si="199"/>
        <v>7660.6815898452987</v>
      </c>
      <c r="R141" s="5">
        <f t="shared" si="200"/>
        <v>10566.83750792787</v>
      </c>
      <c r="S141" s="5">
        <f t="shared" si="201"/>
        <v>5581.8996806770965</v>
      </c>
      <c r="T141" s="5">
        <f t="shared" si="202"/>
        <v>56.205922922679342</v>
      </c>
      <c r="U141" s="5">
        <f t="shared" si="203"/>
        <v>211.48637113701398</v>
      </c>
      <c r="V141" s="5">
        <f t="shared" si="204"/>
        <v>285.93954759857013</v>
      </c>
      <c r="W141" s="15">
        <f t="shared" si="205"/>
        <v>-1.0734613539272964E-2</v>
      </c>
      <c r="X141" s="15">
        <f t="shared" si="206"/>
        <v>-1.217998157191269E-2</v>
      </c>
      <c r="Y141" s="15">
        <f t="shared" si="207"/>
        <v>-9.7425357312937999E-3</v>
      </c>
      <c r="Z141" s="5">
        <f t="shared" si="222"/>
        <v>9389.7976694760291</v>
      </c>
      <c r="AA141" s="5">
        <f t="shared" si="223"/>
        <v>25395.539587449639</v>
      </c>
      <c r="AB141" s="5">
        <f t="shared" si="224"/>
        <v>27413.023949655148</v>
      </c>
      <c r="AC141" s="16">
        <f t="shared" si="208"/>
        <v>1.6394523886464711</v>
      </c>
      <c r="AD141" s="16">
        <f t="shared" si="209"/>
        <v>2.9488795160360928</v>
      </c>
      <c r="AE141" s="16">
        <f t="shared" si="210"/>
        <v>5.3752778846435074</v>
      </c>
      <c r="AF141" s="15">
        <f t="shared" si="211"/>
        <v>-4.0504037456468023E-3</v>
      </c>
      <c r="AG141" s="15">
        <f t="shared" si="212"/>
        <v>2.9673830763510267E-4</v>
      </c>
      <c r="AH141" s="15">
        <f t="shared" si="213"/>
        <v>9.7937136394747881E-3</v>
      </c>
      <c r="AI141" s="1">
        <f t="shared" si="177"/>
        <v>247816.490460659</v>
      </c>
      <c r="AJ141" s="1">
        <f t="shared" si="178"/>
        <v>87938.255426314106</v>
      </c>
      <c r="AK141" s="1">
        <f t="shared" si="179"/>
        <v>34635.804854142414</v>
      </c>
      <c r="AL141" s="14">
        <f t="shared" si="214"/>
        <v>48.874187388816907</v>
      </c>
      <c r="AM141" s="14">
        <f t="shared" si="215"/>
        <v>10.165149024839828</v>
      </c>
      <c r="AN141" s="14">
        <f t="shared" si="216"/>
        <v>3.426375420618522</v>
      </c>
      <c r="AO141" s="11">
        <f t="shared" si="217"/>
        <v>8.7761454113444541E-3</v>
      </c>
      <c r="AP141" s="11">
        <f t="shared" si="218"/>
        <v>1.1055628540367107E-2</v>
      </c>
      <c r="AQ141" s="11">
        <f t="shared" si="219"/>
        <v>1.0028850022149928E-2</v>
      </c>
      <c r="AR141" s="1">
        <f t="shared" si="225"/>
        <v>136296.69599739247</v>
      </c>
      <c r="AS141" s="1">
        <f t="shared" si="220"/>
        <v>49964.62633084767</v>
      </c>
      <c r="AT141" s="1">
        <f t="shared" si="221"/>
        <v>19521.257998608547</v>
      </c>
      <c r="AU141" s="1">
        <f t="shared" si="180"/>
        <v>27259.339199478494</v>
      </c>
      <c r="AV141" s="1">
        <f t="shared" si="181"/>
        <v>9992.9252661695355</v>
      </c>
      <c r="AW141" s="1">
        <f t="shared" si="182"/>
        <v>3904.2515997217097</v>
      </c>
      <c r="AX141" s="1">
        <f t="shared" si="244"/>
        <v>93655.075491728086</v>
      </c>
      <c r="AY141" s="1">
        <f t="shared" si="227"/>
        <v>13511.476951204972</v>
      </c>
      <c r="AZ141" s="1">
        <f t="shared" si="228"/>
        <v>3588.0839955020579</v>
      </c>
      <c r="BA141" s="1">
        <f t="shared" si="245"/>
        <v>13327.536026043335</v>
      </c>
      <c r="BB141" s="1">
        <f t="shared" si="246"/>
        <v>28137.755166942094</v>
      </c>
      <c r="BC141" s="1">
        <f t="shared" si="247"/>
        <v>35626.544017485401</v>
      </c>
      <c r="BD141" s="1">
        <f t="shared" si="229"/>
        <v>7244.8668465897099</v>
      </c>
      <c r="BE141" s="2">
        <f t="shared" si="256"/>
        <v>0.25378067252024261</v>
      </c>
      <c r="BF141" s="2">
        <f t="shared" si="257"/>
        <v>0.18498810604108842</v>
      </c>
      <c r="BG141" s="2">
        <f t="shared" si="258"/>
        <v>8.4903457765883886E-2</v>
      </c>
      <c r="BH141" s="2">
        <f t="shared" si="230"/>
        <v>0.15126254576803391</v>
      </c>
      <c r="BI141" s="2">
        <f t="shared" si="248"/>
        <v>6.4404629744826622E-3</v>
      </c>
      <c r="BJ141" s="2">
        <f t="shared" si="231"/>
        <v>3.422059937666898E-3</v>
      </c>
      <c r="BK141" s="2">
        <f t="shared" si="232"/>
        <v>7.2085971406032293E-4</v>
      </c>
      <c r="BL141" s="2">
        <f t="shared" si="233"/>
        <v>877.81382411552545</v>
      </c>
      <c r="BM141" s="2">
        <f t="shared" si="234"/>
        <v>170.98194606729044</v>
      </c>
      <c r="BN141" s="2">
        <f t="shared" si="235"/>
        <v>14.072088458974749</v>
      </c>
      <c r="BO141" s="2">
        <f t="shared" si="249"/>
        <v>736.74574021860667</v>
      </c>
      <c r="BP141" s="2">
        <f t="shared" si="250"/>
        <v>72.79122038077891</v>
      </c>
      <c r="BQ141" s="2">
        <f t="shared" si="251"/>
        <v>12.09222526537525</v>
      </c>
      <c r="BR141" s="17">
        <f t="shared" si="226"/>
        <v>9.3977096625216819E-2</v>
      </c>
      <c r="BS141" s="12">
        <f>BS$3*temperature!$I251</f>
        <v>-19.048139776756003</v>
      </c>
      <c r="BT141" s="12">
        <f>BT$3*temperature!$I251</f>
        <v>-17.60540788607922</v>
      </c>
      <c r="BU141" s="12">
        <f>BU$3*temperature!$I251</f>
        <v>-15.456032110964735</v>
      </c>
      <c r="BV141" s="12">
        <f t="shared" si="252"/>
        <v>-16.0008748033163</v>
      </c>
      <c r="BW141" s="12">
        <f t="shared" si="236"/>
        <v>-13.35198029584066</v>
      </c>
      <c r="BX141" s="12">
        <f t="shared" si="237"/>
        <v>-11.721888952124733</v>
      </c>
      <c r="BY141" s="19">
        <f t="shared" si="253"/>
        <v>0.15997703760858623</v>
      </c>
      <c r="BZ141" s="19">
        <f t="shared" si="238"/>
        <v>0.24159778732543824</v>
      </c>
      <c r="CA141" s="19">
        <f t="shared" si="239"/>
        <v>0.24159778732543827</v>
      </c>
      <c r="CB141" s="12">
        <f t="shared" si="254"/>
        <v>1.5236324867198512</v>
      </c>
      <c r="CC141" s="12">
        <f t="shared" si="240"/>
        <v>2.1267137951192803</v>
      </c>
      <c r="CD141" s="12">
        <f t="shared" si="241"/>
        <v>1.8670715794200012</v>
      </c>
      <c r="CE141" s="12">
        <f t="shared" si="255"/>
        <v>-17.524507290036151</v>
      </c>
      <c r="CF141" s="12">
        <f t="shared" si="242"/>
        <v>-15.478694090959941</v>
      </c>
      <c r="CG141" s="12">
        <f t="shared" si="243"/>
        <v>-13.588960531544734</v>
      </c>
      <c r="CH141" s="12">
        <f>CH$3*temperature!$I251+CH$4*temperature!$I251^2</f>
        <v>-17.524507290036151</v>
      </c>
      <c r="CI141" s="12">
        <f>CI$3*temperature!$I251+CI$4*temperature!$I251^2</f>
        <v>-15.478721211942048</v>
      </c>
      <c r="CJ141" s="12">
        <f>CJ$3*temperature!$I251+CJ$4*temperature!$I251^2</f>
        <v>-13.588974374912999</v>
      </c>
      <c r="CK141" s="17"/>
      <c r="CL141" s="17"/>
      <c r="CM141" s="17"/>
    </row>
    <row r="142" spans="1:91">
      <c r="A142" s="2">
        <f t="shared" si="183"/>
        <v>2096</v>
      </c>
      <c r="B142" s="5">
        <f t="shared" si="184"/>
        <v>1164.3020322390798</v>
      </c>
      <c r="C142" s="5">
        <f t="shared" si="185"/>
        <v>2958.6423813799202</v>
      </c>
      <c r="D142" s="5">
        <f t="shared" si="186"/>
        <v>4353.3369978929486</v>
      </c>
      <c r="E142" s="15">
        <f t="shared" si="187"/>
        <v>4.9872142622869677E-5</v>
      </c>
      <c r="F142" s="15">
        <f t="shared" si="188"/>
        <v>9.8251465167548176E-5</v>
      </c>
      <c r="G142" s="15">
        <f t="shared" si="189"/>
        <v>2.0057687112484069E-4</v>
      </c>
      <c r="H142" s="5">
        <f t="shared" si="190"/>
        <v>137498.97846673185</v>
      </c>
      <c r="I142" s="5">
        <f t="shared" si="191"/>
        <v>50574.490392670865</v>
      </c>
      <c r="J142" s="5">
        <f t="shared" si="192"/>
        <v>19742.102480211797</v>
      </c>
      <c r="K142" s="5">
        <f t="shared" si="193"/>
        <v>118095.6269588453</v>
      </c>
      <c r="L142" s="5">
        <f t="shared" si="194"/>
        <v>17093.816647445834</v>
      </c>
      <c r="M142" s="5">
        <f t="shared" si="195"/>
        <v>4534.9354965552029</v>
      </c>
      <c r="N142" s="15">
        <f t="shared" si="196"/>
        <v>8.7707587766636674E-3</v>
      </c>
      <c r="O142" s="15">
        <f t="shared" si="197"/>
        <v>1.2106475653433924E-2</v>
      </c>
      <c r="P142" s="15">
        <f t="shared" si="198"/>
        <v>1.1110219769681295E-2</v>
      </c>
      <c r="Q142" s="5">
        <f t="shared" si="199"/>
        <v>7645.2971335751554</v>
      </c>
      <c r="R142" s="5">
        <f t="shared" si="200"/>
        <v>10565.540610230017</v>
      </c>
      <c r="S142" s="5">
        <f t="shared" si="201"/>
        <v>5590.0507714349915</v>
      </c>
      <c r="T142" s="5">
        <f t="shared" si="202"/>
        <v>55.602574061486216</v>
      </c>
      <c r="U142" s="5">
        <f t="shared" si="203"/>
        <v>208.91047103385446</v>
      </c>
      <c r="V142" s="5">
        <f t="shared" si="204"/>
        <v>283.15377133910107</v>
      </c>
      <c r="W142" s="15">
        <f t="shared" si="205"/>
        <v>-1.0734613539272964E-2</v>
      </c>
      <c r="X142" s="15">
        <f t="shared" si="206"/>
        <v>-1.217998157191269E-2</v>
      </c>
      <c r="Y142" s="15">
        <f t="shared" si="207"/>
        <v>-9.7425357312937999E-3</v>
      </c>
      <c r="Z142" s="5">
        <f t="shared" si="222"/>
        <v>9334.0489402023031</v>
      </c>
      <c r="AA142" s="5">
        <f t="shared" si="223"/>
        <v>25403.576098933318</v>
      </c>
      <c r="AB142" s="5">
        <f t="shared" si="224"/>
        <v>27725.700324809386</v>
      </c>
      <c r="AC142" s="16">
        <f t="shared" si="208"/>
        <v>1.6328119445506879</v>
      </c>
      <c r="AD142" s="16">
        <f t="shared" si="209"/>
        <v>2.9497545615531013</v>
      </c>
      <c r="AE142" s="16">
        <f t="shared" si="210"/>
        <v>5.4279218169783077</v>
      </c>
      <c r="AF142" s="15">
        <f t="shared" si="211"/>
        <v>-4.0504037456468023E-3</v>
      </c>
      <c r="AG142" s="15">
        <f t="shared" si="212"/>
        <v>2.9673830763510267E-4</v>
      </c>
      <c r="AH142" s="15">
        <f t="shared" si="213"/>
        <v>9.7937136394747881E-3</v>
      </c>
      <c r="AI142" s="1">
        <f t="shared" si="177"/>
        <v>250294.18061407161</v>
      </c>
      <c r="AJ142" s="1">
        <f t="shared" si="178"/>
        <v>89137.355149852228</v>
      </c>
      <c r="AK142" s="1">
        <f t="shared" si="179"/>
        <v>35076.475968449886</v>
      </c>
      <c r="AL142" s="14">
        <f t="shared" si="214"/>
        <v>49.298825094448603</v>
      </c>
      <c r="AM142" s="14">
        <f t="shared" si="215"/>
        <v>10.276407315399169</v>
      </c>
      <c r="AN142" s="14">
        <f t="shared" si="216"/>
        <v>3.4603943997793563</v>
      </c>
      <c r="AO142" s="11">
        <f t="shared" si="217"/>
        <v>8.6883839572310089E-3</v>
      </c>
      <c r="AP142" s="11">
        <f t="shared" si="218"/>
        <v>1.0945072254963436E-2</v>
      </c>
      <c r="AQ142" s="11">
        <f t="shared" si="219"/>
        <v>9.9285615219284282E-3</v>
      </c>
      <c r="AR142" s="1">
        <f t="shared" si="225"/>
        <v>137498.97846673185</v>
      </c>
      <c r="AS142" s="1">
        <f t="shared" si="220"/>
        <v>50574.490392670865</v>
      </c>
      <c r="AT142" s="1">
        <f t="shared" si="221"/>
        <v>19742.102480211797</v>
      </c>
      <c r="AU142" s="1">
        <f t="shared" si="180"/>
        <v>27499.795693346372</v>
      </c>
      <c r="AV142" s="1">
        <f t="shared" si="181"/>
        <v>10114.898078534174</v>
      </c>
      <c r="AW142" s="1">
        <f t="shared" si="182"/>
        <v>3948.4204960423594</v>
      </c>
      <c r="AX142" s="1">
        <f t="shared" si="244"/>
        <v>94476.501567076237</v>
      </c>
      <c r="AY142" s="1">
        <f t="shared" si="227"/>
        <v>13675.053317956666</v>
      </c>
      <c r="AZ142" s="1">
        <f t="shared" si="228"/>
        <v>3627.9483972441631</v>
      </c>
      <c r="BA142" s="1">
        <f t="shared" si="245"/>
        <v>13338.36798855927</v>
      </c>
      <c r="BB142" s="1">
        <f t="shared" si="246"/>
        <v>28176.123389476154</v>
      </c>
      <c r="BC142" s="1">
        <f t="shared" si="247"/>
        <v>35681.789701234586</v>
      </c>
      <c r="BD142" s="1">
        <f t="shared" si="229"/>
        <v>7043.3809379552949</v>
      </c>
      <c r="BE142" s="2">
        <f t="shared" si="256"/>
        <v>0.25378067252024261</v>
      </c>
      <c r="BF142" s="2">
        <f t="shared" si="257"/>
        <v>0.18498810604108842</v>
      </c>
      <c r="BG142" s="2">
        <f t="shared" si="258"/>
        <v>8.4903457765883886E-2</v>
      </c>
      <c r="BH142" s="2">
        <f t="shared" si="230"/>
        <v>0.15084320948736091</v>
      </c>
      <c r="BI142" s="2">
        <f t="shared" si="248"/>
        <v>6.4404629744826622E-3</v>
      </c>
      <c r="BJ142" s="2">
        <f t="shared" si="231"/>
        <v>3.422059937666898E-3</v>
      </c>
      <c r="BK142" s="2">
        <f t="shared" si="232"/>
        <v>7.2085971406032293E-4</v>
      </c>
      <c r="BL142" s="2">
        <f t="shared" si="233"/>
        <v>885.55707984417529</v>
      </c>
      <c r="BM142" s="2">
        <f t="shared" si="234"/>
        <v>173.06893744067838</v>
      </c>
      <c r="BN142" s="2">
        <f t="shared" si="235"/>
        <v>14.231286348835068</v>
      </c>
      <c r="BO142" s="2">
        <f t="shared" si="249"/>
        <v>747.68374260050268</v>
      </c>
      <c r="BP142" s="2">
        <f t="shared" si="250"/>
        <v>73.656395109869962</v>
      </c>
      <c r="BQ142" s="2">
        <f t="shared" si="251"/>
        <v>12.091112177523961</v>
      </c>
      <c r="BR142" s="17">
        <f t="shared" si="226"/>
        <v>9.1239899636132826E-2</v>
      </c>
      <c r="BS142" s="12">
        <f>BS$3*temperature!$I252</f>
        <v>-19.232934607886552</v>
      </c>
      <c r="BT142" s="12">
        <f>BT$3*temperature!$I252</f>
        <v>-17.776206106557552</v>
      </c>
      <c r="BU142" s="12">
        <f>BU$3*temperature!$I252</f>
        <v>-15.605978240999933</v>
      </c>
      <c r="BV142" s="12">
        <f t="shared" si="252"/>
        <v>-16.126256971467186</v>
      </c>
      <c r="BW142" s="12">
        <f t="shared" si="236"/>
        <v>-13.439849246258827</v>
      </c>
      <c r="BX142" s="12">
        <f t="shared" si="237"/>
        <v>-11.799030324139967</v>
      </c>
      <c r="BY142" s="19">
        <f t="shared" si="253"/>
        <v>0.16152904898587145</v>
      </c>
      <c r="BZ142" s="19">
        <f t="shared" si="238"/>
        <v>0.24394163941984587</v>
      </c>
      <c r="CA142" s="19">
        <f t="shared" si="239"/>
        <v>0.2439416394198459</v>
      </c>
      <c r="CB142" s="12">
        <f t="shared" si="254"/>
        <v>1.5533388182096848</v>
      </c>
      <c r="CC142" s="12">
        <f t="shared" si="240"/>
        <v>2.1681784301493625</v>
      </c>
      <c r="CD142" s="12">
        <f t="shared" si="241"/>
        <v>1.9034739584299831</v>
      </c>
      <c r="CE142" s="12">
        <f t="shared" si="255"/>
        <v>-17.679595789676871</v>
      </c>
      <c r="CF142" s="12">
        <f t="shared" si="242"/>
        <v>-15.60802767640819</v>
      </c>
      <c r="CG142" s="12">
        <f t="shared" si="243"/>
        <v>-13.702504282569949</v>
      </c>
      <c r="CH142" s="12">
        <f>CH$3*temperature!$I252+CH$4*temperature!$I252^2</f>
        <v>-17.679595789676867</v>
      </c>
      <c r="CI142" s="12">
        <f>CI$3*temperature!$I252+CI$4*temperature!$I252^2</f>
        <v>-15.608054975872491</v>
      </c>
      <c r="CJ142" s="12">
        <f>CJ$3*temperature!$I252+CJ$4*temperature!$I252^2</f>
        <v>-13.702518217040939</v>
      </c>
      <c r="CK142" s="17"/>
      <c r="CL142" s="17"/>
      <c r="CM142" s="17"/>
    </row>
    <row r="143" spans="1:91">
      <c r="A143" s="2">
        <f t="shared" si="183"/>
        <v>2097</v>
      </c>
      <c r="B143" s="5">
        <f t="shared" si="184"/>
        <v>1164.3571951642373</v>
      </c>
      <c r="C143" s="5">
        <f t="shared" si="185"/>
        <v>2958.9185377813533</v>
      </c>
      <c r="D143" s="5">
        <f t="shared" si="186"/>
        <v>4354.1665176712386</v>
      </c>
      <c r="E143" s="15">
        <f t="shared" si="187"/>
        <v>4.737853549172619E-5</v>
      </c>
      <c r="F143" s="15">
        <f t="shared" si="188"/>
        <v>9.3338891909170766E-5</v>
      </c>
      <c r="G143" s="15">
        <f t="shared" si="189"/>
        <v>1.9054802756859865E-4</v>
      </c>
      <c r="H143" s="5">
        <f t="shared" si="190"/>
        <v>138696.26412638216</v>
      </c>
      <c r="I143" s="5">
        <f t="shared" si="191"/>
        <v>51184.605100296809</v>
      </c>
      <c r="J143" s="5">
        <f t="shared" si="192"/>
        <v>19962.765961800207</v>
      </c>
      <c r="K143" s="5">
        <f t="shared" si="193"/>
        <v>119118.31240654504</v>
      </c>
      <c r="L143" s="5">
        <f t="shared" si="194"/>
        <v>17298.416447340212</v>
      </c>
      <c r="M143" s="5">
        <f t="shared" si="195"/>
        <v>4584.7502342370217</v>
      </c>
      <c r="N143" s="15">
        <f t="shared" si="196"/>
        <v>8.6598079373094716E-3</v>
      </c>
      <c r="O143" s="15">
        <f t="shared" si="197"/>
        <v>1.1969228646485419E-2</v>
      </c>
      <c r="P143" s="15">
        <f t="shared" si="198"/>
        <v>1.0984662895350716E-2</v>
      </c>
      <c r="Q143" s="5">
        <f t="shared" si="199"/>
        <v>7629.0853615577144</v>
      </c>
      <c r="R143" s="5">
        <f t="shared" si="200"/>
        <v>10562.75941870914</v>
      </c>
      <c r="S143" s="5">
        <f t="shared" si="201"/>
        <v>5597.4624688974563</v>
      </c>
      <c r="T143" s="5">
        <f t="shared" si="202"/>
        <v>55.005701917147356</v>
      </c>
      <c r="U143" s="5">
        <f t="shared" si="203"/>
        <v>206.3659453464825</v>
      </c>
      <c r="V143" s="5">
        <f t="shared" si="204"/>
        <v>280.39513560437928</v>
      </c>
      <c r="W143" s="15">
        <f t="shared" si="205"/>
        <v>-1.0734613539272964E-2</v>
      </c>
      <c r="X143" s="15">
        <f t="shared" si="206"/>
        <v>-1.217998157191269E-2</v>
      </c>
      <c r="Y143" s="15">
        <f t="shared" si="207"/>
        <v>-9.7425357312937999E-3</v>
      </c>
      <c r="Z143" s="5">
        <f t="shared" si="222"/>
        <v>9277.5732253582355</v>
      </c>
      <c r="AA143" s="5">
        <f t="shared" si="223"/>
        <v>25407.995535557275</v>
      </c>
      <c r="AB143" s="5">
        <f t="shared" si="224"/>
        <v>28038.121471539191</v>
      </c>
      <c r="AC143" s="16">
        <f t="shared" si="208"/>
        <v>1.626198396934543</v>
      </c>
      <c r="AD143" s="16">
        <f t="shared" si="209"/>
        <v>2.9506298667296353</v>
      </c>
      <c r="AE143" s="16">
        <f t="shared" si="210"/>
        <v>5.4810813289112508</v>
      </c>
      <c r="AF143" s="15">
        <f t="shared" si="211"/>
        <v>-4.0504037456468023E-3</v>
      </c>
      <c r="AG143" s="15">
        <f t="shared" si="212"/>
        <v>2.9673830763510267E-4</v>
      </c>
      <c r="AH143" s="15">
        <f t="shared" si="213"/>
        <v>9.7937136394747881E-3</v>
      </c>
      <c r="AI143" s="1">
        <f t="shared" si="177"/>
        <v>252764.5582460108</v>
      </c>
      <c r="AJ143" s="1">
        <f t="shared" si="178"/>
        <v>90338.517713401176</v>
      </c>
      <c r="AK143" s="1">
        <f t="shared" si="179"/>
        <v>35517.248867647257</v>
      </c>
      <c r="AL143" s="14">
        <f t="shared" si="214"/>
        <v>49.722868944298938</v>
      </c>
      <c r="AM143" s="14">
        <f t="shared" si="215"/>
        <v>10.387758575781763</v>
      </c>
      <c r="AN143" s="14">
        <f t="shared" si="216"/>
        <v>3.4944075710808185</v>
      </c>
      <c r="AO143" s="11">
        <f t="shared" si="217"/>
        <v>8.6015001176586985E-3</v>
      </c>
      <c r="AP143" s="11">
        <f t="shared" si="218"/>
        <v>1.0835621532413801E-2</v>
      </c>
      <c r="AQ143" s="11">
        <f t="shared" si="219"/>
        <v>9.8292759067091437E-3</v>
      </c>
      <c r="AR143" s="1">
        <f t="shared" si="225"/>
        <v>138696.26412638216</v>
      </c>
      <c r="AS143" s="1">
        <f t="shared" si="220"/>
        <v>51184.605100296809</v>
      </c>
      <c r="AT143" s="1">
        <f t="shared" si="221"/>
        <v>19962.765961800207</v>
      </c>
      <c r="AU143" s="1">
        <f t="shared" si="180"/>
        <v>27739.252825276431</v>
      </c>
      <c r="AV143" s="1">
        <f t="shared" si="181"/>
        <v>10236.921020059362</v>
      </c>
      <c r="AW143" s="1">
        <f t="shared" si="182"/>
        <v>3992.5531923600415</v>
      </c>
      <c r="AX143" s="1">
        <f t="shared" si="244"/>
        <v>95294.649925236023</v>
      </c>
      <c r="AY143" s="1">
        <f t="shared" si="227"/>
        <v>13838.73315787217</v>
      </c>
      <c r="AZ143" s="1">
        <f t="shared" si="228"/>
        <v>3667.8001873896173</v>
      </c>
      <c r="BA143" s="1">
        <f t="shared" si="245"/>
        <v>13349.039642110334</v>
      </c>
      <c r="BB143" s="1">
        <f t="shared" si="246"/>
        <v>28213.959015421318</v>
      </c>
      <c r="BC143" s="1">
        <f t="shared" si="247"/>
        <v>35736.15706228483</v>
      </c>
      <c r="BD143" s="1">
        <f t="shared" si="229"/>
        <v>6847.3468056639404</v>
      </c>
      <c r="BE143" s="2">
        <f t="shared" si="256"/>
        <v>0.25378067252024261</v>
      </c>
      <c r="BF143" s="2">
        <f t="shared" si="257"/>
        <v>0.18498810604108842</v>
      </c>
      <c r="BG143" s="2">
        <f t="shared" si="258"/>
        <v>8.4903457765883886E-2</v>
      </c>
      <c r="BH143" s="2">
        <f t="shared" si="230"/>
        <v>0.15042449148219836</v>
      </c>
      <c r="BI143" s="2">
        <f t="shared" si="248"/>
        <v>6.4404629744826622E-3</v>
      </c>
      <c r="BJ143" s="2">
        <f t="shared" si="231"/>
        <v>3.422059937666898E-3</v>
      </c>
      <c r="BK143" s="2">
        <f t="shared" si="232"/>
        <v>7.2085971406032293E-4</v>
      </c>
      <c r="BL143" s="2">
        <f t="shared" si="233"/>
        <v>893.26815380503217</v>
      </c>
      <c r="BM143" s="2">
        <f t="shared" si="234"/>
        <v>175.15678653902648</v>
      </c>
      <c r="BN143" s="2">
        <f t="shared" si="235"/>
        <v>14.390353763076444</v>
      </c>
      <c r="BO143" s="2">
        <f t="shared" si="249"/>
        <v>758.78530583474526</v>
      </c>
      <c r="BP143" s="2">
        <f t="shared" si="250"/>
        <v>74.531996376606486</v>
      </c>
      <c r="BQ143" s="2">
        <f t="shared" si="251"/>
        <v>12.090024350942254</v>
      </c>
      <c r="BR143" s="17">
        <f t="shared" si="226"/>
        <v>8.8582426831196923E-2</v>
      </c>
      <c r="BS143" s="12">
        <f>BS$3*temperature!$I253</f>
        <v>-19.417598253898721</v>
      </c>
      <c r="BT143" s="12">
        <f>BT$3*temperature!$I253</f>
        <v>-17.946883078055947</v>
      </c>
      <c r="BU143" s="12">
        <f>BU$3*temperature!$I253</f>
        <v>-15.755817924871572</v>
      </c>
      <c r="BV143" s="12">
        <f t="shared" si="252"/>
        <v>-16.250977134610814</v>
      </c>
      <c r="BW143" s="12">
        <f t="shared" si="236"/>
        <v>-13.526856019690973</v>
      </c>
      <c r="BX143" s="12">
        <f t="shared" si="237"/>
        <v>-11.875414779004087</v>
      </c>
      <c r="BY143" s="19">
        <f t="shared" si="253"/>
        <v>0.16307995859642965</v>
      </c>
      <c r="BZ143" s="19">
        <f t="shared" si="238"/>
        <v>0.24628382762293907</v>
      </c>
      <c r="CA143" s="19">
        <f t="shared" si="239"/>
        <v>0.2462838276229391</v>
      </c>
      <c r="CB143" s="12">
        <f t="shared" si="254"/>
        <v>1.5833105596439538</v>
      </c>
      <c r="CC143" s="12">
        <f t="shared" si="240"/>
        <v>2.2100135291824867</v>
      </c>
      <c r="CD143" s="12">
        <f t="shared" si="241"/>
        <v>1.9402015729337423</v>
      </c>
      <c r="CE143" s="12">
        <f t="shared" si="255"/>
        <v>-17.834287694254769</v>
      </c>
      <c r="CF143" s="12">
        <f t="shared" si="242"/>
        <v>-15.736869548873459</v>
      </c>
      <c r="CG143" s="12">
        <f t="shared" si="243"/>
        <v>-13.81561635193783</v>
      </c>
      <c r="CH143" s="12">
        <f>CH$3*temperature!$I253+CH$4*temperature!$I253^2</f>
        <v>-17.834287694254765</v>
      </c>
      <c r="CI143" s="12">
        <f>CI$3*temperature!$I253+CI$4*temperature!$I253^2</f>
        <v>-15.73689702506867</v>
      </c>
      <c r="CJ143" s="12">
        <f>CJ$3*temperature!$I253+CJ$4*temperature!$I253^2</f>
        <v>-13.815630376617637</v>
      </c>
      <c r="CK143" s="17"/>
      <c r="CL143" s="17"/>
      <c r="CM143" s="17"/>
    </row>
    <row r="144" spans="1:91">
      <c r="A144" s="2">
        <f t="shared" si="183"/>
        <v>2098</v>
      </c>
      <c r="B144" s="5">
        <f t="shared" si="184"/>
        <v>1164.4096024259986</v>
      </c>
      <c r="C144" s="5">
        <f t="shared" si="185"/>
        <v>2959.1809108500406</v>
      </c>
      <c r="D144" s="5">
        <f t="shared" si="186"/>
        <v>4354.9547116208032</v>
      </c>
      <c r="E144" s="15">
        <f t="shared" si="187"/>
        <v>4.5009608717139881E-5</v>
      </c>
      <c r="F144" s="15">
        <f t="shared" si="188"/>
        <v>8.8671947313712221E-5</v>
      </c>
      <c r="G144" s="15">
        <f t="shared" si="189"/>
        <v>1.8102062619016873E-4</v>
      </c>
      <c r="H144" s="5">
        <f t="shared" si="190"/>
        <v>139888.45156256211</v>
      </c>
      <c r="I144" s="5">
        <f t="shared" si="191"/>
        <v>51794.89882222085</v>
      </c>
      <c r="J144" s="5">
        <f t="shared" si="192"/>
        <v>20183.227898600988</v>
      </c>
      <c r="K144" s="5">
        <f t="shared" si="193"/>
        <v>120136.80690292349</v>
      </c>
      <c r="L144" s="5">
        <f t="shared" si="194"/>
        <v>17503.12008039498</v>
      </c>
      <c r="M144" s="5">
        <f t="shared" si="195"/>
        <v>4634.5436945059082</v>
      </c>
      <c r="N144" s="15">
        <f t="shared" si="196"/>
        <v>8.5502764084028904E-3</v>
      </c>
      <c r="O144" s="15">
        <f t="shared" si="197"/>
        <v>1.1833663137774897E-2</v>
      </c>
      <c r="P144" s="15">
        <f t="shared" si="198"/>
        <v>1.0860670205554479E-2</v>
      </c>
      <c r="Q144" s="5">
        <f t="shared" si="199"/>
        <v>7612.0632403892314</v>
      </c>
      <c r="R144" s="5">
        <f t="shared" si="200"/>
        <v>10558.515050843775</v>
      </c>
      <c r="S144" s="5">
        <f t="shared" si="201"/>
        <v>5604.1431964361518</v>
      </c>
      <c r="T144" s="5">
        <f t="shared" si="202"/>
        <v>54.41523696461033</v>
      </c>
      <c r="U144" s="5">
        <f t="shared" si="203"/>
        <v>203.85241193509199</v>
      </c>
      <c r="V144" s="5">
        <f t="shared" si="204"/>
        <v>277.66337597687266</v>
      </c>
      <c r="W144" s="15">
        <f t="shared" si="205"/>
        <v>-1.0734613539272964E-2</v>
      </c>
      <c r="X144" s="15">
        <f t="shared" si="206"/>
        <v>-1.217998157191269E-2</v>
      </c>
      <c r="Y144" s="15">
        <f t="shared" si="207"/>
        <v>-9.7425357312937999E-3</v>
      </c>
      <c r="Z144" s="5">
        <f t="shared" si="222"/>
        <v>9220.4019953218522</v>
      </c>
      <c r="AA144" s="5">
        <f t="shared" si="223"/>
        <v>25408.844871486486</v>
      </c>
      <c r="AB144" s="5">
        <f t="shared" si="224"/>
        <v>28350.257874024239</v>
      </c>
      <c r="AC144" s="16">
        <f t="shared" si="208"/>
        <v>1.6196116368564346</v>
      </c>
      <c r="AD144" s="16">
        <f t="shared" si="209"/>
        <v>2.9515054316427465</v>
      </c>
      <c r="AE144" s="16">
        <f t="shared" si="210"/>
        <v>5.5347614698812793</v>
      </c>
      <c r="AF144" s="15">
        <f t="shared" si="211"/>
        <v>-4.0504037456468023E-3</v>
      </c>
      <c r="AG144" s="15">
        <f t="shared" si="212"/>
        <v>2.9673830763510267E-4</v>
      </c>
      <c r="AH144" s="15">
        <f t="shared" si="213"/>
        <v>9.7937136394747881E-3</v>
      </c>
      <c r="AI144" s="1">
        <f t="shared" si="177"/>
        <v>255227.35524668614</v>
      </c>
      <c r="AJ144" s="1">
        <f t="shared" si="178"/>
        <v>91541.586962120433</v>
      </c>
      <c r="AK144" s="1">
        <f t="shared" si="179"/>
        <v>35958.077173242571</v>
      </c>
      <c r="AL144" s="14">
        <f t="shared" si="214"/>
        <v>50.146283294742908</v>
      </c>
      <c r="AM144" s="14">
        <f t="shared" si="215"/>
        <v>10.499190818074046</v>
      </c>
      <c r="AN144" s="14">
        <f t="shared" si="216"/>
        <v>3.5284115922659987</v>
      </c>
      <c r="AO144" s="11">
        <f t="shared" si="217"/>
        <v>8.5154851164821119E-3</v>
      </c>
      <c r="AP144" s="11">
        <f t="shared" si="218"/>
        <v>1.0727265317089663E-2</v>
      </c>
      <c r="AQ144" s="11">
        <f t="shared" si="219"/>
        <v>9.7309831476420517E-3</v>
      </c>
      <c r="AR144" s="1">
        <f t="shared" si="225"/>
        <v>139888.45156256211</v>
      </c>
      <c r="AS144" s="1">
        <f t="shared" si="220"/>
        <v>51794.89882222085</v>
      </c>
      <c r="AT144" s="1">
        <f t="shared" si="221"/>
        <v>20183.227898600988</v>
      </c>
      <c r="AU144" s="1">
        <f t="shared" si="180"/>
        <v>27977.690312512423</v>
      </c>
      <c r="AV144" s="1">
        <f t="shared" si="181"/>
        <v>10358.979764444171</v>
      </c>
      <c r="AW144" s="1">
        <f t="shared" si="182"/>
        <v>4036.6455797201979</v>
      </c>
      <c r="AX144" s="1">
        <f t="shared" si="244"/>
        <v>96109.445522338807</v>
      </c>
      <c r="AY144" s="1">
        <f t="shared" si="227"/>
        <v>14002.496064315983</v>
      </c>
      <c r="AZ144" s="1">
        <f t="shared" si="228"/>
        <v>3707.6349556047262</v>
      </c>
      <c r="BA144" s="1">
        <f t="shared" si="245"/>
        <v>13359.554178810175</v>
      </c>
      <c r="BB144" s="1">
        <f t="shared" si="246"/>
        <v>28251.273177073963</v>
      </c>
      <c r="BC144" s="1">
        <f t="shared" si="247"/>
        <v>35789.668772827456</v>
      </c>
      <c r="BD144" s="1">
        <f t="shared" si="229"/>
        <v>6656.625033999936</v>
      </c>
      <c r="BE144" s="2">
        <f t="shared" si="256"/>
        <v>0.25378067252024261</v>
      </c>
      <c r="BF144" s="2">
        <f t="shared" si="257"/>
        <v>0.18498810604108842</v>
      </c>
      <c r="BG144" s="2">
        <f t="shared" si="258"/>
        <v>8.4903457765883886E-2</v>
      </c>
      <c r="BH144" s="2">
        <f t="shared" si="230"/>
        <v>0.15000640080743377</v>
      </c>
      <c r="BI144" s="2">
        <f t="shared" si="248"/>
        <v>6.4404629744826622E-3</v>
      </c>
      <c r="BJ144" s="2">
        <f t="shared" si="231"/>
        <v>3.422059937666898E-3</v>
      </c>
      <c r="BK144" s="2">
        <f t="shared" si="232"/>
        <v>7.2085971406032293E-4</v>
      </c>
      <c r="BL144" s="2">
        <f t="shared" si="233"/>
        <v>900.94639284639265</v>
      </c>
      <c r="BM144" s="2">
        <f t="shared" si="234"/>
        <v>177.24524823503236</v>
      </c>
      <c r="BN144" s="2">
        <f t="shared" si="235"/>
        <v>14.549275891799841</v>
      </c>
      <c r="BO144" s="2">
        <f t="shared" si="249"/>
        <v>770.05287477432125</v>
      </c>
      <c r="BP144" s="2">
        <f t="shared" si="250"/>
        <v>75.418148949105657</v>
      </c>
      <c r="BQ144" s="2">
        <f t="shared" si="251"/>
        <v>12.08896120157114</v>
      </c>
      <c r="BR144" s="17">
        <f t="shared" si="226"/>
        <v>8.6002356146793121E-2</v>
      </c>
      <c r="BS144" s="12">
        <f>BS$3*temperature!$I254</f>
        <v>-19.602109843477905</v>
      </c>
      <c r="BT144" s="12">
        <f>BT$3*temperature!$I254</f>
        <v>-18.117419510081415</v>
      </c>
      <c r="BU144" s="12">
        <f>BU$3*temperature!$I254</f>
        <v>-15.905534227187928</v>
      </c>
      <c r="BV144" s="12">
        <f t="shared" si="252"/>
        <v>-16.375022514245789</v>
      </c>
      <c r="BW144" s="12">
        <f t="shared" si="236"/>
        <v>-13.61299262173922</v>
      </c>
      <c r="BX144" s="12">
        <f t="shared" si="237"/>
        <v>-11.951035298324165</v>
      </c>
      <c r="BY144" s="19">
        <f t="shared" si="253"/>
        <v>0.16462959115117126</v>
      </c>
      <c r="BZ144" s="19">
        <f t="shared" si="238"/>
        <v>0.24862408721262494</v>
      </c>
      <c r="CA144" s="19">
        <f t="shared" si="239"/>
        <v>0.24862408721262497</v>
      </c>
      <c r="CB144" s="12">
        <f t="shared" si="254"/>
        <v>1.6135436646160588</v>
      </c>
      <c r="CC144" s="12">
        <f t="shared" si="240"/>
        <v>2.252213444171097</v>
      </c>
      <c r="CD144" s="12">
        <f t="shared" si="241"/>
        <v>1.9772494644318817</v>
      </c>
      <c r="CE144" s="12">
        <f t="shared" si="255"/>
        <v>-17.988566178861848</v>
      </c>
      <c r="CF144" s="12">
        <f t="shared" si="242"/>
        <v>-15.865206065910318</v>
      </c>
      <c r="CG144" s="12">
        <f t="shared" si="243"/>
        <v>-13.928284762756046</v>
      </c>
      <c r="CH144" s="12">
        <f>CH$3*temperature!$I254+CH$4*temperature!$I254^2</f>
        <v>-17.988566178861845</v>
      </c>
      <c r="CI144" s="12">
        <f>CI$3*temperature!$I254+CI$4*temperature!$I254^2</f>
        <v>-15.865233717068913</v>
      </c>
      <c r="CJ144" s="12">
        <f>CJ$3*temperature!$I254+CJ$4*temperature!$I254^2</f>
        <v>-13.928298876742474</v>
      </c>
      <c r="CK144" s="17"/>
      <c r="CL144" s="17"/>
      <c r="CM144" s="17"/>
    </row>
    <row r="145" spans="1:91">
      <c r="A145" s="2">
        <f t="shared" si="183"/>
        <v>2099</v>
      </c>
      <c r="B145" s="5">
        <f t="shared" si="184"/>
        <v>1164.4593915655607</v>
      </c>
      <c r="C145" s="5">
        <f t="shared" si="185"/>
        <v>2959.4301873671679</v>
      </c>
      <c r="D145" s="5">
        <f t="shared" si="186"/>
        <v>4355.7036314182842</v>
      </c>
      <c r="E145" s="15">
        <f t="shared" si="187"/>
        <v>4.2759128281282883E-5</v>
      </c>
      <c r="F145" s="15">
        <f t="shared" si="188"/>
        <v>8.42383499480266E-5</v>
      </c>
      <c r="G145" s="15">
        <f t="shared" si="189"/>
        <v>1.7196959488066028E-4</v>
      </c>
      <c r="H145" s="5">
        <f t="shared" si="190"/>
        <v>141075.44237474611</v>
      </c>
      <c r="I145" s="5">
        <f t="shared" si="191"/>
        <v>52405.300729537325</v>
      </c>
      <c r="J145" s="5">
        <f t="shared" si="192"/>
        <v>20403.46800798452</v>
      </c>
      <c r="K145" s="5">
        <f t="shared" si="193"/>
        <v>121151.01943149502</v>
      </c>
      <c r="L145" s="5">
        <f t="shared" si="194"/>
        <v>17707.902336482977</v>
      </c>
      <c r="M145" s="5">
        <f t="shared" si="195"/>
        <v>4684.3104431650318</v>
      </c>
      <c r="N145" s="15">
        <f t="shared" si="196"/>
        <v>8.442146538746087E-3</v>
      </c>
      <c r="O145" s="15">
        <f t="shared" si="197"/>
        <v>1.1699757251701248E-2</v>
      </c>
      <c r="P145" s="15">
        <f t="shared" si="198"/>
        <v>1.0738219755727085E-2</v>
      </c>
      <c r="Q145" s="5">
        <f t="shared" si="199"/>
        <v>7594.2477167514598</v>
      </c>
      <c r="R145" s="5">
        <f t="shared" si="200"/>
        <v>10552.828854892157</v>
      </c>
      <c r="S145" s="5">
        <f t="shared" si="201"/>
        <v>5610.1014618881673</v>
      </c>
      <c r="T145" s="5">
        <f t="shared" si="202"/>
        <v>53.83111042514728</v>
      </c>
      <c r="U145" s="5">
        <f t="shared" si="203"/>
        <v>201.36949331433263</v>
      </c>
      <c r="V145" s="5">
        <f t="shared" si="204"/>
        <v>274.95823061514631</v>
      </c>
      <c r="W145" s="15">
        <f t="shared" si="205"/>
        <v>-1.0734613539272964E-2</v>
      </c>
      <c r="X145" s="15">
        <f t="shared" si="206"/>
        <v>-1.217998157191269E-2</v>
      </c>
      <c r="Y145" s="15">
        <f t="shared" si="207"/>
        <v>-9.7425357312937999E-3</v>
      </c>
      <c r="Z145" s="5">
        <f t="shared" si="222"/>
        <v>9162.56628330696</v>
      </c>
      <c r="AA145" s="5">
        <f t="shared" si="223"/>
        <v>25406.171741482867</v>
      </c>
      <c r="AB145" s="5">
        <f t="shared" si="224"/>
        <v>28662.080392709107</v>
      </c>
      <c r="AC145" s="16">
        <f t="shared" si="208"/>
        <v>1.6130515558160181</v>
      </c>
      <c r="AD145" s="16">
        <f t="shared" si="209"/>
        <v>2.9523812563695078</v>
      </c>
      <c r="AE145" s="16">
        <f t="shared" si="210"/>
        <v>5.5889673387800949</v>
      </c>
      <c r="AF145" s="15">
        <f t="shared" si="211"/>
        <v>-4.0504037456468023E-3</v>
      </c>
      <c r="AG145" s="15">
        <f t="shared" si="212"/>
        <v>2.9673830763510267E-4</v>
      </c>
      <c r="AH145" s="15">
        <f t="shared" si="213"/>
        <v>9.7937136394747881E-3</v>
      </c>
      <c r="AI145" s="1">
        <f t="shared" si="177"/>
        <v>257682.31003452995</v>
      </c>
      <c r="AJ145" s="1">
        <f t="shared" si="178"/>
        <v>92746.40803035257</v>
      </c>
      <c r="AK145" s="1">
        <f t="shared" si="179"/>
        <v>36398.915035638514</v>
      </c>
      <c r="AL145" s="14">
        <f t="shared" si="214"/>
        <v>50.569033024495752</v>
      </c>
      <c r="AM145" s="14">
        <f t="shared" si="215"/>
        <v>10.610692147539076</v>
      </c>
      <c r="AN145" s="14">
        <f t="shared" si="216"/>
        <v>3.5624031568708614</v>
      </c>
      <c r="AO145" s="11">
        <f t="shared" si="217"/>
        <v>8.4303302653172905E-3</v>
      </c>
      <c r="AP145" s="11">
        <f t="shared" si="218"/>
        <v>1.0619992663918767E-2</v>
      </c>
      <c r="AQ145" s="11">
        <f t="shared" si="219"/>
        <v>9.6336733161656307E-3</v>
      </c>
      <c r="AR145" s="1">
        <f t="shared" si="225"/>
        <v>141075.44237474611</v>
      </c>
      <c r="AS145" s="1">
        <f t="shared" si="220"/>
        <v>52405.300729537325</v>
      </c>
      <c r="AT145" s="1">
        <f t="shared" si="221"/>
        <v>20403.46800798452</v>
      </c>
      <c r="AU145" s="1">
        <f t="shared" si="180"/>
        <v>28215.088474949225</v>
      </c>
      <c r="AV145" s="1">
        <f t="shared" si="181"/>
        <v>10481.060145907466</v>
      </c>
      <c r="AW145" s="1">
        <f t="shared" si="182"/>
        <v>4080.693601596904</v>
      </c>
      <c r="AX145" s="1">
        <f t="shared" si="244"/>
        <v>96920.815545196005</v>
      </c>
      <c r="AY145" s="1">
        <f t="shared" si="227"/>
        <v>14166.32186918638</v>
      </c>
      <c r="AZ145" s="1">
        <f t="shared" si="228"/>
        <v>3747.4483545320254</v>
      </c>
      <c r="BA145" s="1">
        <f t="shared" si="245"/>
        <v>13369.914695178386</v>
      </c>
      <c r="BB145" s="1">
        <f t="shared" si="246"/>
        <v>28288.07664883303</v>
      </c>
      <c r="BC145" s="1">
        <f t="shared" si="247"/>
        <v>35842.346667159327</v>
      </c>
      <c r="BD145" s="1">
        <f t="shared" si="229"/>
        <v>6471.0792923626732</v>
      </c>
      <c r="BE145" s="2">
        <f t="shared" si="256"/>
        <v>0.25378067252024261</v>
      </c>
      <c r="BF145" s="2">
        <f t="shared" si="257"/>
        <v>0.18498810604108842</v>
      </c>
      <c r="BG145" s="2">
        <f t="shared" si="258"/>
        <v>8.4903457765883886E-2</v>
      </c>
      <c r="BH145" s="2">
        <f t="shared" si="230"/>
        <v>0.14958894720058816</v>
      </c>
      <c r="BI145" s="2">
        <f t="shared" si="248"/>
        <v>6.4404629744826622E-3</v>
      </c>
      <c r="BJ145" s="2">
        <f t="shared" si="231"/>
        <v>3.422059937666898E-3</v>
      </c>
      <c r="BK145" s="2">
        <f t="shared" si="232"/>
        <v>7.2085971406032293E-4</v>
      </c>
      <c r="BL145" s="2">
        <f t="shared" si="233"/>
        <v>908.59116322331477</v>
      </c>
      <c r="BM145" s="2">
        <f t="shared" si="234"/>
        <v>179.33408014793554</v>
      </c>
      <c r="BN145" s="2">
        <f t="shared" si="235"/>
        <v>14.708038114074668</v>
      </c>
      <c r="BO145" s="2">
        <f t="shared" si="249"/>
        <v>781.48893082893028</v>
      </c>
      <c r="BP145" s="2">
        <f t="shared" si="250"/>
        <v>76.314979109126924</v>
      </c>
      <c r="BQ145" s="2">
        <f t="shared" si="251"/>
        <v>12.087922164464626</v>
      </c>
      <c r="BR145" s="17">
        <f t="shared" si="226"/>
        <v>8.3497433152226325E-2</v>
      </c>
      <c r="BS145" s="12">
        <f>BS$3*temperature!$I255</f>
        <v>-19.78644899529289</v>
      </c>
      <c r="BT145" s="12">
        <f>BT$3*temperature!$I255</f>
        <v>-18.287796565012361</v>
      </c>
      <c r="BU145" s="12">
        <f>BU$3*temperature!$I255</f>
        <v>-16.055110610139359</v>
      </c>
      <c r="BV145" s="12">
        <f t="shared" si="252"/>
        <v>-16.498380916682542</v>
      </c>
      <c r="BW145" s="12">
        <f t="shared" si="236"/>
        <v>-13.698251643240335</v>
      </c>
      <c r="BX145" s="12">
        <f t="shared" si="237"/>
        <v>-12.025885377492886</v>
      </c>
      <c r="BY145" s="19">
        <f t="shared" si="253"/>
        <v>0.1661777754761638</v>
      </c>
      <c r="BZ145" s="19">
        <f t="shared" si="238"/>
        <v>0.25096215968153313</v>
      </c>
      <c r="CA145" s="19">
        <f t="shared" si="239"/>
        <v>0.25096215968153318</v>
      </c>
      <c r="CB145" s="12">
        <f t="shared" si="254"/>
        <v>1.6440340393051742</v>
      </c>
      <c r="CC145" s="12">
        <f t="shared" si="240"/>
        <v>2.2947724608860125</v>
      </c>
      <c r="CD145" s="12">
        <f t="shared" si="241"/>
        <v>2.0146126163232356</v>
      </c>
      <c r="CE145" s="12">
        <f t="shared" si="255"/>
        <v>-18.142414955987718</v>
      </c>
      <c r="CF145" s="12">
        <f t="shared" si="242"/>
        <v>-15.993024104126347</v>
      </c>
      <c r="CG145" s="12">
        <f t="shared" si="243"/>
        <v>-14.040497993816121</v>
      </c>
      <c r="CH145" s="12">
        <f>CH$3*temperature!$I255+CH$4*temperature!$I255^2</f>
        <v>-18.142414955987714</v>
      </c>
      <c r="CI145" s="12">
        <f>CI$3*temperature!$I255+CI$4*temperature!$I255^2</f>
        <v>-15.993051928465754</v>
      </c>
      <c r="CJ145" s="12">
        <f>CJ$3*temperature!$I255+CJ$4*temperature!$I255^2</f>
        <v>-14.040512196199291</v>
      </c>
      <c r="CK145" s="17"/>
      <c r="CL145" s="17"/>
      <c r="CM145" s="17"/>
    </row>
    <row r="146" spans="1:91">
      <c r="A146" s="2">
        <f t="shared" si="183"/>
        <v>2100</v>
      </c>
      <c r="B146" s="5">
        <f t="shared" si="184"/>
        <v>1164.5066932706379</v>
      </c>
      <c r="C146" s="5">
        <f t="shared" si="185"/>
        <v>2959.6670200071494</v>
      </c>
      <c r="D146" s="5">
        <f t="shared" si="186"/>
        <v>4356.4152275777533</v>
      </c>
      <c r="E146" s="15">
        <f t="shared" si="187"/>
        <v>4.0621171867218736E-5</v>
      </c>
      <c r="F146" s="15">
        <f t="shared" si="188"/>
        <v>8.0026432450625273E-5</v>
      </c>
      <c r="G146" s="15">
        <f t="shared" si="189"/>
        <v>1.6337111513662725E-4</v>
      </c>
      <c r="H146" s="5">
        <f t="shared" si="190"/>
        <v>142257.14113944455</v>
      </c>
      <c r="I146" s="5">
        <f t="shared" si="191"/>
        <v>53015.740805627211</v>
      </c>
      <c r="J146" s="5">
        <f t="shared" si="192"/>
        <v>20623.466270296569</v>
      </c>
      <c r="K146" s="5">
        <f t="shared" si="193"/>
        <v>122160.8617292706</v>
      </c>
      <c r="L146" s="5">
        <f t="shared" si="194"/>
        <v>17912.738307128599</v>
      </c>
      <c r="M146" s="5">
        <f t="shared" si="195"/>
        <v>4734.0451249325915</v>
      </c>
      <c r="N146" s="15">
        <f t="shared" si="196"/>
        <v>8.3354007462281832E-3</v>
      </c>
      <c r="O146" s="15">
        <f t="shared" si="197"/>
        <v>1.156748929112883E-2</v>
      </c>
      <c r="P146" s="15">
        <f t="shared" si="198"/>
        <v>1.0617289859626844E-2</v>
      </c>
      <c r="Q146" s="5">
        <f t="shared" si="199"/>
        <v>7575.6557071638827</v>
      </c>
      <c r="R146" s="5">
        <f t="shared" si="200"/>
        <v>10545.72239056682</v>
      </c>
      <c r="S146" s="5">
        <f t="shared" si="201"/>
        <v>5615.3458516531646</v>
      </c>
      <c r="T146" s="5">
        <f t="shared" si="202"/>
        <v>53.253254258343397</v>
      </c>
      <c r="U146" s="5">
        <f t="shared" si="203"/>
        <v>198.91681659661867</v>
      </c>
      <c r="V146" s="5">
        <f t="shared" si="204"/>
        <v>272.27944022876494</v>
      </c>
      <c r="W146" s="15">
        <f t="shared" si="205"/>
        <v>-1.0734613539272964E-2</v>
      </c>
      <c r="X146" s="15">
        <f t="shared" si="206"/>
        <v>-1.217998157191269E-2</v>
      </c>
      <c r="Y146" s="15">
        <f t="shared" si="207"/>
        <v>-9.7425357312937999E-3</v>
      </c>
      <c r="Z146" s="5">
        <f t="shared" si="222"/>
        <v>9104.096676827161</v>
      </c>
      <c r="AA146" s="5">
        <f t="shared" si="223"/>
        <v>25400.024394207885</v>
      </c>
      <c r="AB146" s="5">
        <f t="shared" si="224"/>
        <v>28973.560265449345</v>
      </c>
      <c r="AC146" s="16">
        <f t="shared" si="208"/>
        <v>1.6065180457524195</v>
      </c>
      <c r="AD146" s="16">
        <f t="shared" si="209"/>
        <v>2.9532573409870166</v>
      </c>
      <c r="AE146" s="16">
        <f t="shared" si="210"/>
        <v>5.643704084436485</v>
      </c>
      <c r="AF146" s="15">
        <f t="shared" si="211"/>
        <v>-4.0504037456468023E-3</v>
      </c>
      <c r="AG146" s="15">
        <f t="shared" si="212"/>
        <v>2.9673830763510267E-4</v>
      </c>
      <c r="AH146" s="15">
        <f t="shared" si="213"/>
        <v>9.7937136394747881E-3</v>
      </c>
      <c r="AI146" s="1">
        <f t="shared" si="177"/>
        <v>260129.16750602616</v>
      </c>
      <c r="AJ146" s="1">
        <f t="shared" si="178"/>
        <v>93952.827373224776</v>
      </c>
      <c r="AK146" s="1">
        <f t="shared" si="179"/>
        <v>36839.717133671569</v>
      </c>
      <c r="AL146" s="14">
        <f t="shared" si="214"/>
        <v>50.991083537594044</v>
      </c>
      <c r="AM146" s="14">
        <f t="shared" si="215"/>
        <v>10.722250765577382</v>
      </c>
      <c r="AN146" s="14">
        <f t="shared" si="216"/>
        <v>3.5963789948222948</v>
      </c>
      <c r="AO146" s="11">
        <f t="shared" si="217"/>
        <v>8.346026962664118E-3</v>
      </c>
      <c r="AP146" s="11">
        <f t="shared" si="218"/>
        <v>1.0513792737279579E-2</v>
      </c>
      <c r="AQ146" s="11">
        <f t="shared" si="219"/>
        <v>9.5373365830039736E-3</v>
      </c>
      <c r="AR146" s="1">
        <f t="shared" si="225"/>
        <v>142257.14113944455</v>
      </c>
      <c r="AS146" s="1">
        <f t="shared" si="220"/>
        <v>53015.740805627211</v>
      </c>
      <c r="AT146" s="1">
        <f t="shared" si="221"/>
        <v>20623.466270296569</v>
      </c>
      <c r="AU146" s="1">
        <f t="shared" si="180"/>
        <v>28451.428227888911</v>
      </c>
      <c r="AV146" s="1">
        <f t="shared" si="181"/>
        <v>10603.148161125442</v>
      </c>
      <c r="AW146" s="1">
        <f t="shared" si="182"/>
        <v>4124.6932540593143</v>
      </c>
      <c r="AX146" s="1">
        <f t="shared" si="244"/>
        <v>97728.68938341648</v>
      </c>
      <c r="AY146" s="1">
        <f t="shared" si="227"/>
        <v>14330.19064570288</v>
      </c>
      <c r="AZ146" s="1">
        <f t="shared" si="228"/>
        <v>3787.236099946073</v>
      </c>
      <c r="BA146" s="1">
        <f t="shared" si="245"/>
        <v>13380.124195821794</v>
      </c>
      <c r="BB146" s="1">
        <f t="shared" si="246"/>
        <v>28324.379861321617</v>
      </c>
      <c r="BC146" s="1">
        <f t="shared" si="247"/>
        <v>35894.211776327691</v>
      </c>
      <c r="BD146" s="1">
        <f t="shared" si="229"/>
        <v>6290.5762990328731</v>
      </c>
      <c r="BE146" s="2">
        <f t="shared" si="256"/>
        <v>0.25378067252024261</v>
      </c>
      <c r="BF146" s="2">
        <f t="shared" si="257"/>
        <v>0.18498810604108842</v>
      </c>
      <c r="BG146" s="2">
        <f t="shared" si="258"/>
        <v>8.4903457765883886E-2</v>
      </c>
      <c r="BH146" s="2">
        <f t="shared" si="230"/>
        <v>0.14917214104824086</v>
      </c>
      <c r="BI146" s="2">
        <f t="shared" si="248"/>
        <v>6.4404629744826622E-3</v>
      </c>
      <c r="BJ146" s="2">
        <f t="shared" si="231"/>
        <v>3.422059937666898E-3</v>
      </c>
      <c r="BK146" s="2">
        <f t="shared" si="232"/>
        <v>7.2085971406032293E-4</v>
      </c>
      <c r="BL146" s="2">
        <f t="shared" si="233"/>
        <v>916.20185036434691</v>
      </c>
      <c r="BM146" s="2">
        <f t="shared" si="234"/>
        <v>181.42304267666907</v>
      </c>
      <c r="BN146" s="2">
        <f t="shared" si="235"/>
        <v>14.8666259985387</v>
      </c>
      <c r="BO146" s="2">
        <f t="shared" si="249"/>
        <v>793.09599251217844</v>
      </c>
      <c r="BP146" s="2">
        <f t="shared" si="250"/>
        <v>77.222614669886994</v>
      </c>
      <c r="BQ146" s="2">
        <f t="shared" si="251"/>
        <v>12.086906693025975</v>
      </c>
      <c r="BR146" s="17">
        <f t="shared" si="226"/>
        <v>8.1065469079831379E-2</v>
      </c>
      <c r="BS146" s="12">
        <f>BS$3*temperature!$I256</f>
        <v>-19.97059581872265</v>
      </c>
      <c r="BT146" s="12">
        <f>BT$3*temperature!$I256</f>
        <v>-18.457995858770317</v>
      </c>
      <c r="BU146" s="12">
        <f>BU$3*temperature!$I256</f>
        <v>-16.204530934088034</v>
      </c>
      <c r="BV146" s="12">
        <f t="shared" si="252"/>
        <v>-16.621040725378776</v>
      </c>
      <c r="BW146" s="12">
        <f t="shared" si="236"/>
        <v>-13.782626249224666</v>
      </c>
      <c r="BX146" s="12">
        <f t="shared" si="237"/>
        <v>-12.099959015995461</v>
      </c>
      <c r="BY146" s="19">
        <f t="shared" si="253"/>
        <v>0.16772434451873627</v>
      </c>
      <c r="BZ146" s="19">
        <f t="shared" si="238"/>
        <v>0.25329779274623415</v>
      </c>
      <c r="CA146" s="19">
        <f t="shared" si="239"/>
        <v>0.25329779274623421</v>
      </c>
      <c r="CB146" s="12">
        <f t="shared" si="254"/>
        <v>1.6747775466719359</v>
      </c>
      <c r="CC146" s="12">
        <f t="shared" si="240"/>
        <v>2.337684804772826</v>
      </c>
      <c r="CD146" s="12">
        <f t="shared" si="241"/>
        <v>2.0522859590462859</v>
      </c>
      <c r="CE146" s="12">
        <f t="shared" si="255"/>
        <v>-18.295818272050713</v>
      </c>
      <c r="CF146" s="12">
        <f t="shared" si="242"/>
        <v>-16.120311053997494</v>
      </c>
      <c r="CG146" s="12">
        <f t="shared" si="243"/>
        <v>-14.152244975041746</v>
      </c>
      <c r="CH146" s="12">
        <f>CH$3*temperature!$I256+CH$4*temperature!$I256^2</f>
        <v>-18.295818272050713</v>
      </c>
      <c r="CI146" s="12">
        <f>CI$3*temperature!$I256+CI$4*temperature!$I256^2</f>
        <v>-16.120339049721256</v>
      </c>
      <c r="CJ146" s="12">
        <f>CJ$3*temperature!$I256+CJ$4*temperature!$I256^2</f>
        <v>-14.152259264904695</v>
      </c>
      <c r="CK146" s="17"/>
      <c r="CL146" s="17"/>
      <c r="CM146" s="17"/>
    </row>
    <row r="147" spans="1:91">
      <c r="A147" s="2">
        <f t="shared" si="183"/>
        <v>2101</v>
      </c>
      <c r="B147" s="5">
        <f t="shared" si="184"/>
        <v>1164.5516317158392</v>
      </c>
      <c r="C147" s="5">
        <f t="shared" si="185"/>
        <v>2959.8920290203596</v>
      </c>
      <c r="D147" s="5">
        <f t="shared" si="186"/>
        <v>4357.0913543707948</v>
      </c>
      <c r="E147" s="15">
        <f t="shared" si="187"/>
        <v>3.8590113273857797E-5</v>
      </c>
      <c r="F147" s="15">
        <f t="shared" si="188"/>
        <v>7.6025110828094008E-5</v>
      </c>
      <c r="G147" s="15">
        <f t="shared" si="189"/>
        <v>1.5520255937979588E-4</v>
      </c>
      <c r="H147" s="5">
        <f t="shared" si="190"/>
        <v>143433.45537324116</v>
      </c>
      <c r="I147" s="5">
        <f t="shared" si="191"/>
        <v>53626.149855201227</v>
      </c>
      <c r="J147" s="5">
        <f t="shared" si="192"/>
        <v>20843.202929651834</v>
      </c>
      <c r="K147" s="5">
        <f t="shared" si="193"/>
        <v>123166.24825118975</v>
      </c>
      <c r="L147" s="5">
        <f t="shared" si="194"/>
        <v>18117.603388712108</v>
      </c>
      <c r="M147" s="5">
        <f t="shared" si="195"/>
        <v>4783.7424635916977</v>
      </c>
      <c r="N147" s="15">
        <f t="shared" si="196"/>
        <v>8.2300215280672884E-3</v>
      </c>
      <c r="O147" s="15">
        <f t="shared" si="197"/>
        <v>1.1436837744789763E-2</v>
      </c>
      <c r="P147" s="15">
        <f t="shared" si="198"/>
        <v>1.0497859092505779E-2</v>
      </c>
      <c r="Q147" s="5">
        <f t="shared" si="199"/>
        <v>7556.3040881377392</v>
      </c>
      <c r="R147" s="5">
        <f t="shared" si="200"/>
        <v>10537.217410175741</v>
      </c>
      <c r="S147" s="5">
        <f t="shared" si="201"/>
        <v>5619.8850249399475</v>
      </c>
      <c r="T147" s="5">
        <f t="shared" si="202"/>
        <v>52.681601154171439</v>
      </c>
      <c r="U147" s="5">
        <f t="shared" si="203"/>
        <v>196.49401343612831</v>
      </c>
      <c r="V147" s="5">
        <f t="shared" si="204"/>
        <v>269.62674805343954</v>
      </c>
      <c r="W147" s="15">
        <f t="shared" si="205"/>
        <v>-1.0734613539272964E-2</v>
      </c>
      <c r="X147" s="15">
        <f t="shared" si="206"/>
        <v>-1.217998157191269E-2</v>
      </c>
      <c r="Y147" s="15">
        <f t="shared" si="207"/>
        <v>-9.7425357312937999E-3</v>
      </c>
      <c r="Z147" s="5">
        <f t="shared" si="222"/>
        <v>9045.0233099235065</v>
      </c>
      <c r="AA147" s="5">
        <f t="shared" si="223"/>
        <v>25390.45164656156</v>
      </c>
      <c r="AB147" s="5">
        <f t="shared" si="224"/>
        <v>29284.66910861028</v>
      </c>
      <c r="AC147" s="16">
        <f t="shared" si="208"/>
        <v>1.6000109990424547</v>
      </c>
      <c r="AD147" s="16">
        <f t="shared" si="209"/>
        <v>2.9541336855723919</v>
      </c>
      <c r="AE147" s="16">
        <f t="shared" si="210"/>
        <v>5.6989769061053899</v>
      </c>
      <c r="AF147" s="15">
        <f t="shared" si="211"/>
        <v>-4.0504037456468023E-3</v>
      </c>
      <c r="AG147" s="15">
        <f t="shared" si="212"/>
        <v>2.9673830763510267E-4</v>
      </c>
      <c r="AH147" s="15">
        <f t="shared" si="213"/>
        <v>9.7937136394747881E-3</v>
      </c>
      <c r="AI147" s="1">
        <f t="shared" si="177"/>
        <v>262567.67898331245</v>
      </c>
      <c r="AJ147" s="1">
        <f t="shared" si="178"/>
        <v>95160.692797027747</v>
      </c>
      <c r="AK147" s="1">
        <f t="shared" si="179"/>
        <v>37280.438674363722</v>
      </c>
      <c r="AL147" s="14">
        <f t="shared" si="214"/>
        <v>51.412400766073652</v>
      </c>
      <c r="AM147" s="14">
        <f t="shared" si="215"/>
        <v>10.833854972581534</v>
      </c>
      <c r="AN147" s="14">
        <f t="shared" si="216"/>
        <v>3.6303358730064237</v>
      </c>
      <c r="AO147" s="11">
        <f t="shared" si="217"/>
        <v>8.2625666930374771E-3</v>
      </c>
      <c r="AP147" s="11">
        <f t="shared" si="218"/>
        <v>1.0408654809906782E-2</v>
      </c>
      <c r="AQ147" s="11">
        <f t="shared" si="219"/>
        <v>9.4419632171739345E-3</v>
      </c>
      <c r="AR147" s="1">
        <f t="shared" si="225"/>
        <v>143433.45537324116</v>
      </c>
      <c r="AS147" s="1">
        <f t="shared" si="220"/>
        <v>53626.149855201227</v>
      </c>
      <c r="AT147" s="1">
        <f t="shared" si="221"/>
        <v>20843.202929651834</v>
      </c>
      <c r="AU147" s="1">
        <f t="shared" si="180"/>
        <v>28686.691074648232</v>
      </c>
      <c r="AV147" s="1">
        <f t="shared" si="181"/>
        <v>10725.229971040246</v>
      </c>
      <c r="AW147" s="1">
        <f t="shared" si="182"/>
        <v>4168.6405859303668</v>
      </c>
      <c r="AX147" s="1">
        <f t="shared" si="244"/>
        <v>98532.998600951803</v>
      </c>
      <c r="AY147" s="1">
        <f t="shared" si="227"/>
        <v>14494.082710969687</v>
      </c>
      <c r="AZ147" s="1">
        <f t="shared" si="228"/>
        <v>3826.9939708733586</v>
      </c>
      <c r="BA147" s="1">
        <f t="shared" si="245"/>
        <v>13390.185596958414</v>
      </c>
      <c r="BB147" s="1">
        <f t="shared" si="246"/>
        <v>28360.192914925279</v>
      </c>
      <c r="BC147" s="1">
        <f t="shared" si="247"/>
        <v>35945.284361373284</v>
      </c>
      <c r="BD147" s="1">
        <f t="shared" si="229"/>
        <v>6114.9857828048707</v>
      </c>
      <c r="BE147" s="2">
        <f t="shared" si="256"/>
        <v>0.25378067252024261</v>
      </c>
      <c r="BF147" s="2">
        <f t="shared" si="257"/>
        <v>0.18498810604108842</v>
      </c>
      <c r="BG147" s="2">
        <f t="shared" si="258"/>
        <v>8.4903457765883886E-2</v>
      </c>
      <c r="BH147" s="2">
        <f t="shared" si="230"/>
        <v>0.14875599335347345</v>
      </c>
      <c r="BI147" s="2">
        <f t="shared" si="248"/>
        <v>6.4404629744826622E-3</v>
      </c>
      <c r="BJ147" s="2">
        <f t="shared" si="231"/>
        <v>3.422059937666898E-3</v>
      </c>
      <c r="BK147" s="2">
        <f t="shared" si="232"/>
        <v>7.2085971406032293E-4</v>
      </c>
      <c r="BL147" s="2">
        <f t="shared" si="233"/>
        <v>923.77785863347094</v>
      </c>
      <c r="BM147" s="2">
        <f t="shared" si="234"/>
        <v>183.51189903080564</v>
      </c>
      <c r="BN147" s="2">
        <f t="shared" si="235"/>
        <v>15.025025303970107</v>
      </c>
      <c r="BO147" s="2">
        <f t="shared" si="249"/>
        <v>804.87661599693968</v>
      </c>
      <c r="BP147" s="2">
        <f t="shared" si="250"/>
        <v>78.141184994105316</v>
      </c>
      <c r="BQ147" s="2">
        <f t="shared" si="251"/>
        <v>12.08591425827739</v>
      </c>
      <c r="BR147" s="17">
        <f t="shared" si="226"/>
        <v>7.870433891245765E-2</v>
      </c>
      <c r="BS147" s="12">
        <f>BS$3*temperature!$I257</f>
        <v>-20.154530913931403</v>
      </c>
      <c r="BT147" s="12">
        <f>BT$3*temperature!$I257</f>
        <v>-18.627999460889328</v>
      </c>
      <c r="BU147" s="12">
        <f>BU$3*temperature!$I257</f>
        <v>-16.353779457628846</v>
      </c>
      <c r="BV147" s="12">
        <f t="shared" si="252"/>
        <v>-16.742990892783492</v>
      </c>
      <c r="BW147" s="12">
        <f t="shared" si="236"/>
        <v>-13.866110167496478</v>
      </c>
      <c r="BX147" s="12">
        <f t="shared" si="237"/>
        <v>-12.17325070738414</v>
      </c>
      <c r="BY147" s="19">
        <f t="shared" si="253"/>
        <v>0.16926913534810939</v>
      </c>
      <c r="BZ147" s="19">
        <f t="shared" si="238"/>
        <v>0.25563074034819139</v>
      </c>
      <c r="CA147" s="19">
        <f t="shared" si="239"/>
        <v>0.25563074034819144</v>
      </c>
      <c r="CB147" s="12">
        <f t="shared" si="254"/>
        <v>1.7057700105739548</v>
      </c>
      <c r="CC147" s="12">
        <f t="shared" si="240"/>
        <v>2.3809446466964248</v>
      </c>
      <c r="CD147" s="12">
        <f t="shared" si="241"/>
        <v>2.0902643751223535</v>
      </c>
      <c r="CE147" s="12">
        <f t="shared" si="255"/>
        <v>-18.448760903357446</v>
      </c>
      <c r="CF147" s="12">
        <f t="shared" si="242"/>
        <v>-16.247054814192904</v>
      </c>
      <c r="CG147" s="12">
        <f t="shared" si="243"/>
        <v>-14.263515082506494</v>
      </c>
      <c r="CH147" s="12">
        <f>CH$3*temperature!$I257+CH$4*temperature!$I257^2</f>
        <v>-18.448760903357449</v>
      </c>
      <c r="CI147" s="12">
        <f>CI$3*temperature!$I257+CI$4*temperature!$I257^2</f>
        <v>-16.247082979491829</v>
      </c>
      <c r="CJ147" s="12">
        <f>CJ$3*temperature!$I257+CJ$4*temperature!$I257^2</f>
        <v>-14.263529458925746</v>
      </c>
      <c r="CK147" s="17"/>
      <c r="CL147" s="17"/>
      <c r="CM147" s="17"/>
    </row>
    <row r="148" spans="1:91">
      <c r="A148" s="2">
        <f t="shared" si="183"/>
        <v>2102</v>
      </c>
      <c r="B148" s="5">
        <f t="shared" si="184"/>
        <v>1164.5943248862513</v>
      </c>
      <c r="C148" s="5">
        <f t="shared" si="185"/>
        <v>2960.1058038339274</v>
      </c>
      <c r="D148" s="5">
        <f t="shared" si="186"/>
        <v>4357.7337745139621</v>
      </c>
      <c r="E148" s="15">
        <f t="shared" si="187"/>
        <v>3.6660607610164905E-5</v>
      </c>
      <c r="F148" s="15">
        <f t="shared" si="188"/>
        <v>7.2223855286689307E-5</v>
      </c>
      <c r="G148" s="15">
        <f t="shared" si="189"/>
        <v>1.4744243141080607E-4</v>
      </c>
      <c r="H148" s="5">
        <f t="shared" si="190"/>
        <v>144604.29549515495</v>
      </c>
      <c r="I148" s="5">
        <f t="shared" si="191"/>
        <v>54236.459512711961</v>
      </c>
      <c r="J148" s="5">
        <f t="shared" si="192"/>
        <v>21062.658494684107</v>
      </c>
      <c r="K148" s="5">
        <f t="shared" si="193"/>
        <v>124167.09613390807</v>
      </c>
      <c r="L148" s="5">
        <f t="shared" si="194"/>
        <v>18322.473285402477</v>
      </c>
      <c r="M148" s="5">
        <f t="shared" si="195"/>
        <v>4833.3972620971599</v>
      </c>
      <c r="N148" s="15">
        <f t="shared" si="196"/>
        <v>8.1259914703024627E-3</v>
      </c>
      <c r="O148" s="15">
        <f t="shared" si="197"/>
        <v>1.1307781293965702E-2</v>
      </c>
      <c r="P148" s="15">
        <f t="shared" si="198"/>
        <v>1.0379906293739083E-2</v>
      </c>
      <c r="Q148" s="5">
        <f t="shared" si="199"/>
        <v>7536.2096867254495</v>
      </c>
      <c r="R148" s="5">
        <f t="shared" si="200"/>
        <v>10527.335840230167</v>
      </c>
      <c r="S148" s="5">
        <f t="shared" si="201"/>
        <v>5623.7277081586744</v>
      </c>
      <c r="T148" s="5">
        <f t="shared" si="202"/>
        <v>52.116084525151294</v>
      </c>
      <c r="U148" s="5">
        <f t="shared" si="203"/>
        <v>194.1007199734851</v>
      </c>
      <c r="V148" s="5">
        <f t="shared" si="204"/>
        <v>266.99989982641637</v>
      </c>
      <c r="W148" s="15">
        <f t="shared" si="205"/>
        <v>-1.0734613539272964E-2</v>
      </c>
      <c r="X148" s="15">
        <f t="shared" si="206"/>
        <v>-1.217998157191269E-2</v>
      </c>
      <c r="Y148" s="15">
        <f t="shared" si="207"/>
        <v>-9.7425357312937999E-3</v>
      </c>
      <c r="Z148" s="5">
        <f t="shared" si="222"/>
        <v>8985.3758561304185</v>
      </c>
      <c r="AA148" s="5">
        <f t="shared" si="223"/>
        <v>25377.50283906316</v>
      </c>
      <c r="AB148" s="5">
        <f t="shared" si="224"/>
        <v>29595.378918110619</v>
      </c>
      <c r="AC148" s="16">
        <f t="shared" si="208"/>
        <v>1.593530308498857</v>
      </c>
      <c r="AD148" s="16">
        <f t="shared" si="209"/>
        <v>2.9550102902027766</v>
      </c>
      <c r="AE148" s="16">
        <f t="shared" si="210"/>
        <v>5.7547910539617657</v>
      </c>
      <c r="AF148" s="15">
        <f t="shared" si="211"/>
        <v>-4.0504037456468023E-3</v>
      </c>
      <c r="AG148" s="15">
        <f t="shared" si="212"/>
        <v>2.9673830763510267E-4</v>
      </c>
      <c r="AH148" s="15">
        <f t="shared" si="213"/>
        <v>9.7937136394747881E-3</v>
      </c>
      <c r="AI148" s="1">
        <f t="shared" si="177"/>
        <v>264997.60215962946</v>
      </c>
      <c r="AJ148" s="1">
        <f t="shared" si="178"/>
        <v>96369.853488365217</v>
      </c>
      <c r="AK148" s="1">
        <f t="shared" si="179"/>
        <v>37721.035392857724</v>
      </c>
      <c r="AL148" s="14">
        <f t="shared" si="214"/>
        <v>51.832951172350725</v>
      </c>
      <c r="AM148" s="14">
        <f t="shared" si="215"/>
        <v>10.945493170685026</v>
      </c>
      <c r="AN148" s="14">
        <f t="shared" si="216"/>
        <v>3.6642705958075479</v>
      </c>
      <c r="AO148" s="11">
        <f t="shared" si="217"/>
        <v>8.1799410261071022E-3</v>
      </c>
      <c r="AP148" s="11">
        <f t="shared" si="218"/>
        <v>1.0304568261807714E-2</v>
      </c>
      <c r="AQ148" s="11">
        <f t="shared" si="219"/>
        <v>9.3475435850021958E-3</v>
      </c>
      <c r="AR148" s="1">
        <f t="shared" si="225"/>
        <v>144604.29549515495</v>
      </c>
      <c r="AS148" s="1">
        <f t="shared" si="220"/>
        <v>54236.459512711961</v>
      </c>
      <c r="AT148" s="1">
        <f t="shared" si="221"/>
        <v>21062.658494684107</v>
      </c>
      <c r="AU148" s="1">
        <f t="shared" si="180"/>
        <v>28920.859099030989</v>
      </c>
      <c r="AV148" s="1">
        <f t="shared" si="181"/>
        <v>10847.291902542393</v>
      </c>
      <c r="AW148" s="1">
        <f t="shared" si="182"/>
        <v>4212.5316989368212</v>
      </c>
      <c r="AX148" s="1">
        <f t="shared" si="244"/>
        <v>99333.676907126457</v>
      </c>
      <c r="AY148" s="1">
        <f t="shared" si="227"/>
        <v>14657.978628321984</v>
      </c>
      <c r="AZ148" s="1">
        <f t="shared" si="228"/>
        <v>3866.7178096777279</v>
      </c>
      <c r="BA148" s="1">
        <f t="shared" si="245"/>
        <v>13400.101729790982</v>
      </c>
      <c r="BB148" s="1">
        <f t="shared" si="246"/>
        <v>28395.525592769991</v>
      </c>
      <c r="BC148" s="1">
        <f t="shared" si="247"/>
        <v>35995.583945220555</v>
      </c>
      <c r="BD148" s="1">
        <f t="shared" si="229"/>
        <v>5944.1804427476427</v>
      </c>
      <c r="BE148" s="2">
        <f t="shared" si="256"/>
        <v>0.25378067252024261</v>
      </c>
      <c r="BF148" s="2">
        <f t="shared" si="257"/>
        <v>0.18498810604108842</v>
      </c>
      <c r="BG148" s="2">
        <f t="shared" si="258"/>
        <v>8.4903457765883886E-2</v>
      </c>
      <c r="BH148" s="2">
        <f t="shared" si="230"/>
        <v>0.1483405157042951</v>
      </c>
      <c r="BI148" s="2">
        <f t="shared" si="248"/>
        <v>6.4404629744826622E-3</v>
      </c>
      <c r="BJ148" s="2">
        <f t="shared" si="231"/>
        <v>3.422059937666898E-3</v>
      </c>
      <c r="BK148" s="2">
        <f t="shared" si="232"/>
        <v>7.2085971406032293E-4</v>
      </c>
      <c r="BL148" s="2">
        <f t="shared" si="233"/>
        <v>931.31861108769544</v>
      </c>
      <c r="BM148" s="2">
        <f t="shared" si="234"/>
        <v>185.60041525934432</v>
      </c>
      <c r="BN148" s="2">
        <f t="shared" si="235"/>
        <v>15.183221979828216</v>
      </c>
      <c r="BO148" s="2">
        <f t="shared" si="249"/>
        <v>816.83339567901692</v>
      </c>
      <c r="BP148" s="2">
        <f t="shared" si="250"/>
        <v>79.070821012278486</v>
      </c>
      <c r="BQ148" s="2">
        <f t="shared" si="251"/>
        <v>12.084944348161859</v>
      </c>
      <c r="BR148" s="17">
        <f t="shared" si="226"/>
        <v>7.6411979526657917E-2</v>
      </c>
      <c r="BS148" s="12">
        <f>BS$3*temperature!$I258</f>
        <v>-20.338235371330843</v>
      </c>
      <c r="BT148" s="12">
        <f>BT$3*temperature!$I258</f>
        <v>-18.797789894018901</v>
      </c>
      <c r="BU148" s="12">
        <f>BU$3*temperature!$I258</f>
        <v>-16.502840837153048</v>
      </c>
      <c r="BV148" s="12">
        <f t="shared" si="252"/>
        <v>-16.864220931735055</v>
      </c>
      <c r="BW148" s="12">
        <f t="shared" si="236"/>
        <v>-13.94869767688084</v>
      </c>
      <c r="BX148" s="12">
        <f t="shared" si="237"/>
        <v>-12.245755428959978</v>
      </c>
      <c r="BY148" s="19">
        <f t="shared" si="253"/>
        <v>0.170811989150879</v>
      </c>
      <c r="BZ148" s="19">
        <f t="shared" si="238"/>
        <v>0.25796076264694018</v>
      </c>
      <c r="CA148" s="19">
        <f t="shared" si="239"/>
        <v>0.25796076264694018</v>
      </c>
      <c r="CB148" s="12">
        <f t="shared" si="254"/>
        <v>1.7370072197978939</v>
      </c>
      <c r="CC148" s="12">
        <f t="shared" si="240"/>
        <v>2.4245461085690305</v>
      </c>
      <c r="CD148" s="12">
        <f t="shared" si="241"/>
        <v>2.1285427040965343</v>
      </c>
      <c r="CE148" s="12">
        <f t="shared" si="255"/>
        <v>-18.601228151532951</v>
      </c>
      <c r="CF148" s="12">
        <f t="shared" si="242"/>
        <v>-16.373243785449873</v>
      </c>
      <c r="CG148" s="12">
        <f t="shared" si="243"/>
        <v>-14.374298133056513</v>
      </c>
      <c r="CH148" s="12">
        <f>CH$3*temperature!$I258+CH$4*temperature!$I258^2</f>
        <v>-18.601228151532951</v>
      </c>
      <c r="CI148" s="12">
        <f>CI$3*temperature!$I258+CI$4*temperature!$I258^2</f>
        <v>-16.373272118503138</v>
      </c>
      <c r="CJ148" s="12">
        <f>CJ$3*temperature!$I258+CJ$4*temperature!$I258^2</f>
        <v>-14.37431259510268</v>
      </c>
      <c r="CK148" s="17"/>
      <c r="CL148" s="17"/>
      <c r="CM148" s="17"/>
    </row>
    <row r="149" spans="1:91">
      <c r="A149" s="2">
        <f t="shared" si="183"/>
        <v>2103</v>
      </c>
      <c r="B149" s="5">
        <f t="shared" si="184"/>
        <v>1164.6348848850425</v>
      </c>
      <c r="C149" s="5">
        <f t="shared" si="185"/>
        <v>2960.3089045744769</v>
      </c>
      <c r="D149" s="5">
        <f t="shared" si="186"/>
        <v>4358.3441636339594</v>
      </c>
      <c r="E149" s="15">
        <f t="shared" si="187"/>
        <v>3.4827577229656655E-5</v>
      </c>
      <c r="F149" s="15">
        <f t="shared" si="188"/>
        <v>6.8612662522354835E-5</v>
      </c>
      <c r="G149" s="15">
        <f t="shared" si="189"/>
        <v>1.4007030984026575E-4</v>
      </c>
      <c r="H149" s="5">
        <f t="shared" si="190"/>
        <v>145769.57478838961</v>
      </c>
      <c r="I149" s="5">
        <f t="shared" si="191"/>
        <v>54846.602250150507</v>
      </c>
      <c r="J149" s="5">
        <f t="shared" si="192"/>
        <v>21281.813739248431</v>
      </c>
      <c r="K149" s="5">
        <f t="shared" si="193"/>
        <v>125163.32515900731</v>
      </c>
      <c r="L149" s="5">
        <f t="shared" si="194"/>
        <v>18527.324011827852</v>
      </c>
      <c r="M149" s="5">
        <f t="shared" si="195"/>
        <v>4883.0044026407932</v>
      </c>
      <c r="N149" s="15">
        <f t="shared" si="196"/>
        <v>8.0232932565713622E-3</v>
      </c>
      <c r="O149" s="15">
        <f t="shared" si="197"/>
        <v>1.118029881853233E-2</v>
      </c>
      <c r="P149" s="15">
        <f t="shared" si="198"/>
        <v>1.0263410568927434E-2</v>
      </c>
      <c r="Q149" s="5">
        <f t="shared" si="199"/>
        <v>7515.3892714587237</v>
      </c>
      <c r="R149" s="5">
        <f t="shared" si="200"/>
        <v>10516.099763519151</v>
      </c>
      <c r="S149" s="5">
        <f t="shared" si="201"/>
        <v>5626.8826894550311</v>
      </c>
      <c r="T149" s="5">
        <f t="shared" si="202"/>
        <v>51.556638498593713</v>
      </c>
      <c r="U149" s="5">
        <f t="shared" si="203"/>
        <v>191.73657678111306</v>
      </c>
      <c r="V149" s="5">
        <f t="shared" si="204"/>
        <v>264.39864376210562</v>
      </c>
      <c r="W149" s="15">
        <f t="shared" si="205"/>
        <v>-1.0734613539272964E-2</v>
      </c>
      <c r="X149" s="15">
        <f t="shared" si="206"/>
        <v>-1.217998157191269E-2</v>
      </c>
      <c r="Y149" s="15">
        <f t="shared" si="207"/>
        <v>-9.7425357312937999E-3</v>
      </c>
      <c r="Z149" s="5">
        <f t="shared" si="222"/>
        <v>8925.1835221547808</v>
      </c>
      <c r="AA149" s="5">
        <f t="shared" si="223"/>
        <v>25361.227792275869</v>
      </c>
      <c r="AB149" s="5">
        <f t="shared" si="224"/>
        <v>29905.662070404178</v>
      </c>
      <c r="AC149" s="16">
        <f t="shared" si="208"/>
        <v>1.5870758673685115</v>
      </c>
      <c r="AD149" s="16">
        <f t="shared" si="209"/>
        <v>2.9558871549553358</v>
      </c>
      <c r="AE149" s="16">
        <f t="shared" si="210"/>
        <v>5.8111518295992788</v>
      </c>
      <c r="AF149" s="15">
        <f t="shared" si="211"/>
        <v>-4.0504037456468023E-3</v>
      </c>
      <c r="AG149" s="15">
        <f t="shared" si="212"/>
        <v>2.9673830763510267E-4</v>
      </c>
      <c r="AH149" s="15">
        <f t="shared" si="213"/>
        <v>9.7937136394747881E-3</v>
      </c>
      <c r="AI149" s="1">
        <f t="shared" si="177"/>
        <v>267418.70104269753</v>
      </c>
      <c r="AJ149" s="1">
        <f t="shared" si="178"/>
        <v>97580.160042071089</v>
      </c>
      <c r="AK149" s="1">
        <f t="shared" si="179"/>
        <v>38161.463552508772</v>
      </c>
      <c r="AL149" s="14">
        <f t="shared" si="214"/>
        <v>52.252701751311655</v>
      </c>
      <c r="AM149" s="14">
        <f t="shared" si="215"/>
        <v>11.057153866406136</v>
      </c>
      <c r="AN149" s="14">
        <f t="shared" si="216"/>
        <v>3.6981800056180854</v>
      </c>
      <c r="AO149" s="11">
        <f t="shared" si="217"/>
        <v>8.0981416158460318E-3</v>
      </c>
      <c r="AP149" s="11">
        <f t="shared" si="218"/>
        <v>1.0201522579189637E-2</v>
      </c>
      <c r="AQ149" s="11">
        <f t="shared" si="219"/>
        <v>9.254068149152174E-3</v>
      </c>
      <c r="AR149" s="1">
        <f t="shared" si="225"/>
        <v>145769.57478838961</v>
      </c>
      <c r="AS149" s="1">
        <f t="shared" si="220"/>
        <v>54846.602250150507</v>
      </c>
      <c r="AT149" s="1">
        <f t="shared" si="221"/>
        <v>21281.813739248431</v>
      </c>
      <c r="AU149" s="1">
        <f t="shared" si="180"/>
        <v>29153.914957677924</v>
      </c>
      <c r="AV149" s="1">
        <f t="shared" si="181"/>
        <v>10969.320450030102</v>
      </c>
      <c r="AW149" s="1">
        <f t="shared" si="182"/>
        <v>4256.3627478496865</v>
      </c>
      <c r="AX149" s="1">
        <f t="shared" si="244"/>
        <v>100130.66012720585</v>
      </c>
      <c r="AY149" s="1">
        <f t="shared" si="227"/>
        <v>14821.85920946228</v>
      </c>
      <c r="AZ149" s="1">
        <f t="shared" si="228"/>
        <v>3906.4035221126351</v>
      </c>
      <c r="BA149" s="1">
        <f t="shared" si="245"/>
        <v>13409.875343736518</v>
      </c>
      <c r="BB149" s="1">
        <f t="shared" si="246"/>
        <v>28430.387373161899</v>
      </c>
      <c r="BC149" s="1">
        <f t="shared" si="247"/>
        <v>36045.129343262975</v>
      </c>
      <c r="BD149" s="1">
        <f t="shared" si="229"/>
        <v>5778.0359063366768</v>
      </c>
      <c r="BE149" s="2">
        <f t="shared" si="256"/>
        <v>0.25378067252024261</v>
      </c>
      <c r="BF149" s="2">
        <f t="shared" si="257"/>
        <v>0.18498810604108842</v>
      </c>
      <c r="BG149" s="2">
        <f t="shared" si="258"/>
        <v>8.4903457765883886E-2</v>
      </c>
      <c r="BH149" s="2">
        <f t="shared" si="230"/>
        <v>0.14792572024301417</v>
      </c>
      <c r="BI149" s="2">
        <f t="shared" si="248"/>
        <v>6.4404629744826622E-3</v>
      </c>
      <c r="BJ149" s="2">
        <f t="shared" si="231"/>
        <v>3.422059937666898E-3</v>
      </c>
      <c r="BK149" s="2">
        <f t="shared" si="232"/>
        <v>7.2085971406032293E-4</v>
      </c>
      <c r="BL149" s="2">
        <f t="shared" si="233"/>
        <v>938.82354923070466</v>
      </c>
      <c r="BM149" s="2">
        <f t="shared" si="234"/>
        <v>187.68836027739118</v>
      </c>
      <c r="BN149" s="2">
        <f t="shared" si="235"/>
        <v>15.341202166759675</v>
      </c>
      <c r="BO149" s="2">
        <f t="shared" si="249"/>
        <v>828.9689647492221</v>
      </c>
      <c r="BP149" s="2">
        <f t="shared" si="250"/>
        <v>80.011655241189416</v>
      </c>
      <c r="BQ149" s="2">
        <f t="shared" si="251"/>
        <v>12.08399646687552</v>
      </c>
      <c r="BR149" s="17">
        <f t="shared" si="226"/>
        <v>7.4186387889959141E-2</v>
      </c>
      <c r="BS149" s="12">
        <f>BS$3*temperature!$I259</f>
        <v>-20.52169077046705</v>
      </c>
      <c r="BT149" s="12">
        <f>BT$3*temperature!$I259</f>
        <v>-18.967350132895223</v>
      </c>
      <c r="BU149" s="12">
        <f>BU$3*temperature!$I259</f>
        <v>-16.651700125945077</v>
      </c>
      <c r="BV149" s="12">
        <f t="shared" si="252"/>
        <v>-16.984720906456744</v>
      </c>
      <c r="BW149" s="12">
        <f t="shared" si="236"/>
        <v>-14.030383595179906</v>
      </c>
      <c r="BX149" s="12">
        <f t="shared" si="237"/>
        <v>-12.317468631199521</v>
      </c>
      <c r="BY149" s="19">
        <f t="shared" si="253"/>
        <v>0.1723527512216679</v>
      </c>
      <c r="BZ149" s="19">
        <f t="shared" si="238"/>
        <v>0.26028762600597</v>
      </c>
      <c r="CA149" s="19">
        <f t="shared" si="239"/>
        <v>0.26028762600597</v>
      </c>
      <c r="CB149" s="12">
        <f t="shared" si="254"/>
        <v>1.7684849320051528</v>
      </c>
      <c r="CC149" s="12">
        <f t="shared" si="240"/>
        <v>2.4684832688576588</v>
      </c>
      <c r="CD149" s="12">
        <f t="shared" si="241"/>
        <v>2.1671157473727778</v>
      </c>
      <c r="CE149" s="12">
        <f t="shared" si="255"/>
        <v>-18.753205838461895</v>
      </c>
      <c r="CF149" s="12">
        <f t="shared" si="242"/>
        <v>-16.498866864037566</v>
      </c>
      <c r="CG149" s="12">
        <f t="shared" si="243"/>
        <v>-14.484584378572299</v>
      </c>
      <c r="CH149" s="12">
        <f>CH$3*temperature!$I259+CH$4*temperature!$I259^2</f>
        <v>-18.753205838461898</v>
      </c>
      <c r="CI149" s="12">
        <f>CI$3*temperature!$I259+CI$4*temperature!$I259^2</f>
        <v>-16.498895363013833</v>
      </c>
      <c r="CJ149" s="12">
        <f>CJ$3*temperature!$I259+CJ$4*temperature!$I259^2</f>
        <v>-14.484598925310602</v>
      </c>
      <c r="CK149" s="17"/>
      <c r="CL149" s="17"/>
      <c r="CM149" s="17"/>
    </row>
    <row r="150" spans="1:91">
      <c r="A150" s="2">
        <f t="shared" si="183"/>
        <v>2104</v>
      </c>
      <c r="B150" s="5">
        <f t="shared" si="184"/>
        <v>1164.6734182258704</v>
      </c>
      <c r="C150" s="5">
        <f t="shared" si="185"/>
        <v>2960.5018635165166</v>
      </c>
      <c r="D150" s="5">
        <f t="shared" si="186"/>
        <v>4358.9241145204805</v>
      </c>
      <c r="E150" s="15">
        <f t="shared" si="187"/>
        <v>3.3086198368173824E-5</v>
      </c>
      <c r="F150" s="15">
        <f t="shared" si="188"/>
        <v>6.5182029396237086E-5</v>
      </c>
      <c r="G150" s="15">
        <f t="shared" si="189"/>
        <v>1.3306679434825245E-4</v>
      </c>
      <c r="H150" s="5">
        <f t="shared" si="190"/>
        <v>146929.20936153847</v>
      </c>
      <c r="I150" s="5">
        <f t="shared" si="191"/>
        <v>55456.511384242542</v>
      </c>
      <c r="J150" s="5">
        <f t="shared" si="192"/>
        <v>21500.649703071842</v>
      </c>
      <c r="K150" s="5">
        <f t="shared" si="193"/>
        <v>126154.85771569642</v>
      </c>
      <c r="L150" s="5">
        <f t="shared" si="194"/>
        <v>18732.131895492439</v>
      </c>
      <c r="M150" s="5">
        <f t="shared" si="195"/>
        <v>4932.5588466770314</v>
      </c>
      <c r="N150" s="15">
        <f t="shared" si="196"/>
        <v>7.9219096762528363E-3</v>
      </c>
      <c r="O150" s="15">
        <f t="shared" si="197"/>
        <v>1.1054369402393904E-2</v>
      </c>
      <c r="P150" s="15">
        <f t="shared" si="198"/>
        <v>1.0148351291560997E-2</v>
      </c>
      <c r="Q150" s="5">
        <f t="shared" si="199"/>
        <v>7493.859543668761</v>
      </c>
      <c r="R150" s="5">
        <f t="shared" si="200"/>
        <v>10503.531401650114</v>
      </c>
      <c r="S150" s="5">
        <f t="shared" si="201"/>
        <v>5629.3588133831772</v>
      </c>
      <c r="T150" s="5">
        <f t="shared" si="202"/>
        <v>51.003197908927305</v>
      </c>
      <c r="U150" s="5">
        <f t="shared" si="203"/>
        <v>189.40122880925747</v>
      </c>
      <c r="V150" s="5">
        <f t="shared" si="204"/>
        <v>261.82273052794767</v>
      </c>
      <c r="W150" s="15">
        <f t="shared" si="205"/>
        <v>-1.0734613539272964E-2</v>
      </c>
      <c r="X150" s="15">
        <f t="shared" si="206"/>
        <v>-1.217998157191269E-2</v>
      </c>
      <c r="Y150" s="15">
        <f t="shared" si="207"/>
        <v>-9.7425357312937999E-3</v>
      </c>
      <c r="Z150" s="5">
        <f t="shared" si="222"/>
        <v>8864.4750422432735</v>
      </c>
      <c r="AA150" s="5">
        <f t="shared" si="223"/>
        <v>25341.676764277949</v>
      </c>
      <c r="AB150" s="5">
        <f t="shared" si="224"/>
        <v>30215.491323393151</v>
      </c>
      <c r="AC150" s="16">
        <f t="shared" si="208"/>
        <v>1.5806475693306965</v>
      </c>
      <c r="AD150" s="16">
        <f t="shared" si="209"/>
        <v>2.9567642799072575</v>
      </c>
      <c r="AE150" s="16">
        <f t="shared" si="210"/>
        <v>5.8680645865338841</v>
      </c>
      <c r="AF150" s="15">
        <f t="shared" si="211"/>
        <v>-4.0504037456468023E-3</v>
      </c>
      <c r="AG150" s="15">
        <f t="shared" si="212"/>
        <v>2.9673830763510267E-4</v>
      </c>
      <c r="AH150" s="15">
        <f t="shared" si="213"/>
        <v>9.7937136394747881E-3</v>
      </c>
      <c r="AI150" s="1">
        <f t="shared" si="177"/>
        <v>269830.74589610571</v>
      </c>
      <c r="AJ150" s="1">
        <f t="shared" si="178"/>
        <v>98791.464487894089</v>
      </c>
      <c r="AK150" s="1">
        <f t="shared" si="179"/>
        <v>38601.679945107579</v>
      </c>
      <c r="AL150" s="14">
        <f t="shared" si="214"/>
        <v>52.671620032118419</v>
      </c>
      <c r="AM150" s="14">
        <f t="shared" si="215"/>
        <v>11.168825673187555</v>
      </c>
      <c r="AN150" s="14">
        <f t="shared" si="216"/>
        <v>3.7320609833199088</v>
      </c>
      <c r="AO150" s="11">
        <f t="shared" si="217"/>
        <v>8.0171601996875709E-3</v>
      </c>
      <c r="AP150" s="11">
        <f t="shared" si="218"/>
        <v>1.0099507353397741E-2</v>
      </c>
      <c r="AQ150" s="11">
        <f t="shared" si="219"/>
        <v>9.1615274676606524E-3</v>
      </c>
      <c r="AR150" s="1">
        <f t="shared" si="225"/>
        <v>146929.20936153847</v>
      </c>
      <c r="AS150" s="1">
        <f t="shared" si="220"/>
        <v>55456.511384242542</v>
      </c>
      <c r="AT150" s="1">
        <f t="shared" si="221"/>
        <v>21500.649703071842</v>
      </c>
      <c r="AU150" s="1">
        <f t="shared" si="180"/>
        <v>29385.841872307694</v>
      </c>
      <c r="AV150" s="1">
        <f t="shared" si="181"/>
        <v>11091.30227684851</v>
      </c>
      <c r="AW150" s="1">
        <f t="shared" si="182"/>
        <v>4300.1299406143689</v>
      </c>
      <c r="AX150" s="1">
        <f t="shared" si="244"/>
        <v>100923.88617255713</v>
      </c>
      <c r="AY150" s="1">
        <f t="shared" si="227"/>
        <v>14985.705516393951</v>
      </c>
      <c r="AZ150" s="1">
        <f t="shared" si="228"/>
        <v>3946.0470773416246</v>
      </c>
      <c r="BA150" s="1">
        <f t="shared" si="245"/>
        <v>13419.50910951828</v>
      </c>
      <c r="BB150" s="1">
        <f t="shared" si="246"/>
        <v>28464.787441510391</v>
      </c>
      <c r="BC150" s="1">
        <f t="shared" si="247"/>
        <v>36093.93869269071</v>
      </c>
      <c r="BD150" s="1">
        <f t="shared" si="229"/>
        <v>5616.4306861796595</v>
      </c>
      <c r="BE150" s="2">
        <f t="shared" si="256"/>
        <v>0.25378067252024261</v>
      </c>
      <c r="BF150" s="2">
        <f t="shared" si="257"/>
        <v>0.18498810604108842</v>
      </c>
      <c r="BG150" s="2">
        <f t="shared" si="258"/>
        <v>8.4903457765883886E-2</v>
      </c>
      <c r="BH150" s="2">
        <f t="shared" si="230"/>
        <v>0.14751161963652343</v>
      </c>
      <c r="BI150" s="2">
        <f t="shared" si="248"/>
        <v>6.4404629744826622E-3</v>
      </c>
      <c r="BJ150" s="2">
        <f t="shared" si="231"/>
        <v>3.422059937666898E-3</v>
      </c>
      <c r="BK150" s="2">
        <f t="shared" si="232"/>
        <v>7.2085971406032293E-4</v>
      </c>
      <c r="BL150" s="2">
        <f t="shared" si="233"/>
        <v>946.29213276299981</v>
      </c>
      <c r="BM150" s="2">
        <f t="shared" si="234"/>
        <v>189.77550589078464</v>
      </c>
      <c r="BN150" s="2">
        <f t="shared" si="235"/>
        <v>15.498952197067535</v>
      </c>
      <c r="BO150" s="2">
        <f t="shared" si="249"/>
        <v>841.28599577403941</v>
      </c>
      <c r="BP150" s="2">
        <f t="shared" si="250"/>
        <v>80.963821802652433</v>
      </c>
      <c r="BQ150" s="2">
        <f t="shared" si="251"/>
        <v>12.08307013422958</v>
      </c>
      <c r="BR150" s="17">
        <f t="shared" si="226"/>
        <v>7.2025619310639943E-2</v>
      </c>
      <c r="BS150" s="12">
        <f>BS$3*temperature!$I260</f>
        <v>-20.704879178367825</v>
      </c>
      <c r="BT150" s="12">
        <f>BT$3*temperature!$I260</f>
        <v>-19.136663602813698</v>
      </c>
      <c r="BU150" s="12">
        <f>BU$3*temperature!$I260</f>
        <v>-16.800342772841546</v>
      </c>
      <c r="BV150" s="12">
        <f t="shared" si="252"/>
        <v>-17.104481423190869</v>
      </c>
      <c r="BW150" s="12">
        <f t="shared" si="236"/>
        <v>-14.111163266879201</v>
      </c>
      <c r="BX150" s="12">
        <f t="shared" si="237"/>
        <v>-12.38838622696194</v>
      </c>
      <c r="BY150" s="19">
        <f t="shared" si="253"/>
        <v>0.17389127094924575</v>
      </c>
      <c r="BZ150" s="19">
        <f t="shared" si="238"/>
        <v>0.26261110297176299</v>
      </c>
      <c r="CA150" s="19">
        <f t="shared" si="239"/>
        <v>0.26261110297176299</v>
      </c>
      <c r="CB150" s="12">
        <f t="shared" si="254"/>
        <v>1.8001988775884781</v>
      </c>
      <c r="CC150" s="12">
        <f t="shared" si="240"/>
        <v>2.5127501679672481</v>
      </c>
      <c r="CD150" s="12">
        <f t="shared" si="241"/>
        <v>2.2059782729398023</v>
      </c>
      <c r="CE150" s="12">
        <f t="shared" si="255"/>
        <v>-18.904680300779347</v>
      </c>
      <c r="CF150" s="12">
        <f t="shared" si="242"/>
        <v>-16.62391343484645</v>
      </c>
      <c r="CG150" s="12">
        <f t="shared" si="243"/>
        <v>-14.594364499901742</v>
      </c>
      <c r="CH150" s="12">
        <f>CH$3*temperature!$I260+CH$4*temperature!$I260^2</f>
        <v>-18.904680300779347</v>
      </c>
      <c r="CI150" s="12">
        <f>CI$3*temperature!$I260+CI$4*temperature!$I260^2</f>
        <v>-16.623942097904916</v>
      </c>
      <c r="CJ150" s="12">
        <f>CJ$3*temperature!$I260+CJ$4*temperature!$I260^2</f>
        <v>-14.594379130392584</v>
      </c>
      <c r="CK150" s="17"/>
      <c r="CL150" s="17"/>
      <c r="CM150" s="17"/>
    </row>
    <row r="151" spans="1:91">
      <c r="A151" s="2">
        <f t="shared" si="183"/>
        <v>2105</v>
      </c>
      <c r="B151" s="5">
        <f t="shared" si="184"/>
        <v>1164.7100261108324</v>
      </c>
      <c r="C151" s="5">
        <f t="shared" si="185"/>
        <v>2960.6851864600371</v>
      </c>
      <c r="D151" s="5">
        <f t="shared" si="186"/>
        <v>4359.4751411762709</v>
      </c>
      <c r="E151" s="15">
        <f t="shared" si="187"/>
        <v>3.143188844976513E-5</v>
      </c>
      <c r="F151" s="15">
        <f t="shared" si="188"/>
        <v>6.1922927926425227E-5</v>
      </c>
      <c r="G151" s="15">
        <f t="shared" si="189"/>
        <v>1.2641345463083981E-4</v>
      </c>
      <c r="H151" s="5">
        <f t="shared" si="190"/>
        <v>148083.11810930143</v>
      </c>
      <c r="I151" s="5">
        <f t="shared" si="191"/>
        <v>56066.121083059363</v>
      </c>
      <c r="J151" s="5">
        <f t="shared" si="192"/>
        <v>21719.147692348997</v>
      </c>
      <c r="K151" s="5">
        <f t="shared" si="193"/>
        <v>127141.61876306371</v>
      </c>
      <c r="L151" s="5">
        <f t="shared" si="194"/>
        <v>18936.873578948525</v>
      </c>
      <c r="M151" s="5">
        <f t="shared" si="195"/>
        <v>4982.0556349103872</v>
      </c>
      <c r="N151" s="15">
        <f t="shared" si="196"/>
        <v>7.8218236319609336E-3</v>
      </c>
      <c r="O151" s="15">
        <f t="shared" si="197"/>
        <v>1.0929972338351579E-2</v>
      </c>
      <c r="P151" s="15">
        <f t="shared" si="198"/>
        <v>1.0034708104232903E-2</v>
      </c>
      <c r="Q151" s="5">
        <f t="shared" si="199"/>
        <v>7471.6371291813293</v>
      </c>
      <c r="R151" s="5">
        <f t="shared" si="200"/>
        <v>10489.653098054388</v>
      </c>
      <c r="S151" s="5">
        <f t="shared" si="201"/>
        <v>5631.1649757142413</v>
      </c>
      <c r="T151" s="5">
        <f t="shared" si="202"/>
        <v>50.455698290107918</v>
      </c>
      <c r="U151" s="5">
        <f t="shared" si="203"/>
        <v>187.09432533266309</v>
      </c>
      <c r="V151" s="5">
        <f t="shared" si="204"/>
        <v>259.27191322051425</v>
      </c>
      <c r="W151" s="15">
        <f t="shared" si="205"/>
        <v>-1.0734613539272964E-2</v>
      </c>
      <c r="X151" s="15">
        <f t="shared" si="206"/>
        <v>-1.217998157191269E-2</v>
      </c>
      <c r="Y151" s="15">
        <f t="shared" si="207"/>
        <v>-9.7425357312937999E-3</v>
      </c>
      <c r="Z151" s="5">
        <f t="shared" si="222"/>
        <v>8803.2786732136719</v>
      </c>
      <c r="AA151" s="5">
        <f t="shared" si="223"/>
        <v>25318.900409180937</v>
      </c>
      <c r="AB151" s="5">
        <f t="shared" si="224"/>
        <v>30524.839817268163</v>
      </c>
      <c r="AC151" s="16">
        <f t="shared" si="208"/>
        <v>1.5742453084953318</v>
      </c>
      <c r="AD151" s="16">
        <f t="shared" si="209"/>
        <v>2.9576416651357533</v>
      </c>
      <c r="AE151" s="16">
        <f t="shared" si="210"/>
        <v>5.9255347307123403</v>
      </c>
      <c r="AF151" s="15">
        <f t="shared" si="211"/>
        <v>-4.0504037456468023E-3</v>
      </c>
      <c r="AG151" s="15">
        <f t="shared" si="212"/>
        <v>2.9673830763510267E-4</v>
      </c>
      <c r="AH151" s="15">
        <f t="shared" si="213"/>
        <v>9.7937136394747881E-3</v>
      </c>
      <c r="AI151" s="1">
        <f t="shared" si="177"/>
        <v>272233.51317880285</v>
      </c>
      <c r="AJ151" s="1">
        <f t="shared" si="178"/>
        <v>100003.62031595319</v>
      </c>
      <c r="AK151" s="1">
        <f t="shared" si="179"/>
        <v>39041.641891211191</v>
      </c>
      <c r="AL151" s="14">
        <f t="shared" si="214"/>
        <v>53.089674079735246</v>
      </c>
      <c r="AM151" s="14">
        <f t="shared" si="215"/>
        <v>11.28049731383258</v>
      </c>
      <c r="AN151" s="14">
        <f t="shared" si="216"/>
        <v>3.7659104487374822</v>
      </c>
      <c r="AO151" s="11">
        <f t="shared" si="217"/>
        <v>7.9369885976906945E-3</v>
      </c>
      <c r="AP151" s="11">
        <f t="shared" si="218"/>
        <v>9.9985122798637634E-3</v>
      </c>
      <c r="AQ151" s="11">
        <f t="shared" si="219"/>
        <v>9.0699121929840466E-3</v>
      </c>
      <c r="AR151" s="1">
        <f t="shared" si="225"/>
        <v>148083.11810930143</v>
      </c>
      <c r="AS151" s="1">
        <f t="shared" si="220"/>
        <v>56066.121083059363</v>
      </c>
      <c r="AT151" s="1">
        <f t="shared" si="221"/>
        <v>21719.147692348997</v>
      </c>
      <c r="AU151" s="1">
        <f t="shared" si="180"/>
        <v>29616.623621860286</v>
      </c>
      <c r="AV151" s="1">
        <f t="shared" si="181"/>
        <v>11213.224216611874</v>
      </c>
      <c r="AW151" s="1">
        <f t="shared" si="182"/>
        <v>4343.8295384697994</v>
      </c>
      <c r="AX151" s="1">
        <f t="shared" si="244"/>
        <v>101713.29501045098</v>
      </c>
      <c r="AY151" s="1">
        <f t="shared" si="227"/>
        <v>15149.498863158818</v>
      </c>
      <c r="AZ151" s="1">
        <f t="shared" si="228"/>
        <v>3985.6445079283098</v>
      </c>
      <c r="BA151" s="1">
        <f t="shared" si="245"/>
        <v>13429.005622126071</v>
      </c>
      <c r="BB151" s="1">
        <f t="shared" si="246"/>
        <v>28498.73470175522</v>
      </c>
      <c r="BC151" s="1">
        <f t="shared" si="247"/>
        <v>36142.029480606448</v>
      </c>
      <c r="BD151" s="1">
        <f t="shared" si="229"/>
        <v>5459.2461355410933</v>
      </c>
      <c r="BE151" s="2">
        <f t="shared" si="256"/>
        <v>0.25378067252024261</v>
      </c>
      <c r="BF151" s="2">
        <f t="shared" si="257"/>
        <v>0.18498810604108842</v>
      </c>
      <c r="BG151" s="2">
        <f t="shared" si="258"/>
        <v>8.4903457765883886E-2</v>
      </c>
      <c r="BH151" s="2">
        <f t="shared" si="230"/>
        <v>0.14709822704746559</v>
      </c>
      <c r="BI151" s="2">
        <f t="shared" si="248"/>
        <v>6.4404629744826622E-3</v>
      </c>
      <c r="BJ151" s="2">
        <f t="shared" si="231"/>
        <v>3.422059937666898E-3</v>
      </c>
      <c r="BK151" s="2">
        <f t="shared" si="232"/>
        <v>7.2085971406032293E-4</v>
      </c>
      <c r="BL151" s="2">
        <f t="shared" si="233"/>
        <v>953.72383932889886</v>
      </c>
      <c r="BM151" s="2">
        <f t="shared" si="234"/>
        <v>191.86162681871889</v>
      </c>
      <c r="BN151" s="2">
        <f t="shared" si="235"/>
        <v>15.65645859514062</v>
      </c>
      <c r="BO151" s="2">
        <f t="shared" si="249"/>
        <v>853.78720128495206</v>
      </c>
      <c r="BP151" s="2">
        <f t="shared" si="250"/>
        <v>81.927456442497302</v>
      </c>
      <c r="BQ151" s="2">
        <f t="shared" si="251"/>
        <v>12.082164885040044</v>
      </c>
      <c r="BR151" s="17">
        <f t="shared" si="226"/>
        <v>6.9927785738485376E-2</v>
      </c>
      <c r="BS151" s="12">
        <f>BS$3*temperature!$I261</f>
        <v>-20.887783147385012</v>
      </c>
      <c r="BT151" s="12">
        <f>BT$3*temperature!$I261</f>
        <v>-19.305714177634645</v>
      </c>
      <c r="BU151" s="12">
        <f>BU$3*temperature!$I261</f>
        <v>-16.948754620480454</v>
      </c>
      <c r="BV151" s="12">
        <f t="shared" si="252"/>
        <v>-17.223493620510695</v>
      </c>
      <c r="BW151" s="12">
        <f t="shared" si="236"/>
        <v>-14.191032550642277</v>
      </c>
      <c r="BX151" s="12">
        <f t="shared" si="237"/>
        <v>-12.458504580510452</v>
      </c>
      <c r="BY151" s="19">
        <f t="shared" si="253"/>
        <v>0.17542740179840763</v>
      </c>
      <c r="BZ151" s="19">
        <f t="shared" si="238"/>
        <v>0.26493097224642653</v>
      </c>
      <c r="CA151" s="19">
        <f t="shared" si="239"/>
        <v>0.26493097224642653</v>
      </c>
      <c r="CB151" s="12">
        <f t="shared" si="254"/>
        <v>1.832144763437159</v>
      </c>
      <c r="CC151" s="12">
        <f t="shared" si="240"/>
        <v>2.5573408134961837</v>
      </c>
      <c r="CD151" s="12">
        <f t="shared" si="241"/>
        <v>2.2451250199850001</v>
      </c>
      <c r="CE151" s="12">
        <f t="shared" si="255"/>
        <v>-19.055638383947855</v>
      </c>
      <c r="CF151" s="12">
        <f t="shared" si="242"/>
        <v>-16.748373364138459</v>
      </c>
      <c r="CG151" s="12">
        <f t="shared" si="243"/>
        <v>-14.703629600495452</v>
      </c>
      <c r="CH151" s="12">
        <f>CH$3*temperature!$I261+CH$4*temperature!$I261^2</f>
        <v>-19.055638383947851</v>
      </c>
      <c r="CI151" s="12">
        <f>CI$3*temperature!$I261+CI$4*temperature!$I261^2</f>
        <v>-16.748402189429918</v>
      </c>
      <c r="CJ151" s="12">
        <f>CJ$3*temperature!$I261+CJ$4*temperature!$I261^2</f>
        <v>-14.703644313794939</v>
      </c>
      <c r="CK151" s="17"/>
      <c r="CL151" s="17"/>
      <c r="CM151" s="17"/>
    </row>
    <row r="152" spans="1:91">
      <c r="A152" s="2">
        <f t="shared" si="183"/>
        <v>2106</v>
      </c>
      <c r="B152" s="5">
        <f t="shared" si="184"/>
        <v>1164.7448046946683</v>
      </c>
      <c r="C152" s="5">
        <f t="shared" si="185"/>
        <v>2960.85935404068</v>
      </c>
      <c r="D152" s="5">
        <f t="shared" si="186"/>
        <v>4359.9986826735958</v>
      </c>
      <c r="E152" s="15">
        <f t="shared" si="187"/>
        <v>2.9860294027276873E-5</v>
      </c>
      <c r="F152" s="15">
        <f t="shared" si="188"/>
        <v>5.8826781530103961E-5</v>
      </c>
      <c r="G152" s="15">
        <f t="shared" si="189"/>
        <v>1.2009278189929781E-4</v>
      </c>
      <c r="H152" s="5">
        <f t="shared" si="190"/>
        <v>149231.22267277635</v>
      </c>
      <c r="I152" s="5">
        <f t="shared" si="191"/>
        <v>56675.366372059034</v>
      </c>
      <c r="J152" s="5">
        <f t="shared" si="192"/>
        <v>21937.289280280034</v>
      </c>
      <c r="K152" s="5">
        <f t="shared" si="193"/>
        <v>128123.53579194243</v>
      </c>
      <c r="L152" s="5">
        <f t="shared" si="194"/>
        <v>19141.526021732254</v>
      </c>
      <c r="M152" s="5">
        <f t="shared" si="195"/>
        <v>5031.4898872464482</v>
      </c>
      <c r="N152" s="15">
        <f t="shared" si="196"/>
        <v>7.7230181464700287E-3</v>
      </c>
      <c r="O152" s="15">
        <f t="shared" si="197"/>
        <v>1.0807087132441717E-2</v>
      </c>
      <c r="P152" s="15">
        <f t="shared" si="198"/>
        <v>9.9224609194774605E-3</v>
      </c>
      <c r="Q152" s="5">
        <f t="shared" si="199"/>
        <v>7448.7385703796954</v>
      </c>
      <c r="R152" s="5">
        <f t="shared" si="200"/>
        <v>10474.487301456151</v>
      </c>
      <c r="S152" s="5">
        <f t="shared" si="201"/>
        <v>5632.3101183775443</v>
      </c>
      <c r="T152" s="5">
        <f t="shared" si="202"/>
        <v>49.914075868109457</v>
      </c>
      <c r="U152" s="5">
        <f t="shared" si="203"/>
        <v>184.81551989790182</v>
      </c>
      <c r="V152" s="5">
        <f t="shared" si="204"/>
        <v>256.74594734184251</v>
      </c>
      <c r="W152" s="15">
        <f t="shared" si="205"/>
        <v>-1.0734613539272964E-2</v>
      </c>
      <c r="X152" s="15">
        <f t="shared" si="206"/>
        <v>-1.217998157191269E-2</v>
      </c>
      <c r="Y152" s="15">
        <f t="shared" si="207"/>
        <v>-9.7425357312937999E-3</v>
      </c>
      <c r="Z152" s="5">
        <f t="shared" si="222"/>
        <v>8741.6221901256122</v>
      </c>
      <c r="AA152" s="5">
        <f t="shared" si="223"/>
        <v>25292.949736694565</v>
      </c>
      <c r="AB152" s="5">
        <f t="shared" si="224"/>
        <v>30833.681075269818</v>
      </c>
      <c r="AC152" s="16">
        <f t="shared" si="208"/>
        <v>1.5678689794012355</v>
      </c>
      <c r="AD152" s="16">
        <f t="shared" si="209"/>
        <v>2.958519310718057</v>
      </c>
      <c r="AE152" s="16">
        <f t="shared" si="210"/>
        <v>5.9835677210256994</v>
      </c>
      <c r="AF152" s="15">
        <f t="shared" si="211"/>
        <v>-4.0504037456468023E-3</v>
      </c>
      <c r="AG152" s="15">
        <f t="shared" si="212"/>
        <v>2.9673830763510267E-4</v>
      </c>
      <c r="AH152" s="15">
        <f t="shared" si="213"/>
        <v>9.7937136394747881E-3</v>
      </c>
      <c r="AI152" s="1">
        <f t="shared" si="177"/>
        <v>274626.78548278287</v>
      </c>
      <c r="AJ152" s="1">
        <f t="shared" si="178"/>
        <v>101216.48250096975</v>
      </c>
      <c r="AK152" s="1">
        <f t="shared" si="179"/>
        <v>39481.307240559872</v>
      </c>
      <c r="AL152" s="14">
        <f t="shared" si="214"/>
        <v>53.506832496182966</v>
      </c>
      <c r="AM152" s="14">
        <f t="shared" si="215"/>
        <v>11.39215762283875</v>
      </c>
      <c r="AN152" s="14">
        <f t="shared" si="216"/>
        <v>3.7997253610632056</v>
      </c>
      <c r="AO152" s="11">
        <f t="shared" si="217"/>
        <v>7.8576187117137871E-3</v>
      </c>
      <c r="AP152" s="11">
        <f t="shared" si="218"/>
        <v>9.8985271570651255E-3</v>
      </c>
      <c r="AQ152" s="11">
        <f t="shared" si="219"/>
        <v>8.9792130710542057E-3</v>
      </c>
      <c r="AR152" s="1">
        <f t="shared" si="225"/>
        <v>149231.22267277635</v>
      </c>
      <c r="AS152" s="1">
        <f t="shared" si="220"/>
        <v>56675.366372059034</v>
      </c>
      <c r="AT152" s="1">
        <f t="shared" si="221"/>
        <v>21937.289280280034</v>
      </c>
      <c r="AU152" s="1">
        <f t="shared" si="180"/>
        <v>29846.24453455527</v>
      </c>
      <c r="AV152" s="1">
        <f t="shared" si="181"/>
        <v>11335.073274411807</v>
      </c>
      <c r="AW152" s="1">
        <f t="shared" si="182"/>
        <v>4387.4578560560067</v>
      </c>
      <c r="AX152" s="1">
        <f t="shared" si="244"/>
        <v>102498.82863355396</v>
      </c>
      <c r="AY152" s="1">
        <f t="shared" si="227"/>
        <v>15313.220817385805</v>
      </c>
      <c r="AZ152" s="1">
        <f t="shared" si="228"/>
        <v>4025.191909797159</v>
      </c>
      <c r="BA152" s="1">
        <f t="shared" si="245"/>
        <v>13438.367403650695</v>
      </c>
      <c r="BB152" s="1">
        <f t="shared" si="246"/>
        <v>28532.237787317692</v>
      </c>
      <c r="BC152" s="1">
        <f t="shared" si="247"/>
        <v>36189.418570974667</v>
      </c>
      <c r="BD152" s="1">
        <f t="shared" si="229"/>
        <v>5306.3664028544463</v>
      </c>
      <c r="BE152" s="2">
        <f t="shared" si="256"/>
        <v>0.25378067252024261</v>
      </c>
      <c r="BF152" s="2">
        <f t="shared" si="257"/>
        <v>0.18498810604108842</v>
      </c>
      <c r="BG152" s="2">
        <f t="shared" si="258"/>
        <v>8.4903457765883886E-2</v>
      </c>
      <c r="BH152" s="2">
        <f t="shared" si="230"/>
        <v>0.14668555610624909</v>
      </c>
      <c r="BI152" s="2">
        <f t="shared" si="248"/>
        <v>6.4404629744826622E-3</v>
      </c>
      <c r="BJ152" s="2">
        <f t="shared" si="231"/>
        <v>3.422059937666898E-3</v>
      </c>
      <c r="BK152" s="2">
        <f t="shared" si="232"/>
        <v>7.2085971406032293E-4</v>
      </c>
      <c r="BL152" s="2">
        <f t="shared" si="233"/>
        <v>961.11816426079361</v>
      </c>
      <c r="BM152" s="2">
        <f t="shared" si="234"/>
        <v>193.94650071441694</v>
      </c>
      <c r="BN152" s="2">
        <f t="shared" si="235"/>
        <v>15.813708077841254</v>
      </c>
      <c r="BO152" s="2">
        <f t="shared" si="249"/>
        <v>866.47533437660638</v>
      </c>
      <c r="BP152" s="2">
        <f t="shared" si="250"/>
        <v>82.902696549794683</v>
      </c>
      <c r="BQ152" s="2">
        <f t="shared" si="251"/>
        <v>12.081280268544351</v>
      </c>
      <c r="BR152" s="17">
        <f t="shared" si="226"/>
        <v>6.7891054115034349E-2</v>
      </c>
      <c r="BS152" s="12">
        <f>BS$3*temperature!$I262</f>
        <v>-21.070385712564637</v>
      </c>
      <c r="BT152" s="12">
        <f>BT$3*temperature!$I262</f>
        <v>-19.474486177352674</v>
      </c>
      <c r="BU152" s="12">
        <f>BU$3*temperature!$I262</f>
        <v>-17.096921903167281</v>
      </c>
      <c r="BV152" s="12">
        <f t="shared" si="252"/>
        <v>-17.341749159347209</v>
      </c>
      <c r="BW152" s="12">
        <f t="shared" si="236"/>
        <v>-14.269987806630063</v>
      </c>
      <c r="BX152" s="12">
        <f t="shared" si="237"/>
        <v>-12.52782049637978</v>
      </c>
      <c r="BY152" s="19">
        <f t="shared" si="253"/>
        <v>0.17696100128788703</v>
      </c>
      <c r="BZ152" s="19">
        <f t="shared" si="238"/>
        <v>0.2672470186543377</v>
      </c>
      <c r="CA152" s="19">
        <f t="shared" si="239"/>
        <v>0.26724701865433775</v>
      </c>
      <c r="CB152" s="12">
        <f t="shared" si="254"/>
        <v>1.8643182766087136</v>
      </c>
      <c r="CC152" s="12">
        <f t="shared" si="240"/>
        <v>2.6022491853613055</v>
      </c>
      <c r="CD152" s="12">
        <f t="shared" si="241"/>
        <v>2.2845507033937507</v>
      </c>
      <c r="CE152" s="12">
        <f t="shared" si="255"/>
        <v>-19.206067435955923</v>
      </c>
      <c r="CF152" s="12">
        <f t="shared" si="242"/>
        <v>-16.872236991991368</v>
      </c>
      <c r="CG152" s="12">
        <f t="shared" si="243"/>
        <v>-14.81237119977353</v>
      </c>
      <c r="CH152" s="12">
        <f>CH$3*temperature!$I262+CH$4*temperature!$I262^2</f>
        <v>-19.206067435955923</v>
      </c>
      <c r="CI152" s="12">
        <f>CI$3*temperature!$I262+CI$4*temperature!$I262^2</f>
        <v>-16.872265977659207</v>
      </c>
      <c r="CJ152" s="12">
        <f>CJ$3*temperature!$I262+CJ$4*temperature!$I262^2</f>
        <v>-14.812385994933992</v>
      </c>
      <c r="CK152" s="17"/>
      <c r="CL152" s="17"/>
      <c r="CM152" s="17"/>
    </row>
    <row r="153" spans="1:91">
      <c r="A153" s="2">
        <f t="shared" si="183"/>
        <v>2107</v>
      </c>
      <c r="B153" s="5">
        <f t="shared" si="184"/>
        <v>1164.7778453358867</v>
      </c>
      <c r="C153" s="5">
        <f t="shared" si="185"/>
        <v>2961.0248229757231</v>
      </c>
      <c r="D153" s="5">
        <f t="shared" si="186"/>
        <v>4360.4961068259317</v>
      </c>
      <c r="E153" s="15">
        <f t="shared" si="187"/>
        <v>2.8367279325913028E-5</v>
      </c>
      <c r="F153" s="15">
        <f t="shared" si="188"/>
        <v>5.5885442453598761E-5</v>
      </c>
      <c r="G153" s="15">
        <f t="shared" si="189"/>
        <v>1.1408814280433292E-4</v>
      </c>
      <c r="H153" s="5">
        <f t="shared" si="190"/>
        <v>150373.44739938152</v>
      </c>
      <c r="I153" s="5">
        <f t="shared" si="191"/>
        <v>57284.183139573623</v>
      </c>
      <c r="J153" s="5">
        <f t="shared" si="192"/>
        <v>22155.056307547766</v>
      </c>
      <c r="K153" s="5">
        <f t="shared" si="193"/>
        <v>129100.53878644848</v>
      </c>
      <c r="L153" s="5">
        <f t="shared" si="194"/>
        <v>19346.066502071768</v>
      </c>
      <c r="M153" s="5">
        <f t="shared" si="195"/>
        <v>5080.8568027078809</v>
      </c>
      <c r="N153" s="15">
        <f t="shared" si="196"/>
        <v>7.6254763690926097E-3</v>
      </c>
      <c r="O153" s="15">
        <f t="shared" si="197"/>
        <v>1.0685693507784588E-2</v>
      </c>
      <c r="P153" s="15">
        <f t="shared" si="198"/>
        <v>9.8115899202273482E-3</v>
      </c>
      <c r="Q153" s="5">
        <f t="shared" si="199"/>
        <v>7425.1803186281204</v>
      </c>
      <c r="R153" s="5">
        <f t="shared" si="200"/>
        <v>10458.056549802795</v>
      </c>
      <c r="S153" s="5">
        <f t="shared" si="201"/>
        <v>5632.8032245317136</v>
      </c>
      <c r="T153" s="5">
        <f t="shared" si="202"/>
        <v>49.378267553495348</v>
      </c>
      <c r="U153" s="5">
        <f t="shared" si="203"/>
        <v>182.56447027134192</v>
      </c>
      <c r="V153" s="5">
        <f t="shared" si="204"/>
        <v>254.24459077599974</v>
      </c>
      <c r="W153" s="15">
        <f t="shared" si="205"/>
        <v>-1.0734613539272964E-2</v>
      </c>
      <c r="X153" s="15">
        <f t="shared" si="206"/>
        <v>-1.217998157191269E-2</v>
      </c>
      <c r="Y153" s="15">
        <f t="shared" si="207"/>
        <v>-9.7425357312937999E-3</v>
      </c>
      <c r="Z153" s="5">
        <f t="shared" si="222"/>
        <v>8679.5328825670458</v>
      </c>
      <c r="AA153" s="5">
        <f t="shared" si="223"/>
        <v>25263.87607273693</v>
      </c>
      <c r="AB153" s="5">
        <f t="shared" si="224"/>
        <v>31141.989004368057</v>
      </c>
      <c r="AC153" s="16">
        <f t="shared" si="208"/>
        <v>1.5615184770143853</v>
      </c>
      <c r="AD153" s="16">
        <f t="shared" si="209"/>
        <v>2.9593972167314253</v>
      </c>
      <c r="AE153" s="16">
        <f t="shared" si="210"/>
        <v>6.0421690698278301</v>
      </c>
      <c r="AF153" s="15">
        <f t="shared" si="211"/>
        <v>-4.0504037456468023E-3</v>
      </c>
      <c r="AG153" s="15">
        <f t="shared" si="212"/>
        <v>2.9673830763510267E-4</v>
      </c>
      <c r="AH153" s="15">
        <f t="shared" si="213"/>
        <v>9.7937136394747881E-3</v>
      </c>
      <c r="AI153" s="1">
        <f t="shared" si="177"/>
        <v>277010.35146905982</v>
      </c>
      <c r="AJ153" s="1">
        <f t="shared" si="178"/>
        <v>102429.90752528459</v>
      </c>
      <c r="AK153" s="1">
        <f t="shared" si="179"/>
        <v>39920.634372559893</v>
      </c>
      <c r="AL153" s="14">
        <f t="shared" si="214"/>
        <v>53.923064421527243</v>
      </c>
      <c r="AM153" s="14">
        <f t="shared" si="215"/>
        <v>11.503795548629913</v>
      </c>
      <c r="AN153" s="14">
        <f t="shared" si="216"/>
        <v>3.8335027192553954</v>
      </c>
      <c r="AO153" s="11">
        <f t="shared" si="217"/>
        <v>7.779042524596649E-3</v>
      </c>
      <c r="AP153" s="11">
        <f t="shared" si="218"/>
        <v>9.7995418854944748E-3</v>
      </c>
      <c r="AQ153" s="11">
        <f t="shared" si="219"/>
        <v>8.8894209403436644E-3</v>
      </c>
      <c r="AR153" s="1">
        <f t="shared" si="225"/>
        <v>150373.44739938152</v>
      </c>
      <c r="AS153" s="1">
        <f t="shared" si="220"/>
        <v>57284.183139573623</v>
      </c>
      <c r="AT153" s="1">
        <f t="shared" si="221"/>
        <v>22155.056307547766</v>
      </c>
      <c r="AU153" s="1">
        <f t="shared" si="180"/>
        <v>30074.689479876306</v>
      </c>
      <c r="AV153" s="1">
        <f t="shared" si="181"/>
        <v>11456.836627914725</v>
      </c>
      <c r="AW153" s="1">
        <f t="shared" si="182"/>
        <v>4431.0112615095532</v>
      </c>
      <c r="AX153" s="1">
        <f t="shared" si="244"/>
        <v>103280.43102915878</v>
      </c>
      <c r="AY153" s="1">
        <f t="shared" si="227"/>
        <v>15476.853201657415</v>
      </c>
      <c r="AZ153" s="1">
        <f t="shared" si="228"/>
        <v>4064.6854421663043</v>
      </c>
      <c r="BA153" s="1">
        <f t="shared" si="245"/>
        <v>13447.596905998078</v>
      </c>
      <c r="BB153" s="1">
        <f t="shared" si="246"/>
        <v>28565.30507159534</v>
      </c>
      <c r="BC153" s="1">
        <f t="shared" si="247"/>
        <v>36236.122230447938</v>
      </c>
      <c r="BD153" s="1">
        <f t="shared" si="229"/>
        <v>5157.67838539492</v>
      </c>
      <c r="BE153" s="2">
        <f t="shared" si="256"/>
        <v>0.25378067252024261</v>
      </c>
      <c r="BF153" s="2">
        <f t="shared" si="257"/>
        <v>0.18498810604108842</v>
      </c>
      <c r="BG153" s="2">
        <f t="shared" si="258"/>
        <v>8.4903457765883886E-2</v>
      </c>
      <c r="BH153" s="2">
        <f t="shared" si="230"/>
        <v>0.14627362088388401</v>
      </c>
      <c r="BI153" s="2">
        <f t="shared" si="248"/>
        <v>6.4404629744826622E-3</v>
      </c>
      <c r="BJ153" s="2">
        <f t="shared" si="231"/>
        <v>3.422059937666898E-3</v>
      </c>
      <c r="BK153" s="2">
        <f t="shared" si="232"/>
        <v>7.2085971406032293E-4</v>
      </c>
      <c r="BL153" s="2">
        <f t="shared" si="233"/>
        <v>968.47462032103283</v>
      </c>
      <c r="BM153" s="2">
        <f t="shared" si="234"/>
        <v>196.02990818390847</v>
      </c>
      <c r="BN153" s="2">
        <f t="shared" si="235"/>
        <v>15.970687554849237</v>
      </c>
      <c r="BO153" s="2">
        <f t="shared" si="249"/>
        <v>879.35318931393169</v>
      </c>
      <c r="BP153" s="2">
        <f t="shared" si="250"/>
        <v>83.889681176326121</v>
      </c>
      <c r="BQ153" s="2">
        <f t="shared" si="251"/>
        <v>12.080415847843383</v>
      </c>
      <c r="BR153" s="17">
        <f t="shared" si="226"/>
        <v>6.5913644771878013E-2</v>
      </c>
      <c r="BS153" s="12">
        <f>BS$3*temperature!$I263</f>
        <v>-21.252670388576558</v>
      </c>
      <c r="BT153" s="12">
        <f>BT$3*temperature!$I263</f>
        <v>-19.642964365258862</v>
      </c>
      <c r="BU153" s="12">
        <f>BU$3*temperature!$I263</f>
        <v>-17.244831244383636</v>
      </c>
      <c r="BV153" s="12">
        <f t="shared" si="252"/>
        <v>-17.459240212766005</v>
      </c>
      <c r="BW153" s="12">
        <f t="shared" si="236"/>
        <v>-14.348025883679066</v>
      </c>
      <c r="BX153" s="12">
        <f t="shared" si="237"/>
        <v>-12.596331208119725</v>
      </c>
      <c r="BY153" s="19">
        <f t="shared" si="253"/>
        <v>0.17849193096456931</v>
      </c>
      <c r="BZ153" s="19">
        <f t="shared" si="238"/>
        <v>0.26955903310320034</v>
      </c>
      <c r="CA153" s="19">
        <f t="shared" si="239"/>
        <v>0.26955903310320034</v>
      </c>
      <c r="CB153" s="12">
        <f t="shared" si="254"/>
        <v>1.8967150879052768</v>
      </c>
      <c r="CC153" s="12">
        <f t="shared" si="240"/>
        <v>2.6474692407898996</v>
      </c>
      <c r="CD153" s="12">
        <f t="shared" si="241"/>
        <v>2.3242500181319561</v>
      </c>
      <c r="CE153" s="12">
        <f t="shared" si="255"/>
        <v>-19.355955300671283</v>
      </c>
      <c r="CF153" s="12">
        <f t="shared" si="242"/>
        <v>-16.995495124468967</v>
      </c>
      <c r="CG153" s="12">
        <f t="shared" si="243"/>
        <v>-14.920581226251681</v>
      </c>
      <c r="CH153" s="12">
        <f>CH$3*temperature!$I263+CH$4*temperature!$I263^2</f>
        <v>-19.355955300671283</v>
      </c>
      <c r="CI153" s="12">
        <f>CI$3*temperature!$I263+CI$4*temperature!$I263^2</f>
        <v>-16.995524268650179</v>
      </c>
      <c r="CJ153" s="12">
        <f>CJ$3*temperature!$I263+CJ$4*temperature!$I263^2</f>
        <v>-14.920596102322186</v>
      </c>
      <c r="CK153" s="17"/>
      <c r="CL153" s="17"/>
      <c r="CM153" s="17"/>
    </row>
    <row r="154" spans="1:91">
      <c r="A154" s="2">
        <f t="shared" si="183"/>
        <v>2108</v>
      </c>
      <c r="B154" s="5">
        <f t="shared" si="184"/>
        <v>1164.8092348354535</v>
      </c>
      <c r="C154" s="5">
        <f t="shared" si="185"/>
        <v>2961.1820272489535</v>
      </c>
      <c r="D154" s="5">
        <f t="shared" si="186"/>
        <v>4360.9687136833381</v>
      </c>
      <c r="E154" s="15">
        <f t="shared" si="187"/>
        <v>2.6948915359617375E-5</v>
      </c>
      <c r="F154" s="15">
        <f t="shared" si="188"/>
        <v>5.309117033091882E-5</v>
      </c>
      <c r="G154" s="15">
        <f t="shared" si="189"/>
        <v>1.0838373566411626E-4</v>
      </c>
      <c r="H154" s="5">
        <f t="shared" si="190"/>
        <v>151509.71930246343</v>
      </c>
      <c r="I154" s="5">
        <f t="shared" si="191"/>
        <v>57892.508141757629</v>
      </c>
      <c r="J154" s="5">
        <f t="shared" si="192"/>
        <v>22372.430882732551</v>
      </c>
      <c r="K154" s="5">
        <f t="shared" si="193"/>
        <v>130072.56018524479</v>
      </c>
      <c r="L154" s="5">
        <f t="shared" si="194"/>
        <v>19550.472618375941</v>
      </c>
      <c r="M154" s="5">
        <f t="shared" si="195"/>
        <v>5130.1516593171036</v>
      </c>
      <c r="N154" s="15">
        <f t="shared" si="196"/>
        <v>7.5291815815283769E-3</v>
      </c>
      <c r="O154" s="15">
        <f t="shared" si="197"/>
        <v>1.0565771407964775E-2</v>
      </c>
      <c r="P154" s="15">
        <f t="shared" si="198"/>
        <v>9.7020755599628306E-3</v>
      </c>
      <c r="Q154" s="5">
        <f t="shared" si="199"/>
        <v>7400.978727048433</v>
      </c>
      <c r="R154" s="5">
        <f t="shared" si="200"/>
        <v>10440.383454654271</v>
      </c>
      <c r="S154" s="5">
        <f t="shared" si="201"/>
        <v>5632.6533137632659</v>
      </c>
      <c r="T154" s="5">
        <f t="shared" si="202"/>
        <v>48.848210934069755</v>
      </c>
      <c r="U154" s="5">
        <f t="shared" si="203"/>
        <v>180.34083838775098</v>
      </c>
      <c r="V154" s="5">
        <f t="shared" si="204"/>
        <v>251.7676037658764</v>
      </c>
      <c r="W154" s="15">
        <f t="shared" si="205"/>
        <v>-1.0734613539272964E-2</v>
      </c>
      <c r="X154" s="15">
        <f t="shared" si="206"/>
        <v>-1.217998157191269E-2</v>
      </c>
      <c r="Y154" s="15">
        <f t="shared" si="207"/>
        <v>-9.7425357312937999E-3</v>
      </c>
      <c r="Z154" s="5">
        <f t="shared" si="222"/>
        <v>8617.037551532836</v>
      </c>
      <c r="AA154" s="5">
        <f t="shared" si="223"/>
        <v>25231.731021087315</v>
      </c>
      <c r="AB154" s="5">
        <f t="shared" si="224"/>
        <v>31449.737895855174</v>
      </c>
      <c r="AC154" s="16">
        <f t="shared" si="208"/>
        <v>1.5551936967261895</v>
      </c>
      <c r="AD154" s="16">
        <f t="shared" si="209"/>
        <v>2.9602753832531383</v>
      </c>
      <c r="AE154" s="16">
        <f t="shared" si="210"/>
        <v>6.101344343459016</v>
      </c>
      <c r="AF154" s="15">
        <f t="shared" si="211"/>
        <v>-4.0504037456468023E-3</v>
      </c>
      <c r="AG154" s="15">
        <f t="shared" si="212"/>
        <v>2.9673830763510267E-4</v>
      </c>
      <c r="AH154" s="15">
        <f t="shared" si="213"/>
        <v>9.7937136394747881E-3</v>
      </c>
      <c r="AI154" s="1">
        <f t="shared" si="177"/>
        <v>279384.00580203015</v>
      </c>
      <c r="AJ154" s="1">
        <f t="shared" si="178"/>
        <v>103643.75340067087</v>
      </c>
      <c r="AK154" s="1">
        <f t="shared" si="179"/>
        <v>40359.582196813455</v>
      </c>
      <c r="AL154" s="14">
        <f t="shared" si="214"/>
        <v>54.338339534606952</v>
      </c>
      <c r="AM154" s="14">
        <f t="shared" si="215"/>
        <v>11.615400155687666</v>
      </c>
      <c r="AN154" s="14">
        <f t="shared" si="216"/>
        <v>3.8672395624093343</v>
      </c>
      <c r="AO154" s="11">
        <f t="shared" si="217"/>
        <v>7.7012520993506826E-3</v>
      </c>
      <c r="AP154" s="11">
        <f t="shared" si="218"/>
        <v>9.7015464666395292E-3</v>
      </c>
      <c r="AQ154" s="11">
        <f t="shared" si="219"/>
        <v>8.800526730940228E-3</v>
      </c>
      <c r="AR154" s="1">
        <f t="shared" si="225"/>
        <v>151509.71930246343</v>
      </c>
      <c r="AS154" s="1">
        <f t="shared" si="220"/>
        <v>57892.508141757629</v>
      </c>
      <c r="AT154" s="1">
        <f t="shared" si="221"/>
        <v>22372.430882732551</v>
      </c>
      <c r="AU154" s="1">
        <f t="shared" si="180"/>
        <v>30301.943860492687</v>
      </c>
      <c r="AV154" s="1">
        <f t="shared" si="181"/>
        <v>11578.501628351527</v>
      </c>
      <c r="AW154" s="1">
        <f t="shared" si="182"/>
        <v>4474.4861765465103</v>
      </c>
      <c r="AX154" s="1">
        <f t="shared" si="244"/>
        <v>104058.04814819583</v>
      </c>
      <c r="AY154" s="1">
        <f t="shared" si="227"/>
        <v>15640.378094700753</v>
      </c>
      <c r="AZ154" s="1">
        <f t="shared" si="228"/>
        <v>4104.1213274536831</v>
      </c>
      <c r="BA154" s="1">
        <f t="shared" si="245"/>
        <v>13456.696513488341</v>
      </c>
      <c r="BB154" s="1">
        <f t="shared" si="246"/>
        <v>28597.944678018644</v>
      </c>
      <c r="BC154" s="1">
        <f t="shared" si="247"/>
        <v>36282.156153113341</v>
      </c>
      <c r="BD154" s="1">
        <f t="shared" si="229"/>
        <v>5013.0716822717486</v>
      </c>
      <c r="BE154" s="2">
        <f t="shared" si="256"/>
        <v>0.25378067252024261</v>
      </c>
      <c r="BF154" s="2">
        <f t="shared" si="257"/>
        <v>0.18498810604108842</v>
      </c>
      <c r="BG154" s="2">
        <f t="shared" si="258"/>
        <v>8.4903457765883886E-2</v>
      </c>
      <c r="BH154" s="2">
        <f t="shared" si="230"/>
        <v>0.14586243586561096</v>
      </c>
      <c r="BI154" s="2">
        <f t="shared" si="248"/>
        <v>6.4404629744826622E-3</v>
      </c>
      <c r="BJ154" s="2">
        <f t="shared" si="231"/>
        <v>3.422059937666898E-3</v>
      </c>
      <c r="BK154" s="2">
        <f t="shared" si="232"/>
        <v>7.2085971406032293E-4</v>
      </c>
      <c r="BL154" s="2">
        <f t="shared" si="233"/>
        <v>975.79273744177681</v>
      </c>
      <c r="BM154" s="2">
        <f t="shared" si="234"/>
        <v>198.1116328029635</v>
      </c>
      <c r="BN154" s="2">
        <f t="shared" si="235"/>
        <v>16.127384128960927</v>
      </c>
      <c r="BO154" s="2">
        <f t="shared" si="249"/>
        <v>892.42360214834298</v>
      </c>
      <c r="BP154" s="2">
        <f t="shared" si="250"/>
        <v>84.888551056300329</v>
      </c>
      <c r="BQ154" s="2">
        <f t="shared" si="251"/>
        <v>12.079571199368106</v>
      </c>
      <c r="BR154" s="17">
        <f t="shared" si="226"/>
        <v>6.3993829875609726E-2</v>
      </c>
      <c r="BS154" s="12">
        <f>BS$3*temperature!$I264</f>
        <v>-21.434621166233825</v>
      </c>
      <c r="BT154" s="12">
        <f>BT$3*temperature!$I264</f>
        <v>-19.811133944723753</v>
      </c>
      <c r="BU154" s="12">
        <f>BU$3*temperature!$I264</f>
        <v>-17.392469653963001</v>
      </c>
      <c r="BV154" s="12">
        <f t="shared" si="252"/>
        <v>-17.575959455527521</v>
      </c>
      <c r="BW154" s="12">
        <f t="shared" si="236"/>
        <v>-14.42514410637073</v>
      </c>
      <c r="BX154" s="12">
        <f t="shared" si="237"/>
        <v>-12.664034366943177</v>
      </c>
      <c r="BY154" s="19">
        <f t="shared" si="253"/>
        <v>0.18002005637425933</v>
      </c>
      <c r="BZ154" s="19">
        <f t="shared" si="238"/>
        <v>0.27186681253989792</v>
      </c>
      <c r="CA154" s="19">
        <f t="shared" si="239"/>
        <v>0.27186681253989792</v>
      </c>
      <c r="CB154" s="12">
        <f t="shared" si="254"/>
        <v>1.9293308553531527</v>
      </c>
      <c r="CC154" s="12">
        <f t="shared" si="240"/>
        <v>2.6929949191765106</v>
      </c>
      <c r="CD154" s="12">
        <f t="shared" si="241"/>
        <v>2.3642176435099111</v>
      </c>
      <c r="CE154" s="12">
        <f t="shared" si="255"/>
        <v>-19.505290310880675</v>
      </c>
      <c r="CF154" s="12">
        <f t="shared" si="242"/>
        <v>-17.11813902554724</v>
      </c>
      <c r="CG154" s="12">
        <f t="shared" si="243"/>
        <v>-15.028252010453087</v>
      </c>
      <c r="CH154" s="12">
        <f>CH$3*temperature!$I264+CH$4*temperature!$I264^2</f>
        <v>-19.505290310880671</v>
      </c>
      <c r="CI154" s="12">
        <f>CI$3*temperature!$I264+CI$4*temperature!$I264^2</f>
        <v>-17.118168326373397</v>
      </c>
      <c r="CJ154" s="12">
        <f>CJ$3*temperature!$I264+CJ$4*temperature!$I264^2</f>
        <v>-15.028266966479931</v>
      </c>
      <c r="CK154" s="17"/>
      <c r="CL154" s="17"/>
      <c r="CM154" s="17"/>
    </row>
    <row r="155" spans="1:91">
      <c r="A155" s="2">
        <f t="shared" si="183"/>
        <v>2109</v>
      </c>
      <c r="B155" s="5">
        <f t="shared" si="184"/>
        <v>1164.8390556636591</v>
      </c>
      <c r="C155" s="5">
        <f t="shared" si="185"/>
        <v>2961.3313792373738</v>
      </c>
      <c r="D155" s="5">
        <f t="shared" si="186"/>
        <v>4361.4177388596263</v>
      </c>
      <c r="E155" s="15">
        <f t="shared" si="187"/>
        <v>2.5601469591636505E-5</v>
      </c>
      <c r="F155" s="15">
        <f t="shared" si="188"/>
        <v>5.0436611814372876E-5</v>
      </c>
      <c r="G155" s="15">
        <f t="shared" si="189"/>
        <v>1.0296454888091045E-4</v>
      </c>
      <c r="H155" s="5">
        <f t="shared" si="190"/>
        <v>152639.96802064581</v>
      </c>
      <c r="I155" s="5">
        <f t="shared" si="191"/>
        <v>58500.27900701305</v>
      </c>
      <c r="J155" s="5">
        <f t="shared" si="192"/>
        <v>22589.395382662304</v>
      </c>
      <c r="K155" s="5">
        <f t="shared" si="193"/>
        <v>131039.53484258839</v>
      </c>
      <c r="L155" s="5">
        <f t="shared" si="194"/>
        <v>19754.722290511952</v>
      </c>
      <c r="M155" s="5">
        <f t="shared" si="195"/>
        <v>5179.3698139469489</v>
      </c>
      <c r="N155" s="15">
        <f t="shared" si="196"/>
        <v>7.4341172032477143E-3</v>
      </c>
      <c r="O155" s="15">
        <f t="shared" si="197"/>
        <v>1.0447300999978593E-2</v>
      </c>
      <c r="P155" s="15">
        <f t="shared" si="198"/>
        <v>9.5938985625225737E-3</v>
      </c>
      <c r="Q155" s="5">
        <f t="shared" si="199"/>
        <v>7376.1500436422966</v>
      </c>
      <c r="R155" s="5">
        <f t="shared" si="200"/>
        <v>10421.490686028534</v>
      </c>
      <c r="S155" s="5">
        <f t="shared" si="201"/>
        <v>5631.8694374100105</v>
      </c>
      <c r="T155" s="5">
        <f t="shared" si="202"/>
        <v>48.323844267607626</v>
      </c>
      <c r="U155" s="5">
        <f t="shared" si="203"/>
        <v>178.1442902995249</v>
      </c>
      <c r="V155" s="5">
        <f t="shared" si="204"/>
        <v>249.31474889020512</v>
      </c>
      <c r="W155" s="15">
        <f t="shared" si="205"/>
        <v>-1.0734613539272964E-2</v>
      </c>
      <c r="X155" s="15">
        <f t="shared" si="206"/>
        <v>-1.217998157191269E-2</v>
      </c>
      <c r="Y155" s="15">
        <f t="shared" si="207"/>
        <v>-9.7425357312937999E-3</v>
      </c>
      <c r="Z155" s="5">
        <f t="shared" si="222"/>
        <v>8554.1625068721751</v>
      </c>
      <c r="AA155" s="5">
        <f t="shared" si="223"/>
        <v>25196.566426078069</v>
      </c>
      <c r="AB155" s="5">
        <f t="shared" si="224"/>
        <v>31756.902425850225</v>
      </c>
      <c r="AC155" s="16">
        <f t="shared" si="208"/>
        <v>1.5488945343517635</v>
      </c>
      <c r="AD155" s="16">
        <f t="shared" si="209"/>
        <v>2.9611538103604986</v>
      </c>
      <c r="AE155" s="16">
        <f t="shared" si="210"/>
        <v>6.1610991627746827</v>
      </c>
      <c r="AF155" s="15">
        <f t="shared" si="211"/>
        <v>-4.0504037456468023E-3</v>
      </c>
      <c r="AG155" s="15">
        <f t="shared" si="212"/>
        <v>2.9673830763510267E-4</v>
      </c>
      <c r="AH155" s="15">
        <f t="shared" si="213"/>
        <v>9.7937136394747881E-3</v>
      </c>
      <c r="AI155" s="1">
        <f t="shared" si="177"/>
        <v>281747.54908231983</v>
      </c>
      <c r="AJ155" s="1">
        <f t="shared" si="178"/>
        <v>104857.87968895532</v>
      </c>
      <c r="AK155" s="1">
        <f t="shared" si="179"/>
        <v>40798.110153678623</v>
      </c>
      <c r="AL155" s="14">
        <f t="shared" si="214"/>
        <v>54.752628053508914</v>
      </c>
      <c r="AM155" s="14">
        <f t="shared" si="215"/>
        <v>11.726960626583294</v>
      </c>
      <c r="AN155" s="14">
        <f t="shared" si="216"/>
        <v>3.9009329701018278</v>
      </c>
      <c r="AO155" s="11">
        <f t="shared" si="217"/>
        <v>7.6242395783571761E-3</v>
      </c>
      <c r="AP155" s="11">
        <f t="shared" si="218"/>
        <v>9.6045310019731347E-3</v>
      </c>
      <c r="AQ155" s="11">
        <f t="shared" si="219"/>
        <v>8.7125214636308256E-3</v>
      </c>
      <c r="AR155" s="1">
        <f t="shared" si="225"/>
        <v>152639.96802064581</v>
      </c>
      <c r="AS155" s="1">
        <f t="shared" si="220"/>
        <v>58500.27900701305</v>
      </c>
      <c r="AT155" s="1">
        <f t="shared" si="221"/>
        <v>22589.395382662304</v>
      </c>
      <c r="AU155" s="1">
        <f t="shared" si="180"/>
        <v>30527.993604129166</v>
      </c>
      <c r="AV155" s="1">
        <f t="shared" si="181"/>
        <v>11700.05580140261</v>
      </c>
      <c r="AW155" s="1">
        <f t="shared" si="182"/>
        <v>4517.8790765324611</v>
      </c>
      <c r="AX155" s="1">
        <f t="shared" si="244"/>
        <v>104831.62787407071</v>
      </c>
      <c r="AY155" s="1">
        <f t="shared" si="227"/>
        <v>15803.777832409562</v>
      </c>
      <c r="AZ155" s="1">
        <f t="shared" si="228"/>
        <v>4143.4958511575596</v>
      </c>
      <c r="BA155" s="1">
        <f t="shared" si="245"/>
        <v>13465.668545344928</v>
      </c>
      <c r="BB155" s="1">
        <f t="shared" si="246"/>
        <v>28630.164489687912</v>
      </c>
      <c r="BC155" s="1">
        <f t="shared" si="247"/>
        <v>36327.535484200191</v>
      </c>
      <c r="BD155" s="1">
        <f t="shared" si="229"/>
        <v>4872.4385468854816</v>
      </c>
      <c r="BE155" s="2">
        <f t="shared" si="256"/>
        <v>0.25378067252024261</v>
      </c>
      <c r="BF155" s="2">
        <f t="shared" si="257"/>
        <v>0.18498810604108842</v>
      </c>
      <c r="BG155" s="2">
        <f t="shared" si="258"/>
        <v>8.4903457765883886E-2</v>
      </c>
      <c r="BH155" s="2">
        <f t="shared" si="230"/>
        <v>0.14545201592529489</v>
      </c>
      <c r="BI155" s="2">
        <f t="shared" si="248"/>
        <v>6.4404629744826622E-3</v>
      </c>
      <c r="BJ155" s="2">
        <f t="shared" si="231"/>
        <v>3.422059937666898E-3</v>
      </c>
      <c r="BK155" s="2">
        <f t="shared" si="232"/>
        <v>7.2085971406032293E-4</v>
      </c>
      <c r="BL155" s="2">
        <f t="shared" si="233"/>
        <v>983.07206246318697</v>
      </c>
      <c r="BM155" s="2">
        <f t="shared" si="234"/>
        <v>200.19146113223522</v>
      </c>
      <c r="BN155" s="2">
        <f t="shared" si="235"/>
        <v>16.283785096341528</v>
      </c>
      <c r="BO155" s="2">
        <f t="shared" si="249"/>
        <v>905.6894513431921</v>
      </c>
      <c r="BP155" s="2">
        <f t="shared" si="250"/>
        <v>85.899448626318645</v>
      </c>
      <c r="BQ155" s="2">
        <f t="shared" si="251"/>
        <v>12.078745912369149</v>
      </c>
      <c r="BR155" s="17">
        <f t="shared" si="226"/>
        <v>6.2129931918067691E-2</v>
      </c>
      <c r="BS155" s="12">
        <f>BS$3*temperature!$I265</f>
        <v>-21.616222508630656</v>
      </c>
      <c r="BT155" s="12">
        <f>BT$3*temperature!$I265</f>
        <v>-19.978980555627839</v>
      </c>
      <c r="BU155" s="12">
        <f>BU$3*temperature!$I265</f>
        <v>-17.539824524957012</v>
      </c>
      <c r="BV155" s="12">
        <f t="shared" si="252"/>
        <v>-17.691900053462156</v>
      </c>
      <c r="BW155" s="12">
        <f t="shared" si="236"/>
        <v>-14.5013402620222</v>
      </c>
      <c r="BX155" s="12">
        <f t="shared" si="237"/>
        <v>-12.730928030305126</v>
      </c>
      <c r="BY155" s="19">
        <f t="shared" si="253"/>
        <v>0.18154524702924596</v>
      </c>
      <c r="BZ155" s="19">
        <f t="shared" si="238"/>
        <v>0.27417015990150972</v>
      </c>
      <c r="CA155" s="19">
        <f t="shared" si="239"/>
        <v>0.27417015990150972</v>
      </c>
      <c r="CB155" s="12">
        <f t="shared" si="254"/>
        <v>1.9621612275842495</v>
      </c>
      <c r="CC155" s="12">
        <f t="shared" si="240"/>
        <v>2.7388201468028193</v>
      </c>
      <c r="CD155" s="12">
        <f t="shared" si="241"/>
        <v>2.4044482473259428</v>
      </c>
      <c r="CE155" s="12">
        <f t="shared" si="255"/>
        <v>-19.654061281046406</v>
      </c>
      <c r="CF155" s="12">
        <f t="shared" si="242"/>
        <v>-17.24016040882502</v>
      </c>
      <c r="CG155" s="12">
        <f t="shared" si="243"/>
        <v>-15.135376277631069</v>
      </c>
      <c r="CH155" s="12">
        <f>CH$3*temperature!$I265+CH$4*temperature!$I265^2</f>
        <v>-19.654061281046406</v>
      </c>
      <c r="CI155" s="12">
        <f>CI$3*temperature!$I265+CI$4*temperature!$I265^2</f>
        <v>-17.240189864423172</v>
      </c>
      <c r="CJ155" s="12">
        <f>CJ$3*temperature!$I265+CJ$4*temperature!$I265^2</f>
        <v>-15.135391312658243</v>
      </c>
      <c r="CK155" s="17"/>
      <c r="CL155" s="17"/>
      <c r="CM155" s="17"/>
    </row>
    <row r="156" spans="1:91">
      <c r="A156" s="2">
        <f t="shared" si="183"/>
        <v>2110</v>
      </c>
      <c r="B156" s="5">
        <f t="shared" si="184"/>
        <v>1164.8673861757386</v>
      </c>
      <c r="C156" s="5">
        <f t="shared" si="185"/>
        <v>2961.4732707825406</v>
      </c>
      <c r="D156" s="5">
        <f t="shared" si="186"/>
        <v>4361.8443566990909</v>
      </c>
      <c r="E156" s="15">
        <f t="shared" si="187"/>
        <v>2.4321396112054679E-5</v>
      </c>
      <c r="F156" s="15">
        <f t="shared" si="188"/>
        <v>4.7914781223654231E-5</v>
      </c>
      <c r="G156" s="15">
        <f t="shared" si="189"/>
        <v>9.7816321436864918E-5</v>
      </c>
      <c r="H156" s="5">
        <f t="shared" si="190"/>
        <v>153764.12577696625</v>
      </c>
      <c r="I156" s="5">
        <f t="shared" si="191"/>
        <v>59107.434239906906</v>
      </c>
      <c r="J156" s="5">
        <f t="shared" si="192"/>
        <v>22805.932452696863</v>
      </c>
      <c r="K156" s="5">
        <f t="shared" si="193"/>
        <v>132001.39998920745</v>
      </c>
      <c r="L156" s="5">
        <f t="shared" si="194"/>
        <v>19958.793760879813</v>
      </c>
      <c r="M156" s="5">
        <f t="shared" si="195"/>
        <v>5228.5067021409468</v>
      </c>
      <c r="N156" s="15">
        <f t="shared" si="196"/>
        <v>7.3402667963871071E-3</v>
      </c>
      <c r="O156" s="15">
        <f t="shared" si="197"/>
        <v>1.033026267678161E-2</v>
      </c>
      <c r="P156" s="15">
        <f t="shared" si="198"/>
        <v>9.4870399216682166E-3</v>
      </c>
      <c r="Q156" s="5">
        <f t="shared" si="199"/>
        <v>7350.7104047513221</v>
      </c>
      <c r="R156" s="5">
        <f t="shared" si="200"/>
        <v>10401.400957699934</v>
      </c>
      <c r="S156" s="5">
        <f t="shared" si="201"/>
        <v>5630.4606740072022</v>
      </c>
      <c r="T156" s="5">
        <f t="shared" si="202"/>
        <v>47.80510647466285</v>
      </c>
      <c r="U156" s="5">
        <f t="shared" si="203"/>
        <v>175.97449612653523</v>
      </c>
      <c r="V156" s="5">
        <f t="shared" si="204"/>
        <v>246.88579104080375</v>
      </c>
      <c r="W156" s="15">
        <f t="shared" si="205"/>
        <v>-1.0734613539272964E-2</v>
      </c>
      <c r="X156" s="15">
        <f t="shared" si="206"/>
        <v>-1.217998157191269E-2</v>
      </c>
      <c r="Y156" s="15">
        <f t="shared" si="207"/>
        <v>-9.7425357312937999E-3</v>
      </c>
      <c r="Z156" s="5">
        <f t="shared" si="222"/>
        <v>8490.933565282161</v>
      </c>
      <c r="AA156" s="5">
        <f t="shared" si="223"/>
        <v>25158.434336320774</v>
      </c>
      <c r="AB156" s="5">
        <f t="shared" si="224"/>
        <v>32063.457655711194</v>
      </c>
      <c r="AC156" s="16">
        <f t="shared" si="208"/>
        <v>1.5426208861282134</v>
      </c>
      <c r="AD156" s="16">
        <f t="shared" si="209"/>
        <v>2.9620324981308324</v>
      </c>
      <c r="AE156" s="16">
        <f t="shared" si="210"/>
        <v>6.2214392036793056</v>
      </c>
      <c r="AF156" s="15">
        <f t="shared" si="211"/>
        <v>-4.0504037456468023E-3</v>
      </c>
      <c r="AG156" s="15">
        <f t="shared" si="212"/>
        <v>2.9673830763510267E-4</v>
      </c>
      <c r="AH156" s="15">
        <f t="shared" si="213"/>
        <v>9.7937136394747881E-3</v>
      </c>
      <c r="AI156" s="1">
        <f t="shared" si="177"/>
        <v>284100.787778217</v>
      </c>
      <c r="AJ156" s="1">
        <f t="shared" si="178"/>
        <v>106072.14752146241</v>
      </c>
      <c r="AK156" s="1">
        <f t="shared" si="179"/>
        <v>41236.178214843218</v>
      </c>
      <c r="AL156" s="14">
        <f t="shared" si="214"/>
        <v>55.165900735795297</v>
      </c>
      <c r="AM156" s="14">
        <f t="shared" si="215"/>
        <v>11.838466263911261</v>
      </c>
      <c r="AN156" s="14">
        <f t="shared" si="216"/>
        <v>3.9345800627097236</v>
      </c>
      <c r="AO156" s="11">
        <f t="shared" si="217"/>
        <v>7.5479971825736045E-3</v>
      </c>
      <c r="AP156" s="11">
        <f t="shared" si="218"/>
        <v>9.5084856919534031E-3</v>
      </c>
      <c r="AQ156" s="11">
        <f t="shared" si="219"/>
        <v>8.6253962489945164E-3</v>
      </c>
      <c r="AR156" s="1">
        <f t="shared" si="225"/>
        <v>153764.12577696625</v>
      </c>
      <c r="AS156" s="1">
        <f t="shared" si="220"/>
        <v>59107.434239906906</v>
      </c>
      <c r="AT156" s="1">
        <f t="shared" si="221"/>
        <v>22805.932452696863</v>
      </c>
      <c r="AU156" s="1">
        <f t="shared" si="180"/>
        <v>30752.82515539325</v>
      </c>
      <c r="AV156" s="1">
        <f t="shared" si="181"/>
        <v>11821.486847981381</v>
      </c>
      <c r="AW156" s="1">
        <f t="shared" si="182"/>
        <v>4561.1864905393732</v>
      </c>
      <c r="AX156" s="1">
        <f t="shared" si="244"/>
        <v>105601.11999136597</v>
      </c>
      <c r="AY156" s="1">
        <f t="shared" si="227"/>
        <v>15967.035008703851</v>
      </c>
      <c r="AZ156" s="1">
        <f t="shared" si="228"/>
        <v>4182.8053617127571</v>
      </c>
      <c r="BA156" s="1">
        <f t="shared" si="245"/>
        <v>13474.515258078622</v>
      </c>
      <c r="BB156" s="1">
        <f t="shared" si="246"/>
        <v>28661.972158607528</v>
      </c>
      <c r="BC156" s="1">
        <f t="shared" si="247"/>
        <v>36372.27484278976</v>
      </c>
      <c r="BD156" s="1">
        <f t="shared" si="229"/>
        <v>4735.6738389834954</v>
      </c>
      <c r="BE156" s="2">
        <f t="shared" si="256"/>
        <v>0.25378067252024261</v>
      </c>
      <c r="BF156" s="2">
        <f t="shared" si="257"/>
        <v>0.18498810604108842</v>
      </c>
      <c r="BG156" s="2">
        <f t="shared" si="258"/>
        <v>8.4903457765883886E-2</v>
      </c>
      <c r="BH156" s="2">
        <f t="shared" si="230"/>
        <v>0.14504237630055916</v>
      </c>
      <c r="BI156" s="2">
        <f t="shared" si="248"/>
        <v>6.4404629744826622E-3</v>
      </c>
      <c r="BJ156" s="2">
        <f t="shared" si="231"/>
        <v>3.422059937666898E-3</v>
      </c>
      <c r="BK156" s="2">
        <f t="shared" si="232"/>
        <v>7.2085971406032293E-4</v>
      </c>
      <c r="BL156" s="2">
        <f t="shared" si="233"/>
        <v>990.31215887024621</v>
      </c>
      <c r="BM156" s="2">
        <f t="shared" si="234"/>
        <v>202.2691827306661</v>
      </c>
      <c r="BN156" s="2">
        <f t="shared" si="235"/>
        <v>16.4398779467301</v>
      </c>
      <c r="BO156" s="2">
        <f t="shared" si="249"/>
        <v>919.15365840855975</v>
      </c>
      <c r="BP156" s="2">
        <f t="shared" si="250"/>
        <v>86.922518045593122</v>
      </c>
      <c r="BQ156" s="2">
        <f t="shared" si="251"/>
        <v>12.07793958842896</v>
      </c>
      <c r="BR156" s="17">
        <f t="shared" si="226"/>
        <v>6.0320322250551152E-2</v>
      </c>
      <c r="BS156" s="12">
        <f>BS$3*temperature!$I266</f>
        <v>-21.797459346926704</v>
      </c>
      <c r="BT156" s="12">
        <f>BT$3*temperature!$I266</f>
        <v>-20.146490270465133</v>
      </c>
      <c r="BU156" s="12">
        <f>BU$3*temperature!$I266</f>
        <v>-17.686883630214719</v>
      </c>
      <c r="BV156" s="12">
        <f t="shared" si="252"/>
        <v>-17.807055652689971</v>
      </c>
      <c r="BW156" s="12">
        <f t="shared" si="236"/>
        <v>-14.576612587626913</v>
      </c>
      <c r="BX156" s="12">
        <f t="shared" si="237"/>
        <v>-12.797010650437624</v>
      </c>
      <c r="BY156" s="19">
        <f t="shared" si="253"/>
        <v>0.18306737637289602</v>
      </c>
      <c r="BZ156" s="19">
        <f t="shared" si="238"/>
        <v>0.27646888406184034</v>
      </c>
      <c r="CA156" s="19">
        <f t="shared" si="239"/>
        <v>0.27646888406184039</v>
      </c>
      <c r="CB156" s="12">
        <f t="shared" si="254"/>
        <v>1.9952018471183655</v>
      </c>
      <c r="CC156" s="12">
        <f t="shared" si="240"/>
        <v>2.7849388414191094</v>
      </c>
      <c r="CD156" s="12">
        <f t="shared" si="241"/>
        <v>2.4449364898885482</v>
      </c>
      <c r="CE156" s="12">
        <f t="shared" si="255"/>
        <v>-19.802257499808338</v>
      </c>
      <c r="CF156" s="12">
        <f t="shared" si="242"/>
        <v>-17.361551429046024</v>
      </c>
      <c r="CG156" s="12">
        <f t="shared" si="243"/>
        <v>-15.241947140326172</v>
      </c>
      <c r="CH156" s="12">
        <f>CH$3*temperature!$I266+CH$4*temperature!$I266^2</f>
        <v>-19.802257499808338</v>
      </c>
      <c r="CI156" s="12">
        <f>CI$3*temperature!$I266+CI$4*temperature!$I266^2</f>
        <v>-17.361581037539661</v>
      </c>
      <c r="CJ156" s="12">
        <f>CJ$3*temperature!$I266+CJ$4*temperature!$I266^2</f>
        <v>-15.241962253395847</v>
      </c>
      <c r="CK156" s="17"/>
      <c r="CL156" s="17"/>
      <c r="CM156" s="17"/>
    </row>
    <row r="157" spans="1:91">
      <c r="A157" s="2">
        <f t="shared" si="183"/>
        <v>2111</v>
      </c>
      <c r="B157" s="5">
        <f t="shared" si="184"/>
        <v>1164.8943008167998</v>
      </c>
      <c r="C157" s="5">
        <f t="shared" si="185"/>
        <v>2961.6080742092163</v>
      </c>
      <c r="D157" s="5">
        <f t="shared" si="186"/>
        <v>4362.2496832902607</v>
      </c>
      <c r="E157" s="15">
        <f t="shared" si="187"/>
        <v>2.3105326306451945E-5</v>
      </c>
      <c r="F157" s="15">
        <f t="shared" si="188"/>
        <v>4.5519042162471515E-5</v>
      </c>
      <c r="G157" s="15">
        <f t="shared" si="189"/>
        <v>9.2925505365021663E-5</v>
      </c>
      <c r="H157" s="5">
        <f t="shared" si="190"/>
        <v>154882.12733785532</v>
      </c>
      <c r="I157" s="5">
        <f t="shared" si="191"/>
        <v>59713.913224596166</v>
      </c>
      <c r="J157" s="5">
        <f t="shared" si="192"/>
        <v>23022.02500694495</v>
      </c>
      <c r="K157" s="5">
        <f t="shared" si="193"/>
        <v>132958.09519306186</v>
      </c>
      <c r="L157" s="5">
        <f t="shared" si="194"/>
        <v>20162.665595291663</v>
      </c>
      <c r="M157" s="5">
        <f t="shared" si="195"/>
        <v>5277.5578379045028</v>
      </c>
      <c r="N157" s="15">
        <f t="shared" si="196"/>
        <v>7.2476140702495417E-3</v>
      </c>
      <c r="O157" s="15">
        <f t="shared" si="197"/>
        <v>1.0214637059452469E-2</v>
      </c>
      <c r="P157" s="15">
        <f t="shared" si="198"/>
        <v>9.3814809003631705E-3</v>
      </c>
      <c r="Q157" s="5">
        <f t="shared" si="199"/>
        <v>7324.6758288476376</v>
      </c>
      <c r="R157" s="5">
        <f t="shared" si="200"/>
        <v>10380.137012946856</v>
      </c>
      <c r="S157" s="5">
        <f t="shared" si="201"/>
        <v>5628.4361248540599</v>
      </c>
      <c r="T157" s="5">
        <f t="shared" si="202"/>
        <v>47.291937131453551</v>
      </c>
      <c r="U157" s="5">
        <f t="shared" si="203"/>
        <v>173.83113000658741</v>
      </c>
      <c r="V157" s="5">
        <f t="shared" si="204"/>
        <v>244.48049740003998</v>
      </c>
      <c r="W157" s="15">
        <f t="shared" si="205"/>
        <v>-1.0734613539272964E-2</v>
      </c>
      <c r="X157" s="15">
        <f t="shared" si="206"/>
        <v>-1.217998157191269E-2</v>
      </c>
      <c r="Y157" s="15">
        <f t="shared" si="207"/>
        <v>-9.7425357312937999E-3</v>
      </c>
      <c r="Z157" s="5">
        <f t="shared" si="222"/>
        <v>8427.3760488248372</v>
      </c>
      <c r="AA157" s="5">
        <f t="shared" si="223"/>
        <v>25117.386969461295</v>
      </c>
      <c r="AB157" s="5">
        <f t="shared" si="224"/>
        <v>32369.379032353965</v>
      </c>
      <c r="AC157" s="16">
        <f t="shared" si="208"/>
        <v>1.5363726487129266</v>
      </c>
      <c r="AD157" s="16">
        <f t="shared" si="209"/>
        <v>2.9629114466414879</v>
      </c>
      <c r="AE157" s="16">
        <f t="shared" si="210"/>
        <v>6.2823701976655428</v>
      </c>
      <c r="AF157" s="15">
        <f t="shared" si="211"/>
        <v>-4.0504037456468023E-3</v>
      </c>
      <c r="AG157" s="15">
        <f t="shared" si="212"/>
        <v>2.9673830763510267E-4</v>
      </c>
      <c r="AH157" s="15">
        <f t="shared" si="213"/>
        <v>9.7937136394747881E-3</v>
      </c>
      <c r="AI157" s="1">
        <f t="shared" si="177"/>
        <v>286443.53415578854</v>
      </c>
      <c r="AJ157" s="1">
        <f t="shared" si="178"/>
        <v>107286.41961729756</v>
      </c>
      <c r="AK157" s="1">
        <f t="shared" si="179"/>
        <v>41673.746883898268</v>
      </c>
      <c r="AL157" s="14">
        <f t="shared" si="214"/>
        <v>55.578128878489942</v>
      </c>
      <c r="AM157" s="14">
        <f t="shared" si="215"/>
        <v>11.949906492125484</v>
      </c>
      <c r="AN157" s="14">
        <f t="shared" si="216"/>
        <v>3.9681780017028463</v>
      </c>
      <c r="AO157" s="11">
        <f t="shared" si="217"/>
        <v>7.4725172107478685E-3</v>
      </c>
      <c r="AP157" s="11">
        <f t="shared" si="218"/>
        <v>9.413400835033869E-3</v>
      </c>
      <c r="AQ157" s="11">
        <f t="shared" si="219"/>
        <v>8.5391422865045714E-3</v>
      </c>
      <c r="AR157" s="1">
        <f t="shared" si="225"/>
        <v>154882.12733785532</v>
      </c>
      <c r="AS157" s="1">
        <f t="shared" si="220"/>
        <v>59713.913224596166</v>
      </c>
      <c r="AT157" s="1">
        <f t="shared" si="221"/>
        <v>23022.02500694495</v>
      </c>
      <c r="AU157" s="1">
        <f t="shared" si="180"/>
        <v>30976.425467571065</v>
      </c>
      <c r="AV157" s="1">
        <f t="shared" si="181"/>
        <v>11942.782644919234</v>
      </c>
      <c r="AW157" s="1">
        <f t="shared" si="182"/>
        <v>4604.4050013889901</v>
      </c>
      <c r="AX157" s="1">
        <f t="shared" si="244"/>
        <v>106366.47615444948</v>
      </c>
      <c r="AY157" s="1">
        <f t="shared" si="227"/>
        <v>16130.132476233332</v>
      </c>
      <c r="AZ157" s="1">
        <f t="shared" si="228"/>
        <v>4222.0462703236026</v>
      </c>
      <c r="BA157" s="1">
        <f t="shared" si="245"/>
        <v>13483.238847771068</v>
      </c>
      <c r="BB157" s="1">
        <f t="shared" si="246"/>
        <v>28693.375114534396</v>
      </c>
      <c r="BC157" s="1">
        <f t="shared" si="247"/>
        <v>36416.388343565988</v>
      </c>
      <c r="BD157" s="1">
        <f t="shared" si="229"/>
        <v>4602.6749764354136</v>
      </c>
      <c r="BE157" s="2">
        <f t="shared" si="256"/>
        <v>0.25378067252024261</v>
      </c>
      <c r="BF157" s="2">
        <f t="shared" si="257"/>
        <v>0.18498810604108842</v>
      </c>
      <c r="BG157" s="2">
        <f t="shared" si="258"/>
        <v>8.4903457765883886E-2</v>
      </c>
      <c r="BH157" s="2">
        <f t="shared" si="230"/>
        <v>0.14463353256863459</v>
      </c>
      <c r="BI157" s="2">
        <f t="shared" si="248"/>
        <v>6.4404629744826622E-3</v>
      </c>
      <c r="BJ157" s="2">
        <f t="shared" si="231"/>
        <v>3.422059937666898E-3</v>
      </c>
      <c r="BK157" s="2">
        <f t="shared" si="232"/>
        <v>7.2085971406032293E-4</v>
      </c>
      <c r="BL157" s="2">
        <f t="shared" si="233"/>
        <v>997.51260652856615</v>
      </c>
      <c r="BM157" s="2">
        <f t="shared" si="234"/>
        <v>204.34459016720811</v>
      </c>
      <c r="BN157" s="2">
        <f t="shared" si="235"/>
        <v>16.59565036359594</v>
      </c>
      <c r="BO157" s="2">
        <f t="shared" si="249"/>
        <v>932.81918854559353</v>
      </c>
      <c r="BP157" s="2">
        <f t="shared" si="250"/>
        <v>87.957905216418823</v>
      </c>
      <c r="BQ157" s="2">
        <f t="shared" si="251"/>
        <v>12.077151840994878</v>
      </c>
      <c r="BR157" s="17">
        <f t="shared" si="226"/>
        <v>5.8563419660729275E-2</v>
      </c>
      <c r="BS157" s="12">
        <f>BS$3*temperature!$I267</f>
        <v>-21.978317075804025</v>
      </c>
      <c r="BT157" s="12">
        <f>BT$3*temperature!$I267</f>
        <v>-20.313649590144241</v>
      </c>
      <c r="BU157" s="12">
        <f>BU$3*temperature!$I267</f>
        <v>-17.833635118696289</v>
      </c>
      <c r="BV157" s="12">
        <f t="shared" si="252"/>
        <v>-17.921420368712976</v>
      </c>
      <c r="BW157" s="12">
        <f t="shared" si="236"/>
        <v>-14.650959756771773</v>
      </c>
      <c r="BX157" s="12">
        <f t="shared" si="237"/>
        <v>-12.862281062864184</v>
      </c>
      <c r="BY157" s="19">
        <f t="shared" si="253"/>
        <v>0.18458632174149925</v>
      </c>
      <c r="BZ157" s="19">
        <f t="shared" si="238"/>
        <v>0.27876279977379786</v>
      </c>
      <c r="CA157" s="19">
        <f t="shared" si="239"/>
        <v>0.27876279977379792</v>
      </c>
      <c r="CB157" s="12">
        <f t="shared" si="254"/>
        <v>2.0284483535455244</v>
      </c>
      <c r="CC157" s="12">
        <f t="shared" si="240"/>
        <v>2.831344916686235</v>
      </c>
      <c r="CD157" s="12">
        <f t="shared" si="241"/>
        <v>2.4856770279160525</v>
      </c>
      <c r="CE157" s="12">
        <f t="shared" si="255"/>
        <v>-19.9498687222585</v>
      </c>
      <c r="CF157" s="12">
        <f t="shared" si="242"/>
        <v>-17.482304673458007</v>
      </c>
      <c r="CG157" s="12">
        <f t="shared" si="243"/>
        <v>-15.347958090780237</v>
      </c>
      <c r="CH157" s="12">
        <f>CH$3*temperature!$I267+CH$4*temperature!$I267^2</f>
        <v>-19.9498687222585</v>
      </c>
      <c r="CI157" s="12">
        <f>CI$3*temperature!$I267+CI$4*temperature!$I267^2</f>
        <v>-17.482334432967921</v>
      </c>
      <c r="CJ157" s="12">
        <f>CJ$3*temperature!$I267+CJ$4*temperature!$I267^2</f>
        <v>-15.347973280933212</v>
      </c>
      <c r="CK157" s="17"/>
      <c r="CL157" s="17"/>
      <c r="CM157" s="17"/>
    </row>
    <row r="158" spans="1:91">
      <c r="A158" s="2">
        <f t="shared" si="183"/>
        <v>2112</v>
      </c>
      <c r="B158" s="5">
        <f t="shared" si="184"/>
        <v>1164.9198703165862</v>
      </c>
      <c r="C158" s="5">
        <f t="shared" si="185"/>
        <v>2961.7361432938751</v>
      </c>
      <c r="D158" s="5">
        <f t="shared" si="186"/>
        <v>4362.6347793337909</v>
      </c>
      <c r="E158" s="15">
        <f t="shared" si="187"/>
        <v>2.1950059991129345E-5</v>
      </c>
      <c r="F158" s="15">
        <f t="shared" si="188"/>
        <v>4.3243090054347937E-5</v>
      </c>
      <c r="G158" s="15">
        <f t="shared" si="189"/>
        <v>8.8279230096770575E-5</v>
      </c>
      <c r="H158" s="5">
        <f t="shared" si="190"/>
        <v>155993.90997199935</v>
      </c>
      <c r="I158" s="5">
        <f t="shared" si="191"/>
        <v>60319.656227775689</v>
      </c>
      <c r="J158" s="5">
        <f t="shared" si="192"/>
        <v>23237.656228412874</v>
      </c>
      <c r="K158" s="5">
        <f t="shared" si="193"/>
        <v>133909.5623200293</v>
      </c>
      <c r="L158" s="5">
        <f t="shared" si="194"/>
        <v>20366.316683663652</v>
      </c>
      <c r="M158" s="5">
        <f t="shared" si="195"/>
        <v>5326.5188134683713</v>
      </c>
      <c r="N158" s="15">
        <f t="shared" si="196"/>
        <v>7.1561428853645914E-3</v>
      </c>
      <c r="O158" s="15">
        <f t="shared" si="197"/>
        <v>1.0100404999006996E-2</v>
      </c>
      <c r="P158" s="15">
        <f t="shared" si="198"/>
        <v>9.2772030298220454E-3</v>
      </c>
      <c r="Q158" s="5">
        <f t="shared" si="199"/>
        <v>7298.0622106468645</v>
      </c>
      <c r="R158" s="5">
        <f t="shared" si="200"/>
        <v>10357.721610744769</v>
      </c>
      <c r="S158" s="5">
        <f t="shared" si="201"/>
        <v>5625.8049096986388</v>
      </c>
      <c r="T158" s="5">
        <f t="shared" si="202"/>
        <v>46.784276462823804</v>
      </c>
      <c r="U158" s="5">
        <f t="shared" si="203"/>
        <v>171.71387004648241</v>
      </c>
      <c r="V158" s="5">
        <f t="shared" si="204"/>
        <v>242.09863741851561</v>
      </c>
      <c r="W158" s="15">
        <f t="shared" si="205"/>
        <v>-1.0734613539272964E-2</v>
      </c>
      <c r="X158" s="15">
        <f t="shared" si="206"/>
        <v>-1.217998157191269E-2</v>
      </c>
      <c r="Y158" s="15">
        <f t="shared" si="207"/>
        <v>-9.7425357312937999E-3</v>
      </c>
      <c r="Z158" s="5">
        <f t="shared" si="222"/>
        <v>8363.5147839459751</v>
      </c>
      <c r="AA158" s="5">
        <f t="shared" si="223"/>
        <v>25073.476677957064</v>
      </c>
      <c r="AB158" s="5">
        <f t="shared" si="224"/>
        <v>32674.642388475357</v>
      </c>
      <c r="AC158" s="16">
        <f t="shared" si="208"/>
        <v>1.5301497191818705</v>
      </c>
      <c r="AD158" s="16">
        <f t="shared" si="209"/>
        <v>2.963790655969837</v>
      </c>
      <c r="AE158" s="16">
        <f t="shared" si="210"/>
        <v>6.34389793235865</v>
      </c>
      <c r="AF158" s="15">
        <f t="shared" si="211"/>
        <v>-4.0504037456468023E-3</v>
      </c>
      <c r="AG158" s="15">
        <f t="shared" si="212"/>
        <v>2.9673830763510267E-4</v>
      </c>
      <c r="AH158" s="15">
        <f t="shared" si="213"/>
        <v>9.7937136394747881E-3</v>
      </c>
      <c r="AI158" s="1">
        <f t="shared" si="177"/>
        <v>288775.60620778077</v>
      </c>
      <c r="AJ158" s="1">
        <f t="shared" si="178"/>
        <v>108500.56030048705</v>
      </c>
      <c r="AK158" s="1">
        <f t="shared" si="179"/>
        <v>42110.777196897427</v>
      </c>
      <c r="AL158" s="14">
        <f t="shared" si="214"/>
        <v>55.989284317829764</v>
      </c>
      <c r="AM158" s="14">
        <f t="shared" si="215"/>
        <v>12.061270859279519</v>
      </c>
      <c r="AN158" s="14">
        <f t="shared" si="216"/>
        <v>4.0017239899118175</v>
      </c>
      <c r="AO158" s="11">
        <f t="shared" si="217"/>
        <v>7.3977920386403898E-3</v>
      </c>
      <c r="AP158" s="11">
        <f t="shared" si="218"/>
        <v>9.3192668266835303E-3</v>
      </c>
      <c r="AQ158" s="11">
        <f t="shared" si="219"/>
        <v>8.4537508636395257E-3</v>
      </c>
      <c r="AR158" s="1">
        <f t="shared" si="225"/>
        <v>155993.90997199935</v>
      </c>
      <c r="AS158" s="1">
        <f t="shared" si="220"/>
        <v>60319.656227775689</v>
      </c>
      <c r="AT158" s="1">
        <f t="shared" si="221"/>
        <v>23237.656228412874</v>
      </c>
      <c r="AU158" s="1">
        <f t="shared" si="180"/>
        <v>31198.781994399873</v>
      </c>
      <c r="AV158" s="1">
        <f t="shared" si="181"/>
        <v>12063.931245555139</v>
      </c>
      <c r="AW158" s="1">
        <f t="shared" si="182"/>
        <v>4647.531245682575</v>
      </c>
      <c r="AX158" s="1">
        <f t="shared" si="244"/>
        <v>107127.64985602343</v>
      </c>
      <c r="AY158" s="1">
        <f t="shared" si="227"/>
        <v>16293.053346930921</v>
      </c>
      <c r="AZ158" s="1">
        <f t="shared" si="228"/>
        <v>4261.2150507746974</v>
      </c>
      <c r="BA158" s="1">
        <f t="shared" si="245"/>
        <v>13491.841452262302</v>
      </c>
      <c r="BB158" s="1">
        <f t="shared" si="246"/>
        <v>28724.380573456514</v>
      </c>
      <c r="BC158" s="1">
        <f t="shared" si="247"/>
        <v>36459.889617645182</v>
      </c>
      <c r="BD158" s="1">
        <f t="shared" si="229"/>
        <v>4473.3418868395283</v>
      </c>
      <c r="BE158" s="2">
        <f t="shared" si="256"/>
        <v>0.25378067252024261</v>
      </c>
      <c r="BF158" s="2">
        <f t="shared" si="257"/>
        <v>0.18498810604108842</v>
      </c>
      <c r="BG158" s="2">
        <f t="shared" si="258"/>
        <v>8.4903457765883886E-2</v>
      </c>
      <c r="BH158" s="2">
        <f t="shared" si="230"/>
        <v>0.14422550062290107</v>
      </c>
      <c r="BI158" s="2">
        <f t="shared" si="248"/>
        <v>6.4404629744826622E-3</v>
      </c>
      <c r="BJ158" s="2">
        <f t="shared" si="231"/>
        <v>3.422059937666898E-3</v>
      </c>
      <c r="BK158" s="2">
        <f t="shared" si="232"/>
        <v>7.2085971406032293E-4</v>
      </c>
      <c r="BL158" s="2">
        <f t="shared" si="233"/>
        <v>1004.6730014194436</v>
      </c>
      <c r="BM158" s="2">
        <f t="shared" si="234"/>
        <v>206.41747903091078</v>
      </c>
      <c r="BN158" s="2">
        <f t="shared" si="235"/>
        <v>16.751090224245786</v>
      </c>
      <c r="BO158" s="2">
        <f t="shared" si="249"/>
        <v>946.68905130046585</v>
      </c>
      <c r="BP158" s="2">
        <f t="shared" si="250"/>
        <v>89.005757804903936</v>
      </c>
      <c r="BQ158" s="2">
        <f t="shared" si="251"/>
        <v>12.076382294932543</v>
      </c>
      <c r="BR158" s="17">
        <f t="shared" si="226"/>
        <v>5.6857688990999293E-2</v>
      </c>
      <c r="BS158" s="12">
        <f>BS$3*temperature!$I268</f>
        <v>-22.158781548621945</v>
      </c>
      <c r="BT158" s="12">
        <f>BT$3*temperature!$I268</f>
        <v>-20.480445439510213</v>
      </c>
      <c r="BU158" s="12">
        <f>BU$3*temperature!$I268</f>
        <v>-17.980067511541591</v>
      </c>
      <c r="BV158" s="12">
        <f t="shared" si="252"/>
        <v>-18.034988775406383</v>
      </c>
      <c r="BW158" s="12">
        <f t="shared" si="236"/>
        <v>-14.724380866555697</v>
      </c>
      <c r="BX158" s="12">
        <f t="shared" si="237"/>
        <v>-12.926738474915417</v>
      </c>
      <c r="BY158" s="19">
        <f t="shared" si="253"/>
        <v>0.18610196432357626</v>
      </c>
      <c r="BZ158" s="19">
        <f t="shared" si="238"/>
        <v>0.28105172760794078</v>
      </c>
      <c r="CA158" s="19">
        <f t="shared" si="239"/>
        <v>0.28105172760794084</v>
      </c>
      <c r="CB158" s="12">
        <f t="shared" si="254"/>
        <v>2.0618963866077804</v>
      </c>
      <c r="CC158" s="12">
        <f t="shared" si="240"/>
        <v>2.8780322864772585</v>
      </c>
      <c r="CD158" s="12">
        <f t="shared" si="241"/>
        <v>2.5266645183130874</v>
      </c>
      <c r="CE158" s="12">
        <f t="shared" si="255"/>
        <v>-20.096885162014164</v>
      </c>
      <c r="CF158" s="12">
        <f t="shared" si="242"/>
        <v>-17.602413153032956</v>
      </c>
      <c r="CG158" s="12">
        <f t="shared" si="243"/>
        <v>-15.453402993228504</v>
      </c>
      <c r="CH158" s="12">
        <f>CH$3*temperature!$I268+CH$4*temperature!$I268^2</f>
        <v>-20.096885162014164</v>
      </c>
      <c r="CI158" s="12">
        <f>CI$3*temperature!$I268+CI$4*temperature!$I268^2</f>
        <v>-17.602443061678102</v>
      </c>
      <c r="CJ158" s="12">
        <f>CJ$3*temperature!$I268+CJ$4*temperature!$I268^2</f>
        <v>-15.453418259504634</v>
      </c>
      <c r="CK158" s="17"/>
      <c r="CL158" s="17"/>
      <c r="CM158" s="17"/>
    </row>
    <row r="159" spans="1:91">
      <c r="A159" s="2">
        <f t="shared" si="183"/>
        <v>2113</v>
      </c>
      <c r="B159" s="5">
        <f t="shared" si="184"/>
        <v>1164.9441618745725</v>
      </c>
      <c r="C159" s="5">
        <f t="shared" si="185"/>
        <v>2961.8578141854987</v>
      </c>
      <c r="D159" s="5">
        <f t="shared" si="186"/>
        <v>4363.0006528713284</v>
      </c>
      <c r="E159" s="15">
        <f t="shared" si="187"/>
        <v>2.0852556991572876E-5</v>
      </c>
      <c r="F159" s="15">
        <f t="shared" si="188"/>
        <v>4.1080935551630536E-5</v>
      </c>
      <c r="G159" s="15">
        <f t="shared" si="189"/>
        <v>8.3865268591932045E-5</v>
      </c>
      <c r="H159" s="5">
        <f t="shared" si="190"/>
        <v>157099.41340913589</v>
      </c>
      <c r="I159" s="5">
        <f t="shared" si="191"/>
        <v>60924.60440116324</v>
      </c>
      <c r="J159" s="5">
        <f t="shared" si="192"/>
        <v>23452.80956908454</v>
      </c>
      <c r="K159" s="5">
        <f t="shared" si="193"/>
        <v>134855.74549456433</v>
      </c>
      <c r="L159" s="5">
        <f t="shared" si="194"/>
        <v>20569.726240527623</v>
      </c>
      <c r="M159" s="5">
        <f t="shared" si="195"/>
        <v>5375.3852990258083</v>
      </c>
      <c r="N159" s="15">
        <f t="shared" si="196"/>
        <v>7.065837257191232E-3</v>
      </c>
      <c r="O159" s="15">
        <f t="shared" si="197"/>
        <v>9.9875475778656853E-3</v>
      </c>
      <c r="P159" s="15">
        <f t="shared" si="198"/>
        <v>9.1741881083524657E-3</v>
      </c>
      <c r="Q159" s="5">
        <f t="shared" si="199"/>
        <v>7270.8853155359293</v>
      </c>
      <c r="R159" s="5">
        <f t="shared" si="200"/>
        <v>10334.177512400169</v>
      </c>
      <c r="S159" s="5">
        <f t="shared" si="201"/>
        <v>5622.5761625390869</v>
      </c>
      <c r="T159" s="5">
        <f t="shared" si="202"/>
        <v>46.282065335280883</v>
      </c>
      <c r="U159" s="5">
        <f t="shared" si="203"/>
        <v>169.62239827367443</v>
      </c>
      <c r="V159" s="5">
        <f t="shared" si="204"/>
        <v>239.73998279296816</v>
      </c>
      <c r="W159" s="15">
        <f t="shared" si="205"/>
        <v>-1.0734613539272964E-2</v>
      </c>
      <c r="X159" s="15">
        <f t="shared" si="206"/>
        <v>-1.217998157191269E-2</v>
      </c>
      <c r="Y159" s="15">
        <f t="shared" si="207"/>
        <v>-9.7425357312937999E-3</v>
      </c>
      <c r="Z159" s="5">
        <f t="shared" si="222"/>
        <v>8299.3741009736823</v>
      </c>
      <c r="AA159" s="5">
        <f t="shared" si="223"/>
        <v>25026.75591586938</v>
      </c>
      <c r="AB159" s="5">
        <f t="shared" si="224"/>
        <v>32979.223942679368</v>
      </c>
      <c r="AC159" s="16">
        <f t="shared" si="208"/>
        <v>1.5239519950278959</v>
      </c>
      <c r="AD159" s="16">
        <f t="shared" si="209"/>
        <v>2.9646701261932744</v>
      </c>
      <c r="AE159" s="16">
        <f t="shared" si="210"/>
        <v>6.4060282520662266</v>
      </c>
      <c r="AF159" s="15">
        <f t="shared" si="211"/>
        <v>-4.0504037456468023E-3</v>
      </c>
      <c r="AG159" s="15">
        <f t="shared" si="212"/>
        <v>2.9673830763510267E-4</v>
      </c>
      <c r="AH159" s="15">
        <f t="shared" si="213"/>
        <v>9.7937136394747881E-3</v>
      </c>
      <c r="AI159" s="1">
        <f t="shared" si="177"/>
        <v>291096.82758140255</v>
      </c>
      <c r="AJ159" s="1">
        <f t="shared" si="178"/>
        <v>109714.43551599349</v>
      </c>
      <c r="AK159" s="1">
        <f t="shared" si="179"/>
        <v>42547.230722890265</v>
      </c>
      <c r="AL159" s="14">
        <f t="shared" si="214"/>
        <v>56.39933942878762</v>
      </c>
      <c r="AM159" s="14">
        <f t="shared" si="215"/>
        <v>12.172549038671983</v>
      </c>
      <c r="AN159" s="14">
        <f t="shared" si="216"/>
        <v>4.0352152717712233</v>
      </c>
      <c r="AO159" s="11">
        <f t="shared" si="217"/>
        <v>7.3238141182539861E-3</v>
      </c>
      <c r="AP159" s="11">
        <f t="shared" si="218"/>
        <v>9.2260741584166955E-3</v>
      </c>
      <c r="AQ159" s="11">
        <f t="shared" si="219"/>
        <v>8.3692133550031297E-3</v>
      </c>
      <c r="AR159" s="1">
        <f t="shared" si="225"/>
        <v>157099.41340913589</v>
      </c>
      <c r="AS159" s="1">
        <f t="shared" si="220"/>
        <v>60924.60440116324</v>
      </c>
      <c r="AT159" s="1">
        <f t="shared" si="221"/>
        <v>23452.80956908454</v>
      </c>
      <c r="AU159" s="1">
        <f t="shared" si="180"/>
        <v>31419.882681827177</v>
      </c>
      <c r="AV159" s="1">
        <f t="shared" si="181"/>
        <v>12184.920880232648</v>
      </c>
      <c r="AW159" s="1">
        <f t="shared" si="182"/>
        <v>4690.5619138169086</v>
      </c>
      <c r="AX159" s="1">
        <f t="shared" si="244"/>
        <v>107884.59639565146</v>
      </c>
      <c r="AY159" s="1">
        <f t="shared" si="227"/>
        <v>16455.7809924221</v>
      </c>
      <c r="AZ159" s="1">
        <f t="shared" si="228"/>
        <v>4300.3082392206461</v>
      </c>
      <c r="BA159" s="1">
        <f t="shared" si="245"/>
        <v>13500.325153246498</v>
      </c>
      <c r="BB159" s="1">
        <f t="shared" si="246"/>
        <v>28754.995545717207</v>
      </c>
      <c r="BC159" s="1">
        <f t="shared" si="247"/>
        <v>36502.791832521623</v>
      </c>
      <c r="BD159" s="1">
        <f t="shared" si="229"/>
        <v>4347.5769590614727</v>
      </c>
      <c r="BE159" s="2">
        <f t="shared" si="256"/>
        <v>0.25378067252024261</v>
      </c>
      <c r="BF159" s="2">
        <f t="shared" si="257"/>
        <v>0.18498810604108842</v>
      </c>
      <c r="BG159" s="2">
        <f t="shared" si="258"/>
        <v>8.4903457765883886E-2</v>
      </c>
      <c r="BH159" s="2">
        <f t="shared" si="230"/>
        <v>0.14381829665009838</v>
      </c>
      <c r="BI159" s="2">
        <f t="shared" si="248"/>
        <v>6.4404629744826622E-3</v>
      </c>
      <c r="BJ159" s="2">
        <f t="shared" si="231"/>
        <v>3.422059937666898E-3</v>
      </c>
      <c r="BK159" s="2">
        <f t="shared" si="232"/>
        <v>7.2085971406032293E-4</v>
      </c>
      <c r="BL159" s="2">
        <f t="shared" si="233"/>
        <v>1011.7929553744848</v>
      </c>
      <c r="BM159" s="2">
        <f t="shared" si="234"/>
        <v>208.4876479394251</v>
      </c>
      <c r="BN159" s="2">
        <f t="shared" si="235"/>
        <v>16.906185599881486</v>
      </c>
      <c r="BO159" s="2">
        <f t="shared" si="249"/>
        <v>960.76630122815459</v>
      </c>
      <c r="BP159" s="2">
        <f t="shared" si="250"/>
        <v>90.066225261958735</v>
      </c>
      <c r="BQ159" s="2">
        <f t="shared" si="251"/>
        <v>12.075630586098695</v>
      </c>
      <c r="BR159" s="17">
        <f t="shared" si="226"/>
        <v>5.5201639797086692E-2</v>
      </c>
      <c r="BS159" s="12">
        <f>BS$3*temperature!$I269</f>
        <v>-22.338839072293986</v>
      </c>
      <c r="BT159" s="12">
        <f>BT$3*temperature!$I269</f>
        <v>-20.646865162609469</v>
      </c>
      <c r="BU159" s="12">
        <f>BU$3*temperature!$I269</f>
        <v>-18.126169697913191</v>
      </c>
      <c r="BV159" s="12">
        <f t="shared" si="252"/>
        <v>-18.147755893933702</v>
      </c>
      <c r="BW159" s="12">
        <f t="shared" si="236"/>
        <v>-14.796875424532923</v>
      </c>
      <c r="BX159" s="12">
        <f t="shared" si="237"/>
        <v>-12.990382454266342</v>
      </c>
      <c r="BY159" s="19">
        <f t="shared" si="253"/>
        <v>0.18761418911685193</v>
      </c>
      <c r="BZ159" s="19">
        <f t="shared" si="238"/>
        <v>0.28333549388749879</v>
      </c>
      <c r="CA159" s="19">
        <f t="shared" si="239"/>
        <v>0.28333549388749885</v>
      </c>
      <c r="CB159" s="12">
        <f t="shared" si="254"/>
        <v>2.0955415891801423</v>
      </c>
      <c r="CC159" s="12">
        <f t="shared" si="240"/>
        <v>2.9249948690382732</v>
      </c>
      <c r="CD159" s="12">
        <f t="shared" si="241"/>
        <v>2.567893621823425</v>
      </c>
      <c r="CE159" s="12">
        <f t="shared" si="255"/>
        <v>-20.243297483113846</v>
      </c>
      <c r="CF159" s="12">
        <f t="shared" si="242"/>
        <v>-17.721870293571197</v>
      </c>
      <c r="CG159" s="12">
        <f t="shared" si="243"/>
        <v>-15.558276076089767</v>
      </c>
      <c r="CH159" s="12">
        <f>CH$3*temperature!$I269+CH$4*temperature!$I269^2</f>
        <v>-20.243297483113842</v>
      </c>
      <c r="CI159" s="12">
        <f>CI$3*temperature!$I269+CI$4*temperature!$I269^2</f>
        <v>-17.721900349469532</v>
      </c>
      <c r="CJ159" s="12">
        <f>CJ$3*temperature!$I269+CJ$4*temperature!$I269^2</f>
        <v>-15.558291417528402</v>
      </c>
      <c r="CK159" s="17"/>
      <c r="CL159" s="17"/>
      <c r="CM159" s="17"/>
    </row>
    <row r="160" spans="1:91">
      <c r="A160" s="2">
        <f t="shared" si="183"/>
        <v>2114</v>
      </c>
      <c r="B160" s="5">
        <f t="shared" si="184"/>
        <v>1164.9672393358735</v>
      </c>
      <c r="C160" s="5">
        <f t="shared" si="185"/>
        <v>2961.9734062809771</v>
      </c>
      <c r="D160" s="5">
        <f t="shared" si="186"/>
        <v>4363.3482618818671</v>
      </c>
      <c r="E160" s="15">
        <f t="shared" si="187"/>
        <v>1.9809929141994232E-5</v>
      </c>
      <c r="F160" s="15">
        <f t="shared" si="188"/>
        <v>3.9026888774049008E-5</v>
      </c>
      <c r="G160" s="15">
        <f t="shared" si="189"/>
        <v>7.9672005162335436E-5</v>
      </c>
      <c r="H160" s="5">
        <f t="shared" si="190"/>
        <v>158198.57979882046</v>
      </c>
      <c r="I160" s="5">
        <f t="shared" si="191"/>
        <v>61528.699783537733</v>
      </c>
      <c r="J160" s="5">
        <f t="shared" si="192"/>
        <v>23667.468749931621</v>
      </c>
      <c r="K160" s="5">
        <f t="shared" si="193"/>
        <v>135796.59106036887</v>
      </c>
      <c r="L160" s="5">
        <f t="shared" si="194"/>
        <v>20772.873805370364</v>
      </c>
      <c r="M160" s="5">
        <f t="shared" si="195"/>
        <v>5424.1530424445391</v>
      </c>
      <c r="N160" s="15">
        <f t="shared" si="196"/>
        <v>6.9766813594343002E-3</v>
      </c>
      <c r="O160" s="15">
        <f t="shared" si="197"/>
        <v>9.8760461110312114E-3</v>
      </c>
      <c r="P160" s="15">
        <f t="shared" si="198"/>
        <v>9.0724181999695119E-3</v>
      </c>
      <c r="Q160" s="5">
        <f t="shared" si="199"/>
        <v>7243.1607743076593</v>
      </c>
      <c r="R160" s="5">
        <f t="shared" si="200"/>
        <v>10309.527468621076</v>
      </c>
      <c r="S160" s="5">
        <f t="shared" si="201"/>
        <v>5618.7590275392095</v>
      </c>
      <c r="T160" s="5">
        <f t="shared" si="202"/>
        <v>45.785245250107259</v>
      </c>
      <c r="U160" s="5">
        <f t="shared" si="203"/>
        <v>167.55640058851745</v>
      </c>
      <c r="V160" s="5">
        <f t="shared" si="204"/>
        <v>237.40430744438791</v>
      </c>
      <c r="W160" s="15">
        <f t="shared" si="205"/>
        <v>-1.0734613539272964E-2</v>
      </c>
      <c r="X160" s="15">
        <f t="shared" si="206"/>
        <v>-1.217998157191269E-2</v>
      </c>
      <c r="Y160" s="15">
        <f t="shared" si="207"/>
        <v>-9.7425357312937999E-3</v>
      </c>
      <c r="Z160" s="5">
        <f t="shared" si="222"/>
        <v>8234.9778340758767</v>
      </c>
      <c r="AA160" s="5">
        <f t="shared" si="223"/>
        <v>24977.277206662122</v>
      </c>
      <c r="AB160" s="5">
        <f t="shared" si="224"/>
        <v>33283.100299505866</v>
      </c>
      <c r="AC160" s="16">
        <f t="shared" si="208"/>
        <v>1.5177793741590491</v>
      </c>
      <c r="AD160" s="16">
        <f t="shared" si="209"/>
        <v>2.9655498573892172</v>
      </c>
      <c r="AE160" s="16">
        <f t="shared" si="210"/>
        <v>6.4687670583333485</v>
      </c>
      <c r="AF160" s="15">
        <f t="shared" si="211"/>
        <v>-4.0504037456468023E-3</v>
      </c>
      <c r="AG160" s="15">
        <f t="shared" si="212"/>
        <v>2.9673830763510267E-4</v>
      </c>
      <c r="AH160" s="15">
        <f t="shared" si="213"/>
        <v>9.7937136394747881E-3</v>
      </c>
      <c r="AI160" s="1">
        <f t="shared" si="177"/>
        <v>293407.02750508947</v>
      </c>
      <c r="AJ160" s="1">
        <f t="shared" si="178"/>
        <v>110927.91284462679</v>
      </c>
      <c r="AK160" s="1">
        <f t="shared" si="179"/>
        <v>42983.069564418147</v>
      </c>
      <c r="AL160" s="14">
        <f t="shared" si="214"/>
        <v>56.808267124372684</v>
      </c>
      <c r="AM160" s="14">
        <f t="shared" si="215"/>
        <v>12.283730830398458</v>
      </c>
      <c r="AN160" s="14">
        <f t="shared" si="216"/>
        <v>4.0686491335386155</v>
      </c>
      <c r="AO160" s="11">
        <f t="shared" si="217"/>
        <v>7.2505759770714459E-3</v>
      </c>
      <c r="AP160" s="11">
        <f t="shared" si="218"/>
        <v>9.1338134168325279E-3</v>
      </c>
      <c r="AQ160" s="11">
        <f t="shared" si="219"/>
        <v>8.2855212214530977E-3</v>
      </c>
      <c r="AR160" s="1">
        <f t="shared" si="225"/>
        <v>158198.57979882046</v>
      </c>
      <c r="AS160" s="1">
        <f t="shared" si="220"/>
        <v>61528.699783537733</v>
      </c>
      <c r="AT160" s="1">
        <f t="shared" si="221"/>
        <v>23667.468749931621</v>
      </c>
      <c r="AU160" s="1">
        <f t="shared" si="180"/>
        <v>31639.715959764093</v>
      </c>
      <c r="AV160" s="1">
        <f t="shared" si="181"/>
        <v>12305.739956707548</v>
      </c>
      <c r="AW160" s="1">
        <f t="shared" si="182"/>
        <v>4733.4937499863245</v>
      </c>
      <c r="AX160" s="1">
        <f t="shared" si="244"/>
        <v>108637.27284829508</v>
      </c>
      <c r="AY160" s="1">
        <f t="shared" si="227"/>
        <v>16618.299044296291</v>
      </c>
      <c r="AZ160" s="1">
        <f t="shared" si="228"/>
        <v>4339.3224339556318</v>
      </c>
      <c r="BA160" s="1">
        <f t="shared" si="245"/>
        <v>13508.691978280014</v>
      </c>
      <c r="BB160" s="1">
        <f t="shared" si="246"/>
        <v>28785.226843799861</v>
      </c>
      <c r="BC160" s="1">
        <f t="shared" si="247"/>
        <v>36545.107711164317</v>
      </c>
      <c r="BD160" s="1">
        <f t="shared" si="229"/>
        <v>4225.2849947971908</v>
      </c>
      <c r="BE160" s="2">
        <f t="shared" si="256"/>
        <v>0.25378067252024261</v>
      </c>
      <c r="BF160" s="2">
        <f t="shared" si="257"/>
        <v>0.18498810604108842</v>
      </c>
      <c r="BG160" s="2">
        <f t="shared" si="258"/>
        <v>8.4903457765883886E-2</v>
      </c>
      <c r="BH160" s="2">
        <f t="shared" si="230"/>
        <v>0.14341193710818567</v>
      </c>
      <c r="BI160" s="2">
        <f t="shared" si="248"/>
        <v>6.4404629744826622E-3</v>
      </c>
      <c r="BJ160" s="2">
        <f t="shared" si="231"/>
        <v>3.422059937666898E-3</v>
      </c>
      <c r="BK160" s="2">
        <f t="shared" si="232"/>
        <v>7.2085971406032293E-4</v>
      </c>
      <c r="BL160" s="2">
        <f t="shared" si="233"/>
        <v>1018.872095810044</v>
      </c>
      <c r="BM160" s="2">
        <f t="shared" si="234"/>
        <v>210.5548985459784</v>
      </c>
      <c r="BN160" s="2">
        <f t="shared" si="235"/>
        <v>17.060924755607335</v>
      </c>
      <c r="BO160" s="2">
        <f t="shared" si="249"/>
        <v>975.05403856614691</v>
      </c>
      <c r="BP160" s="2">
        <f t="shared" si="250"/>
        <v>91.139458844549011</v>
      </c>
      <c r="BQ160" s="2">
        <f t="shared" si="251"/>
        <v>12.074896360932032</v>
      </c>
      <c r="BR160" s="17">
        <f t="shared" si="226"/>
        <v>5.3593825045715235E-2</v>
      </c>
      <c r="BS160" s="12">
        <f>BS$3*temperature!$I270</f>
        <v>-22.518476401909702</v>
      </c>
      <c r="BT160" s="12">
        <f>BT$3*temperature!$I270</f>
        <v>-20.812896517719008</v>
      </c>
      <c r="BU160" s="12">
        <f>BU$3*temperature!$I270</f>
        <v>-18.271930930632433</v>
      </c>
      <c r="BV160" s="12">
        <f t="shared" si="252"/>
        <v>-18.259717181608828</v>
      </c>
      <c r="BW160" s="12">
        <f t="shared" si="236"/>
        <v>-14.868443335702661</v>
      </c>
      <c r="BX160" s="12">
        <f t="shared" si="237"/>
        <v>-13.053212917514443</v>
      </c>
      <c r="BY160" s="19">
        <f t="shared" si="253"/>
        <v>0.18912288488308668</v>
      </c>
      <c r="BZ160" s="19">
        <f t="shared" si="238"/>
        <v>0.285613930620159</v>
      </c>
      <c r="CA160" s="19">
        <f t="shared" si="239"/>
        <v>0.28561393062015905</v>
      </c>
      <c r="CB160" s="12">
        <f t="shared" si="254"/>
        <v>2.1293796101504361</v>
      </c>
      <c r="CC160" s="12">
        <f t="shared" si="240"/>
        <v>2.9722265910081722</v>
      </c>
      <c r="CD160" s="12">
        <f t="shared" si="241"/>
        <v>2.6093590065589951</v>
      </c>
      <c r="CE160" s="12">
        <f t="shared" si="255"/>
        <v>-20.389096791759265</v>
      </c>
      <c r="CF160" s="12">
        <f t="shared" si="242"/>
        <v>-17.840669926710834</v>
      </c>
      <c r="CG160" s="12">
        <f t="shared" si="243"/>
        <v>-15.662571924073438</v>
      </c>
      <c r="CH160" s="12">
        <f>CH$3*temperature!$I270+CH$4*temperature!$I270^2</f>
        <v>-20.389096791759265</v>
      </c>
      <c r="CI160" s="12">
        <f>CI$3*temperature!$I270+CI$4*temperature!$I270^2</f>
        <v>-17.840700127980121</v>
      </c>
      <c r="CJ160" s="12">
        <f>CJ$3*temperature!$I270+CJ$4*temperature!$I270^2</f>
        <v>-15.662587339713829</v>
      </c>
      <c r="CK160" s="17"/>
      <c r="CL160" s="17"/>
      <c r="CM160" s="17"/>
    </row>
    <row r="161" spans="1:91">
      <c r="A161" s="2">
        <f t="shared" si="183"/>
        <v>2115</v>
      </c>
      <c r="B161" s="5">
        <f t="shared" si="184"/>
        <v>1164.9891633584143</v>
      </c>
      <c r="C161" s="5">
        <f t="shared" si="185"/>
        <v>2962.0832230573214</v>
      </c>
      <c r="D161" s="5">
        <f t="shared" si="186"/>
        <v>4363.678516751851</v>
      </c>
      <c r="E161" s="15">
        <f t="shared" si="187"/>
        <v>1.8819432684894519E-5</v>
      </c>
      <c r="F161" s="15">
        <f t="shared" si="188"/>
        <v>3.7075544335346559E-5</v>
      </c>
      <c r="G161" s="15">
        <f t="shared" si="189"/>
        <v>7.5688404904218658E-5</v>
      </c>
      <c r="H161" s="5">
        <f t="shared" si="190"/>
        <v>159291.35366920862</v>
      </c>
      <c r="I161" s="5">
        <f t="shared" si="191"/>
        <v>62131.885302344228</v>
      </c>
      <c r="J161" s="5">
        <f t="shared" si="192"/>
        <v>23881.617760854493</v>
      </c>
      <c r="K161" s="5">
        <f t="shared" si="193"/>
        <v>136732.04754111683</v>
      </c>
      <c r="L161" s="5">
        <f t="shared" si="194"/>
        <v>20975.73924280718</v>
      </c>
      <c r="M161" s="5">
        <f t="shared" si="195"/>
        <v>5472.8178689549804</v>
      </c>
      <c r="N161" s="15">
        <f t="shared" si="196"/>
        <v>6.888659527042984E-3</v>
      </c>
      <c r="O161" s="15">
        <f t="shared" si="197"/>
        <v>9.7658821469550627E-3</v>
      </c>
      <c r="P161" s="15">
        <f t="shared" si="198"/>
        <v>8.9718756328653892E-3</v>
      </c>
      <c r="Q161" s="5">
        <f t="shared" si="199"/>
        <v>7214.9040781944987</v>
      </c>
      <c r="R161" s="5">
        <f t="shared" si="200"/>
        <v>10283.794207018944</v>
      </c>
      <c r="S161" s="5">
        <f t="shared" si="201"/>
        <v>5614.3626550567078</v>
      </c>
      <c r="T161" s="5">
        <f t="shared" si="202"/>
        <v>45.293758336546524</v>
      </c>
      <c r="U161" s="5">
        <f t="shared" si="203"/>
        <v>165.51556671709329</v>
      </c>
      <c r="V161" s="5">
        <f t="shared" si="204"/>
        <v>235.09138749634789</v>
      </c>
      <c r="W161" s="15">
        <f t="shared" si="205"/>
        <v>-1.0734613539272964E-2</v>
      </c>
      <c r="X161" s="15">
        <f t="shared" si="206"/>
        <v>-1.217998157191269E-2</v>
      </c>
      <c r="Y161" s="15">
        <f t="shared" si="207"/>
        <v>-9.7425357312937999E-3</v>
      </c>
      <c r="Z161" s="5">
        <f t="shared" si="222"/>
        <v>8170.349321655639</v>
      </c>
      <c r="AA161" s="5">
        <f t="shared" si="223"/>
        <v>24925.093111998449</v>
      </c>
      <c r="AB161" s="5">
        <f t="shared" si="224"/>
        <v>33586.248449360042</v>
      </c>
      <c r="AC161" s="16">
        <f t="shared" si="208"/>
        <v>1.5116317548968898</v>
      </c>
      <c r="AD161" s="16">
        <f t="shared" si="209"/>
        <v>2.9664298496351065</v>
      </c>
      <c r="AE161" s="16">
        <f t="shared" si="210"/>
        <v>6.5321203105031334</v>
      </c>
      <c r="AF161" s="15">
        <f t="shared" si="211"/>
        <v>-4.0504037456468023E-3</v>
      </c>
      <c r="AG161" s="15">
        <f t="shared" si="212"/>
        <v>2.9673830763510267E-4</v>
      </c>
      <c r="AH161" s="15">
        <f t="shared" si="213"/>
        <v>9.7937136394747881E-3</v>
      </c>
      <c r="AI161" s="1">
        <f t="shared" si="177"/>
        <v>295706.04071434459</v>
      </c>
      <c r="AJ161" s="1">
        <f t="shared" si="178"/>
        <v>112140.86151687166</v>
      </c>
      <c r="AK161" s="1">
        <f t="shared" si="179"/>
        <v>43418.256357962659</v>
      </c>
      <c r="AL161" s="14">
        <f t="shared" si="214"/>
        <v>57.216040854714606</v>
      </c>
      <c r="AM161" s="14">
        <f t="shared" si="215"/>
        <v>12.394806162811236</v>
      </c>
      <c r="AN161" s="14">
        <f t="shared" si="216"/>
        <v>4.1020229034898099</v>
      </c>
      <c r="AO161" s="11">
        <f t="shared" si="217"/>
        <v>7.1780702173007312E-3</v>
      </c>
      <c r="AP161" s="11">
        <f t="shared" si="218"/>
        <v>9.0424752826642023E-3</v>
      </c>
      <c r="AQ161" s="11">
        <f t="shared" si="219"/>
        <v>8.2026660092385673E-3</v>
      </c>
      <c r="AR161" s="1">
        <f t="shared" si="225"/>
        <v>159291.35366920862</v>
      </c>
      <c r="AS161" s="1">
        <f t="shared" si="220"/>
        <v>62131.885302344228</v>
      </c>
      <c r="AT161" s="1">
        <f t="shared" si="221"/>
        <v>23881.617760854493</v>
      </c>
      <c r="AU161" s="1">
        <f t="shared" si="180"/>
        <v>31858.270733841724</v>
      </c>
      <c r="AV161" s="1">
        <f t="shared" si="181"/>
        <v>12426.377060468847</v>
      </c>
      <c r="AW161" s="1">
        <f t="shared" si="182"/>
        <v>4776.3235521708984</v>
      </c>
      <c r="AX161" s="1">
        <f t="shared" si="244"/>
        <v>109385.63803289345</v>
      </c>
      <c r="AY161" s="1">
        <f t="shared" si="227"/>
        <v>16780.591394245745</v>
      </c>
      <c r="AZ161" s="1">
        <f t="shared" si="228"/>
        <v>4378.2542951639844</v>
      </c>
      <c r="BA161" s="1">
        <f t="shared" si="245"/>
        <v>13516.94390270562</v>
      </c>
      <c r="BB161" s="1">
        <f t="shared" si="246"/>
        <v>28815.081089787418</v>
      </c>
      <c r="BC161" s="1">
        <f t="shared" si="247"/>
        <v>36586.849550299703</v>
      </c>
      <c r="BD161" s="1">
        <f t="shared" si="229"/>
        <v>4106.3731602438675</v>
      </c>
      <c r="BE161" s="2">
        <f t="shared" si="256"/>
        <v>0.25378067252024261</v>
      </c>
      <c r="BF161" s="2">
        <f t="shared" si="257"/>
        <v>0.18498810604108842</v>
      </c>
      <c r="BG161" s="2">
        <f t="shared" si="258"/>
        <v>8.4903457765883886E-2</v>
      </c>
      <c r="BH161" s="2">
        <f t="shared" si="230"/>
        <v>0.14300643870482985</v>
      </c>
      <c r="BI161" s="2">
        <f t="shared" si="248"/>
        <v>6.4404629744826622E-3</v>
      </c>
      <c r="BJ161" s="2">
        <f t="shared" si="231"/>
        <v>3.422059937666898E-3</v>
      </c>
      <c r="BK161" s="2">
        <f t="shared" si="232"/>
        <v>7.2085971406032293E-4</v>
      </c>
      <c r="BL161" s="2">
        <f t="shared" si="233"/>
        <v>1025.9100654617612</v>
      </c>
      <c r="BM161" s="2">
        <f t="shared" si="234"/>
        <v>212.61903554486693</v>
      </c>
      <c r="BN161" s="2">
        <f t="shared" si="235"/>
        <v>17.215296150387498</v>
      </c>
      <c r="BO161" s="2">
        <f t="shared" si="249"/>
        <v>989.55540991825922</v>
      </c>
      <c r="BP161" s="2">
        <f t="shared" si="250"/>
        <v>92.225611637213717</v>
      </c>
      <c r="BQ161" s="2">
        <f t="shared" si="251"/>
        <v>12.074179276062175</v>
      </c>
      <c r="BR161" s="17">
        <f t="shared" si="226"/>
        <v>5.2032839850208963E-2</v>
      </c>
      <c r="BS161" s="12">
        <f>BS$3*temperature!$I271</f>
        <v>-22.697680735123321</v>
      </c>
      <c r="BT161" s="12">
        <f>BT$3*temperature!$I271</f>
        <v>-20.978527672160062</v>
      </c>
      <c r="BU161" s="12">
        <f>BU$3*temperature!$I271</f>
        <v>-18.417340821626286</v>
      </c>
      <c r="BV161" s="12">
        <f t="shared" si="252"/>
        <v>-18.370868520727043</v>
      </c>
      <c r="BW161" s="12">
        <f t="shared" si="236"/>
        <v>-14.939084889565267</v>
      </c>
      <c r="BX161" s="12">
        <f t="shared" si="237"/>
        <v>-13.115230118816108</v>
      </c>
      <c r="BY161" s="19">
        <f t="shared" si="253"/>
        <v>0.19062794410094902</v>
      </c>
      <c r="BZ161" s="19">
        <f t="shared" si="238"/>
        <v>0.28788687542689412</v>
      </c>
      <c r="CA161" s="19">
        <f t="shared" si="239"/>
        <v>0.28788687542689412</v>
      </c>
      <c r="CB161" s="12">
        <f t="shared" si="254"/>
        <v>2.1634061071981381</v>
      </c>
      <c r="CC161" s="12">
        <f t="shared" si="240"/>
        <v>3.0197213912973977</v>
      </c>
      <c r="CD161" s="12">
        <f t="shared" si="241"/>
        <v>2.6510553514050894</v>
      </c>
      <c r="CE161" s="12">
        <f t="shared" si="255"/>
        <v>-20.534274627925182</v>
      </c>
      <c r="CF161" s="12">
        <f t="shared" si="242"/>
        <v>-17.958806280862664</v>
      </c>
      <c r="CG161" s="12">
        <f t="shared" si="243"/>
        <v>-15.766285470221197</v>
      </c>
      <c r="CH161" s="12">
        <f>CH$3*temperature!$I271+CH$4*temperature!$I271^2</f>
        <v>-20.534274627925182</v>
      </c>
      <c r="CI161" s="12">
        <f>CI$3*temperature!$I271+CI$4*temperature!$I271^2</f>
        <v>-17.958836625621252</v>
      </c>
      <c r="CJ161" s="12">
        <f>CJ$3*temperature!$I271+CJ$4*temperature!$I271^2</f>
        <v>-15.766300959102892</v>
      </c>
      <c r="CK161" s="17"/>
      <c r="CL161" s="17"/>
      <c r="CM161" s="17"/>
    </row>
    <row r="162" spans="1:91">
      <c r="A162" s="2">
        <f t="shared" si="183"/>
        <v>2116</v>
      </c>
      <c r="B162" s="5">
        <f t="shared" si="184"/>
        <v>1165.009991571796</v>
      </c>
      <c r="C162" s="5">
        <f t="shared" si="185"/>
        <v>2962.1875528627902</v>
      </c>
      <c r="D162" s="5">
        <f t="shared" si="186"/>
        <v>4363.9922826249767</v>
      </c>
      <c r="E162" s="15">
        <f t="shared" si="187"/>
        <v>1.7878461050649794E-5</v>
      </c>
      <c r="F162" s="15">
        <f t="shared" si="188"/>
        <v>3.5221767118579231E-5</v>
      </c>
      <c r="G162" s="15">
        <f t="shared" si="189"/>
        <v>7.1903984659007724E-5</v>
      </c>
      <c r="H162" s="5">
        <f t="shared" si="190"/>
        <v>160377.68188589075</v>
      </c>
      <c r="I162" s="5">
        <f t="shared" si="191"/>
        <v>62734.104774880179</v>
      </c>
      <c r="J162" s="5">
        <f t="shared" si="192"/>
        <v>24095.240860552865</v>
      </c>
      <c r="K162" s="5">
        <f t="shared" si="193"/>
        <v>137662.06560126925</v>
      </c>
      <c r="L162" s="5">
        <f t="shared" si="194"/>
        <v>21178.302742596818</v>
      </c>
      <c r="M162" s="5">
        <f t="shared" si="195"/>
        <v>5521.3756808156832</v>
      </c>
      <c r="N162" s="15">
        <f t="shared" si="196"/>
        <v>6.8017562588811309E-3</v>
      </c>
      <c r="O162" s="15">
        <f t="shared" si="197"/>
        <v>9.6570374681359539E-3</v>
      </c>
      <c r="P162" s="15">
        <f t="shared" si="198"/>
        <v>8.8725429976668213E-3</v>
      </c>
      <c r="Q162" s="5">
        <f t="shared" si="199"/>
        <v>7186.1305741934184</v>
      </c>
      <c r="R162" s="5">
        <f t="shared" si="200"/>
        <v>10257.000420036889</v>
      </c>
      <c r="S162" s="5">
        <f t="shared" si="201"/>
        <v>5609.3961977820436</v>
      </c>
      <c r="T162" s="5">
        <f t="shared" si="202"/>
        <v>44.807547345062474</v>
      </c>
      <c r="U162" s="5">
        <f t="shared" si="203"/>
        <v>163.4995901646144</v>
      </c>
      <c r="V162" s="5">
        <f t="shared" si="204"/>
        <v>232.80100125354528</v>
      </c>
      <c r="W162" s="15">
        <f t="shared" si="205"/>
        <v>-1.0734613539272964E-2</v>
      </c>
      <c r="X162" s="15">
        <f t="shared" si="206"/>
        <v>-1.217998157191269E-2</v>
      </c>
      <c r="Y162" s="15">
        <f t="shared" si="207"/>
        <v>-9.7425357312937999E-3</v>
      </c>
      <c r="Z162" s="5">
        <f t="shared" si="222"/>
        <v>8105.5114071643929</v>
      </c>
      <c r="AA162" s="5">
        <f t="shared" si="223"/>
        <v>24870.256201525168</v>
      </c>
      <c r="AB162" s="5">
        <f t="shared" si="224"/>
        <v>33888.645768343798</v>
      </c>
      <c r="AC162" s="16">
        <f t="shared" si="208"/>
        <v>1.5055090359748169</v>
      </c>
      <c r="AD162" s="16">
        <f t="shared" si="209"/>
        <v>2.9673101030084053</v>
      </c>
      <c r="AE162" s="16">
        <f t="shared" si="210"/>
        <v>6.5960940262827981</v>
      </c>
      <c r="AF162" s="15">
        <f t="shared" si="211"/>
        <v>-4.0504037456468023E-3</v>
      </c>
      <c r="AG162" s="15">
        <f t="shared" si="212"/>
        <v>2.9673830763510267E-4</v>
      </c>
      <c r="AH162" s="15">
        <f t="shared" si="213"/>
        <v>9.7937136394747881E-3</v>
      </c>
      <c r="AI162" s="1">
        <f t="shared" si="177"/>
        <v>297993.70737675182</v>
      </c>
      <c r="AJ162" s="1">
        <f t="shared" si="178"/>
        <v>113353.15242565334</v>
      </c>
      <c r="AK162" s="1">
        <f t="shared" si="179"/>
        <v>43852.754274337291</v>
      </c>
      <c r="AL162" s="14">
        <f t="shared" si="214"/>
        <v>57.622634605937584</v>
      </c>
      <c r="AM162" s="14">
        <f t="shared" si="215"/>
        <v>12.505765093888263</v>
      </c>
      <c r="AN162" s="14">
        <f t="shared" si="216"/>
        <v>4.1353339520909884</v>
      </c>
      <c r="AO162" s="11">
        <f t="shared" si="217"/>
        <v>7.1062895151277235E-3</v>
      </c>
      <c r="AP162" s="11">
        <f t="shared" si="218"/>
        <v>8.9520505298375606E-3</v>
      </c>
      <c r="AQ162" s="11">
        <f t="shared" si="219"/>
        <v>8.1206393491461814E-3</v>
      </c>
      <c r="AR162" s="1">
        <f t="shared" si="225"/>
        <v>160377.68188589075</v>
      </c>
      <c r="AS162" s="1">
        <f t="shared" si="220"/>
        <v>62734.104774880179</v>
      </c>
      <c r="AT162" s="1">
        <f t="shared" si="221"/>
        <v>24095.240860552865</v>
      </c>
      <c r="AU162" s="1">
        <f t="shared" si="180"/>
        <v>32075.536377178152</v>
      </c>
      <c r="AV162" s="1">
        <f t="shared" si="181"/>
        <v>12546.820954976036</v>
      </c>
      <c r="AW162" s="1">
        <f t="shared" si="182"/>
        <v>4819.0481721105734</v>
      </c>
      <c r="AX162" s="1">
        <f t="shared" si="244"/>
        <v>110129.65248101541</v>
      </c>
      <c r="AY162" s="1">
        <f t="shared" si="227"/>
        <v>16942.642194077453</v>
      </c>
      <c r="AZ162" s="1">
        <f t="shared" si="228"/>
        <v>4417.1005446525469</v>
      </c>
      <c r="BA162" s="1">
        <f t="shared" si="245"/>
        <v>13525.082851496636</v>
      </c>
      <c r="BB162" s="1">
        <f t="shared" si="246"/>
        <v>28844.564722510408</v>
      </c>
      <c r="BC162" s="1">
        <f t="shared" si="247"/>
        <v>36628.029237913121</v>
      </c>
      <c r="BD162" s="1">
        <f t="shared" si="229"/>
        <v>3990.7509379545704</v>
      </c>
      <c r="BE162" s="2">
        <f t="shared" si="256"/>
        <v>0.25378067252024261</v>
      </c>
      <c r="BF162" s="2">
        <f t="shared" si="257"/>
        <v>0.18498810604108842</v>
      </c>
      <c r="BG162" s="2">
        <f t="shared" si="258"/>
        <v>8.4903457765883886E-2</v>
      </c>
      <c r="BH162" s="2">
        <f t="shared" si="230"/>
        <v>0.14260181837650152</v>
      </c>
      <c r="BI162" s="2">
        <f t="shared" si="248"/>
        <v>6.4404629744826622E-3</v>
      </c>
      <c r="BJ162" s="2">
        <f t="shared" si="231"/>
        <v>3.422059937666898E-3</v>
      </c>
      <c r="BK162" s="2">
        <f t="shared" si="232"/>
        <v>7.2085971406032293E-4</v>
      </c>
      <c r="BL162" s="2">
        <f t="shared" si="233"/>
        <v>1032.906522119438</v>
      </c>
      <c r="BM162" s="2">
        <f t="shared" si="234"/>
        <v>214.67986667551511</v>
      </c>
      <c r="BN162" s="2">
        <f t="shared" si="235"/>
        <v>17.369288436952747</v>
      </c>
      <c r="BO162" s="2">
        <f t="shared" si="249"/>
        <v>1004.2736089486923</v>
      </c>
      <c r="BP162" s="2">
        <f t="shared" si="250"/>
        <v>93.324838573851181</v>
      </c>
      <c r="BQ162" s="2">
        <f t="shared" si="251"/>
        <v>12.073478997934773</v>
      </c>
      <c r="BR162" s="17">
        <f t="shared" si="226"/>
        <v>5.0517320242921319E-2</v>
      </c>
      <c r="BS162" s="12">
        <f>BS$3*temperature!$I272</f>
        <v>-22.876439706330103</v>
      </c>
      <c r="BT162" s="12">
        <f>BT$3*temperature!$I272</f>
        <v>-21.143747196915523</v>
      </c>
      <c r="BU162" s="12">
        <f>BU$3*temperature!$I272</f>
        <v>-18.562389337201889</v>
      </c>
      <c r="BV162" s="12">
        <f t="shared" si="252"/>
        <v>-18.481206207385299</v>
      </c>
      <c r="BW162" s="12">
        <f t="shared" si="236"/>
        <v>-15.00880074726359</v>
      </c>
      <c r="BX162" s="12">
        <f t="shared" si="237"/>
        <v>-13.176434638597826</v>
      </c>
      <c r="BY162" s="19">
        <f t="shared" si="253"/>
        <v>0.19212926291710533</v>
      </c>
      <c r="BZ162" s="19">
        <f t="shared" si="238"/>
        <v>0.29015417146809758</v>
      </c>
      <c r="CA162" s="19">
        <f t="shared" si="239"/>
        <v>0.29015417146809763</v>
      </c>
      <c r="CB162" s="12">
        <f t="shared" si="254"/>
        <v>2.1976167494724019</v>
      </c>
      <c r="CC162" s="12">
        <f t="shared" si="240"/>
        <v>3.0674732248259668</v>
      </c>
      <c r="CD162" s="12">
        <f t="shared" si="241"/>
        <v>2.6929773493020321</v>
      </c>
      <c r="CE162" s="12">
        <f t="shared" si="255"/>
        <v>-20.678822956857701</v>
      </c>
      <c r="CF162" s="12">
        <f t="shared" si="242"/>
        <v>-18.076273972089556</v>
      </c>
      <c r="CG162" s="12">
        <f t="shared" si="243"/>
        <v>-15.869411987899857</v>
      </c>
      <c r="CH162" s="12">
        <f>CH$3*temperature!$I272+CH$4*temperature!$I272^2</f>
        <v>-20.678822956857701</v>
      </c>
      <c r="CI162" s="12">
        <f>CI$3*temperature!$I272+CI$4*temperature!$I272^2</f>
        <v>-18.076304458457138</v>
      </c>
      <c r="CJ162" s="12">
        <f>CJ$3*temperature!$I272+CJ$4*temperature!$I272^2</f>
        <v>-15.869427549063088</v>
      </c>
      <c r="CK162" s="17"/>
      <c r="CL162" s="17"/>
      <c r="CM162" s="17"/>
    </row>
    <row r="163" spans="1:91">
      <c r="A163" s="2">
        <f t="shared" si="183"/>
        <v>2117</v>
      </c>
      <c r="B163" s="5">
        <f t="shared" si="184"/>
        <v>1165.0297787282659</v>
      </c>
      <c r="C163" s="5">
        <f t="shared" si="185"/>
        <v>2962.2866696689312</v>
      </c>
      <c r="D163" s="5">
        <f t="shared" si="186"/>
        <v>4364.2903816374119</v>
      </c>
      <c r="E163" s="15">
        <f t="shared" si="187"/>
        <v>1.6984537998117304E-5</v>
      </c>
      <c r="F163" s="15">
        <f t="shared" si="188"/>
        <v>3.3460678762650268E-5</v>
      </c>
      <c r="G163" s="15">
        <f t="shared" si="189"/>
        <v>6.8308785426057333E-5</v>
      </c>
      <c r="H163" s="5">
        <f t="shared" si="190"/>
        <v>161457.51361081298</v>
      </c>
      <c r="I163" s="5">
        <f t="shared" si="191"/>
        <v>63335.302909077996</v>
      </c>
      <c r="J163" s="5">
        <f t="shared" si="192"/>
        <v>24308.322576326762</v>
      </c>
      <c r="K163" s="5">
        <f t="shared" si="193"/>
        <v>138586.59800701257</v>
      </c>
      <c r="L163" s="5">
        <f t="shared" si="194"/>
        <v>21380.544819504736</v>
      </c>
      <c r="M163" s="5">
        <f t="shared" si="195"/>
        <v>5569.8224569572913</v>
      </c>
      <c r="N163" s="15">
        <f t="shared" si="196"/>
        <v>6.7159562200758138E-3</v>
      </c>
      <c r="O163" s="15">
        <f t="shared" si="197"/>
        <v>9.5494940914759852E-3</v>
      </c>
      <c r="P163" s="15">
        <f t="shared" si="198"/>
        <v>8.7744031455674332E-3</v>
      </c>
      <c r="Q163" s="5">
        <f t="shared" si="199"/>
        <v>7156.8554606740254</v>
      </c>
      <c r="R163" s="5">
        <f t="shared" si="200"/>
        <v>10229.168753298884</v>
      </c>
      <c r="S163" s="5">
        <f t="shared" si="201"/>
        <v>5603.868806986342</v>
      </c>
      <c r="T163" s="5">
        <f t="shared" si="202"/>
        <v>44.326555640670556</v>
      </c>
      <c r="U163" s="5">
        <f t="shared" si="203"/>
        <v>161.50816816939411</v>
      </c>
      <c r="V163" s="5">
        <f t="shared" si="204"/>
        <v>230.53292918055163</v>
      </c>
      <c r="W163" s="15">
        <f t="shared" si="205"/>
        <v>-1.0734613539272964E-2</v>
      </c>
      <c r="X163" s="15">
        <f t="shared" si="206"/>
        <v>-1.217998157191269E-2</v>
      </c>
      <c r="Y163" s="15">
        <f t="shared" si="207"/>
        <v>-9.7425357312937999E-3</v>
      </c>
      <c r="Z163" s="5">
        <f t="shared" si="222"/>
        <v>8040.486440312945</v>
      </c>
      <c r="AA163" s="5">
        <f t="shared" si="223"/>
        <v>24812.819023634656</v>
      </c>
      <c r="AB163" s="5">
        <f t="shared" si="224"/>
        <v>34190.270017987234</v>
      </c>
      <c r="AC163" s="16">
        <f t="shared" si="208"/>
        <v>1.4994111165363995</v>
      </c>
      <c r="AD163" s="16">
        <f t="shared" si="209"/>
        <v>2.9681906175866004</v>
      </c>
      <c r="AE163" s="16">
        <f t="shared" si="210"/>
        <v>6.6606942823152622</v>
      </c>
      <c r="AF163" s="15">
        <f t="shared" si="211"/>
        <v>-4.0504037456468023E-3</v>
      </c>
      <c r="AG163" s="15">
        <f t="shared" si="212"/>
        <v>2.9673830763510267E-4</v>
      </c>
      <c r="AH163" s="15">
        <f t="shared" si="213"/>
        <v>9.7937136394747881E-3</v>
      </c>
      <c r="AI163" s="1">
        <f t="shared" si="177"/>
        <v>300269.8730162548</v>
      </c>
      <c r="AJ163" s="1">
        <f t="shared" si="178"/>
        <v>114564.65813806404</v>
      </c>
      <c r="AK163" s="1">
        <f t="shared" si="179"/>
        <v>44286.527019014138</v>
      </c>
      <c r="AL163" s="14">
        <f t="shared" si="214"/>
        <v>58.02802289883045</v>
      </c>
      <c r="AM163" s="14">
        <f t="shared" si="215"/>
        <v>12.616597812512683</v>
      </c>
      <c r="AN163" s="14">
        <f t="shared" si="216"/>
        <v>4.1685796921480671</v>
      </c>
      <c r="AO163" s="11">
        <f t="shared" si="217"/>
        <v>7.0352266199764464E-3</v>
      </c>
      <c r="AP163" s="11">
        <f t="shared" si="218"/>
        <v>8.8625300245391853E-3</v>
      </c>
      <c r="AQ163" s="11">
        <f t="shared" si="219"/>
        <v>8.0394329556547194E-3</v>
      </c>
      <c r="AR163" s="1">
        <f t="shared" si="225"/>
        <v>161457.51361081298</v>
      </c>
      <c r="AS163" s="1">
        <f t="shared" si="220"/>
        <v>63335.302909077996</v>
      </c>
      <c r="AT163" s="1">
        <f t="shared" si="221"/>
        <v>24308.322576326762</v>
      </c>
      <c r="AU163" s="1">
        <f t="shared" si="180"/>
        <v>32291.502722162597</v>
      </c>
      <c r="AV163" s="1">
        <f t="shared" si="181"/>
        <v>12667.0605818156</v>
      </c>
      <c r="AW163" s="1">
        <f t="shared" si="182"/>
        <v>4861.6645152653527</v>
      </c>
      <c r="AX163" s="1">
        <f t="shared" si="244"/>
        <v>110869.27840561005</v>
      </c>
      <c r="AY163" s="1">
        <f t="shared" si="227"/>
        <v>17104.435855603788</v>
      </c>
      <c r="AZ163" s="1">
        <f t="shared" si="228"/>
        <v>4455.8579655658323</v>
      </c>
      <c r="BA163" s="1">
        <f t="shared" si="245"/>
        <v>13533.110701024518</v>
      </c>
      <c r="BB163" s="1">
        <f t="shared" si="246"/>
        <v>28873.684004396542</v>
      </c>
      <c r="BC163" s="1">
        <f t="shared" si="247"/>
        <v>36668.658270001404</v>
      </c>
      <c r="BD163" s="1">
        <f t="shared" si="229"/>
        <v>3878.3300789451287</v>
      </c>
      <c r="BE163" s="2">
        <f t="shared" si="256"/>
        <v>0.25378067252024261</v>
      </c>
      <c r="BF163" s="2">
        <f t="shared" si="257"/>
        <v>0.18498810604108842</v>
      </c>
      <c r="BG163" s="2">
        <f t="shared" si="258"/>
        <v>8.4903457765883886E-2</v>
      </c>
      <c r="BH163" s="2">
        <f t="shared" si="230"/>
        <v>0.14219809326816338</v>
      </c>
      <c r="BI163" s="2">
        <f t="shared" si="248"/>
        <v>6.4404629744826622E-3</v>
      </c>
      <c r="BJ163" s="2">
        <f t="shared" si="231"/>
        <v>3.422059937666898E-3</v>
      </c>
      <c r="BK163" s="2">
        <f t="shared" si="232"/>
        <v>7.2085971406032293E-4</v>
      </c>
      <c r="BL163" s="2">
        <f t="shared" si="233"/>
        <v>1039.8611383624716</v>
      </c>
      <c r="BM163" s="2">
        <f t="shared" si="234"/>
        <v>216.73720272515354</v>
      </c>
      <c r="BN163" s="2">
        <f t="shared" si="235"/>
        <v>17.522890461657003</v>
      </c>
      <c r="BO163" s="2">
        <f t="shared" si="249"/>
        <v>1019.2118770864704</v>
      </c>
      <c r="BP163" s="2">
        <f t="shared" si="250"/>
        <v>94.437296459777613</v>
      </c>
      <c r="BQ163" s="2">
        <f t="shared" si="251"/>
        <v>12.07279520245298</v>
      </c>
      <c r="BR163" s="17">
        <f t="shared" si="226"/>
        <v>4.9045941983418759E-2</v>
      </c>
      <c r="BS163" s="12">
        <f>BS$3*temperature!$I273</f>
        <v>-23.054741380650146</v>
      </c>
      <c r="BT163" s="12">
        <f>BT$3*temperature!$I273</f>
        <v>-21.308544061069462</v>
      </c>
      <c r="BU163" s="12">
        <f>BU$3*temperature!$I273</f>
        <v>-18.707066793164923</v>
      </c>
      <c r="BV163" s="12">
        <f t="shared" si="252"/>
        <v>-18.590726940310851</v>
      </c>
      <c r="BW163" s="12">
        <f t="shared" si="236"/>
        <v>-15.077591928826791</v>
      </c>
      <c r="BX163" s="12">
        <f t="shared" si="237"/>
        <v>-13.236827372357361</v>
      </c>
      <c r="BY163" s="19">
        <f t="shared" si="253"/>
        <v>0.19362674109569256</v>
      </c>
      <c r="BZ163" s="19">
        <f t="shared" si="238"/>
        <v>0.29241566736727775</v>
      </c>
      <c r="CA163" s="19">
        <f t="shared" si="239"/>
        <v>0.29241566736727775</v>
      </c>
      <c r="CB163" s="12">
        <f t="shared" si="254"/>
        <v>2.2320072201696477</v>
      </c>
      <c r="CC163" s="12">
        <f t="shared" si="240"/>
        <v>3.1154760661213348</v>
      </c>
      <c r="CD163" s="12">
        <f t="shared" si="241"/>
        <v>2.7351197104037808</v>
      </c>
      <c r="CE163" s="12">
        <f t="shared" si="255"/>
        <v>-20.822734160480501</v>
      </c>
      <c r="CF163" s="12">
        <f t="shared" si="242"/>
        <v>-18.193067994948127</v>
      </c>
      <c r="CG163" s="12">
        <f t="shared" si="243"/>
        <v>-15.971947082761142</v>
      </c>
      <c r="CH163" s="12">
        <f>CH$3*temperature!$I273+CH$4*temperature!$I273^2</f>
        <v>-20.822734160480497</v>
      </c>
      <c r="CI163" s="12">
        <f>CI$3*temperature!$I273+CI$4*temperature!$I273^2</f>
        <v>-18.193098621046467</v>
      </c>
      <c r="CJ163" s="12">
        <f>CJ$3*temperature!$I273+CJ$4*temperature!$I273^2</f>
        <v>-15.971962715247212</v>
      </c>
      <c r="CK163" s="17"/>
      <c r="CL163" s="17"/>
      <c r="CM163" s="17"/>
    </row>
    <row r="164" spans="1:91">
      <c r="A164" s="2">
        <f t="shared" si="183"/>
        <v>2118</v>
      </c>
      <c r="B164" s="5">
        <f t="shared" si="184"/>
        <v>1165.0485768461842</v>
      </c>
      <c r="C164" s="5">
        <f t="shared" si="185"/>
        <v>2962.3808337854553</v>
      </c>
      <c r="D164" s="5">
        <f t="shared" si="186"/>
        <v>4364.5735950438666</v>
      </c>
      <c r="E164" s="15">
        <f t="shared" si="187"/>
        <v>1.6135311098211439E-5</v>
      </c>
      <c r="F164" s="15">
        <f t="shared" si="188"/>
        <v>3.1787644824517755E-5</v>
      </c>
      <c r="G164" s="15">
        <f t="shared" si="189"/>
        <v>6.4893346154754468E-5</v>
      </c>
      <c r="H164" s="5">
        <f t="shared" si="190"/>
        <v>162530.80026132401</v>
      </c>
      <c r="I164" s="5">
        <f t="shared" si="191"/>
        <v>63935.42530389662</v>
      </c>
      <c r="J164" s="5">
        <f t="shared" si="192"/>
        <v>24520.847703808126</v>
      </c>
      <c r="K164" s="5">
        <f t="shared" si="193"/>
        <v>139505.59958735711</v>
      </c>
      <c r="L164" s="5">
        <f t="shared" si="194"/>
        <v>21582.446313020882</v>
      </c>
      <c r="M164" s="5">
        <f t="shared" si="195"/>
        <v>5618.1542526061303</v>
      </c>
      <c r="N164" s="15">
        <f t="shared" si="196"/>
        <v>6.6312442441083252E-3</v>
      </c>
      <c r="O164" s="15">
        <f t="shared" si="197"/>
        <v>9.4432342683783421E-3</v>
      </c>
      <c r="P164" s="15">
        <f t="shared" si="198"/>
        <v>8.6774391863186917E-3</v>
      </c>
      <c r="Q164" s="5">
        <f t="shared" si="199"/>
        <v>7127.0937832622876</v>
      </c>
      <c r="R164" s="5">
        <f t="shared" si="200"/>
        <v>10200.321794374106</v>
      </c>
      <c r="S164" s="5">
        <f t="shared" si="201"/>
        <v>5597.7896288766378</v>
      </c>
      <c r="T164" s="5">
        <f t="shared" si="202"/>
        <v>43.850727196340877</v>
      </c>
      <c r="U164" s="5">
        <f t="shared" si="203"/>
        <v>159.54100165737751</v>
      </c>
      <c r="V164" s="5">
        <f t="shared" si="204"/>
        <v>228.28695388077028</v>
      </c>
      <c r="W164" s="15">
        <f t="shared" si="205"/>
        <v>-1.0734613539272964E-2</v>
      </c>
      <c r="X164" s="15">
        <f t="shared" si="206"/>
        <v>-1.217998157191269E-2</v>
      </c>
      <c r="Y164" s="15">
        <f t="shared" si="207"/>
        <v>-9.7425357312937999E-3</v>
      </c>
      <c r="Z164" s="5">
        <f t="shared" si="222"/>
        <v>7975.296278660895</v>
      </c>
      <c r="AA164" s="5">
        <f t="shared" si="223"/>
        <v>24752.834077193369</v>
      </c>
      <c r="AB164" s="5">
        <f t="shared" si="224"/>
        <v>34491.099344881521</v>
      </c>
      <c r="AC164" s="16">
        <f t="shared" si="208"/>
        <v>1.493337896133716</v>
      </c>
      <c r="AD164" s="16">
        <f t="shared" si="209"/>
        <v>2.9690713934472015</v>
      </c>
      <c r="AE164" s="16">
        <f t="shared" si="210"/>
        <v>6.7259272147563447</v>
      </c>
      <c r="AF164" s="15">
        <f t="shared" si="211"/>
        <v>-4.0504037456468023E-3</v>
      </c>
      <c r="AG164" s="15">
        <f t="shared" si="212"/>
        <v>2.9673830763510267E-4</v>
      </c>
      <c r="AH164" s="15">
        <f t="shared" si="213"/>
        <v>9.7937136394747881E-3</v>
      </c>
      <c r="AI164" s="1">
        <f t="shared" si="177"/>
        <v>302534.38843679189</v>
      </c>
      <c r="AJ164" s="1">
        <f t="shared" si="178"/>
        <v>115775.25290607325</v>
      </c>
      <c r="AK164" s="1">
        <f t="shared" si="179"/>
        <v>44719.538832378079</v>
      </c>
      <c r="AL164" s="14">
        <f t="shared" si="214"/>
        <v>58.432180787318877</v>
      </c>
      <c r="AM164" s="14">
        <f t="shared" si="215"/>
        <v>12.727294639664404</v>
      </c>
      <c r="AN164" s="14">
        <f t="shared" si="216"/>
        <v>4.2017575789338419</v>
      </c>
      <c r="AO164" s="11">
        <f t="shared" si="217"/>
        <v>6.9648743537766818E-3</v>
      </c>
      <c r="AP164" s="11">
        <f t="shared" si="218"/>
        <v>8.7739047242937941E-3</v>
      </c>
      <c r="AQ164" s="11">
        <f t="shared" si="219"/>
        <v>7.9590386260981714E-3</v>
      </c>
      <c r="AR164" s="1">
        <f t="shared" si="225"/>
        <v>162530.80026132401</v>
      </c>
      <c r="AS164" s="1">
        <f t="shared" si="220"/>
        <v>63935.42530389662</v>
      </c>
      <c r="AT164" s="1">
        <f t="shared" si="221"/>
        <v>24520.847703808126</v>
      </c>
      <c r="AU164" s="1">
        <f t="shared" si="180"/>
        <v>32506.160052264804</v>
      </c>
      <c r="AV164" s="1">
        <f t="shared" si="181"/>
        <v>12787.085060779325</v>
      </c>
      <c r="AW164" s="1">
        <f t="shared" si="182"/>
        <v>4904.1695407616253</v>
      </c>
      <c r="AX164" s="1">
        <f t="shared" si="244"/>
        <v>111604.47966988568</v>
      </c>
      <c r="AY164" s="1">
        <f t="shared" si="227"/>
        <v>17265.957050416702</v>
      </c>
      <c r="AZ164" s="1">
        <f t="shared" si="228"/>
        <v>4494.5234020849039</v>
      </c>
      <c r="BA164" s="1">
        <f t="shared" si="245"/>
        <v>13541.029280753301</v>
      </c>
      <c r="BB164" s="1">
        <f t="shared" si="246"/>
        <v>28902.44502803481</v>
      </c>
      <c r="BC164" s="1">
        <f t="shared" si="247"/>
        <v>36708.747766607376</v>
      </c>
      <c r="BD164" s="1">
        <f t="shared" si="229"/>
        <v>3769.0245551150724</v>
      </c>
      <c r="BE164" s="2">
        <f t="shared" si="256"/>
        <v>0.25378067252024261</v>
      </c>
      <c r="BF164" s="2">
        <f t="shared" si="257"/>
        <v>0.18498810604108842</v>
      </c>
      <c r="BG164" s="2">
        <f t="shared" si="258"/>
        <v>8.4903457765883886E-2</v>
      </c>
      <c r="BH164" s="2">
        <f t="shared" si="230"/>
        <v>0.14179528071353051</v>
      </c>
      <c r="BI164" s="2">
        <f t="shared" si="248"/>
        <v>6.4404629744826622E-3</v>
      </c>
      <c r="BJ164" s="2">
        <f t="shared" si="231"/>
        <v>3.422059937666898E-3</v>
      </c>
      <c r="BK164" s="2">
        <f t="shared" si="232"/>
        <v>7.2085971406032293E-4</v>
      </c>
      <c r="BL164" s="2">
        <f t="shared" si="233"/>
        <v>1046.7736012960943</v>
      </c>
      <c r="BM164" s="2">
        <f t="shared" si="234"/>
        <v>218.79085753015909</v>
      </c>
      <c r="BN164" s="2">
        <f t="shared" si="235"/>
        <v>17.676091264283851</v>
      </c>
      <c r="BO164" s="2">
        <f t="shared" si="249"/>
        <v>1034.3735042404646</v>
      </c>
      <c r="BP164" s="2">
        <f t="shared" si="250"/>
        <v>95.563143994058308</v>
      </c>
      <c r="BQ164" s="2">
        <f t="shared" si="251"/>
        <v>12.072127574634115</v>
      </c>
      <c r="BR164" s="17">
        <f t="shared" si="226"/>
        <v>4.7617419401377432E-2</v>
      </c>
      <c r="BS164" s="12">
        <f>BS$3*temperature!$I274</f>
        <v>-23.23257424773854</v>
      </c>
      <c r="BT164" s="12">
        <f>BT$3*temperature!$I274</f>
        <v>-21.472907626086059</v>
      </c>
      <c r="BU164" s="12">
        <f>BU$3*temperature!$I274</f>
        <v>-18.851363849797046</v>
      </c>
      <c r="BV164" s="12">
        <f t="shared" si="252"/>
        <v>-18.699427809716049</v>
      </c>
      <c r="BW164" s="12">
        <f t="shared" si="236"/>
        <v>-15.145459800532512</v>
      </c>
      <c r="BX164" s="12">
        <f t="shared" si="237"/>
        <v>-13.296409519568838</v>
      </c>
      <c r="BY164" s="19">
        <f t="shared" si="253"/>
        <v>0.19512028196633227</v>
      </c>
      <c r="BZ164" s="19">
        <f t="shared" si="238"/>
        <v>0.29467121713254785</v>
      </c>
      <c r="CA164" s="19">
        <f t="shared" si="239"/>
        <v>0.2946712171325479</v>
      </c>
      <c r="CB164" s="12">
        <f t="shared" si="254"/>
        <v>2.2665732190112471</v>
      </c>
      <c r="CC164" s="12">
        <f t="shared" si="240"/>
        <v>3.1637239127767738</v>
      </c>
      <c r="CD164" s="12">
        <f t="shared" si="241"/>
        <v>2.7774771651141048</v>
      </c>
      <c r="CE164" s="12">
        <f t="shared" si="255"/>
        <v>-20.966001028727295</v>
      </c>
      <c r="CF164" s="12">
        <f t="shared" si="242"/>
        <v>-18.309183713309285</v>
      </c>
      <c r="CG164" s="12">
        <f t="shared" si="243"/>
        <v>-16.073886684682943</v>
      </c>
      <c r="CH164" s="12">
        <f>CH$3*temperature!$I274+CH$4*temperature!$I274^2</f>
        <v>-20.966001028727295</v>
      </c>
      <c r="CI164" s="12">
        <f>CI$3*temperature!$I274+CI$4*temperature!$I274^2</f>
        <v>-18.309214477262927</v>
      </c>
      <c r="CJ164" s="12">
        <f>CJ$3*temperature!$I274+CJ$4*temperature!$I274^2</f>
        <v>-16.073902387534549</v>
      </c>
      <c r="CK164" s="17"/>
      <c r="CL164" s="17"/>
      <c r="CM164" s="17"/>
    </row>
    <row r="165" spans="1:91">
      <c r="A165" s="2">
        <f t="shared" si="183"/>
        <v>2119</v>
      </c>
      <c r="B165" s="5">
        <f t="shared" si="184"/>
        <v>1165.0664353463546</v>
      </c>
      <c r="C165" s="5">
        <f t="shared" si="185"/>
        <v>2962.4702925397455</v>
      </c>
      <c r="D165" s="5">
        <f t="shared" si="186"/>
        <v>4364.8426652397311</v>
      </c>
      <c r="E165" s="15">
        <f t="shared" si="187"/>
        <v>1.5328545543300865E-5</v>
      </c>
      <c r="F165" s="15">
        <f t="shared" si="188"/>
        <v>3.0198262583291866E-5</v>
      </c>
      <c r="G165" s="15">
        <f t="shared" si="189"/>
        <v>6.1648678847016743E-5</v>
      </c>
      <c r="H165" s="5">
        <f t="shared" si="190"/>
        <v>163597.49546937511</v>
      </c>
      <c r="I165" s="5">
        <f t="shared" si="191"/>
        <v>64534.418449335339</v>
      </c>
      <c r="J165" s="5">
        <f t="shared" si="192"/>
        <v>24732.801306622969</v>
      </c>
      <c r="K165" s="5">
        <f t="shared" si="193"/>
        <v>140419.0271954237</v>
      </c>
      <c r="L165" s="5">
        <f t="shared" si="194"/>
        <v>21783.988386938236</v>
      </c>
      <c r="M165" s="5">
        <f t="shared" si="195"/>
        <v>5666.3671988883852</v>
      </c>
      <c r="N165" s="15">
        <f t="shared" si="196"/>
        <v>6.5476053346131824E-3</v>
      </c>
      <c r="O165" s="15">
        <f t="shared" si="197"/>
        <v>9.3382404846182876E-3</v>
      </c>
      <c r="P165" s="15">
        <f t="shared" si="198"/>
        <v>8.5816344860751848E-3</v>
      </c>
      <c r="Q165" s="5">
        <f t="shared" si="199"/>
        <v>7096.8604309918264</v>
      </c>
      <c r="R165" s="5">
        <f t="shared" si="200"/>
        <v>10170.482061950444</v>
      </c>
      <c r="S165" s="5">
        <f t="shared" si="201"/>
        <v>5591.1678010566911</v>
      </c>
      <c r="T165" s="5">
        <f t="shared" si="202"/>
        <v>43.380006586472071</v>
      </c>
      <c r="U165" s="5">
        <f t="shared" si="203"/>
        <v>157.59779519722616</v>
      </c>
      <c r="V165" s="5">
        <f t="shared" si="204"/>
        <v>226.06286007559865</v>
      </c>
      <c r="W165" s="15">
        <f t="shared" si="205"/>
        <v>-1.0734613539272964E-2</v>
      </c>
      <c r="X165" s="15">
        <f t="shared" si="206"/>
        <v>-1.217998157191269E-2</v>
      </c>
      <c r="Y165" s="15">
        <f t="shared" si="207"/>
        <v>-9.7425357312937999E-3</v>
      </c>
      <c r="Z165" s="5">
        <f t="shared" si="222"/>
        <v>7909.9622895657612</v>
      </c>
      <c r="AA165" s="5">
        <f t="shared" si="223"/>
        <v>24690.353784224979</v>
      </c>
      <c r="AB165" s="5">
        <f t="shared" si="224"/>
        <v>34791.112280213303</v>
      </c>
      <c r="AC165" s="16">
        <f t="shared" si="208"/>
        <v>1.4872892747256998</v>
      </c>
      <c r="AD165" s="16">
        <f t="shared" si="209"/>
        <v>2.9699524306677407</v>
      </c>
      <c r="AE165" s="16">
        <f t="shared" si="210"/>
        <v>6.7917990198576188</v>
      </c>
      <c r="AF165" s="15">
        <f t="shared" si="211"/>
        <v>-4.0504037456468023E-3</v>
      </c>
      <c r="AG165" s="15">
        <f t="shared" si="212"/>
        <v>2.9673830763510267E-4</v>
      </c>
      <c r="AH165" s="15">
        <f t="shared" si="213"/>
        <v>9.7937136394747881E-3</v>
      </c>
      <c r="AI165" s="1">
        <f t="shared" si="177"/>
        <v>304787.1096453775</v>
      </c>
      <c r="AJ165" s="1">
        <f t="shared" si="178"/>
        <v>116984.81267624524</v>
      </c>
      <c r="AK165" s="1">
        <f t="shared" si="179"/>
        <v>45151.754489901898</v>
      </c>
      <c r="AL165" s="14">
        <f t="shared" si="214"/>
        <v>58.835083856745705</v>
      </c>
      <c r="AM165" s="14">
        <f t="shared" si="215"/>
        <v>12.837846029525171</v>
      </c>
      <c r="AN165" s="14">
        <f t="shared" si="216"/>
        <v>4.234865110293395</v>
      </c>
      <c r="AO165" s="11">
        <f t="shared" si="217"/>
        <v>6.8952256102389146E-3</v>
      </c>
      <c r="AP165" s="11">
        <f t="shared" si="218"/>
        <v>8.6861656770508555E-3</v>
      </c>
      <c r="AQ165" s="11">
        <f t="shared" si="219"/>
        <v>7.879448239837189E-3</v>
      </c>
      <c r="AR165" s="1">
        <f t="shared" si="225"/>
        <v>163597.49546937511</v>
      </c>
      <c r="AS165" s="1">
        <f t="shared" si="220"/>
        <v>64534.418449335339</v>
      </c>
      <c r="AT165" s="1">
        <f t="shared" si="221"/>
        <v>24732.801306622969</v>
      </c>
      <c r="AU165" s="1">
        <f t="shared" si="180"/>
        <v>32719.499093875023</v>
      </c>
      <c r="AV165" s="1">
        <f t="shared" si="181"/>
        <v>12906.883689867069</v>
      </c>
      <c r="AW165" s="1">
        <f t="shared" si="182"/>
        <v>4946.5602613245937</v>
      </c>
      <c r="AX165" s="1">
        <f t="shared" si="244"/>
        <v>112335.22175633894</v>
      </c>
      <c r="AY165" s="1">
        <f t="shared" si="227"/>
        <v>17427.190709550589</v>
      </c>
      <c r="AZ165" s="1">
        <f t="shared" si="228"/>
        <v>4533.0937591107086</v>
      </c>
      <c r="BA165" s="1">
        <f t="shared" si="245"/>
        <v>13548.840374864123</v>
      </c>
      <c r="BB165" s="1">
        <f t="shared" si="246"/>
        <v>28930.853722465796</v>
      </c>
      <c r="BC165" s="1">
        <f t="shared" si="247"/>
        <v>36748.308487166032</v>
      </c>
      <c r="BD165" s="1">
        <f t="shared" si="229"/>
        <v>3662.7505120382125</v>
      </c>
      <c r="BE165" s="2">
        <f t="shared" si="256"/>
        <v>0.25378067252024261</v>
      </c>
      <c r="BF165" s="2">
        <f t="shared" si="257"/>
        <v>0.18498810604108842</v>
      </c>
      <c r="BG165" s="2">
        <f t="shared" si="258"/>
        <v>8.4903457765883886E-2</v>
      </c>
      <c r="BH165" s="2">
        <f t="shared" si="230"/>
        <v>0.14139339821588787</v>
      </c>
      <c r="BI165" s="2">
        <f t="shared" si="248"/>
        <v>6.4404629744826622E-3</v>
      </c>
      <c r="BJ165" s="2">
        <f t="shared" si="231"/>
        <v>3.422059937666898E-3</v>
      </c>
      <c r="BK165" s="2">
        <f t="shared" si="232"/>
        <v>7.2085971406032293E-4</v>
      </c>
      <c r="BL165" s="2">
        <f t="shared" si="233"/>
        <v>1053.6436122886055</v>
      </c>
      <c r="BM165" s="2">
        <f t="shared" si="234"/>
        <v>220.84064797610199</v>
      </c>
      <c r="BN165" s="2">
        <f t="shared" si="235"/>
        <v>17.828880077803014</v>
      </c>
      <c r="BO165" s="2">
        <f t="shared" si="249"/>
        <v>1049.7618295250961</v>
      </c>
      <c r="BP165" s="2">
        <f t="shared" si="250"/>
        <v>96.702541792115127</v>
      </c>
      <c r="BQ165" s="2">
        <f t="shared" si="251"/>
        <v>12.071475808280692</v>
      </c>
      <c r="BR165" s="17">
        <f t="shared" si="226"/>
        <v>4.6230504273181969E-2</v>
      </c>
      <c r="BS165" s="12">
        <f>BS$3*temperature!$I275</f>
        <v>-23.409927215439787</v>
      </c>
      <c r="BT165" s="12">
        <f>BT$3*temperature!$I275</f>
        <v>-21.636827639944691</v>
      </c>
      <c r="BU165" s="12">
        <f>BU$3*temperature!$I275</f>
        <v>-18.995271506706953</v>
      </c>
      <c r="BV165" s="12">
        <f t="shared" si="252"/>
        <v>-18.807306286195768</v>
      </c>
      <c r="BW165" s="12">
        <f t="shared" si="236"/>
        <v>-15.212406062402039</v>
      </c>
      <c r="BX165" s="12">
        <f t="shared" si="237"/>
        <v>-13.355182572704555</v>
      </c>
      <c r="BY165" s="19">
        <f t="shared" si="253"/>
        <v>0.19660979237083689</v>
      </c>
      <c r="BZ165" s="19">
        <f t="shared" si="238"/>
        <v>0.29692068007614231</v>
      </c>
      <c r="CA165" s="19">
        <f t="shared" si="239"/>
        <v>0.29692068007614236</v>
      </c>
      <c r="CB165" s="12">
        <f t="shared" si="254"/>
        <v>2.3013104646220102</v>
      </c>
      <c r="CC165" s="12">
        <f t="shared" si="240"/>
        <v>3.2122107887713249</v>
      </c>
      <c r="CD165" s="12">
        <f t="shared" si="241"/>
        <v>2.8200444670011988</v>
      </c>
      <c r="CE165" s="12">
        <f t="shared" si="255"/>
        <v>-21.108616750817777</v>
      </c>
      <c r="CF165" s="12">
        <f t="shared" si="242"/>
        <v>-18.424616851173365</v>
      </c>
      <c r="CG165" s="12">
        <f t="shared" si="243"/>
        <v>-16.175227039705753</v>
      </c>
      <c r="CH165" s="12">
        <f>CH$3*temperature!$I275+CH$4*temperature!$I275^2</f>
        <v>-21.108616750817777</v>
      </c>
      <c r="CI165" s="12">
        <f>CI$3*temperature!$I275+CI$4*temperature!$I275^2</f>
        <v>-18.424647751110307</v>
      </c>
      <c r="CJ165" s="12">
        <f>CJ$3*temperature!$I275+CJ$4*temperature!$I275^2</f>
        <v>-16.175242811967379</v>
      </c>
      <c r="CK165" s="17"/>
      <c r="CL165" s="17"/>
      <c r="CM165" s="17"/>
    </row>
    <row r="166" spans="1:91">
      <c r="A166" s="2">
        <f t="shared" si="183"/>
        <v>2120</v>
      </c>
      <c r="B166" s="5">
        <f t="shared" si="184"/>
        <v>1165.0834011815741</v>
      </c>
      <c r="C166" s="5">
        <f t="shared" si="185"/>
        <v>2962.5552809227452</v>
      </c>
      <c r="D166" s="5">
        <f t="shared" si="186"/>
        <v>4365.0982976842333</v>
      </c>
      <c r="E166" s="15">
        <f t="shared" si="187"/>
        <v>1.4562118266135821E-5</v>
      </c>
      <c r="F166" s="15">
        <f t="shared" si="188"/>
        <v>2.868834945412727E-5</v>
      </c>
      <c r="G166" s="15">
        <f t="shared" si="189"/>
        <v>5.8566244904665905E-5</v>
      </c>
      <c r="H166" s="5">
        <f t="shared" si="190"/>
        <v>164657.55504090732</v>
      </c>
      <c r="I166" s="5">
        <f t="shared" si="191"/>
        <v>65132.229726085803</v>
      </c>
      <c r="J166" s="5">
        <f t="shared" si="192"/>
        <v>24944.16871598479</v>
      </c>
      <c r="K166" s="5">
        <f t="shared" si="193"/>
        <v>141326.83966994908</v>
      </c>
      <c r="L166" s="5">
        <f t="shared" si="194"/>
        <v>21985.152528799095</v>
      </c>
      <c r="M166" s="5">
        <f t="shared" si="195"/>
        <v>5714.4575024159576</v>
      </c>
      <c r="N166" s="15">
        <f t="shared" si="196"/>
        <v>6.46502466693466E-3</v>
      </c>
      <c r="O166" s="15">
        <f t="shared" si="197"/>
        <v>9.2344954600451779E-3</v>
      </c>
      <c r="P166" s="15">
        <f t="shared" si="198"/>
        <v>8.4869726651330968E-3</v>
      </c>
      <c r="Q166" s="5">
        <f t="shared" si="199"/>
        <v>7066.1701327151595</v>
      </c>
      <c r="R166" s="5">
        <f t="shared" si="200"/>
        <v>10139.671995411543</v>
      </c>
      <c r="S166" s="5">
        <f t="shared" si="201"/>
        <v>5584.0124490918251</v>
      </c>
      <c r="T166" s="5">
        <f t="shared" si="202"/>
        <v>42.914338980435176</v>
      </c>
      <c r="U166" s="5">
        <f t="shared" si="203"/>
        <v>155.67825695594988</v>
      </c>
      <c r="V166" s="5">
        <f t="shared" si="204"/>
        <v>223.86043458379365</v>
      </c>
      <c r="W166" s="15">
        <f t="shared" si="205"/>
        <v>-1.0734613539272964E-2</v>
      </c>
      <c r="X166" s="15">
        <f t="shared" si="206"/>
        <v>-1.217998157191269E-2</v>
      </c>
      <c r="Y166" s="15">
        <f t="shared" si="207"/>
        <v>-9.7425357312937999E-3</v>
      </c>
      <c r="Z166" s="5">
        <f t="shared" si="222"/>
        <v>7844.5053524731547</v>
      </c>
      <c r="AA166" s="5">
        <f t="shared" si="223"/>
        <v>24625.430463535653</v>
      </c>
      <c r="AB166" s="5">
        <f t="shared" si="224"/>
        <v>35090.287739200736</v>
      </c>
      <c r="AC166" s="16">
        <f t="shared" si="208"/>
        <v>1.4812651526764906</v>
      </c>
      <c r="AD166" s="16">
        <f t="shared" si="209"/>
        <v>2.9708337293257738</v>
      </c>
      <c r="AE166" s="16">
        <f t="shared" si="210"/>
        <v>6.8583159545549695</v>
      </c>
      <c r="AF166" s="15">
        <f t="shared" si="211"/>
        <v>-4.0504037456468023E-3</v>
      </c>
      <c r="AG166" s="15">
        <f t="shared" si="212"/>
        <v>2.9673830763510267E-4</v>
      </c>
      <c r="AH166" s="15">
        <f t="shared" si="213"/>
        <v>9.7937136394747881E-3</v>
      </c>
      <c r="AI166" s="1">
        <f t="shared" si="177"/>
        <v>307027.89777471474</v>
      </c>
      <c r="AJ166" s="1">
        <f t="shared" si="178"/>
        <v>118193.2150984878</v>
      </c>
      <c r="AK166" s="1">
        <f t="shared" si="179"/>
        <v>45583.139302236305</v>
      </c>
      <c r="AL166" s="14">
        <f t="shared" si="214"/>
        <v>59.236708221965394</v>
      </c>
      <c r="AM166" s="14">
        <f t="shared" si="215"/>
        <v>12.948242570498605</v>
      </c>
      <c r="AN166" s="14">
        <f t="shared" si="216"/>
        <v>4.267899826728252</v>
      </c>
      <c r="AO166" s="11">
        <f t="shared" si="217"/>
        <v>6.8262733541365255E-3</v>
      </c>
      <c r="AP166" s="11">
        <f t="shared" si="218"/>
        <v>8.5993040202803472E-3</v>
      </c>
      <c r="AQ166" s="11">
        <f t="shared" si="219"/>
        <v>7.8006537574388168E-3</v>
      </c>
      <c r="AR166" s="1">
        <f t="shared" si="225"/>
        <v>164657.55504090732</v>
      </c>
      <c r="AS166" s="1">
        <f t="shared" si="220"/>
        <v>65132.229726085803</v>
      </c>
      <c r="AT166" s="1">
        <f t="shared" si="221"/>
        <v>24944.16871598479</v>
      </c>
      <c r="AU166" s="1">
        <f t="shared" si="180"/>
        <v>32931.511008181464</v>
      </c>
      <c r="AV166" s="1">
        <f t="shared" si="181"/>
        <v>13026.445945217161</v>
      </c>
      <c r="AW166" s="1">
        <f t="shared" si="182"/>
        <v>4988.8337431969585</v>
      </c>
      <c r="AX166" s="1">
        <f t="shared" si="244"/>
        <v>113061.47173595929</v>
      </c>
      <c r="AY166" s="1">
        <f t="shared" si="227"/>
        <v>17588.122023039276</v>
      </c>
      <c r="AZ166" s="1">
        <f t="shared" si="228"/>
        <v>4571.5660019327652</v>
      </c>
      <c r="BA166" s="1">
        <f t="shared" si="245"/>
        <v>13556.545723812973</v>
      </c>
      <c r="BB166" s="1">
        <f t="shared" si="246"/>
        <v>28958.915859210338</v>
      </c>
      <c r="BC166" s="1">
        <f t="shared" si="247"/>
        <v>36787.350845191198</v>
      </c>
      <c r="BD166" s="1">
        <f t="shared" si="229"/>
        <v>3559.4262221727363</v>
      </c>
      <c r="BE166" s="2">
        <f t="shared" si="256"/>
        <v>0.25378067252024261</v>
      </c>
      <c r="BF166" s="2">
        <f t="shared" si="257"/>
        <v>0.18498810604108842</v>
      </c>
      <c r="BG166" s="2">
        <f t="shared" si="258"/>
        <v>8.4903457765883886E-2</v>
      </c>
      <c r="BH166" s="2">
        <f t="shared" si="230"/>
        <v>0.14099246342944788</v>
      </c>
      <c r="BI166" s="2">
        <f t="shared" si="248"/>
        <v>6.4404629744826622E-3</v>
      </c>
      <c r="BJ166" s="2">
        <f t="shared" si="231"/>
        <v>3.422059937666898E-3</v>
      </c>
      <c r="BK166" s="2">
        <f t="shared" si="232"/>
        <v>7.2085971406032293E-4</v>
      </c>
      <c r="BL166" s="2">
        <f t="shared" si="233"/>
        <v>1060.4708867098045</v>
      </c>
      <c r="BM166" s="2">
        <f t="shared" si="234"/>
        <v>222.88639399655526</v>
      </c>
      <c r="BN166" s="2">
        <f t="shared" si="235"/>
        <v>17.981246328077248</v>
      </c>
      <c r="BO166" s="2">
        <f t="shared" si="249"/>
        <v>1065.3802419969304</v>
      </c>
      <c r="BP166" s="2">
        <f t="shared" si="250"/>
        <v>97.855652408618027</v>
      </c>
      <c r="BQ166" s="2">
        <f t="shared" si="251"/>
        <v>12.070839605665403</v>
      </c>
      <c r="BR166" s="17">
        <f t="shared" si="226"/>
        <v>4.4883984731244629E-2</v>
      </c>
      <c r="BS166" s="12">
        <f>BS$3*temperature!$I276</f>
        <v>-23.58678960330349</v>
      </c>
      <c r="BT166" s="12">
        <f>BT$3*temperature!$I276</f>
        <v>-21.800294231146744</v>
      </c>
      <c r="BU166" s="12">
        <f>BU$3*temperature!$I276</f>
        <v>-19.138781097568895</v>
      </c>
      <c r="BV166" s="12">
        <f t="shared" si="252"/>
        <v>-18.914360209682897</v>
      </c>
      <c r="BW166" s="12">
        <f t="shared" si="236"/>
        <v>-15.278432735841919</v>
      </c>
      <c r="BX166" s="12">
        <f t="shared" si="237"/>
        <v>-13.413148306385391</v>
      </c>
      <c r="BY166" s="19">
        <f t="shared" si="253"/>
        <v>0.19809518260875097</v>
      </c>
      <c r="BZ166" s="19">
        <f t="shared" si="238"/>
        <v>0.29916392073217252</v>
      </c>
      <c r="CA166" s="19">
        <f t="shared" si="239"/>
        <v>0.29916392073217257</v>
      </c>
      <c r="CB166" s="12">
        <f t="shared" si="254"/>
        <v>2.336214696810297</v>
      </c>
      <c r="CC166" s="12">
        <f t="shared" si="240"/>
        <v>3.2609307476524112</v>
      </c>
      <c r="CD166" s="12">
        <f t="shared" si="241"/>
        <v>2.8628163955917518</v>
      </c>
      <c r="CE166" s="12">
        <f t="shared" si="255"/>
        <v>-21.250574906493195</v>
      </c>
      <c r="CF166" s="12">
        <f t="shared" si="242"/>
        <v>-18.539363483494331</v>
      </c>
      <c r="CG166" s="12">
        <f t="shared" si="243"/>
        <v>-16.275964701977145</v>
      </c>
      <c r="CH166" s="12">
        <f>CH$3*temperature!$I276+CH$4*temperature!$I276^2</f>
        <v>-21.250574906493192</v>
      </c>
      <c r="CI166" s="12">
        <f>CI$3*temperature!$I276+CI$4*temperature!$I276^2</f>
        <v>-18.539394517546668</v>
      </c>
      <c r="CJ166" s="12">
        <f>CJ$3*temperature!$I276+CJ$4*temperature!$I276^2</f>
        <v>-16.275980542695347</v>
      </c>
      <c r="CK166" s="17"/>
      <c r="CL166" s="17"/>
      <c r="CM166" s="17"/>
    </row>
    <row r="167" spans="1:91">
      <c r="A167" s="2">
        <f t="shared" si="183"/>
        <v>2121</v>
      </c>
      <c r="B167" s="5">
        <f t="shared" si="184"/>
        <v>1165.0995189597381</v>
      </c>
      <c r="C167" s="5">
        <f t="shared" si="185"/>
        <v>2962.6360222028625</v>
      </c>
      <c r="D167" s="5">
        <f t="shared" si="186"/>
        <v>4365.3411627293717</v>
      </c>
      <c r="E167" s="15">
        <f t="shared" si="187"/>
        <v>1.3834012352829029E-5</v>
      </c>
      <c r="F167" s="15">
        <f t="shared" si="188"/>
        <v>2.7253931981420906E-5</v>
      </c>
      <c r="G167" s="15">
        <f t="shared" si="189"/>
        <v>5.5637932659432604E-5</v>
      </c>
      <c r="H167" s="5">
        <f t="shared" si="190"/>
        <v>165710.93691545326</v>
      </c>
      <c r="I167" s="5">
        <f t="shared" si="191"/>
        <v>65728.80740483127</v>
      </c>
      <c r="J167" s="5">
        <f t="shared" si="192"/>
        <v>25154.935530220107</v>
      </c>
      <c r="K167" s="5">
        <f t="shared" si="193"/>
        <v>142228.99779703683</v>
      </c>
      <c r="L167" s="5">
        <f t="shared" si="194"/>
        <v>22185.920549213715</v>
      </c>
      <c r="M167" s="5">
        <f t="shared" si="195"/>
        <v>5762.4214448550265</v>
      </c>
      <c r="N167" s="15">
        <f t="shared" si="196"/>
        <v>6.3834875894390741E-3</v>
      </c>
      <c r="O167" s="15">
        <f t="shared" si="197"/>
        <v>9.1319821480257968E-3</v>
      </c>
      <c r="P167" s="15">
        <f t="shared" si="198"/>
        <v>8.393437595570763E-3</v>
      </c>
      <c r="Q167" s="5">
        <f t="shared" si="199"/>
        <v>7035.0374537671196</v>
      </c>
      <c r="R167" s="5">
        <f t="shared" si="200"/>
        <v>10107.913944810445</v>
      </c>
      <c r="S167" s="5">
        <f t="shared" si="201"/>
        <v>5576.3326831762142</v>
      </c>
      <c r="T167" s="5">
        <f t="shared" si="202"/>
        <v>42.453670136186844</v>
      </c>
      <c r="U167" s="5">
        <f t="shared" si="203"/>
        <v>153.78209865507893</v>
      </c>
      <c r="V167" s="5">
        <f t="shared" si="204"/>
        <v>221.67946630103808</v>
      </c>
      <c r="W167" s="15">
        <f t="shared" si="205"/>
        <v>-1.0734613539272964E-2</v>
      </c>
      <c r="X167" s="15">
        <f t="shared" si="206"/>
        <v>-1.217998157191269E-2</v>
      </c>
      <c r="Y167" s="15">
        <f t="shared" si="207"/>
        <v>-9.7425357312937999E-3</v>
      </c>
      <c r="Z167" s="5">
        <f t="shared" si="222"/>
        <v>7778.9458615301719</v>
      </c>
      <c r="AA167" s="5">
        <f t="shared" si="223"/>
        <v>24558.116305269865</v>
      </c>
      <c r="AB167" s="5">
        <f t="shared" si="224"/>
        <v>35388.605020432195</v>
      </c>
      <c r="AC167" s="16">
        <f t="shared" si="208"/>
        <v>1.4752654307537936</v>
      </c>
      <c r="AD167" s="16">
        <f t="shared" si="209"/>
        <v>2.9717152894988792</v>
      </c>
      <c r="AE167" s="16">
        <f t="shared" si="210"/>
        <v>6.9254843370629224</v>
      </c>
      <c r="AF167" s="15">
        <f t="shared" si="211"/>
        <v>-4.0504037456468023E-3</v>
      </c>
      <c r="AG167" s="15">
        <f t="shared" si="212"/>
        <v>2.9673830763510267E-4</v>
      </c>
      <c r="AH167" s="15">
        <f t="shared" si="213"/>
        <v>9.7937136394747881E-3</v>
      </c>
      <c r="AI167" s="1">
        <f t="shared" si="177"/>
        <v>309256.61900542479</v>
      </c>
      <c r="AJ167" s="1">
        <f t="shared" si="178"/>
        <v>119400.33953385618</v>
      </c>
      <c r="AK167" s="1">
        <f t="shared" si="179"/>
        <v>46013.65911520963</v>
      </c>
      <c r="AL167" s="14">
        <f t="shared" si="214"/>
        <v>59.637030525258531</v>
      </c>
      <c r="AM167" s="14">
        <f t="shared" si="215"/>
        <v>13.058474986146738</v>
      </c>
      <c r="AN167" s="14">
        <f t="shared" si="216"/>
        <v>4.3008593114597948</v>
      </c>
      <c r="AO167" s="11">
        <f t="shared" si="217"/>
        <v>6.7580106205951604E-3</v>
      </c>
      <c r="AP167" s="11">
        <f t="shared" si="218"/>
        <v>8.5133109800775431E-3</v>
      </c>
      <c r="AQ167" s="11">
        <f t="shared" si="219"/>
        <v>7.7226472198644288E-3</v>
      </c>
      <c r="AR167" s="1">
        <f t="shared" si="225"/>
        <v>165710.93691545326</v>
      </c>
      <c r="AS167" s="1">
        <f t="shared" si="220"/>
        <v>65728.80740483127</v>
      </c>
      <c r="AT167" s="1">
        <f t="shared" si="221"/>
        <v>25154.935530220107</v>
      </c>
      <c r="AU167" s="1">
        <f t="shared" si="180"/>
        <v>33142.187383090655</v>
      </c>
      <c r="AV167" s="1">
        <f t="shared" si="181"/>
        <v>13145.761480966255</v>
      </c>
      <c r="AW167" s="1">
        <f t="shared" si="182"/>
        <v>5030.9871060440219</v>
      </c>
      <c r="AX167" s="1">
        <f t="shared" si="244"/>
        <v>113783.19823762948</v>
      </c>
      <c r="AY167" s="1">
        <f t="shared" si="227"/>
        <v>17748.736439370972</v>
      </c>
      <c r="AZ167" s="1">
        <f t="shared" si="228"/>
        <v>4609.9371558840212</v>
      </c>
      <c r="BA167" s="1">
        <f t="shared" si="245"/>
        <v>13564.147025824554</v>
      </c>
      <c r="BB167" s="1">
        <f t="shared" si="246"/>
        <v>28986.637058047283</v>
      </c>
      <c r="BC167" s="1">
        <f t="shared" si="247"/>
        <v>36825.88492233029</v>
      </c>
      <c r="BD167" s="1">
        <f t="shared" si="229"/>
        <v>3458.9720385353744</v>
      </c>
      <c r="BE167" s="2">
        <f t="shared" si="256"/>
        <v>0.25378067252024261</v>
      </c>
      <c r="BF167" s="2">
        <f t="shared" si="257"/>
        <v>0.18498810604108842</v>
      </c>
      <c r="BG167" s="2">
        <f t="shared" si="258"/>
        <v>8.4903457765883886E-2</v>
      </c>
      <c r="BH167" s="2">
        <f t="shared" si="230"/>
        <v>0.14059249414123443</v>
      </c>
      <c r="BI167" s="2">
        <f t="shared" si="248"/>
        <v>6.4404629744826622E-3</v>
      </c>
      <c r="BJ167" s="2">
        <f t="shared" si="231"/>
        <v>3.422059937666898E-3</v>
      </c>
      <c r="BK167" s="2">
        <f t="shared" si="232"/>
        <v>7.2085971406032293E-4</v>
      </c>
      <c r="BL167" s="2">
        <f t="shared" si="233"/>
        <v>1067.2551536708088</v>
      </c>
      <c r="BM167" s="2">
        <f t="shared" si="234"/>
        <v>224.92791857069645</v>
      </c>
      <c r="BN167" s="2">
        <f t="shared" si="235"/>
        <v>18.133179633520324</v>
      </c>
      <c r="BO167" s="2">
        <f t="shared" si="249"/>
        <v>1081.2321814022978</v>
      </c>
      <c r="BP167" s="2">
        <f t="shared" si="250"/>
        <v>99.022640360653611</v>
      </c>
      <c r="BQ167" s="2">
        <f t="shared" si="251"/>
        <v>12.070218677229406</v>
      </c>
      <c r="BR167" s="17">
        <f t="shared" si="226"/>
        <v>4.3576684205091872E-2</v>
      </c>
      <c r="BS167" s="12">
        <f>BS$3*temperature!$I277</f>
        <v>-23.763151135977477</v>
      </c>
      <c r="BT167" s="12">
        <f>BT$3*temperature!$I277</f>
        <v>-21.96329790260911</v>
      </c>
      <c r="BU167" s="12">
        <f>BU$3*temperature!$I277</f>
        <v>-19.281884284761709</v>
      </c>
      <c r="BV167" s="12">
        <f t="shared" si="252"/>
        <v>-19.020587778476063</v>
      </c>
      <c r="BW167" s="12">
        <f t="shared" si="236"/>
        <v>-15.343542151444169</v>
      </c>
      <c r="BX167" s="12">
        <f t="shared" si="237"/>
        <v>-13.470308766670449</v>
      </c>
      <c r="BY167" s="19">
        <f t="shared" si="253"/>
        <v>0.19957636638186266</v>
      </c>
      <c r="BZ167" s="19">
        <f t="shared" si="238"/>
        <v>0.30140080877282788</v>
      </c>
      <c r="CA167" s="19">
        <f t="shared" si="239"/>
        <v>0.30140080877282793</v>
      </c>
      <c r="CB167" s="12">
        <f t="shared" si="254"/>
        <v>2.3712816787507083</v>
      </c>
      <c r="CC167" s="12">
        <f t="shared" si="240"/>
        <v>3.3098778755824694</v>
      </c>
      <c r="CD167" s="12">
        <f t="shared" si="241"/>
        <v>2.9057877590456305</v>
      </c>
      <c r="CE167" s="12">
        <f t="shared" si="255"/>
        <v>-21.391869457226772</v>
      </c>
      <c r="CF167" s="12">
        <f t="shared" si="242"/>
        <v>-18.653420027026637</v>
      </c>
      <c r="CG167" s="12">
        <f t="shared" si="243"/>
        <v>-16.376096525716079</v>
      </c>
      <c r="CH167" s="12">
        <f>CH$3*temperature!$I277+CH$4*temperature!$I277^2</f>
        <v>-21.391869457226768</v>
      </c>
      <c r="CI167" s="12">
        <f>CI$3*temperature!$I277+CI$4*temperature!$I277^2</f>
        <v>-18.653451193331207</v>
      </c>
      <c r="CJ167" s="12">
        <f>CJ$3*temperature!$I277+CJ$4*temperature!$I277^2</f>
        <v>-16.376112433939852</v>
      </c>
      <c r="CK167" s="17"/>
      <c r="CL167" s="17"/>
      <c r="CM167" s="17"/>
    </row>
    <row r="168" spans="1:91">
      <c r="A168" s="2">
        <f t="shared" si="183"/>
        <v>2122</v>
      </c>
      <c r="B168" s="5">
        <f t="shared" si="184"/>
        <v>1165.1148310608187</v>
      </c>
      <c r="C168" s="5">
        <f t="shared" si="185"/>
        <v>2962.7127285094657</v>
      </c>
      <c r="D168" s="5">
        <f t="shared" si="186"/>
        <v>4365.5718973591365</v>
      </c>
      <c r="E168" s="15">
        <f t="shared" si="187"/>
        <v>1.3142311735187577E-5</v>
      </c>
      <c r="F168" s="15">
        <f t="shared" si="188"/>
        <v>2.5891235382349859E-5</v>
      </c>
      <c r="G168" s="15">
        <f t="shared" si="189"/>
        <v>5.2856036026460972E-5</v>
      </c>
      <c r="H168" s="5">
        <f t="shared" si="190"/>
        <v>166757.60112598</v>
      </c>
      <c r="I168" s="5">
        <f t="shared" si="191"/>
        <v>66324.100645209022</v>
      </c>
      <c r="J168" s="5">
        <f t="shared" si="192"/>
        <v>25365.087614226293</v>
      </c>
      <c r="K168" s="5">
        <f t="shared" si="193"/>
        <v>143125.46427217807</v>
      </c>
      <c r="L168" s="5">
        <f t="shared" si="194"/>
        <v>22386.274581058195</v>
      </c>
      <c r="M168" s="5">
        <f t="shared" si="195"/>
        <v>5810.2553824781544</v>
      </c>
      <c r="N168" s="15">
        <f t="shared" si="196"/>
        <v>6.3029796245945846E-3</v>
      </c>
      <c r="O168" s="15">
        <f t="shared" si="197"/>
        <v>9.0306837347606805E-3</v>
      </c>
      <c r="P168" s="15">
        <f t="shared" si="198"/>
        <v>8.3010133987746482E-3</v>
      </c>
      <c r="Q168" s="5">
        <f t="shared" si="199"/>
        <v>7003.4767928727888</v>
      </c>
      <c r="R168" s="5">
        <f t="shared" si="200"/>
        <v>10075.23016123392</v>
      </c>
      <c r="S168" s="5">
        <f t="shared" si="201"/>
        <v>5568.1375949009616</v>
      </c>
      <c r="T168" s="5">
        <f t="shared" si="202"/>
        <v>41.997946393951104</v>
      </c>
      <c r="U168" s="5">
        <f t="shared" si="203"/>
        <v>151.90903552737001</v>
      </c>
      <c r="V168" s="5">
        <f t="shared" si="204"/>
        <v>219.51974617970606</v>
      </c>
      <c r="W168" s="15">
        <f t="shared" si="205"/>
        <v>-1.0734613539272964E-2</v>
      </c>
      <c r="X168" s="15">
        <f t="shared" si="206"/>
        <v>-1.217998157191269E-2</v>
      </c>
      <c r="Y168" s="15">
        <f t="shared" si="207"/>
        <v>-9.7425357312937999E-3</v>
      </c>
      <c r="Z168" s="5">
        <f t="shared" si="222"/>
        <v>7713.3037285045066</v>
      </c>
      <c r="AA168" s="5">
        <f t="shared" si="223"/>
        <v>24488.46334638189</v>
      </c>
      <c r="AB168" s="5">
        <f t="shared" si="224"/>
        <v>35686.043805108682</v>
      </c>
      <c r="AC168" s="16">
        <f t="shared" si="208"/>
        <v>1.4692900101272452</v>
      </c>
      <c r="AD168" s="16">
        <f t="shared" si="209"/>
        <v>2.9725971112646583</v>
      </c>
      <c r="AE168" s="16">
        <f t="shared" si="210"/>
        <v>6.9933105474747848</v>
      </c>
      <c r="AF168" s="15">
        <f t="shared" si="211"/>
        <v>-4.0504037456468023E-3</v>
      </c>
      <c r="AG168" s="15">
        <f t="shared" si="212"/>
        <v>2.9673830763510267E-4</v>
      </c>
      <c r="AH168" s="15">
        <f t="shared" si="213"/>
        <v>9.7937136394747881E-3</v>
      </c>
      <c r="AI168" s="1">
        <f t="shared" si="177"/>
        <v>311473.14448797301</v>
      </c>
      <c r="AJ168" s="1">
        <f t="shared" si="178"/>
        <v>120606.06706143683</v>
      </c>
      <c r="AK168" s="1">
        <f t="shared" si="179"/>
        <v>46443.280309732691</v>
      </c>
      <c r="AL168" s="14">
        <f t="shared" si="214"/>
        <v>60.036027934072273</v>
      </c>
      <c r="AM168" s="14">
        <f t="shared" si="215"/>
        <v>13.168534136044544</v>
      </c>
      <c r="AN168" s="14">
        <f t="shared" si="216"/>
        <v>4.3337411904724208</v>
      </c>
      <c r="AO168" s="11">
        <f t="shared" si="217"/>
        <v>6.690430514389209E-3</v>
      </c>
      <c r="AP168" s="11">
        <f t="shared" si="218"/>
        <v>8.4281778702767676E-3</v>
      </c>
      <c r="AQ168" s="11">
        <f t="shared" si="219"/>
        <v>7.6454207476657843E-3</v>
      </c>
      <c r="AR168" s="1">
        <f t="shared" si="225"/>
        <v>166757.60112598</v>
      </c>
      <c r="AS168" s="1">
        <f t="shared" si="220"/>
        <v>66324.100645209022</v>
      </c>
      <c r="AT168" s="1">
        <f t="shared" si="221"/>
        <v>25365.087614226293</v>
      </c>
      <c r="AU168" s="1">
        <f t="shared" si="180"/>
        <v>33351.520225196</v>
      </c>
      <c r="AV168" s="1">
        <f t="shared" si="181"/>
        <v>13264.820129041806</v>
      </c>
      <c r="AW168" s="1">
        <f t="shared" si="182"/>
        <v>5073.017522845259</v>
      </c>
      <c r="AX168" s="1">
        <f t="shared" si="244"/>
        <v>114500.37141774246</v>
      </c>
      <c r="AY168" s="1">
        <f t="shared" si="227"/>
        <v>17909.019664846553</v>
      </c>
      <c r="AZ168" s="1">
        <f t="shared" si="228"/>
        <v>4648.2043059825246</v>
      </c>
      <c r="BA168" s="1">
        <f t="shared" si="245"/>
        <v>13571.645938325168</v>
      </c>
      <c r="BB168" s="1">
        <f t="shared" si="246"/>
        <v>29014.022792551325</v>
      </c>
      <c r="BC168" s="1">
        <f t="shared" si="247"/>
        <v>36863.92048181373</v>
      </c>
      <c r="BD168" s="1">
        <f t="shared" si="229"/>
        <v>3361.3103488792963</v>
      </c>
      <c r="BE168" s="2">
        <f t="shared" si="256"/>
        <v>0.25378067252024261</v>
      </c>
      <c r="BF168" s="2">
        <f t="shared" si="257"/>
        <v>0.18498810604108842</v>
      </c>
      <c r="BG168" s="2">
        <f t="shared" si="258"/>
        <v>8.4903457765883886E-2</v>
      </c>
      <c r="BH168" s="2">
        <f t="shared" si="230"/>
        <v>0.14019350825347729</v>
      </c>
      <c r="BI168" s="2">
        <f t="shared" si="248"/>
        <v>6.4404629744826622E-3</v>
      </c>
      <c r="BJ168" s="2">
        <f t="shared" si="231"/>
        <v>3.422059937666898E-3</v>
      </c>
      <c r="BK168" s="2">
        <f t="shared" si="232"/>
        <v>7.2085971406032293E-4</v>
      </c>
      <c r="BL168" s="2">
        <f t="shared" si="233"/>
        <v>1073.9961557654226</v>
      </c>
      <c r="BM168" s="2">
        <f t="shared" si="234"/>
        <v>226.96504771975705</v>
      </c>
      <c r="BN168" s="2">
        <f t="shared" si="235"/>
        <v>18.284669804706205</v>
      </c>
      <c r="BO168" s="2">
        <f t="shared" si="249"/>
        <v>1097.3211389361106</v>
      </c>
      <c r="BP168" s="2">
        <f t="shared" si="250"/>
        <v>100.20367215118451</v>
      </c>
      <c r="BQ168" s="2">
        <f t="shared" si="251"/>
        <v>12.069612741293039</v>
      </c>
      <c r="BR168" s="17">
        <f t="shared" si="226"/>
        <v>4.2307460393293077E-2</v>
      </c>
      <c r="BS168" s="12">
        <f>BS$3*temperature!$I278</f>
        <v>-23.939001936493611</v>
      </c>
      <c r="BT168" s="12">
        <f>BT$3*temperature!$I278</f>
        <v>-22.125829525458602</v>
      </c>
      <c r="BU168" s="12">
        <f>BU$3*temperature!$I278</f>
        <v>-19.424573053920835</v>
      </c>
      <c r="BV168" s="12">
        <f t="shared" si="252"/>
        <v>-19.125987538352717</v>
      </c>
      <c r="BW168" s="12">
        <f t="shared" si="236"/>
        <v>-15.407736936956306</v>
      </c>
      <c r="BX168" s="12">
        <f t="shared" si="237"/>
        <v>-13.526666260495777</v>
      </c>
      <c r="BY168" s="19">
        <f t="shared" si="253"/>
        <v>0.20105326073781432</v>
      </c>
      <c r="BZ168" s="19">
        <f t="shared" si="238"/>
        <v>0.30363121892321693</v>
      </c>
      <c r="CA168" s="19">
        <f t="shared" si="239"/>
        <v>0.30363121892321698</v>
      </c>
      <c r="CB168" s="12">
        <f t="shared" si="254"/>
        <v>2.4065071990704459</v>
      </c>
      <c r="CC168" s="12">
        <f t="shared" si="240"/>
        <v>3.359046294251149</v>
      </c>
      <c r="CD168" s="12">
        <f t="shared" si="241"/>
        <v>2.9489533967125294</v>
      </c>
      <c r="CE168" s="12">
        <f t="shared" si="255"/>
        <v>-21.532494737423164</v>
      </c>
      <c r="CF168" s="12">
        <f t="shared" si="242"/>
        <v>-18.766783231207455</v>
      </c>
      <c r="CG168" s="12">
        <f t="shared" si="243"/>
        <v>-16.475619657208306</v>
      </c>
      <c r="CH168" s="12">
        <f>CH$3*temperature!$I278+CH$4*temperature!$I278^2</f>
        <v>-21.532494737423164</v>
      </c>
      <c r="CI168" s="12">
        <f>CI$3*temperature!$I278+CI$4*temperature!$I278^2</f>
        <v>-18.766814527906423</v>
      </c>
      <c r="CJ168" s="12">
        <f>CJ$3*temperature!$I278+CJ$4*temperature!$I278^2</f>
        <v>-16.475635631989352</v>
      </c>
      <c r="CK168" s="17"/>
      <c r="CL168" s="17"/>
      <c r="CM168" s="17"/>
    </row>
    <row r="169" spans="1:91">
      <c r="A169" s="2">
        <f t="shared" si="183"/>
        <v>2123</v>
      </c>
      <c r="B169" s="5">
        <f t="shared" si="184"/>
        <v>1165.12937774802</v>
      </c>
      <c r="C169" s="5">
        <f t="shared" si="185"/>
        <v>2962.7856013874584</v>
      </c>
      <c r="D169" s="5">
        <f t="shared" si="186"/>
        <v>4365.791106843345</v>
      </c>
      <c r="E169" s="15">
        <f t="shared" si="187"/>
        <v>1.2485196148428198E-5</v>
      </c>
      <c r="F169" s="15">
        <f t="shared" si="188"/>
        <v>2.4596673613232366E-5</v>
      </c>
      <c r="G169" s="15">
        <f t="shared" si="189"/>
        <v>5.0213234225137924E-5</v>
      </c>
      <c r="H169" s="5">
        <f t="shared" si="190"/>
        <v>167797.50975899916</v>
      </c>
      <c r="I169" s="5">
        <f t="shared" si="191"/>
        <v>66918.059494446818</v>
      </c>
      <c r="J169" s="5">
        <f t="shared" si="192"/>
        <v>25574.611098862944</v>
      </c>
      <c r="K169" s="5">
        <f t="shared" si="193"/>
        <v>144016.20366256731</v>
      </c>
      <c r="L169" s="5">
        <f t="shared" si="194"/>
        <v>22586.19707855655</v>
      </c>
      <c r="M169" s="5">
        <f t="shared" si="195"/>
        <v>5857.9557457009187</v>
      </c>
      <c r="N169" s="15">
        <f t="shared" si="196"/>
        <v>6.2234864698522685E-3</v>
      </c>
      <c r="O169" s="15">
        <f t="shared" si="197"/>
        <v>8.9305836384012682E-3</v>
      </c>
      <c r="P169" s="15">
        <f t="shared" si="198"/>
        <v>8.2096844428927174E-3</v>
      </c>
      <c r="Q169" s="5">
        <f t="shared" si="199"/>
        <v>6971.5023792923694</v>
      </c>
      <c r="R169" s="5">
        <f t="shared" si="200"/>
        <v>10041.642787550663</v>
      </c>
      <c r="S169" s="5">
        <f t="shared" si="201"/>
        <v>5559.436254121506</v>
      </c>
      <c r="T169" s="5">
        <f t="shared" si="202"/>
        <v>41.547114669968934</v>
      </c>
      <c r="U169" s="5">
        <f t="shared" si="203"/>
        <v>150.05878627403962</v>
      </c>
      <c r="V169" s="5">
        <f t="shared" si="204"/>
        <v>217.38106720882573</v>
      </c>
      <c r="W169" s="15">
        <f t="shared" si="205"/>
        <v>-1.0734613539272964E-2</v>
      </c>
      <c r="X169" s="15">
        <f t="shared" si="206"/>
        <v>-1.217998157191269E-2</v>
      </c>
      <c r="Y169" s="15">
        <f t="shared" si="207"/>
        <v>-9.7425357312937999E-3</v>
      </c>
      <c r="Z169" s="5">
        <f t="shared" si="222"/>
        <v>7647.598385992269</v>
      </c>
      <c r="AA169" s="5">
        <f t="shared" si="223"/>
        <v>24416.523447010677</v>
      </c>
      <c r="AB169" s="5">
        <f t="shared" si="224"/>
        <v>35982.584156190584</v>
      </c>
      <c r="AC169" s="16">
        <f t="shared" si="208"/>
        <v>1.4633387923667844</v>
      </c>
      <c r="AD169" s="16">
        <f t="shared" si="209"/>
        <v>2.9734791947007362</v>
      </c>
      <c r="AE169" s="16">
        <f t="shared" si="210"/>
        <v>7.0618010283686719</v>
      </c>
      <c r="AF169" s="15">
        <f t="shared" si="211"/>
        <v>-4.0504037456468023E-3</v>
      </c>
      <c r="AG169" s="15">
        <f t="shared" si="212"/>
        <v>2.9673830763510267E-4</v>
      </c>
      <c r="AH169" s="15">
        <f t="shared" si="213"/>
        <v>9.7937136394747881E-3</v>
      </c>
      <c r="AI169" s="1">
        <f t="shared" si="177"/>
        <v>313677.35026437172</v>
      </c>
      <c r="AJ169" s="1">
        <f t="shared" si="178"/>
        <v>121810.28048433496</v>
      </c>
      <c r="AK169" s="1">
        <f t="shared" si="179"/>
        <v>46871.969801604682</v>
      </c>
      <c r="AL169" s="14">
        <f t="shared" si="214"/>
        <v>60.433678138592583</v>
      </c>
      <c r="AM169" s="14">
        <f t="shared" si="215"/>
        <v>13.278411016554045</v>
      </c>
      <c r="AN169" s="14">
        <f t="shared" si="216"/>
        <v>4.3665431325369468</v>
      </c>
      <c r="AO169" s="11">
        <f t="shared" si="217"/>
        <v>6.6235262092453166E-3</v>
      </c>
      <c r="AP169" s="11">
        <f t="shared" si="218"/>
        <v>8.3438960915740001E-3</v>
      </c>
      <c r="AQ169" s="11">
        <f t="shared" si="219"/>
        <v>7.5689665401891268E-3</v>
      </c>
      <c r="AR169" s="1">
        <f t="shared" si="225"/>
        <v>167797.50975899916</v>
      </c>
      <c r="AS169" s="1">
        <f t="shared" si="220"/>
        <v>66918.059494446818</v>
      </c>
      <c r="AT169" s="1">
        <f t="shared" si="221"/>
        <v>25574.611098862944</v>
      </c>
      <c r="AU169" s="1">
        <f t="shared" si="180"/>
        <v>33559.501951799837</v>
      </c>
      <c r="AV169" s="1">
        <f t="shared" si="181"/>
        <v>13383.611898889365</v>
      </c>
      <c r="AW169" s="1">
        <f t="shared" si="182"/>
        <v>5114.9222197725894</v>
      </c>
      <c r="AX169" s="1">
        <f t="shared" si="244"/>
        <v>115212.96293005384</v>
      </c>
      <c r="AY169" s="1">
        <f t="shared" si="227"/>
        <v>18068.957662845238</v>
      </c>
      <c r="AZ169" s="1">
        <f t="shared" si="228"/>
        <v>4686.3645965607348</v>
      </c>
      <c r="BA169" s="1">
        <f t="shared" si="245"/>
        <v>13579.044079317277</v>
      </c>
      <c r="BB169" s="1">
        <f t="shared" si="246"/>
        <v>29041.078395401066</v>
      </c>
      <c r="BC169" s="1">
        <f t="shared" si="247"/>
        <v>36901.466981324716</v>
      </c>
      <c r="BD169" s="1">
        <f t="shared" si="229"/>
        <v>3266.3655304109266</v>
      </c>
      <c r="BE169" s="2">
        <f t="shared" si="256"/>
        <v>0.25378067252024261</v>
      </c>
      <c r="BF169" s="2">
        <f t="shared" si="257"/>
        <v>0.18498810604108842</v>
      </c>
      <c r="BG169" s="2">
        <f t="shared" si="258"/>
        <v>8.4903457765883886E-2</v>
      </c>
      <c r="BH169" s="2">
        <f t="shared" si="230"/>
        <v>0.13979552376650473</v>
      </c>
      <c r="BI169" s="2">
        <f t="shared" si="248"/>
        <v>6.4404629744826622E-3</v>
      </c>
      <c r="BJ169" s="2">
        <f t="shared" si="231"/>
        <v>3.422059937666898E-3</v>
      </c>
      <c r="BK169" s="2">
        <f t="shared" si="232"/>
        <v>7.2085971406032293E-4</v>
      </c>
      <c r="BL169" s="2">
        <f t="shared" si="233"/>
        <v>1080.6936488132274</v>
      </c>
      <c r="BM169" s="2">
        <f t="shared" si="234"/>
        <v>228.99761050235645</v>
      </c>
      <c r="BN169" s="2">
        <f t="shared" si="235"/>
        <v>18.435706843930305</v>
      </c>
      <c r="BO169" s="2">
        <f t="shared" si="249"/>
        <v>1113.6506580120467</v>
      </c>
      <c r="BP169" s="2">
        <f t="shared" si="250"/>
        <v>101.39891629279566</v>
      </c>
      <c r="BQ169" s="2">
        <f t="shared" si="251"/>
        <v>12.069021523778714</v>
      </c>
      <c r="BR169" s="17">
        <f t="shared" si="226"/>
        <v>4.1075204265333086E-2</v>
      </c>
      <c r="BS169" s="12">
        <f>BS$3*temperature!$I279</f>
        <v>-24.114332519460913</v>
      </c>
      <c r="BT169" s="12">
        <f>BT$3*temperature!$I279</f>
        <v>-22.287880332740588</v>
      </c>
      <c r="BU169" s="12">
        <f>BU$3*temperature!$I279</f>
        <v>-19.566839708415024</v>
      </c>
      <c r="BV169" s="12">
        <f t="shared" si="252"/>
        <v>-19.230558371779825</v>
      </c>
      <c r="BW169" s="12">
        <f t="shared" si="236"/>
        <v>-15.471020005431216</v>
      </c>
      <c r="BX169" s="12">
        <f t="shared" si="237"/>
        <v>-13.582223345270961</v>
      </c>
      <c r="BY169" s="19">
        <f t="shared" si="253"/>
        <v>0.2025257860129345</v>
      </c>
      <c r="BZ169" s="19">
        <f t="shared" si="238"/>
        <v>0.30585503087503124</v>
      </c>
      <c r="CA169" s="19">
        <f t="shared" si="239"/>
        <v>0.30585503087503124</v>
      </c>
      <c r="CB169" s="12">
        <f t="shared" si="254"/>
        <v>2.4418870738405443</v>
      </c>
      <c r="CC169" s="12">
        <f t="shared" si="240"/>
        <v>3.4084301636546872</v>
      </c>
      <c r="CD169" s="12">
        <f t="shared" si="241"/>
        <v>2.992308181572032</v>
      </c>
      <c r="CE169" s="12">
        <f t="shared" si="255"/>
        <v>-21.672445445620369</v>
      </c>
      <c r="CF169" s="12">
        <f t="shared" si="242"/>
        <v>-18.879450169085903</v>
      </c>
      <c r="CG169" s="12">
        <f t="shared" si="243"/>
        <v>-16.574531526842993</v>
      </c>
      <c r="CH169" s="12">
        <f>CH$3*temperature!$I279+CH$4*temperature!$I279^2</f>
        <v>-21.672445445620369</v>
      </c>
      <c r="CI169" s="12">
        <f>CI$3*temperature!$I279+CI$4*temperature!$I279^2</f>
        <v>-18.879481594327356</v>
      </c>
      <c r="CJ169" s="12">
        <f>CJ$3*temperature!$I279+CJ$4*temperature!$I279^2</f>
        <v>-16.574547567236042</v>
      </c>
      <c r="CK169" s="17"/>
      <c r="CL169" s="17"/>
      <c r="CM169" s="17"/>
    </row>
    <row r="170" spans="1:91">
      <c r="A170" s="2">
        <f t="shared" si="183"/>
        <v>2124</v>
      </c>
      <c r="B170" s="5">
        <f t="shared" si="184"/>
        <v>1165.1431972733985</v>
      </c>
      <c r="C170" s="5">
        <f t="shared" si="185"/>
        <v>2962.8548323243604</v>
      </c>
      <c r="D170" s="5">
        <f t="shared" si="186"/>
        <v>4365.9993663101995</v>
      </c>
      <c r="E170" s="15">
        <f t="shared" si="187"/>
        <v>1.1860936341006788E-5</v>
      </c>
      <c r="F170" s="15">
        <f t="shared" si="188"/>
        <v>2.3366839932570747E-5</v>
      </c>
      <c r="G170" s="15">
        <f t="shared" si="189"/>
        <v>4.7702572513881028E-5</v>
      </c>
      <c r="H170" s="5">
        <f t="shared" si="190"/>
        <v>168830.62691496644</v>
      </c>
      <c r="I170" s="5">
        <f t="shared" si="191"/>
        <v>67510.634885685286</v>
      </c>
      <c r="J170" s="5">
        <f t="shared" si="192"/>
        <v>25783.492380277472</v>
      </c>
      <c r="K170" s="5">
        <f t="shared" si="193"/>
        <v>144901.18236973294</v>
      </c>
      <c r="L170" s="5">
        <f t="shared" si="194"/>
        <v>22785.670816252303</v>
      </c>
      <c r="M170" s="5">
        <f t="shared" si="195"/>
        <v>5905.5190386039058</v>
      </c>
      <c r="N170" s="15">
        <f t="shared" si="196"/>
        <v>6.1449939983084789E-3</v>
      </c>
      <c r="O170" s="15">
        <f t="shared" si="197"/>
        <v>8.8316655080076245E-3</v>
      </c>
      <c r="P170" s="15">
        <f t="shared" si="198"/>
        <v>8.119435340202541E-3</v>
      </c>
      <c r="Q170" s="5">
        <f t="shared" si="199"/>
        <v>6939.1282701954769</v>
      </c>
      <c r="R170" s="5">
        <f t="shared" si="200"/>
        <v>10007.173849536583</v>
      </c>
      <c r="S170" s="5">
        <f t="shared" si="201"/>
        <v>5550.2377059227683</v>
      </c>
      <c r="T170" s="5">
        <f t="shared" si="202"/>
        <v>41.101122450314961</v>
      </c>
      <c r="U170" s="5">
        <f t="shared" si="203"/>
        <v>148.23107302251825</v>
      </c>
      <c r="V170" s="5">
        <f t="shared" si="204"/>
        <v>215.26322439423697</v>
      </c>
      <c r="W170" s="15">
        <f t="shared" si="205"/>
        <v>-1.0734613539272964E-2</v>
      </c>
      <c r="X170" s="15">
        <f t="shared" si="206"/>
        <v>-1.217998157191269E-2</v>
      </c>
      <c r="Y170" s="15">
        <f t="shared" si="207"/>
        <v>-9.7425357312937999E-3</v>
      </c>
      <c r="Z170" s="5">
        <f t="shared" si="222"/>
        <v>7581.8487908980187</v>
      </c>
      <c r="AA170" s="5">
        <f t="shared" si="223"/>
        <v>24342.348267743368</v>
      </c>
      <c r="AB170" s="5">
        <f t="shared" si="224"/>
        <v>36278.20651745025</v>
      </c>
      <c r="AC170" s="16">
        <f t="shared" si="208"/>
        <v>1.4574116794410317</v>
      </c>
      <c r="AD170" s="16">
        <f t="shared" si="209"/>
        <v>2.97436153988476</v>
      </c>
      <c r="AE170" s="16">
        <f t="shared" si="210"/>
        <v>7.1309622854194634</v>
      </c>
      <c r="AF170" s="15">
        <f t="shared" si="211"/>
        <v>-4.0504037456468023E-3</v>
      </c>
      <c r="AG170" s="15">
        <f t="shared" si="212"/>
        <v>2.9673830763510267E-4</v>
      </c>
      <c r="AH170" s="15">
        <f t="shared" si="213"/>
        <v>9.7937136394747881E-3</v>
      </c>
      <c r="AI170" s="1">
        <f t="shared" si="177"/>
        <v>315869.11718973442</v>
      </c>
      <c r="AJ170" s="1">
        <f t="shared" si="178"/>
        <v>123012.86433479082</v>
      </c>
      <c r="AK170" s="1">
        <f t="shared" si="179"/>
        <v>47299.695041216808</v>
      </c>
      <c r="AL170" s="14">
        <f t="shared" si="214"/>
        <v>60.829959349153931</v>
      </c>
      <c r="AM170" s="14">
        <f t="shared" si="215"/>
        <v>13.388096761519549</v>
      </c>
      <c r="AN170" s="14">
        <f t="shared" si="216"/>
        <v>4.3992628492147468</v>
      </c>
      <c r="AO170" s="11">
        <f t="shared" si="217"/>
        <v>6.5572909471528634E-3</v>
      </c>
      <c r="AP170" s="11">
        <f t="shared" si="218"/>
        <v>8.2604571306582608E-3</v>
      </c>
      <c r="AQ170" s="11">
        <f t="shared" si="219"/>
        <v>7.4932768747872358E-3</v>
      </c>
      <c r="AR170" s="1">
        <f t="shared" si="225"/>
        <v>168830.62691496644</v>
      </c>
      <c r="AS170" s="1">
        <f t="shared" si="220"/>
        <v>67510.634885685286</v>
      </c>
      <c r="AT170" s="1">
        <f t="shared" si="221"/>
        <v>25783.492380277472</v>
      </c>
      <c r="AU170" s="1">
        <f t="shared" si="180"/>
        <v>33766.12538299329</v>
      </c>
      <c r="AV170" s="1">
        <f t="shared" si="181"/>
        <v>13502.126977137057</v>
      </c>
      <c r="AW170" s="1">
        <f t="shared" si="182"/>
        <v>5156.6984760554951</v>
      </c>
      <c r="AX170" s="1">
        <f t="shared" si="244"/>
        <v>115920.94589578635</v>
      </c>
      <c r="AY170" s="1">
        <f t="shared" si="227"/>
        <v>18228.536653001844</v>
      </c>
      <c r="AZ170" s="1">
        <f t="shared" si="228"/>
        <v>4724.4152308831244</v>
      </c>
      <c r="BA170" s="1">
        <f t="shared" si="245"/>
        <v>13586.343028698309</v>
      </c>
      <c r="BB170" s="1">
        <f t="shared" si="246"/>
        <v>29067.809063467183</v>
      </c>
      <c r="BC170" s="1">
        <f t="shared" si="247"/>
        <v>36938.533585313817</v>
      </c>
      <c r="BD170" s="1">
        <f t="shared" si="229"/>
        <v>3174.0639050766154</v>
      </c>
      <c r="BE170" s="2">
        <f t="shared" si="256"/>
        <v>0.25378067252024261</v>
      </c>
      <c r="BF170" s="2">
        <f t="shared" si="257"/>
        <v>0.18498810604108842</v>
      </c>
      <c r="BG170" s="2">
        <f t="shared" si="258"/>
        <v>8.4903457765883886E-2</v>
      </c>
      <c r="BH170" s="2">
        <f t="shared" si="230"/>
        <v>0.13939855876212032</v>
      </c>
      <c r="BI170" s="2">
        <f t="shared" si="248"/>
        <v>6.4404629744826622E-3</v>
      </c>
      <c r="BJ170" s="2">
        <f t="shared" si="231"/>
        <v>3.422059937666898E-3</v>
      </c>
      <c r="BK170" s="2">
        <f t="shared" si="232"/>
        <v>7.2085971406032293E-4</v>
      </c>
      <c r="BL170" s="2">
        <f t="shared" si="233"/>
        <v>1087.3474016045375</v>
      </c>
      <c r="BM170" s="2">
        <f t="shared" si="234"/>
        <v>231.02543900876088</v>
      </c>
      <c r="BN170" s="2">
        <f t="shared" si="235"/>
        <v>18.586280944723335</v>
      </c>
      <c r="BO170" s="2">
        <f t="shared" si="249"/>
        <v>1130.2243350442643</v>
      </c>
      <c r="BP170" s="2">
        <f t="shared" si="250"/>
        <v>102.60854333173258</v>
      </c>
      <c r="BQ170" s="2">
        <f t="shared" si="251"/>
        <v>12.068444757945191</v>
      </c>
      <c r="BR170" s="17">
        <f t="shared" si="226"/>
        <v>3.9878839092556392E-2</v>
      </c>
      <c r="BS170" s="12">
        <f>BS$3*temperature!$I280</f>
        <v>-24.289133784179555</v>
      </c>
      <c r="BT170" s="12">
        <f>BT$3*temperature!$I280</f>
        <v>-22.44944191305456</v>
      </c>
      <c r="BU170" s="12">
        <f>BU$3*temperature!$I280</f>
        <v>-19.708676863758949</v>
      </c>
      <c r="BV170" s="12">
        <f t="shared" si="252"/>
        <v>-19.334299487233057</v>
      </c>
      <c r="BW170" s="12">
        <f t="shared" si="236"/>
        <v>-15.533394543565922</v>
      </c>
      <c r="BX170" s="12">
        <f t="shared" si="237"/>
        <v>-13.636982818641581</v>
      </c>
      <c r="BY170" s="19">
        <f t="shared" si="253"/>
        <v>0.20399386577440531</v>
      </c>
      <c r="BZ170" s="19">
        <f t="shared" si="238"/>
        <v>0.30807212919920696</v>
      </c>
      <c r="CA170" s="19">
        <f t="shared" si="239"/>
        <v>0.30807212919920701</v>
      </c>
      <c r="CB170" s="12">
        <f t="shared" si="254"/>
        <v>2.4774171484732483</v>
      </c>
      <c r="CC170" s="12">
        <f t="shared" si="240"/>
        <v>3.458023684744318</v>
      </c>
      <c r="CD170" s="12">
        <f t="shared" si="241"/>
        <v>3.0358470225586847</v>
      </c>
      <c r="CE170" s="12">
        <f t="shared" si="255"/>
        <v>-21.811716635706304</v>
      </c>
      <c r="CF170" s="12">
        <f t="shared" si="242"/>
        <v>-18.991418228310241</v>
      </c>
      <c r="CG170" s="12">
        <f t="shared" si="243"/>
        <v>-16.672829841200265</v>
      </c>
      <c r="CH170" s="12">
        <f>CH$3*temperature!$I280+CH$4*temperature!$I280^2</f>
        <v>-21.811716635706308</v>
      </c>
      <c r="CI170" s="12">
        <f>CI$3*temperature!$I280+CI$4*temperature!$I280^2</f>
        <v>-18.991449780248754</v>
      </c>
      <c r="CJ170" s="12">
        <f>CJ$3*temperature!$I280+CJ$4*temperature!$I280^2</f>
        <v>-16.672845946263351</v>
      </c>
      <c r="CK170" s="17"/>
      <c r="CL170" s="17"/>
      <c r="CM170" s="17"/>
    </row>
    <row r="171" spans="1:91">
      <c r="A171" s="2">
        <f t="shared" si="183"/>
        <v>2125</v>
      </c>
      <c r="B171" s="5">
        <f t="shared" si="184"/>
        <v>1165.1563259782249</v>
      </c>
      <c r="C171" s="5">
        <f t="shared" si="185"/>
        <v>2962.9206032512398</v>
      </c>
      <c r="D171" s="5">
        <f t="shared" si="186"/>
        <v>4366.1972222414979</v>
      </c>
      <c r="E171" s="15">
        <f t="shared" si="187"/>
        <v>1.1267889523956449E-5</v>
      </c>
      <c r="F171" s="15">
        <f t="shared" si="188"/>
        <v>2.2198497935942207E-5</v>
      </c>
      <c r="G171" s="15">
        <f t="shared" si="189"/>
        <v>4.5317443888186977E-5</v>
      </c>
      <c r="H171" s="5">
        <f t="shared" si="190"/>
        <v>169856.91866899442</v>
      </c>
      <c r="I171" s="5">
        <f t="shared" si="191"/>
        <v>68101.77863599945</v>
      </c>
      <c r="J171" s="5">
        <f t="shared" si="192"/>
        <v>25991.718119165955</v>
      </c>
      <c r="K171" s="5">
        <f t="shared" si="193"/>
        <v>145780.36859250488</v>
      </c>
      <c r="L171" s="5">
        <f t="shared" si="194"/>
        <v>22984.678887875278</v>
      </c>
      <c r="M171" s="5">
        <f t="shared" si="195"/>
        <v>5952.9418384409228</v>
      </c>
      <c r="N171" s="15">
        <f t="shared" si="196"/>
        <v>6.0674882591957857E-3</v>
      </c>
      <c r="O171" s="15">
        <f t="shared" si="197"/>
        <v>8.7339132223849258E-3</v>
      </c>
      <c r="P171" s="15">
        <f t="shared" si="198"/>
        <v>8.0302509444161174E-3</v>
      </c>
      <c r="Q171" s="5">
        <f t="shared" si="199"/>
        <v>6906.3683482574606</v>
      </c>
      <c r="R171" s="5">
        <f t="shared" si="200"/>
        <v>9971.8452473706329</v>
      </c>
      <c r="S171" s="5">
        <f t="shared" si="201"/>
        <v>5540.5509676805714</v>
      </c>
      <c r="T171" s="5">
        <f t="shared" si="202"/>
        <v>40.659917784780497</v>
      </c>
      <c r="U171" s="5">
        <f t="shared" si="203"/>
        <v>146.42562128471914</v>
      </c>
      <c r="V171" s="5">
        <f t="shared" si="204"/>
        <v>213.16601473894261</v>
      </c>
      <c r="W171" s="15">
        <f t="shared" si="205"/>
        <v>-1.0734613539272964E-2</v>
      </c>
      <c r="X171" s="15">
        <f t="shared" si="206"/>
        <v>-1.217998157191269E-2</v>
      </c>
      <c r="Y171" s="15">
        <f t="shared" si="207"/>
        <v>-9.7425357312937999E-3</v>
      </c>
      <c r="Z171" s="5">
        <f t="shared" si="222"/>
        <v>7516.0734281709856</v>
      </c>
      <c r="AA171" s="5">
        <f t="shared" si="223"/>
        <v>24265.989247753023</v>
      </c>
      <c r="AB171" s="5">
        <f t="shared" si="224"/>
        <v>36572.891712431512</v>
      </c>
      <c r="AC171" s="16">
        <f t="shared" si="208"/>
        <v>1.4515085737156743</v>
      </c>
      <c r="AD171" s="16">
        <f t="shared" si="209"/>
        <v>2.9752441468944002</v>
      </c>
      <c r="AE171" s="16">
        <f t="shared" si="210"/>
        <v>7.2008008880167562</v>
      </c>
      <c r="AF171" s="15">
        <f t="shared" si="211"/>
        <v>-4.0504037456468023E-3</v>
      </c>
      <c r="AG171" s="15">
        <f t="shared" si="212"/>
        <v>2.9673830763510267E-4</v>
      </c>
      <c r="AH171" s="15">
        <f t="shared" si="213"/>
        <v>9.7937136394747881E-3</v>
      </c>
      <c r="AI171" s="1">
        <f t="shared" si="177"/>
        <v>318048.33085375431</v>
      </c>
      <c r="AJ171" s="1">
        <f t="shared" si="178"/>
        <v>124213.7048784488</v>
      </c>
      <c r="AK171" s="1">
        <f t="shared" si="179"/>
        <v>47726.424013150623</v>
      </c>
      <c r="AL171" s="14">
        <f t="shared" si="214"/>
        <v>61.22485029349226</v>
      </c>
      <c r="AM171" s="14">
        <f t="shared" si="215"/>
        <v>13.49758264288559</v>
      </c>
      <c r="AN171" s="14">
        <f t="shared" si="216"/>
        <v>4.4318980948431372</v>
      </c>
      <c r="AO171" s="11">
        <f t="shared" si="217"/>
        <v>6.4917180376813351E-3</v>
      </c>
      <c r="AP171" s="11">
        <f t="shared" si="218"/>
        <v>8.1778525593516789E-3</v>
      </c>
      <c r="AQ171" s="11">
        <f t="shared" si="219"/>
        <v>7.4183441060393634E-3</v>
      </c>
      <c r="AR171" s="1">
        <f t="shared" si="225"/>
        <v>169856.91866899442</v>
      </c>
      <c r="AS171" s="1">
        <f t="shared" si="220"/>
        <v>68101.77863599945</v>
      </c>
      <c r="AT171" s="1">
        <f t="shared" si="221"/>
        <v>25991.718119165955</v>
      </c>
      <c r="AU171" s="1">
        <f t="shared" si="180"/>
        <v>33971.383733798888</v>
      </c>
      <c r="AV171" s="1">
        <f t="shared" si="181"/>
        <v>13620.355727199891</v>
      </c>
      <c r="AW171" s="1">
        <f t="shared" si="182"/>
        <v>5198.3436238331915</v>
      </c>
      <c r="AX171" s="1">
        <f t="shared" si="244"/>
        <v>116624.29487400391</v>
      </c>
      <c r="AY171" s="1">
        <f t="shared" si="227"/>
        <v>18387.74311030022</v>
      </c>
      <c r="AZ171" s="1">
        <f t="shared" si="228"/>
        <v>4762.3534707527378</v>
      </c>
      <c r="BA171" s="1">
        <f t="shared" si="245"/>
        <v>13593.544329526218</v>
      </c>
      <c r="BB171" s="1">
        <f t="shared" si="246"/>
        <v>29094.219862690141</v>
      </c>
      <c r="BC171" s="1">
        <f t="shared" si="247"/>
        <v>36975.129176782197</v>
      </c>
      <c r="BD171" s="1">
        <f t="shared" si="229"/>
        <v>3084.3336954463798</v>
      </c>
      <c r="BE171" s="2">
        <f t="shared" si="256"/>
        <v>0.25378067252024261</v>
      </c>
      <c r="BF171" s="2">
        <f t="shared" si="257"/>
        <v>0.18498810604108842</v>
      </c>
      <c r="BG171" s="2">
        <f t="shared" si="258"/>
        <v>8.4903457765883886E-2</v>
      </c>
      <c r="BH171" s="2">
        <f t="shared" si="230"/>
        <v>0.13900263138745206</v>
      </c>
      <c r="BI171" s="2">
        <f t="shared" si="248"/>
        <v>6.4404629744826622E-3</v>
      </c>
      <c r="BJ171" s="2">
        <f t="shared" si="231"/>
        <v>3.422059937666898E-3</v>
      </c>
      <c r="BK171" s="2">
        <f t="shared" si="232"/>
        <v>7.2085971406032293E-4</v>
      </c>
      <c r="BL171" s="2">
        <f t="shared" si="233"/>
        <v>1093.9571956473715</v>
      </c>
      <c r="BM171" s="2">
        <f t="shared" si="234"/>
        <v>233.04836835411317</v>
      </c>
      <c r="BN171" s="2">
        <f t="shared" si="235"/>
        <v>18.736382491318484</v>
      </c>
      <c r="BO171" s="2">
        <f t="shared" si="249"/>
        <v>1147.0458202408322</v>
      </c>
      <c r="BP171" s="2">
        <f t="shared" si="250"/>
        <v>103.83272587223738</v>
      </c>
      <c r="BQ171" s="2">
        <f t="shared" si="251"/>
        <v>12.067882184132875</v>
      </c>
      <c r="BR171" s="17">
        <f t="shared" si="226"/>
        <v>3.8717319507336305E-2</v>
      </c>
      <c r="BS171" s="12">
        <f>BS$3*temperature!$I281</f>
        <v>-24.463397007688865</v>
      </c>
      <c r="BT171" s="12">
        <f>BT$3*temperature!$I281</f>
        <v>-22.610506204128704</v>
      </c>
      <c r="BU171" s="12">
        <f>BU$3*temperature!$I281</f>
        <v>-19.8500774419722</v>
      </c>
      <c r="BV171" s="12">
        <f t="shared" si="252"/>
        <v>-19.437210408634943</v>
      </c>
      <c r="BW171" s="12">
        <f t="shared" si="236"/>
        <v>-15.594864000237402</v>
      </c>
      <c r="BX171" s="12">
        <f t="shared" si="237"/>
        <v>-13.690947708424632</v>
      </c>
      <c r="BY171" s="19">
        <f t="shared" si="253"/>
        <v>0.20545742676187567</v>
      </c>
      <c r="BZ171" s="19">
        <f t="shared" si="238"/>
        <v>0.31028240325774908</v>
      </c>
      <c r="CA171" s="19">
        <f t="shared" si="239"/>
        <v>0.31028240325774914</v>
      </c>
      <c r="CB171" s="12">
        <f t="shared" si="254"/>
        <v>2.5130932995269615</v>
      </c>
      <c r="CC171" s="12">
        <f t="shared" si="240"/>
        <v>3.50782110194565</v>
      </c>
      <c r="CD171" s="12">
        <f t="shared" si="241"/>
        <v>3.0795648667737838</v>
      </c>
      <c r="CE171" s="12">
        <f t="shared" si="255"/>
        <v>-21.950303708161904</v>
      </c>
      <c r="CF171" s="12">
        <f t="shared" si="242"/>
        <v>-19.102685102183052</v>
      </c>
      <c r="CG171" s="12">
        <f t="shared" si="243"/>
        <v>-16.770512575198417</v>
      </c>
      <c r="CH171" s="12">
        <f>CH$3*temperature!$I281+CH$4*temperature!$I281^2</f>
        <v>-21.950303708161904</v>
      </c>
      <c r="CI171" s="12">
        <f>CI$3*temperature!$I281+CI$4*temperature!$I281^2</f>
        <v>-19.102716778980184</v>
      </c>
      <c r="CJ171" s="12">
        <f>CJ$3*temperature!$I281+CJ$4*temperature!$I281^2</f>
        <v>-16.770528743993147</v>
      </c>
      <c r="CK171" s="17"/>
      <c r="CL171" s="17"/>
      <c r="CM171" s="17"/>
    </row>
    <row r="172" spans="1:91">
      <c r="A172" s="2">
        <f t="shared" si="183"/>
        <v>2126</v>
      </c>
      <c r="B172" s="5">
        <f t="shared" si="184"/>
        <v>1165.1687983883462</v>
      </c>
      <c r="C172" s="5">
        <f t="shared" si="185"/>
        <v>2962.9830870187907</v>
      </c>
      <c r="D172" s="5">
        <f t="shared" si="186"/>
        <v>4366.3851938942407</v>
      </c>
      <c r="E172" s="15">
        <f t="shared" si="187"/>
        <v>1.0704495047758627E-5</v>
      </c>
      <c r="F172" s="15">
        <f t="shared" si="188"/>
        <v>2.1088573039145095E-5</v>
      </c>
      <c r="G172" s="15">
        <f t="shared" si="189"/>
        <v>4.3051571693777623E-5</v>
      </c>
      <c r="H172" s="5">
        <f t="shared" si="190"/>
        <v>170876.35303189565</v>
      </c>
      <c r="I172" s="5">
        <f t="shared" si="191"/>
        <v>68691.443444128512</v>
      </c>
      <c r="J172" s="5">
        <f t="shared" si="192"/>
        <v>26199.275239970466</v>
      </c>
      <c r="K172" s="5">
        <f t="shared" si="193"/>
        <v>146653.73229033482</v>
      </c>
      <c r="L172" s="5">
        <f t="shared" si="194"/>
        <v>23183.204705107681</v>
      </c>
      <c r="M172" s="5">
        <f t="shared" si="195"/>
        <v>6000.220795134238</v>
      </c>
      <c r="N172" s="15">
        <f t="shared" si="196"/>
        <v>5.9909554781771845E-3</v>
      </c>
      <c r="O172" s="15">
        <f t="shared" si="197"/>
        <v>8.6373108887385364E-3</v>
      </c>
      <c r="P172" s="15">
        <f t="shared" si="198"/>
        <v>7.9421163479227452E-3</v>
      </c>
      <c r="Q172" s="5">
        <f t="shared" si="199"/>
        <v>6873.2363194703348</v>
      </c>
      <c r="R172" s="5">
        <f t="shared" si="200"/>
        <v>9935.6787474938264</v>
      </c>
      <c r="S172" s="5">
        <f t="shared" si="201"/>
        <v>5530.3850262178512</v>
      </c>
      <c r="T172" s="5">
        <f t="shared" si="202"/>
        <v>40.223449280822265</v>
      </c>
      <c r="U172" s="5">
        <f t="shared" si="203"/>
        <v>144.6421599158154</v>
      </c>
      <c r="V172" s="5">
        <f t="shared" si="204"/>
        <v>211.08923722365097</v>
      </c>
      <c r="W172" s="15">
        <f t="shared" si="205"/>
        <v>-1.0734613539272964E-2</v>
      </c>
      <c r="X172" s="15">
        <f t="shared" si="206"/>
        <v>-1.217998157191269E-2</v>
      </c>
      <c r="Y172" s="15">
        <f t="shared" si="207"/>
        <v>-9.7425357312937999E-3</v>
      </c>
      <c r="Z172" s="5">
        <f t="shared" si="222"/>
        <v>7450.2903147819652</v>
      </c>
      <c r="AA172" s="5">
        <f t="shared" si="223"/>
        <v>24187.497583796536</v>
      </c>
      <c r="AB172" s="5">
        <f t="shared" si="224"/>
        <v>36866.62094331767</v>
      </c>
      <c r="AC172" s="16">
        <f t="shared" si="208"/>
        <v>1.4456293779518579</v>
      </c>
      <c r="AD172" s="16">
        <f t="shared" si="209"/>
        <v>2.976127015807351</v>
      </c>
      <c r="AE172" s="16">
        <f t="shared" si="210"/>
        <v>7.271323469888868</v>
      </c>
      <c r="AF172" s="15">
        <f t="shared" si="211"/>
        <v>-4.0504037456468023E-3</v>
      </c>
      <c r="AG172" s="15">
        <f t="shared" si="212"/>
        <v>2.9673830763510267E-4</v>
      </c>
      <c r="AH172" s="15">
        <f t="shared" si="213"/>
        <v>9.7937136394747881E-3</v>
      </c>
      <c r="AI172" s="1">
        <f t="shared" si="177"/>
        <v>320214.88150217774</v>
      </c>
      <c r="AJ172" s="1">
        <f t="shared" si="178"/>
        <v>125412.69011780381</v>
      </c>
      <c r="AK172" s="1">
        <f t="shared" si="179"/>
        <v>48152.125235668755</v>
      </c>
      <c r="AL172" s="14">
        <f t="shared" si="214"/>
        <v>61.618330213846818</v>
      </c>
      <c r="AM172" s="14">
        <f t="shared" si="215"/>
        <v>13.60686007123916</v>
      </c>
      <c r="AN172" s="14">
        <f t="shared" si="216"/>
        <v>4.4644466665024787</v>
      </c>
      <c r="AO172" s="11">
        <f t="shared" si="217"/>
        <v>6.4268008573045215E-3</v>
      </c>
      <c r="AP172" s="11">
        <f t="shared" si="218"/>
        <v>8.0960740337581612E-3</v>
      </c>
      <c r="AQ172" s="11">
        <f t="shared" si="219"/>
        <v>7.3441606649789701E-3</v>
      </c>
      <c r="AR172" s="1">
        <f t="shared" si="225"/>
        <v>170876.35303189565</v>
      </c>
      <c r="AS172" s="1">
        <f t="shared" si="220"/>
        <v>68691.443444128512</v>
      </c>
      <c r="AT172" s="1">
        <f t="shared" si="221"/>
        <v>26199.275239970466</v>
      </c>
      <c r="AU172" s="1">
        <f t="shared" si="180"/>
        <v>34175.270606379134</v>
      </c>
      <c r="AV172" s="1">
        <f t="shared" si="181"/>
        <v>13738.288688825704</v>
      </c>
      <c r="AW172" s="1">
        <f t="shared" si="182"/>
        <v>5239.8550479940932</v>
      </c>
      <c r="AX172" s="1">
        <f t="shared" si="244"/>
        <v>117322.98583226786</v>
      </c>
      <c r="AY172" s="1">
        <f t="shared" si="227"/>
        <v>18546.563764086146</v>
      </c>
      <c r="AZ172" s="1">
        <f t="shared" si="228"/>
        <v>4800.1766361073906</v>
      </c>
      <c r="BA172" s="1">
        <f t="shared" si="245"/>
        <v>13600.649489234111</v>
      </c>
      <c r="BB172" s="1">
        <f t="shared" si="246"/>
        <v>29120.315732756473</v>
      </c>
      <c r="BC172" s="1">
        <f t="shared" si="247"/>
        <v>37011.262368556025</v>
      </c>
      <c r="BD172" s="1">
        <f t="shared" si="229"/>
        <v>2997.1049812182991</v>
      </c>
      <c r="BE172" s="2">
        <f t="shared" si="256"/>
        <v>0.25378067252024261</v>
      </c>
      <c r="BF172" s="2">
        <f t="shared" si="257"/>
        <v>0.18498810604108842</v>
      </c>
      <c r="BG172" s="2">
        <f t="shared" si="258"/>
        <v>8.4903457765883886E-2</v>
      </c>
      <c r="BH172" s="2">
        <f t="shared" si="230"/>
        <v>0.13860775983926205</v>
      </c>
      <c r="BI172" s="2">
        <f t="shared" si="248"/>
        <v>6.4404629744826622E-3</v>
      </c>
      <c r="BJ172" s="2">
        <f t="shared" si="231"/>
        <v>3.422059937666898E-3</v>
      </c>
      <c r="BK172" s="2">
        <f t="shared" si="232"/>
        <v>7.2085971406032293E-4</v>
      </c>
      <c r="BL172" s="2">
        <f t="shared" si="233"/>
        <v>1100.5228249165521</v>
      </c>
      <c r="BM172" s="2">
        <f t="shared" si="234"/>
        <v>235.06623667066367</v>
      </c>
      <c r="BN172" s="2">
        <f t="shared" si="235"/>
        <v>18.886002058072808</v>
      </c>
      <c r="BO172" s="2">
        <f t="shared" si="249"/>
        <v>1164.1188184090238</v>
      </c>
      <c r="BP172" s="2">
        <f t="shared" si="250"/>
        <v>105.07163860117961</v>
      </c>
      <c r="BQ172" s="2">
        <f t="shared" si="251"/>
        <v>12.067333549519621</v>
      </c>
      <c r="BR172" s="17">
        <f t="shared" si="226"/>
        <v>3.75896305896469E-2</v>
      </c>
      <c r="BS172" s="12">
        <f>BS$3*temperature!$I282</f>
        <v>-24.637113837761532</v>
      </c>
      <c r="BT172" s="12">
        <f>BT$3*temperature!$I282</f>
        <v>-22.771065486344707</v>
      </c>
      <c r="BU172" s="12">
        <f>BU$3*temperature!$I282</f>
        <v>-19.991034665894642</v>
      </c>
      <c r="BV172" s="12">
        <f t="shared" si="252"/>
        <v>-19.53929096492109</v>
      </c>
      <c r="BW172" s="12">
        <f t="shared" si="236"/>
        <v>-15.655432075242592</v>
      </c>
      <c r="BX172" s="12">
        <f t="shared" si="237"/>
        <v>-13.744121262723237</v>
      </c>
      <c r="BY172" s="19">
        <f t="shared" si="253"/>
        <v>0.20691639882862267</v>
      </c>
      <c r="BZ172" s="19">
        <f t="shared" si="238"/>
        <v>0.31248574711487259</v>
      </c>
      <c r="CA172" s="19">
        <f t="shared" si="239"/>
        <v>0.31248574711487265</v>
      </c>
      <c r="CB172" s="12">
        <f t="shared" si="254"/>
        <v>2.5489114364202217</v>
      </c>
      <c r="CC172" s="12">
        <f t="shared" si="240"/>
        <v>3.5578167055510574</v>
      </c>
      <c r="CD172" s="12">
        <f t="shared" si="241"/>
        <v>3.1234567015857029</v>
      </c>
      <c r="CE172" s="12">
        <f t="shared" si="255"/>
        <v>-22.088202401341313</v>
      </c>
      <c r="CF172" s="12">
        <f t="shared" si="242"/>
        <v>-19.213248780793649</v>
      </c>
      <c r="CG172" s="12">
        <f t="shared" si="243"/>
        <v>-16.867577964308939</v>
      </c>
      <c r="CH172" s="12">
        <f>CH$3*temperature!$I282+CH$4*temperature!$I282^2</f>
        <v>-22.088202401341309</v>
      </c>
      <c r="CI172" s="12">
        <f>CI$3*temperature!$I282+CI$4*temperature!$I282^2</f>
        <v>-19.213280580618484</v>
      </c>
      <c r="CJ172" s="12">
        <f>CJ$3*temperature!$I282+CJ$4*temperature!$I282^2</f>
        <v>-16.867594195900761</v>
      </c>
      <c r="CK172" s="17"/>
      <c r="CL172" s="17"/>
      <c r="CM172" s="17"/>
    </row>
    <row r="173" spans="1:91">
      <c r="A173" s="2">
        <f t="shared" si="183"/>
        <v>2127</v>
      </c>
      <c r="B173" s="5">
        <f t="shared" si="184"/>
        <v>1165.1806473047968</v>
      </c>
      <c r="C173" s="5">
        <f t="shared" si="185"/>
        <v>2963.042447849773</v>
      </c>
      <c r="D173" s="5">
        <f t="shared" si="186"/>
        <v>4366.5637746521979</v>
      </c>
      <c r="E173" s="15">
        <f t="shared" si="187"/>
        <v>1.0169270295370694E-5</v>
      </c>
      <c r="F173" s="15">
        <f t="shared" si="188"/>
        <v>2.0034144387187839E-5</v>
      </c>
      <c r="G173" s="15">
        <f t="shared" si="189"/>
        <v>4.089899310908874E-5</v>
      </c>
      <c r="H173" s="5">
        <f t="shared" si="190"/>
        <v>171888.89991157831</v>
      </c>
      <c r="I173" s="5">
        <f t="shared" si="191"/>
        <v>69279.58288792723</v>
      </c>
      <c r="J173" s="5">
        <f t="shared" si="192"/>
        <v>26406.150930013097</v>
      </c>
      <c r="K173" s="5">
        <f t="shared" si="193"/>
        <v>147521.24514698904</v>
      </c>
      <c r="L173" s="5">
        <f t="shared" si="194"/>
        <v>23381.231996255126</v>
      </c>
      <c r="M173" s="5">
        <f t="shared" si="195"/>
        <v>6047.3526307574375</v>
      </c>
      <c r="N173" s="15">
        <f t="shared" si="196"/>
        <v>5.9153820574902038E-3</v>
      </c>
      <c r="O173" s="15">
        <f t="shared" si="197"/>
        <v>8.5418428412451508E-3</v>
      </c>
      <c r="P173" s="15">
        <f t="shared" si="198"/>
        <v>7.8550168789488506E-3</v>
      </c>
      <c r="Q173" s="5">
        <f t="shared" si="199"/>
        <v>6839.7457111612011</v>
      </c>
      <c r="R173" s="5">
        <f t="shared" si="200"/>
        <v>9898.6959748248119</v>
      </c>
      <c r="S173" s="5">
        <f t="shared" si="201"/>
        <v>5519.7488350539961</v>
      </c>
      <c r="T173" s="5">
        <f t="shared" si="202"/>
        <v>39.791666097576091</v>
      </c>
      <c r="U173" s="5">
        <f t="shared" si="203"/>
        <v>142.88042107351913</v>
      </c>
      <c r="V173" s="5">
        <f t="shared" si="204"/>
        <v>209.03269278750798</v>
      </c>
      <c r="W173" s="15">
        <f t="shared" si="205"/>
        <v>-1.0734613539272964E-2</v>
      </c>
      <c r="X173" s="15">
        <f t="shared" si="206"/>
        <v>-1.217998157191269E-2</v>
      </c>
      <c r="Y173" s="15">
        <f t="shared" si="207"/>
        <v>-9.7425357312937999E-3</v>
      </c>
      <c r="Z173" s="5">
        <f t="shared" si="222"/>
        <v>7384.5170039257391</v>
      </c>
      <c r="AA173" s="5">
        <f t="shared" si="223"/>
        <v>24106.924210056572</v>
      </c>
      <c r="AB173" s="5">
        <f t="shared" si="224"/>
        <v>37159.375789709673</v>
      </c>
      <c r="AC173" s="16">
        <f t="shared" si="208"/>
        <v>1.4397739953045845</v>
      </c>
      <c r="AD173" s="16">
        <f t="shared" si="209"/>
        <v>2.9770101467013288</v>
      </c>
      <c r="AE173" s="16">
        <f t="shared" si="210"/>
        <v>7.3425367297329514</v>
      </c>
      <c r="AF173" s="15">
        <f t="shared" si="211"/>
        <v>-4.0504037456468023E-3</v>
      </c>
      <c r="AG173" s="15">
        <f t="shared" si="212"/>
        <v>2.9673830763510267E-4</v>
      </c>
      <c r="AH173" s="15">
        <f t="shared" si="213"/>
        <v>9.7937136394747881E-3</v>
      </c>
      <c r="AI173" s="1">
        <f t="shared" si="177"/>
        <v>322368.66395833914</v>
      </c>
      <c r="AJ173" s="1">
        <f t="shared" si="178"/>
        <v>126609.70979484914</v>
      </c>
      <c r="AK173" s="1">
        <f t="shared" si="179"/>
        <v>48576.767760095972</v>
      </c>
      <c r="AL173" s="14">
        <f t="shared" si="214"/>
        <v>62.010378863916408</v>
      </c>
      <c r="AM173" s="14">
        <f t="shared" si="215"/>
        <v>13.715920596277861</v>
      </c>
      <c r="AN173" s="14">
        <f t="shared" si="216"/>
        <v>4.4969064039655127</v>
      </c>
      <c r="AO173" s="11">
        <f t="shared" si="217"/>
        <v>6.3625328487314763E-3</v>
      </c>
      <c r="AP173" s="11">
        <f t="shared" si="218"/>
        <v>8.0151132934205803E-3</v>
      </c>
      <c r="AQ173" s="11">
        <f t="shared" si="219"/>
        <v>7.2707190583291802E-3</v>
      </c>
      <c r="AR173" s="1">
        <f t="shared" si="225"/>
        <v>171888.89991157831</v>
      </c>
      <c r="AS173" s="1">
        <f t="shared" si="220"/>
        <v>69279.58288792723</v>
      </c>
      <c r="AT173" s="1">
        <f t="shared" si="221"/>
        <v>26406.150930013097</v>
      </c>
      <c r="AU173" s="1">
        <f t="shared" si="180"/>
        <v>34377.77998231566</v>
      </c>
      <c r="AV173" s="1">
        <f t="shared" si="181"/>
        <v>13855.916577585447</v>
      </c>
      <c r="AW173" s="1">
        <f t="shared" si="182"/>
        <v>5281.23018600262</v>
      </c>
      <c r="AX173" s="1">
        <f t="shared" si="244"/>
        <v>118016.99611759123</v>
      </c>
      <c r="AY173" s="1">
        <f t="shared" si="227"/>
        <v>18704.985597004099</v>
      </c>
      <c r="AZ173" s="1">
        <f t="shared" si="228"/>
        <v>4837.8821046059502</v>
      </c>
      <c r="BA173" s="1">
        <f t="shared" si="245"/>
        <v>13607.659980796196</v>
      </c>
      <c r="BB173" s="1">
        <f t="shared" si="246"/>
        <v>29146.101491582245</v>
      </c>
      <c r="BC173" s="1">
        <f t="shared" si="247"/>
        <v>37046.941514074002</v>
      </c>
      <c r="BD173" s="1">
        <f t="shared" si="229"/>
        <v>2912.3096563639606</v>
      </c>
      <c r="BE173" s="2">
        <f t="shared" si="256"/>
        <v>0.25378067252024261</v>
      </c>
      <c r="BF173" s="2">
        <f t="shared" si="257"/>
        <v>0.18498810604108842</v>
      </c>
      <c r="BG173" s="2">
        <f t="shared" si="258"/>
        <v>8.4903457765883886E-2</v>
      </c>
      <c r="BH173" s="2">
        <f t="shared" si="230"/>
        <v>0.13821396234870462</v>
      </c>
      <c r="BI173" s="2">
        <f t="shared" si="248"/>
        <v>6.4404629744826622E-3</v>
      </c>
      <c r="BJ173" s="2">
        <f t="shared" si="231"/>
        <v>3.422059937666898E-3</v>
      </c>
      <c r="BK173" s="2">
        <f t="shared" si="232"/>
        <v>7.2085971406032293E-4</v>
      </c>
      <c r="BL173" s="2">
        <f t="shared" si="233"/>
        <v>1107.0440956050763</v>
      </c>
      <c r="BM173" s="2">
        <f t="shared" si="234"/>
        <v>237.07888509904896</v>
      </c>
      <c r="BN173" s="2">
        <f t="shared" si="235"/>
        <v>19.035130408842971</v>
      </c>
      <c r="BO173" s="2">
        <f t="shared" si="249"/>
        <v>1181.4470897726894</v>
      </c>
      <c r="BP173" s="2">
        <f t="shared" si="250"/>
        <v>106.32545831299301</v>
      </c>
      <c r="BQ173" s="2">
        <f t="shared" si="251"/>
        <v>12.066798607886083</v>
      </c>
      <c r="BR173" s="17">
        <f t="shared" si="226"/>
        <v>3.649478698023971E-2</v>
      </c>
      <c r="BS173" s="12">
        <f>BS$3*temperature!$I283</f>
        <v>-24.810276285855611</v>
      </c>
      <c r="BT173" s="12">
        <f>BT$3*temperature!$I283</f>
        <v>-22.931112376223602</v>
      </c>
      <c r="BU173" s="12">
        <f>BU$3*temperature!$I283</f>
        <v>-20.131542053467538</v>
      </c>
      <c r="BV173" s="12">
        <f t="shared" si="252"/>
        <v>-19.640541279743051</v>
      </c>
      <c r="BW173" s="12">
        <f t="shared" si="236"/>
        <v>-15.715102708248992</v>
      </c>
      <c r="BX173" s="12">
        <f t="shared" si="237"/>
        <v>-13.796506940226212</v>
      </c>
      <c r="BY173" s="19">
        <f t="shared" si="253"/>
        <v>0.20837071488235856</v>
      </c>
      <c r="BZ173" s="19">
        <f t="shared" si="238"/>
        <v>0.31468205944760952</v>
      </c>
      <c r="CA173" s="19">
        <f t="shared" si="239"/>
        <v>0.31468205944760957</v>
      </c>
      <c r="CB173" s="12">
        <f t="shared" si="254"/>
        <v>2.5848675030562807</v>
      </c>
      <c r="CC173" s="12">
        <f t="shared" si="240"/>
        <v>3.6080048339873052</v>
      </c>
      <c r="CD173" s="12">
        <f t="shared" si="241"/>
        <v>3.1675175566206617</v>
      </c>
      <c r="CE173" s="12">
        <f t="shared" si="255"/>
        <v>-22.225408782799331</v>
      </c>
      <c r="CF173" s="12">
        <f t="shared" si="242"/>
        <v>-19.323107542236297</v>
      </c>
      <c r="CG173" s="12">
        <f t="shared" si="243"/>
        <v>-16.964024496846875</v>
      </c>
      <c r="CH173" s="12">
        <f>CH$3*temperature!$I283+CH$4*temperature!$I283^2</f>
        <v>-22.225408782799331</v>
      </c>
      <c r="CI173" s="12">
        <f>CI$3*temperature!$I283+CI$4*temperature!$I283^2</f>
        <v>-19.323139463265917</v>
      </c>
      <c r="CJ173" s="12">
        <f>CJ$3*temperature!$I283+CJ$4*temperature!$I283^2</f>
        <v>-16.964040790305315</v>
      </c>
      <c r="CK173" s="17"/>
      <c r="CL173" s="17"/>
      <c r="CM173" s="17"/>
    </row>
    <row r="174" spans="1:91">
      <c r="A174" s="2">
        <f t="shared" si="183"/>
        <v>2128</v>
      </c>
      <c r="B174" s="5">
        <f t="shared" si="184"/>
        <v>1165.1919038898948</v>
      </c>
      <c r="C174" s="5">
        <f t="shared" si="185"/>
        <v>2963.0988417689873</v>
      </c>
      <c r="D174" s="5">
        <f t="shared" si="186"/>
        <v>4366.733433310842</v>
      </c>
      <c r="E174" s="15">
        <f t="shared" si="187"/>
        <v>9.6608067806021595E-6</v>
      </c>
      <c r="F174" s="15">
        <f t="shared" si="188"/>
        <v>1.9032437167828447E-5</v>
      </c>
      <c r="G174" s="15">
        <f t="shared" si="189"/>
        <v>3.8854043453634304E-5</v>
      </c>
      <c r="H174" s="5">
        <f t="shared" si="190"/>
        <v>172894.53107480836</v>
      </c>
      <c r="I174" s="5">
        <f t="shared" si="191"/>
        <v>69866.151421548697</v>
      </c>
      <c r="J174" s="5">
        <f t="shared" si="192"/>
        <v>26612.332638569551</v>
      </c>
      <c r="K174" s="5">
        <f t="shared" si="193"/>
        <v>148382.8805346266</v>
      </c>
      <c r="L174" s="5">
        <f t="shared" si="194"/>
        <v>23578.744804826758</v>
      </c>
      <c r="M174" s="5">
        <f t="shared" si="195"/>
        <v>6094.3341390070091</v>
      </c>
      <c r="N174" s="15">
        <f t="shared" si="196"/>
        <v>5.8407545759191493E-3</v>
      </c>
      <c r="O174" s="15">
        <f t="shared" si="197"/>
        <v>8.4474936394824951E-3</v>
      </c>
      <c r="P174" s="15">
        <f t="shared" si="198"/>
        <v>7.768938098734246E-3</v>
      </c>
      <c r="Q174" s="5">
        <f t="shared" si="199"/>
        <v>6805.9098702109122</v>
      </c>
      <c r="R174" s="5">
        <f t="shared" si="200"/>
        <v>9860.9184053247354</v>
      </c>
      <c r="S174" s="5">
        <f t="shared" si="201"/>
        <v>5508.6513117462155</v>
      </c>
      <c r="T174" s="5">
        <f t="shared" si="202"/>
        <v>39.364517939934821</v>
      </c>
      <c r="U174" s="5">
        <f t="shared" si="203"/>
        <v>141.14014017785655</v>
      </c>
      <c r="V174" s="5">
        <f t="shared" si="204"/>
        <v>206.99618430901714</v>
      </c>
      <c r="W174" s="15">
        <f t="shared" si="205"/>
        <v>-1.0734613539272964E-2</v>
      </c>
      <c r="X174" s="15">
        <f t="shared" si="206"/>
        <v>-1.217998157191269E-2</v>
      </c>
      <c r="Y174" s="15">
        <f t="shared" si="207"/>
        <v>-9.7425357312937999E-3</v>
      </c>
      <c r="Z174" s="5">
        <f t="shared" si="222"/>
        <v>7318.7705894345654</v>
      </c>
      <c r="AA174" s="5">
        <f t="shared" si="223"/>
        <v>24024.319778813431</v>
      </c>
      <c r="AB174" s="5">
        <f t="shared" si="224"/>
        <v>37451.138207314769</v>
      </c>
      <c r="AC174" s="16">
        <f t="shared" si="208"/>
        <v>1.433942329321118</v>
      </c>
      <c r="AD174" s="16">
        <f t="shared" si="209"/>
        <v>2.9778935396540733</v>
      </c>
      <c r="AE174" s="16">
        <f t="shared" si="210"/>
        <v>7.4144474318512819</v>
      </c>
      <c r="AF174" s="15">
        <f t="shared" si="211"/>
        <v>-4.0504037456468023E-3</v>
      </c>
      <c r="AG174" s="15">
        <f t="shared" si="212"/>
        <v>2.9673830763510267E-4</v>
      </c>
      <c r="AH174" s="15">
        <f t="shared" si="213"/>
        <v>9.7937136394747881E-3</v>
      </c>
      <c r="AI174" s="1">
        <f t="shared" si="177"/>
        <v>324509.5775448209</v>
      </c>
      <c r="AJ174" s="1">
        <f t="shared" si="178"/>
        <v>127804.65539294967</v>
      </c>
      <c r="AK174" s="1">
        <f t="shared" si="179"/>
        <v>49000.321170088995</v>
      </c>
      <c r="AL174" s="14">
        <f t="shared" si="214"/>
        <v>62.400976505675523</v>
      </c>
      <c r="AM174" s="14">
        <f t="shared" si="215"/>
        <v>13.82475590720556</v>
      </c>
      <c r="AN174" s="14">
        <f t="shared" si="216"/>
        <v>4.5292751896293995</v>
      </c>
      <c r="AO174" s="11">
        <f t="shared" si="217"/>
        <v>6.2989075202441614E-3</v>
      </c>
      <c r="AP174" s="11">
        <f t="shared" si="218"/>
        <v>7.9349621604863745E-3</v>
      </c>
      <c r="AQ174" s="11">
        <f t="shared" si="219"/>
        <v>7.198011867745888E-3</v>
      </c>
      <c r="AR174" s="1">
        <f t="shared" si="225"/>
        <v>172894.53107480836</v>
      </c>
      <c r="AS174" s="1">
        <f t="shared" si="220"/>
        <v>69866.151421548697</v>
      </c>
      <c r="AT174" s="1">
        <f t="shared" si="221"/>
        <v>26612.332638569551</v>
      </c>
      <c r="AU174" s="1">
        <f t="shared" si="180"/>
        <v>34578.906214961673</v>
      </c>
      <c r="AV174" s="1">
        <f t="shared" si="181"/>
        <v>13973.23028430974</v>
      </c>
      <c r="AW174" s="1">
        <f t="shared" si="182"/>
        <v>5322.4665277139102</v>
      </c>
      <c r="AX174" s="1">
        <f t="shared" si="244"/>
        <v>118706.30442770127</v>
      </c>
      <c r="AY174" s="1">
        <f t="shared" si="227"/>
        <v>18862.995843861405</v>
      </c>
      <c r="AZ174" s="1">
        <f t="shared" si="228"/>
        <v>4875.4673112056071</v>
      </c>
      <c r="BA174" s="1">
        <f t="shared" si="245"/>
        <v>13614.577243847214</v>
      </c>
      <c r="BB174" s="1">
        <f t="shared" si="246"/>
        <v>29171.581839612103</v>
      </c>
      <c r="BC174" s="1">
        <f t="shared" si="247"/>
        <v>37082.174717708949</v>
      </c>
      <c r="BD174" s="1">
        <f t="shared" si="229"/>
        <v>2829.8813869323444</v>
      </c>
      <c r="BE174" s="2">
        <f t="shared" si="256"/>
        <v>0.25378067252024261</v>
      </c>
      <c r="BF174" s="2">
        <f t="shared" si="257"/>
        <v>0.18498810604108842</v>
      </c>
      <c r="BG174" s="2">
        <f t="shared" si="258"/>
        <v>8.4903457765883886E-2</v>
      </c>
      <c r="BH174" s="2">
        <f t="shared" si="230"/>
        <v>0.13782125716652391</v>
      </c>
      <c r="BI174" s="2">
        <f t="shared" si="248"/>
        <v>6.4404629744826622E-3</v>
      </c>
      <c r="BJ174" s="2">
        <f t="shared" si="231"/>
        <v>3.422059937666898E-3</v>
      </c>
      <c r="BK174" s="2">
        <f t="shared" si="232"/>
        <v>7.2085971406032293E-4</v>
      </c>
      <c r="BL174" s="2">
        <f t="shared" si="233"/>
        <v>1113.5208258778453</v>
      </c>
      <c r="BM174" s="2">
        <f t="shared" si="234"/>
        <v>239.086157778651</v>
      </c>
      <c r="BN174" s="2">
        <f t="shared" si="235"/>
        <v>19.183758496317445</v>
      </c>
      <c r="BO174" s="2">
        <f t="shared" si="249"/>
        <v>1199.0344508018452</v>
      </c>
      <c r="BP174" s="2">
        <f t="shared" si="250"/>
        <v>107.59436393491539</v>
      </c>
      <c r="BQ174" s="2">
        <f t="shared" si="251"/>
        <v>12.066277119391437</v>
      </c>
      <c r="BR174" s="17">
        <f t="shared" si="226"/>
        <v>3.5431832019650202E-2</v>
      </c>
      <c r="BS174" s="12">
        <f>BS$3*temperature!$I284</f>
        <v>-24.982876720035215</v>
      </c>
      <c r="BT174" s="12">
        <f>BT$3*temperature!$I284</f>
        <v>-23.090639819882661</v>
      </c>
      <c r="BU174" s="12">
        <f>BU$3*temperature!$I284</f>
        <v>-20.271593411989265</v>
      </c>
      <c r="BV174" s="12">
        <f t="shared" si="252"/>
        <v>-19.740961761315415</v>
      </c>
      <c r="BW174" s="12">
        <f t="shared" si="236"/>
        <v>-15.7738800679614</v>
      </c>
      <c r="BX174" s="12">
        <f t="shared" si="237"/>
        <v>-13.848108400697406</v>
      </c>
      <c r="BY174" s="19">
        <f t="shared" si="253"/>
        <v>0.20982031082577468</v>
      </c>
      <c r="BZ174" s="19">
        <f t="shared" si="238"/>
        <v>0.31687124345601791</v>
      </c>
      <c r="CA174" s="19">
        <f t="shared" si="239"/>
        <v>0.31687124345601797</v>
      </c>
      <c r="CB174" s="12">
        <f t="shared" si="254"/>
        <v>2.6209574793598995</v>
      </c>
      <c r="CC174" s="12">
        <f t="shared" si="240"/>
        <v>3.6583798759606303</v>
      </c>
      <c r="CD174" s="12">
        <f t="shared" si="241"/>
        <v>3.2117425056459301</v>
      </c>
      <c r="CE174" s="12">
        <f t="shared" si="255"/>
        <v>-22.361919240675313</v>
      </c>
      <c r="CF174" s="12">
        <f t="shared" si="242"/>
        <v>-19.43225994392203</v>
      </c>
      <c r="CG174" s="12">
        <f t="shared" si="243"/>
        <v>-17.059850906343335</v>
      </c>
      <c r="CH174" s="12">
        <f>CH$3*temperature!$I284+CH$4*temperature!$I284^2</f>
        <v>-22.361919240675316</v>
      </c>
      <c r="CI174" s="12">
        <f>CI$3*temperature!$I284+CI$4*temperature!$I284^2</f>
        <v>-19.43229198434199</v>
      </c>
      <c r="CJ174" s="12">
        <f>CJ$3*temperature!$I284+CJ$4*temperature!$I284^2</f>
        <v>-17.059867260742244</v>
      </c>
      <c r="CK174" s="17"/>
      <c r="CL174" s="17"/>
      <c r="CM174" s="17"/>
    </row>
    <row r="175" spans="1:91">
      <c r="A175" s="2">
        <f t="shared" si="183"/>
        <v>2129</v>
      </c>
      <c r="B175" s="5">
        <f t="shared" si="184"/>
        <v>1165.2025977490482</v>
      </c>
      <c r="C175" s="5">
        <f t="shared" si="185"/>
        <v>2963.1524170118887</v>
      </c>
      <c r="D175" s="5">
        <f t="shared" si="186"/>
        <v>4366.8946152988819</v>
      </c>
      <c r="E175" s="15">
        <f t="shared" si="187"/>
        <v>9.1777664415720506E-6</v>
      </c>
      <c r="F175" s="15">
        <f t="shared" si="188"/>
        <v>1.8080815309437025E-5</v>
      </c>
      <c r="G175" s="15">
        <f t="shared" si="189"/>
        <v>3.6911341280952588E-5</v>
      </c>
      <c r="H175" s="5">
        <f t="shared" si="190"/>
        <v>173893.22010935668</v>
      </c>
      <c r="I175" s="5">
        <f t="shared" si="191"/>
        <v>70451.104372368456</v>
      </c>
      <c r="J175" s="5">
        <f t="shared" si="192"/>
        <v>26817.80807588133</v>
      </c>
      <c r="K175" s="5">
        <f t="shared" si="193"/>
        <v>149238.61347827889</v>
      </c>
      <c r="L175" s="5">
        <f t="shared" si="194"/>
        <v>23775.72748802877</v>
      </c>
      <c r="M175" s="5">
        <f t="shared" si="195"/>
        <v>6141.1621846628523</v>
      </c>
      <c r="N175" s="15">
        <f t="shared" si="196"/>
        <v>5.7670597886296804E-3</v>
      </c>
      <c r="O175" s="15">
        <f t="shared" si="197"/>
        <v>8.3542480667455621E-3</v>
      </c>
      <c r="P175" s="15">
        <f t="shared" si="198"/>
        <v>7.6838657985813796E-3</v>
      </c>
      <c r="Q175" s="5">
        <f t="shared" si="199"/>
        <v>6771.7419614660694</v>
      </c>
      <c r="R175" s="5">
        <f t="shared" si="200"/>
        <v>9822.3673589041464</v>
      </c>
      <c r="S175" s="5">
        <f t="shared" si="201"/>
        <v>5497.101335320991</v>
      </c>
      <c r="T175" s="5">
        <f t="shared" si="202"/>
        <v>38.941955052689842</v>
      </c>
      <c r="U175" s="5">
        <f t="shared" si="203"/>
        <v>139.42105587143308</v>
      </c>
      <c r="V175" s="5">
        <f t="shared" si="204"/>
        <v>204.97951658714507</v>
      </c>
      <c r="W175" s="15">
        <f t="shared" si="205"/>
        <v>-1.0734613539272964E-2</v>
      </c>
      <c r="X175" s="15">
        <f t="shared" si="206"/>
        <v>-1.217998157191269E-2</v>
      </c>
      <c r="Y175" s="15">
        <f t="shared" si="207"/>
        <v>-9.7425357312937999E-3</v>
      </c>
      <c r="Z175" s="5">
        <f t="shared" si="222"/>
        <v>7253.0677103884864</v>
      </c>
      <c r="AA175" s="5">
        <f t="shared" si="223"/>
        <v>23939.734641930816</v>
      </c>
      <c r="AB175" s="5">
        <f t="shared" si="224"/>
        <v>37741.890526549898</v>
      </c>
      <c r="AC175" s="16">
        <f t="shared" si="208"/>
        <v>1.4281342839393942</v>
      </c>
      <c r="AD175" s="16">
        <f t="shared" si="209"/>
        <v>2.9787771947433477</v>
      </c>
      <c r="AE175" s="16">
        <f t="shared" si="210"/>
        <v>7.4870624067937728</v>
      </c>
      <c r="AF175" s="15">
        <f t="shared" si="211"/>
        <v>-4.0504037456468023E-3</v>
      </c>
      <c r="AG175" s="15">
        <f t="shared" si="212"/>
        <v>2.9673830763510267E-4</v>
      </c>
      <c r="AH175" s="15">
        <f t="shared" si="213"/>
        <v>9.7937136394747881E-3</v>
      </c>
      <c r="AI175" s="1">
        <f t="shared" si="177"/>
        <v>326637.52600530046</v>
      </c>
      <c r="AJ175" s="1">
        <f t="shared" si="178"/>
        <v>128997.42013796445</v>
      </c>
      <c r="AK175" s="1">
        <f t="shared" si="179"/>
        <v>49422.755580794008</v>
      </c>
      <c r="AL175" s="14">
        <f t="shared" si="214"/>
        <v>62.790103906055883</v>
      </c>
      <c r="AM175" s="14">
        <f t="shared" si="215"/>
        <v>13.933357833057181</v>
      </c>
      <c r="AN175" s="14">
        <f t="shared" si="216"/>
        <v>4.5615509484309662</v>
      </c>
      <c r="AO175" s="11">
        <f t="shared" si="217"/>
        <v>6.2359184450417196E-3</v>
      </c>
      <c r="AP175" s="11">
        <f t="shared" si="218"/>
        <v>7.8556125388815103E-3</v>
      </c>
      <c r="AQ175" s="11">
        <f t="shared" si="219"/>
        <v>7.1260317490684294E-3</v>
      </c>
      <c r="AR175" s="1">
        <f t="shared" si="225"/>
        <v>173893.22010935668</v>
      </c>
      <c r="AS175" s="1">
        <f t="shared" si="220"/>
        <v>70451.104372368456</v>
      </c>
      <c r="AT175" s="1">
        <f t="shared" si="221"/>
        <v>26817.80807588133</v>
      </c>
      <c r="AU175" s="1">
        <f t="shared" si="180"/>
        <v>34778.64402187134</v>
      </c>
      <c r="AV175" s="1">
        <f t="shared" si="181"/>
        <v>14090.220874473693</v>
      </c>
      <c r="AW175" s="1">
        <f t="shared" si="182"/>
        <v>5363.5616151762661</v>
      </c>
      <c r="AX175" s="1">
        <f t="shared" si="244"/>
        <v>119390.89078262312</v>
      </c>
      <c r="AY175" s="1">
        <f t="shared" si="227"/>
        <v>19020.581990423019</v>
      </c>
      <c r="AZ175" s="1">
        <f t="shared" si="228"/>
        <v>4912.9297477302825</v>
      </c>
      <c r="BA175" s="1">
        <f t="shared" si="245"/>
        <v>13621.402685757383</v>
      </c>
      <c r="BB175" s="1">
        <f t="shared" si="246"/>
        <v>29196.761363941714</v>
      </c>
      <c r="BC175" s="1">
        <f t="shared" si="247"/>
        <v>37116.96984464339</v>
      </c>
      <c r="BD175" s="1">
        <f t="shared" si="229"/>
        <v>2749.7555695267865</v>
      </c>
      <c r="BE175" s="2">
        <f t="shared" si="256"/>
        <v>0.25378067252024261</v>
      </c>
      <c r="BF175" s="2">
        <f t="shared" si="257"/>
        <v>0.18498810604108842</v>
      </c>
      <c r="BG175" s="2">
        <f t="shared" si="258"/>
        <v>8.4903457765883886E-2</v>
      </c>
      <c r="BH175" s="2">
        <f t="shared" si="230"/>
        <v>0.13742966254867878</v>
      </c>
      <c r="BI175" s="2">
        <f t="shared" si="248"/>
        <v>6.4404629744826622E-3</v>
      </c>
      <c r="BJ175" s="2">
        <f t="shared" si="231"/>
        <v>3.422059937666898E-3</v>
      </c>
      <c r="BK175" s="2">
        <f t="shared" si="232"/>
        <v>7.2085971406032293E-4</v>
      </c>
      <c r="BL175" s="2">
        <f t="shared" si="233"/>
        <v>1119.9528456278756</v>
      </c>
      <c r="BM175" s="2">
        <f t="shared" si="234"/>
        <v>241.08790183707131</v>
      </c>
      <c r="BN175" s="2">
        <f t="shared" si="235"/>
        <v>19.331877461304433</v>
      </c>
      <c r="BO175" s="2">
        <f t="shared" si="249"/>
        <v>1216.8847750547031</v>
      </c>
      <c r="BP175" s="2">
        <f t="shared" si="250"/>
        <v>108.87853655253686</v>
      </c>
      <c r="BQ175" s="2">
        <f t="shared" si="251"/>
        <v>12.065768850357115</v>
      </c>
      <c r="BR175" s="17">
        <f t="shared" si="226"/>
        <v>3.4399836912281746E-2</v>
      </c>
      <c r="BS175" s="12">
        <f>BS$3*temperature!$I285</f>
        <v>-25.154907857870263</v>
      </c>
      <c r="BT175" s="12">
        <f>BT$3*temperature!$I285</f>
        <v>-23.249641086472913</v>
      </c>
      <c r="BU175" s="12">
        <f>BU$3*temperature!$I285</f>
        <v>-20.411182832354026</v>
      </c>
      <c r="BV175" s="12">
        <f t="shared" si="252"/>
        <v>-19.840553092414105</v>
      </c>
      <c r="BW175" s="12">
        <f t="shared" si="236"/>
        <v>-15.83176854150951</v>
      </c>
      <c r="BX175" s="12">
        <f t="shared" si="237"/>
        <v>-13.8989294956589</v>
      </c>
      <c r="BY175" s="19">
        <f t="shared" si="253"/>
        <v>0.21126512549690959</v>
      </c>
      <c r="BZ175" s="19">
        <f t="shared" si="238"/>
        <v>0.31905320677312582</v>
      </c>
      <c r="CA175" s="19">
        <f t="shared" si="239"/>
        <v>0.31905320677312587</v>
      </c>
      <c r="CB175" s="12">
        <f t="shared" si="254"/>
        <v>2.6571773827280794</v>
      </c>
      <c r="CC175" s="12">
        <f t="shared" si="240"/>
        <v>3.7089362724817021</v>
      </c>
      <c r="CD175" s="12">
        <f t="shared" si="241"/>
        <v>3.2561266683475627</v>
      </c>
      <c r="CE175" s="12">
        <f t="shared" si="255"/>
        <v>-22.497730475142184</v>
      </c>
      <c r="CF175" s="12">
        <f t="shared" si="242"/>
        <v>-19.540704813991212</v>
      </c>
      <c r="CG175" s="12">
        <f t="shared" si="243"/>
        <v>-17.155056164006464</v>
      </c>
      <c r="CH175" s="12">
        <f>CH$3*temperature!$I285+CH$4*temperature!$I285^2</f>
        <v>-22.497730475142184</v>
      </c>
      <c r="CI175" s="12">
        <f>CI$3*temperature!$I285+CI$4*temperature!$I285^2</f>
        <v>-19.540736971995972</v>
      </c>
      <c r="CJ175" s="12">
        <f>CJ$3*temperature!$I285+CJ$4*temperature!$I285^2</f>
        <v>-17.155072578424246</v>
      </c>
      <c r="CK175" s="17"/>
      <c r="CL175" s="17"/>
      <c r="CM175" s="17"/>
    </row>
    <row r="176" spans="1:91">
      <c r="A176" s="2">
        <f t="shared" si="183"/>
        <v>2130</v>
      </c>
      <c r="B176" s="5">
        <f t="shared" si="184"/>
        <v>1165.2127570084824</v>
      </c>
      <c r="C176" s="5">
        <f t="shared" si="185"/>
        <v>2963.2033144128955</v>
      </c>
      <c r="D176" s="5">
        <f t="shared" si="186"/>
        <v>4367.047743839491</v>
      </c>
      <c r="E176" s="15">
        <f t="shared" si="187"/>
        <v>8.7188781194934471E-6</v>
      </c>
      <c r="F176" s="15">
        <f t="shared" si="188"/>
        <v>1.7176774543965172E-5</v>
      </c>
      <c r="G176" s="15">
        <f t="shared" si="189"/>
        <v>3.5065774216904959E-5</v>
      </c>
      <c r="H176" s="5">
        <f t="shared" si="190"/>
        <v>174884.94238654288</v>
      </c>
      <c r="I176" s="5">
        <f t="shared" si="191"/>
        <v>71034.397937661706</v>
      </c>
      <c r="J176" s="5">
        <f t="shared" si="192"/>
        <v>27022.56521210961</v>
      </c>
      <c r="K176" s="5">
        <f t="shared" si="193"/>
        <v>150088.42062074144</v>
      </c>
      <c r="L176" s="5">
        <f t="shared" si="194"/>
        <v>23972.164715176106</v>
      </c>
      <c r="M176" s="5">
        <f t="shared" si="195"/>
        <v>6187.833703038812</v>
      </c>
      <c r="N176" s="15">
        <f t="shared" si="196"/>
        <v>5.6942846268552838E-3</v>
      </c>
      <c r="O176" s="15">
        <f t="shared" si="197"/>
        <v>8.2620911282837994E-3</v>
      </c>
      <c r="P176" s="15">
        <f t="shared" si="198"/>
        <v>7.5997859969434423E-3</v>
      </c>
      <c r="Q176" s="5">
        <f t="shared" si="199"/>
        <v>6737.2549663373275</v>
      </c>
      <c r="R176" s="5">
        <f t="shared" si="200"/>
        <v>9783.0639926650383</v>
      </c>
      <c r="S176" s="5">
        <f t="shared" si="201"/>
        <v>5485.1077437945678</v>
      </c>
      <c r="T176" s="5">
        <f t="shared" si="202"/>
        <v>38.523928214735477</v>
      </c>
      <c r="U176" s="5">
        <f t="shared" si="203"/>
        <v>137.72290998018241</v>
      </c>
      <c r="V176" s="5">
        <f t="shared" si="204"/>
        <v>202.98249632261147</v>
      </c>
      <c r="W176" s="15">
        <f t="shared" si="205"/>
        <v>-1.0734613539272964E-2</v>
      </c>
      <c r="X176" s="15">
        <f t="shared" si="206"/>
        <v>-1.217998157191269E-2</v>
      </c>
      <c r="Y176" s="15">
        <f t="shared" si="207"/>
        <v>-9.7425357312937999E-3</v>
      </c>
      <c r="Z176" s="5">
        <f t="shared" si="222"/>
        <v>7187.4245559089459</v>
      </c>
      <c r="AA176" s="5">
        <f t="shared" si="223"/>
        <v>23853.21883313965</v>
      </c>
      <c r="AB176" s="5">
        <f t="shared" si="224"/>
        <v>38031.615451058271</v>
      </c>
      <c r="AC176" s="16">
        <f t="shared" si="208"/>
        <v>1.4223497634864395</v>
      </c>
      <c r="AD176" s="16">
        <f t="shared" si="209"/>
        <v>2.9796611120469381</v>
      </c>
      <c r="AE176" s="16">
        <f t="shared" si="210"/>
        <v>7.5603885520067875</v>
      </c>
      <c r="AF176" s="15">
        <f t="shared" si="211"/>
        <v>-4.0504037456468023E-3</v>
      </c>
      <c r="AG176" s="15">
        <f t="shared" si="212"/>
        <v>2.9673830763510267E-4</v>
      </c>
      <c r="AH176" s="15">
        <f t="shared" si="213"/>
        <v>9.7937136394747881E-3</v>
      </c>
      <c r="AI176" s="1">
        <f t="shared" si="177"/>
        <v>328752.41742664174</v>
      </c>
      <c r="AJ176" s="1">
        <f t="shared" si="178"/>
        <v>130187.8989986417</v>
      </c>
      <c r="AK176" s="1">
        <f t="shared" si="179"/>
        <v>49844.041637890878</v>
      </c>
      <c r="AL176" s="14">
        <f t="shared" si="214"/>
        <v>63.177742333498607</v>
      </c>
      <c r="AM176" s="14">
        <f t="shared" si="215"/>
        <v>14.041718342954248</v>
      </c>
      <c r="AN176" s="14">
        <f t="shared" si="216"/>
        <v>4.5937316477456438</v>
      </c>
      <c r="AO176" s="11">
        <f t="shared" si="217"/>
        <v>6.1735592605913023E-3</v>
      </c>
      <c r="AP176" s="11">
        <f t="shared" si="218"/>
        <v>7.777056413492695E-3</v>
      </c>
      <c r="AQ176" s="11">
        <f t="shared" si="219"/>
        <v>7.0547714315777454E-3</v>
      </c>
      <c r="AR176" s="1">
        <f t="shared" si="225"/>
        <v>174884.94238654288</v>
      </c>
      <c r="AS176" s="1">
        <f t="shared" si="220"/>
        <v>71034.397937661706</v>
      </c>
      <c r="AT176" s="1">
        <f t="shared" si="221"/>
        <v>27022.56521210961</v>
      </c>
      <c r="AU176" s="1">
        <f t="shared" si="180"/>
        <v>34976.98847730858</v>
      </c>
      <c r="AV176" s="1">
        <f t="shared" si="181"/>
        <v>14206.879587532341</v>
      </c>
      <c r="AW176" s="1">
        <f t="shared" si="182"/>
        <v>5404.5130424219224</v>
      </c>
      <c r="AX176" s="1">
        <f t="shared" si="244"/>
        <v>120070.73649659316</v>
      </c>
      <c r="AY176" s="1">
        <f t="shared" si="227"/>
        <v>19177.731772140887</v>
      </c>
      <c r="AZ176" s="1">
        <f t="shared" si="228"/>
        <v>4950.2669624310502</v>
      </c>
      <c r="BA176" s="1">
        <f t="shared" si="245"/>
        <v>13628.137682664776</v>
      </c>
      <c r="BB176" s="1">
        <f t="shared" si="246"/>
        <v>29221.644542271311</v>
      </c>
      <c r="BC176" s="1">
        <f t="shared" si="247"/>
        <v>37151.334530318716</v>
      </c>
      <c r="BD176" s="1">
        <f t="shared" si="229"/>
        <v>2671.8692904671607</v>
      </c>
      <c r="BE176" s="2">
        <f t="shared" si="256"/>
        <v>0.25378067252024261</v>
      </c>
      <c r="BF176" s="2">
        <f t="shared" si="257"/>
        <v>0.18498810604108842</v>
      </c>
      <c r="BG176" s="2">
        <f t="shared" si="258"/>
        <v>8.4903457765883886E-2</v>
      </c>
      <c r="BH176" s="2">
        <f t="shared" si="230"/>
        <v>0.13703919674238674</v>
      </c>
      <c r="BI176" s="2">
        <f t="shared" si="248"/>
        <v>6.4404629744826622E-3</v>
      </c>
      <c r="BJ176" s="2">
        <f t="shared" si="231"/>
        <v>3.422059937666898E-3</v>
      </c>
      <c r="BK176" s="2">
        <f t="shared" si="232"/>
        <v>7.2085971406032293E-4</v>
      </c>
      <c r="BL176" s="2">
        <f t="shared" si="233"/>
        <v>1126.3399962350629</v>
      </c>
      <c r="BM176" s="2">
        <f t="shared" si="234"/>
        <v>243.08396737876024</v>
      </c>
      <c r="BN176" s="2">
        <f t="shared" si="235"/>
        <v>19.479478631977763</v>
      </c>
      <c r="BO176" s="2">
        <f t="shared" si="249"/>
        <v>1235.0019940322836</v>
      </c>
      <c r="BP176" s="2">
        <f t="shared" si="250"/>
        <v>110.17815943566249</v>
      </c>
      <c r="BQ176" s="2">
        <f t="shared" si="251"/>
        <v>12.06527357306012</v>
      </c>
      <c r="BR176" s="17">
        <f t="shared" si="226"/>
        <v>3.3397899914836646E-2</v>
      </c>
      <c r="BS176" s="12">
        <f>BS$3*temperature!$I286</f>
        <v>-25.326362759324883</v>
      </c>
      <c r="BT176" s="12">
        <f>BT$3*temperature!$I286</f>
        <v>-23.408109761606195</v>
      </c>
      <c r="BU176" s="12">
        <f>BU$3*temperature!$I286</f>
        <v>-20.550304683281361</v>
      </c>
      <c r="BV176" s="12">
        <f t="shared" si="252"/>
        <v>-19.939316220531971</v>
      </c>
      <c r="BW176" s="12">
        <f t="shared" si="236"/>
        <v>-15.888772724060477</v>
      </c>
      <c r="BX176" s="12">
        <f t="shared" si="237"/>
        <v>-13.948974259271775</v>
      </c>
      <c r="BY176" s="19">
        <f t="shared" si="253"/>
        <v>0.2127051006094218</v>
      </c>
      <c r="BZ176" s="19">
        <f t="shared" si="238"/>
        <v>0.32122786137473081</v>
      </c>
      <c r="CA176" s="19">
        <f t="shared" si="239"/>
        <v>0.32122786137473086</v>
      </c>
      <c r="CB176" s="12">
        <f t="shared" si="254"/>
        <v>2.6935232693964566</v>
      </c>
      <c r="CC176" s="12">
        <f t="shared" si="240"/>
        <v>3.7596685187728593</v>
      </c>
      <c r="CD176" s="12">
        <f t="shared" si="241"/>
        <v>3.3006652120047937</v>
      </c>
      <c r="CE176" s="12">
        <f t="shared" si="255"/>
        <v>-22.632839489928429</v>
      </c>
      <c r="CF176" s="12">
        <f t="shared" si="242"/>
        <v>-19.648441242833336</v>
      </c>
      <c r="CG176" s="12">
        <f t="shared" si="243"/>
        <v>-17.24963947127657</v>
      </c>
      <c r="CH176" s="12">
        <f>CH$3*temperature!$I286+CH$4*temperature!$I286^2</f>
        <v>-22.632839489928426</v>
      </c>
      <c r="CI176" s="12">
        <f>CI$3*temperature!$I286+CI$4*temperature!$I286^2</f>
        <v>-19.648473516626698</v>
      </c>
      <c r="CJ176" s="12">
        <f>CJ$3*temperature!$I286+CJ$4*temperature!$I286^2</f>
        <v>-17.249655944796384</v>
      </c>
      <c r="CK176" s="17"/>
      <c r="CL176" s="17"/>
      <c r="CM176" s="17"/>
    </row>
    <row r="177" spans="1:91">
      <c r="A177" s="2">
        <f t="shared" si="183"/>
        <v>2131</v>
      </c>
      <c r="B177" s="5">
        <f t="shared" si="184"/>
        <v>1165.2224083890935</v>
      </c>
      <c r="C177" s="5">
        <f t="shared" si="185"/>
        <v>2963.251667774392</v>
      </c>
      <c r="D177" s="5">
        <f t="shared" si="186"/>
        <v>4367.1932210541618</v>
      </c>
      <c r="E177" s="15">
        <f t="shared" si="187"/>
        <v>8.2829342135187741E-6</v>
      </c>
      <c r="F177" s="15">
        <f t="shared" si="188"/>
        <v>1.6317935816766913E-5</v>
      </c>
      <c r="G177" s="15">
        <f t="shared" si="189"/>
        <v>3.3312485506059708E-5</v>
      </c>
      <c r="H177" s="5">
        <f t="shared" si="190"/>
        <v>175869.675024191</v>
      </c>
      <c r="I177" s="5">
        <f t="shared" si="191"/>
        <v>71615.989181041674</v>
      </c>
      <c r="J177" s="5">
        <f t="shared" si="192"/>
        <v>27226.592276231047</v>
      </c>
      <c r="K177" s="5">
        <f t="shared" si="193"/>
        <v>150932.28018789031</v>
      </c>
      <c r="L177" s="5">
        <f t="shared" si="194"/>
        <v>24168.041466025821</v>
      </c>
      <c r="M177" s="5">
        <f t="shared" si="195"/>
        <v>6234.3456994236312</v>
      </c>
      <c r="N177" s="15">
        <f t="shared" si="196"/>
        <v>5.6224161974574027E-3</v>
      </c>
      <c r="O177" s="15">
        <f t="shared" si="197"/>
        <v>8.1710080494195036E-3</v>
      </c>
      <c r="P177" s="15">
        <f t="shared" si="198"/>
        <v>7.5166849364387556E-3</v>
      </c>
      <c r="Q177" s="5">
        <f t="shared" si="199"/>
        <v>6702.4616815773225</v>
      </c>
      <c r="R177" s="5">
        <f t="shared" si="200"/>
        <v>9743.0292944704688</v>
      </c>
      <c r="S177" s="5">
        <f t="shared" si="201"/>
        <v>5472.6793317808142</v>
      </c>
      <c r="T177" s="5">
        <f t="shared" si="202"/>
        <v>38.110388733335597</v>
      </c>
      <c r="U177" s="5">
        <f t="shared" si="203"/>
        <v>136.0454474745936</v>
      </c>
      <c r="V177" s="5">
        <f t="shared" si="204"/>
        <v>201.00493209936121</v>
      </c>
      <c r="W177" s="15">
        <f t="shared" si="205"/>
        <v>-1.0734613539272964E-2</v>
      </c>
      <c r="X177" s="15">
        <f t="shared" si="206"/>
        <v>-1.217998157191269E-2</v>
      </c>
      <c r="Y177" s="15">
        <f t="shared" si="207"/>
        <v>-9.7425357312937999E-3</v>
      </c>
      <c r="Z177" s="5">
        <f t="shared" si="222"/>
        <v>7121.8568701223912</v>
      </c>
      <c r="AA177" s="5">
        <f t="shared" si="223"/>
        <v>23764.822051104929</v>
      </c>
      <c r="AB177" s="5">
        <f t="shared" si="224"/>
        <v>38320.296056143641</v>
      </c>
      <c r="AC177" s="16">
        <f t="shared" si="208"/>
        <v>1.4165886726767942</v>
      </c>
      <c r="AD177" s="16">
        <f t="shared" si="209"/>
        <v>2.9805452916426529</v>
      </c>
      <c r="AE177" s="16">
        <f t="shared" si="210"/>
        <v>7.6344328324883053</v>
      </c>
      <c r="AF177" s="15">
        <f t="shared" si="211"/>
        <v>-4.0504037456468023E-3</v>
      </c>
      <c r="AG177" s="15">
        <f t="shared" si="212"/>
        <v>2.9673830763510267E-4</v>
      </c>
      <c r="AH177" s="15">
        <f t="shared" si="213"/>
        <v>9.7937136394747881E-3</v>
      </c>
      <c r="AI177" s="1">
        <f t="shared" si="177"/>
        <v>330854.16416128614</v>
      </c>
      <c r="AJ177" s="1">
        <f t="shared" si="178"/>
        <v>131375.98868630989</v>
      </c>
      <c r="AK177" s="1">
        <f t="shared" si="179"/>
        <v>50264.150516523718</v>
      </c>
      <c r="AL177" s="14">
        <f t="shared" si="214"/>
        <v>63.563873554382361</v>
      </c>
      <c r="AM177" s="14">
        <f t="shared" si="215"/>
        <v>14.149829546292825</v>
      </c>
      <c r="AN177" s="14">
        <f t="shared" si="216"/>
        <v>4.6258152972705657</v>
      </c>
      <c r="AO177" s="11">
        <f t="shared" si="217"/>
        <v>6.111823667985389E-3</v>
      </c>
      <c r="AP177" s="11">
        <f t="shared" si="218"/>
        <v>7.6992858493577683E-3</v>
      </c>
      <c r="AQ177" s="11">
        <f t="shared" si="219"/>
        <v>6.984223717261968E-3</v>
      </c>
      <c r="AR177" s="1">
        <f t="shared" si="225"/>
        <v>175869.675024191</v>
      </c>
      <c r="AS177" s="1">
        <f t="shared" si="220"/>
        <v>71615.989181041674</v>
      </c>
      <c r="AT177" s="1">
        <f t="shared" si="221"/>
        <v>27226.592276231047</v>
      </c>
      <c r="AU177" s="1">
        <f t="shared" si="180"/>
        <v>35173.935004838204</v>
      </c>
      <c r="AV177" s="1">
        <f t="shared" si="181"/>
        <v>14323.197836208336</v>
      </c>
      <c r="AW177" s="1">
        <f t="shared" si="182"/>
        <v>5445.3184552462099</v>
      </c>
      <c r="AX177" s="1">
        <f t="shared" si="244"/>
        <v>120745.82415031226</v>
      </c>
      <c r="AY177" s="1">
        <f t="shared" si="227"/>
        <v>19334.433172820656</v>
      </c>
      <c r="AZ177" s="1">
        <f t="shared" si="228"/>
        <v>4987.4765595389053</v>
      </c>
      <c r="BA177" s="1">
        <f t="shared" si="245"/>
        <v>13634.783580467085</v>
      </c>
      <c r="BB177" s="1">
        <f t="shared" si="246"/>
        <v>29246.235746697494</v>
      </c>
      <c r="BC177" s="1">
        <f t="shared" si="247"/>
        <v>37185.276189476084</v>
      </c>
      <c r="BD177" s="1">
        <f t="shared" si="229"/>
        <v>2596.1612856470861</v>
      </c>
      <c r="BE177" s="2">
        <f t="shared" si="256"/>
        <v>0.25378067252024261</v>
      </c>
      <c r="BF177" s="2">
        <f t="shared" si="257"/>
        <v>0.18498810604108842</v>
      </c>
      <c r="BG177" s="2">
        <f t="shared" si="258"/>
        <v>8.4903457765883886E-2</v>
      </c>
      <c r="BH177" s="2">
        <f t="shared" si="230"/>
        <v>0.13664987797257688</v>
      </c>
      <c r="BI177" s="2">
        <f t="shared" si="248"/>
        <v>6.4404629744826622E-3</v>
      </c>
      <c r="BJ177" s="2">
        <f t="shared" si="231"/>
        <v>3.422059937666898E-3</v>
      </c>
      <c r="BK177" s="2">
        <f t="shared" si="232"/>
        <v>7.2085971406032293E-4</v>
      </c>
      <c r="BL177" s="2">
        <f t="shared" si="233"/>
        <v>1132.6821303276004</v>
      </c>
      <c r="BM177" s="2">
        <f t="shared" si="234"/>
        <v>245.0742074728287</v>
      </c>
      <c r="BN177" s="2">
        <f t="shared" si="235"/>
        <v>19.626553523080911</v>
      </c>
      <c r="BO177" s="2">
        <f t="shared" si="249"/>
        <v>1253.39009804584</v>
      </c>
      <c r="BP177" s="2">
        <f t="shared" si="250"/>
        <v>111.49341806448761</v>
      </c>
      <c r="BQ177" s="2">
        <f t="shared" si="251"/>
        <v>12.064791065534132</v>
      </c>
      <c r="BR177" s="17">
        <f t="shared" si="226"/>
        <v>3.242514554838509E-2</v>
      </c>
      <c r="BS177" s="12">
        <f>BS$3*temperature!$I287</f>
        <v>-25.497234819643648</v>
      </c>
      <c r="BT177" s="12">
        <f>BT$3*temperature!$I287</f>
        <v>-23.566039740780198</v>
      </c>
      <c r="BU177" s="12">
        <f>BU$3*temperature!$I287</f>
        <v>-20.688953605543905</v>
      </c>
      <c r="BV177" s="12">
        <f t="shared" si="252"/>
        <v>-20.037252348197274</v>
      </c>
      <c r="BW177" s="12">
        <f t="shared" si="236"/>
        <v>-15.944897408659841</v>
      </c>
      <c r="BX177" s="12">
        <f t="shared" si="237"/>
        <v>-13.998246899417271</v>
      </c>
      <c r="BY177" s="19">
        <f t="shared" si="253"/>
        <v>0.21414018069284435</v>
      </c>
      <c r="BZ177" s="19">
        <f t="shared" si="238"/>
        <v>0.32339512348917243</v>
      </c>
      <c r="CA177" s="19">
        <f t="shared" si="239"/>
        <v>0.32339512348917249</v>
      </c>
      <c r="CB177" s="12">
        <f t="shared" si="254"/>
        <v>2.7299912357231868</v>
      </c>
      <c r="CC177" s="12">
        <f t="shared" si="240"/>
        <v>3.8105711660601784</v>
      </c>
      <c r="CD177" s="12">
        <f t="shared" si="241"/>
        <v>3.3453533530633157</v>
      </c>
      <c r="CE177" s="12">
        <f t="shared" si="255"/>
        <v>-22.767243583920461</v>
      </c>
      <c r="CF177" s="12">
        <f t="shared" si="242"/>
        <v>-19.75546857472002</v>
      </c>
      <c r="CG177" s="12">
        <f t="shared" si="243"/>
        <v>-17.343600252480588</v>
      </c>
      <c r="CH177" s="12">
        <f>CH$3*temperature!$I287+CH$4*temperature!$I287^2</f>
        <v>-22.767243583920461</v>
      </c>
      <c r="CI177" s="12">
        <f>CI$3*temperature!$I287+CI$4*temperature!$I287^2</f>
        <v>-19.755500962515519</v>
      </c>
      <c r="CJ177" s="12">
        <f>CJ$3*temperature!$I287+CJ$4*temperature!$I287^2</f>
        <v>-17.343616784190576</v>
      </c>
      <c r="CK177" s="17"/>
      <c r="CL177" s="17"/>
      <c r="CM177" s="17"/>
    </row>
    <row r="178" spans="1:91">
      <c r="A178" s="2">
        <f t="shared" si="183"/>
        <v>2132</v>
      </c>
      <c r="B178" s="5">
        <f t="shared" si="184"/>
        <v>1165.2315772766187</v>
      </c>
      <c r="C178" s="5">
        <f t="shared" si="185"/>
        <v>2963.2976042173896</v>
      </c>
      <c r="D178" s="5">
        <f t="shared" si="186"/>
        <v>4367.3314290119961</v>
      </c>
      <c r="E178" s="15">
        <f t="shared" si="187"/>
        <v>7.8687875028428348E-6</v>
      </c>
      <c r="F178" s="15">
        <f t="shared" si="188"/>
        <v>1.5502039025928565E-5</v>
      </c>
      <c r="G178" s="15">
        <f t="shared" si="189"/>
        <v>3.1646861230756722E-5</v>
      </c>
      <c r="H178" s="5">
        <f t="shared" si="190"/>
        <v>176847.39685000925</v>
      </c>
      <c r="I178" s="5">
        <f t="shared" si="191"/>
        <v>72195.836028670121</v>
      </c>
      <c r="J178" s="5">
        <f t="shared" si="192"/>
        <v>27429.87775487695</v>
      </c>
      <c r="K178" s="5">
        <f t="shared" si="193"/>
        <v>151770.17195443439</v>
      </c>
      <c r="L178" s="5">
        <f t="shared" si="194"/>
        <v>24363.343029036438</v>
      </c>
      <c r="M178" s="5">
        <f t="shared" si="195"/>
        <v>6280.6952485129586</v>
      </c>
      <c r="N178" s="15">
        <f t="shared" si="196"/>
        <v>5.5514417823743223E-3</v>
      </c>
      <c r="O178" s="15">
        <f t="shared" si="197"/>
        <v>8.0809842735978243E-3</v>
      </c>
      <c r="P178" s="15">
        <f t="shared" si="198"/>
        <v>7.4345490808462866E-3</v>
      </c>
      <c r="Q178" s="5">
        <f t="shared" si="199"/>
        <v>6667.3747182315465</v>
      </c>
      <c r="R178" s="5">
        <f t="shared" si="200"/>
        <v>9702.2840768347451</v>
      </c>
      <c r="S178" s="5">
        <f t="shared" si="201"/>
        <v>5459.8248481850187</v>
      </c>
      <c r="T178" s="5">
        <f t="shared" si="202"/>
        <v>37.701288438451776</v>
      </c>
      <c r="U178" s="5">
        <f t="shared" si="203"/>
        <v>134.38841643141043</v>
      </c>
      <c r="V178" s="5">
        <f t="shared" si="204"/>
        <v>199.04663436621689</v>
      </c>
      <c r="W178" s="15">
        <f t="shared" si="205"/>
        <v>-1.0734613539272964E-2</v>
      </c>
      <c r="X178" s="15">
        <f t="shared" si="206"/>
        <v>-1.217998157191269E-2</v>
      </c>
      <c r="Y178" s="15">
        <f t="shared" si="207"/>
        <v>-9.7425357312937999E-3</v>
      </c>
      <c r="Z178" s="5">
        <f t="shared" si="222"/>
        <v>7056.3799572812741</v>
      </c>
      <c r="AA178" s="5">
        <f t="shared" si="223"/>
        <v>23674.593643258821</v>
      </c>
      <c r="AB178" s="5">
        <f t="shared" si="224"/>
        <v>38607.915787122729</v>
      </c>
      <c r="AC178" s="16">
        <f t="shared" si="208"/>
        <v>1.4108509166109433</v>
      </c>
      <c r="AD178" s="16">
        <f t="shared" si="209"/>
        <v>2.9814297336083246</v>
      </c>
      <c r="AE178" s="16">
        <f t="shared" si="210"/>
        <v>7.7092022814495005</v>
      </c>
      <c r="AF178" s="15">
        <f t="shared" si="211"/>
        <v>-4.0504037456468023E-3</v>
      </c>
      <c r="AG178" s="15">
        <f t="shared" si="212"/>
        <v>2.9673830763510267E-4</v>
      </c>
      <c r="AH178" s="15">
        <f t="shared" si="213"/>
        <v>9.7937136394747881E-3</v>
      </c>
      <c r="AI178" s="1">
        <f t="shared" si="177"/>
        <v>332942.68274999573</v>
      </c>
      <c r="AJ178" s="1">
        <f t="shared" si="178"/>
        <v>132561.58765388725</v>
      </c>
      <c r="AK178" s="1">
        <f t="shared" si="179"/>
        <v>50683.053920117556</v>
      </c>
      <c r="AL178" s="14">
        <f t="shared" si="214"/>
        <v>63.948479829332676</v>
      </c>
      <c r="AM178" s="14">
        <f t="shared" si="215"/>
        <v>14.257683692865456</v>
      </c>
      <c r="AN178" s="14">
        <f t="shared" si="216"/>
        <v>4.6577999488923272</v>
      </c>
      <c r="AO178" s="11">
        <f t="shared" si="217"/>
        <v>6.0507054313055347E-3</v>
      </c>
      <c r="AP178" s="11">
        <f t="shared" si="218"/>
        <v>7.6222929908641903E-3</v>
      </c>
      <c r="AQ178" s="11">
        <f t="shared" si="219"/>
        <v>6.9143814800893483E-3</v>
      </c>
      <c r="AR178" s="1">
        <f t="shared" si="225"/>
        <v>176847.39685000925</v>
      </c>
      <c r="AS178" s="1">
        <f t="shared" si="220"/>
        <v>72195.836028670121</v>
      </c>
      <c r="AT178" s="1">
        <f t="shared" si="221"/>
        <v>27429.87775487695</v>
      </c>
      <c r="AU178" s="1">
        <f t="shared" si="180"/>
        <v>35369.479370001849</v>
      </c>
      <c r="AV178" s="1">
        <f t="shared" si="181"/>
        <v>14439.167205734026</v>
      </c>
      <c r="AW178" s="1">
        <f t="shared" si="182"/>
        <v>5485.9755509753904</v>
      </c>
      <c r="AX178" s="1">
        <f t="shared" si="244"/>
        <v>121416.13756354753</v>
      </c>
      <c r="AY178" s="1">
        <f t="shared" si="227"/>
        <v>19490.674423229153</v>
      </c>
      <c r="AZ178" s="1">
        <f t="shared" si="228"/>
        <v>5024.5561988103673</v>
      </c>
      <c r="BA178" s="1">
        <f t="shared" si="245"/>
        <v>13641.341695774458</v>
      </c>
      <c r="BB178" s="1">
        <f t="shared" si="246"/>
        <v>29270.539247350385</v>
      </c>
      <c r="BC178" s="1">
        <f t="shared" si="247"/>
        <v>37218.802024807002</v>
      </c>
      <c r="BD178" s="1">
        <f t="shared" si="229"/>
        <v>2522.5719010938756</v>
      </c>
      <c r="BE178" s="2">
        <f t="shared" si="256"/>
        <v>0.25378067252024261</v>
      </c>
      <c r="BF178" s="2">
        <f t="shared" si="257"/>
        <v>0.18498810604108842</v>
      </c>
      <c r="BG178" s="2">
        <f t="shared" si="258"/>
        <v>8.4903457765883886E-2</v>
      </c>
      <c r="BH178" s="2">
        <f t="shared" si="230"/>
        <v>0.13626172442874321</v>
      </c>
      <c r="BI178" s="2">
        <f t="shared" si="248"/>
        <v>6.4404629744826622E-3</v>
      </c>
      <c r="BJ178" s="2">
        <f t="shared" si="231"/>
        <v>3.422059937666898E-3</v>
      </c>
      <c r="BK178" s="2">
        <f t="shared" si="232"/>
        <v>7.2085971406032293E-4</v>
      </c>
      <c r="BL178" s="2">
        <f t="shared" si="233"/>
        <v>1138.9791115461264</v>
      </c>
      <c r="BM178" s="2">
        <f t="shared" si="234"/>
        <v>247.05847814008047</v>
      </c>
      <c r="BN178" s="2">
        <f t="shared" si="235"/>
        <v>19.773093835090211</v>
      </c>
      <c r="BO178" s="2">
        <f t="shared" si="249"/>
        <v>1272.0531370972658</v>
      </c>
      <c r="BP178" s="2">
        <f t="shared" si="250"/>
        <v>112.82450015609466</v>
      </c>
      <c r="BQ178" s="2">
        <f t="shared" si="251"/>
        <v>12.064321111378566</v>
      </c>
      <c r="BR178" s="17">
        <f t="shared" si="226"/>
        <v>3.148072383338358E-2</v>
      </c>
      <c r="BS178" s="12">
        <f>BS$3*temperature!$I288</f>
        <v>-25.667517762244096</v>
      </c>
      <c r="BT178" s="12">
        <f>BT$3*temperature!$I288</f>
        <v>-23.723425222809311</v>
      </c>
      <c r="BU178" s="12">
        <f>BU$3*temperature!$I288</f>
        <v>-20.827124506200239</v>
      </c>
      <c r="BV178" s="12">
        <f t="shared" si="252"/>
        <v>-20.134362923459811</v>
      </c>
      <c r="BW178" s="12">
        <f t="shared" si="236"/>
        <v>-16.000147576303473</v>
      </c>
      <c r="BX178" s="12">
        <f t="shared" si="237"/>
        <v>-14.046751788980858</v>
      </c>
      <c r="BY178" s="19">
        <f t="shared" si="253"/>
        <v>0.21557031303289229</v>
      </c>
      <c r="BZ178" s="19">
        <f t="shared" si="238"/>
        <v>0.3255549135071843</v>
      </c>
      <c r="CA178" s="19">
        <f t="shared" si="239"/>
        <v>0.32555491350718441</v>
      </c>
      <c r="CB178" s="12">
        <f t="shared" si="254"/>
        <v>2.7665774193921413</v>
      </c>
      <c r="CC178" s="12">
        <f t="shared" si="240"/>
        <v>3.8616388232529197</v>
      </c>
      <c r="CD178" s="12">
        <f t="shared" si="241"/>
        <v>3.3901863586096903</v>
      </c>
      <c r="CE178" s="12">
        <f t="shared" si="255"/>
        <v>-22.900940342851953</v>
      </c>
      <c r="CF178" s="12">
        <f t="shared" si="242"/>
        <v>-19.861786399556394</v>
      </c>
      <c r="CG178" s="12">
        <f t="shared" si="243"/>
        <v>-17.436938147590549</v>
      </c>
      <c r="CH178" s="12">
        <f>CH$3*temperature!$I288+CH$4*temperature!$I288^2</f>
        <v>-22.900940342851953</v>
      </c>
      <c r="CI178" s="12">
        <f>CI$3*temperature!$I288+CI$4*temperature!$I288^2</f>
        <v>-19.861818899577674</v>
      </c>
      <c r="CJ178" s="12">
        <f>CJ$3*temperature!$I288+CJ$4*temperature!$I288^2</f>
        <v>-17.436954736584003</v>
      </c>
      <c r="CK178" s="17"/>
      <c r="CL178" s="17"/>
      <c r="CM178" s="17"/>
    </row>
    <row r="179" spans="1:91">
      <c r="A179" s="2">
        <f t="shared" si="183"/>
        <v>2133</v>
      </c>
      <c r="B179" s="5">
        <f t="shared" si="184"/>
        <v>1165.2402877883083</v>
      </c>
      <c r="C179" s="5">
        <f t="shared" si="185"/>
        <v>2963.3412445147405</v>
      </c>
      <c r="D179" s="5">
        <f t="shared" si="186"/>
        <v>4367.4627307270948</v>
      </c>
      <c r="E179" s="15">
        <f t="shared" si="187"/>
        <v>7.4753481277006928E-6</v>
      </c>
      <c r="F179" s="15">
        <f t="shared" si="188"/>
        <v>1.4726937074632135E-5</v>
      </c>
      <c r="G179" s="15">
        <f t="shared" si="189"/>
        <v>3.0064518169218883E-5</v>
      </c>
      <c r="H179" s="5">
        <f t="shared" si="190"/>
        <v>177818.08836540062</v>
      </c>
      <c r="I179" s="5">
        <f t="shared" si="191"/>
        <v>72773.897265249063</v>
      </c>
      <c r="J179" s="5">
        <f t="shared" si="192"/>
        <v>27632.410391117457</v>
      </c>
      <c r="K179" s="5">
        <f t="shared" si="193"/>
        <v>152602.07721010863</v>
      </c>
      <c r="L179" s="5">
        <f t="shared" si="194"/>
        <v>24558.054999557124</v>
      </c>
      <c r="M179" s="5">
        <f t="shared" si="195"/>
        <v>6326.8794938330739</v>
      </c>
      <c r="N179" s="15">
        <f t="shared" si="196"/>
        <v>5.4813488379257258E-3</v>
      </c>
      <c r="O179" s="15">
        <f t="shared" si="197"/>
        <v>7.9920054603601631E-3</v>
      </c>
      <c r="P179" s="15">
        <f t="shared" si="198"/>
        <v>7.353365112094945E-3</v>
      </c>
      <c r="Q179" s="5">
        <f t="shared" si="199"/>
        <v>6632.0065007555222</v>
      </c>
      <c r="R179" s="5">
        <f t="shared" si="200"/>
        <v>9660.8489711268812</v>
      </c>
      <c r="S179" s="5">
        <f t="shared" si="201"/>
        <v>5446.5529939822745</v>
      </c>
      <c r="T179" s="5">
        <f t="shared" si="202"/>
        <v>37.296579677132335</v>
      </c>
      <c r="U179" s="5">
        <f t="shared" si="203"/>
        <v>132.75156799579733</v>
      </c>
      <c r="V179" s="5">
        <f t="shared" si="204"/>
        <v>197.10741541871025</v>
      </c>
      <c r="W179" s="15">
        <f t="shared" si="205"/>
        <v>-1.0734613539272964E-2</v>
      </c>
      <c r="X179" s="15">
        <f t="shared" si="206"/>
        <v>-1.217998157191269E-2</v>
      </c>
      <c r="Y179" s="15">
        <f t="shared" si="207"/>
        <v>-9.7425357312937999E-3</v>
      </c>
      <c r="Z179" s="5">
        <f t="shared" si="222"/>
        <v>6991.0086870301375</v>
      </c>
      <c r="AA179" s="5">
        <f t="shared" si="223"/>
        <v>23582.582590384631</v>
      </c>
      <c r="AB179" s="5">
        <f t="shared" si="224"/>
        <v>38894.458457597641</v>
      </c>
      <c r="AC179" s="16">
        <f t="shared" si="208"/>
        <v>1.405136400773753</v>
      </c>
      <c r="AD179" s="16">
        <f t="shared" si="209"/>
        <v>2.9823144380218087</v>
      </c>
      <c r="AE179" s="16">
        <f t="shared" si="210"/>
        <v>7.7847040009828028</v>
      </c>
      <c r="AF179" s="15">
        <f t="shared" si="211"/>
        <v>-4.0504037456468023E-3</v>
      </c>
      <c r="AG179" s="15">
        <f t="shared" si="212"/>
        <v>2.9673830763510267E-4</v>
      </c>
      <c r="AH179" s="15">
        <f t="shared" si="213"/>
        <v>9.7937136394747881E-3</v>
      </c>
      <c r="AI179" s="1">
        <f t="shared" si="177"/>
        <v>335017.89384499798</v>
      </c>
      <c r="AJ179" s="1">
        <f t="shared" si="178"/>
        <v>133744.59609423255</v>
      </c>
      <c r="AK179" s="1">
        <f t="shared" si="179"/>
        <v>51100.724079081192</v>
      </c>
      <c r="AL179" s="14">
        <f t="shared" si="214"/>
        <v>64.331543909417491</v>
      </c>
      <c r="AM179" s="14">
        <f t="shared" si="215"/>
        <v>14.365273172918762</v>
      </c>
      <c r="AN179" s="14">
        <f t="shared" si="216"/>
        <v>4.6896836965398636</v>
      </c>
      <c r="AO179" s="11">
        <f t="shared" si="217"/>
        <v>5.9901983769924793E-3</v>
      </c>
      <c r="AP179" s="11">
        <f t="shared" si="218"/>
        <v>7.5460700609555481E-3</v>
      </c>
      <c r="AQ179" s="11">
        <f t="shared" si="219"/>
        <v>6.8452376652884551E-3</v>
      </c>
      <c r="AR179" s="1">
        <f t="shared" si="225"/>
        <v>177818.08836540062</v>
      </c>
      <c r="AS179" s="1">
        <f t="shared" si="220"/>
        <v>72773.897265249063</v>
      </c>
      <c r="AT179" s="1">
        <f t="shared" si="221"/>
        <v>27632.410391117457</v>
      </c>
      <c r="AU179" s="1">
        <f t="shared" si="180"/>
        <v>35563.617673080123</v>
      </c>
      <c r="AV179" s="1">
        <f t="shared" si="181"/>
        <v>14554.779453049814</v>
      </c>
      <c r="AW179" s="1">
        <f t="shared" si="182"/>
        <v>5526.482078223492</v>
      </c>
      <c r="AX179" s="1">
        <f t="shared" si="244"/>
        <v>122081.66176808691</v>
      </c>
      <c r="AY179" s="1">
        <f t="shared" si="227"/>
        <v>19646.4439996457</v>
      </c>
      <c r="AZ179" s="1">
        <f t="shared" si="228"/>
        <v>5061.5035950664596</v>
      </c>
      <c r="BA179" s="1">
        <f t="shared" si="245"/>
        <v>13647.813316825141</v>
      </c>
      <c r="BB179" s="1">
        <f t="shared" si="246"/>
        <v>29294.559215882698</v>
      </c>
      <c r="BC179" s="1">
        <f t="shared" si="247"/>
        <v>37251.919035230552</v>
      </c>
      <c r="BD179" s="1">
        <f t="shared" si="229"/>
        <v>2451.0430542370004</v>
      </c>
      <c r="BE179" s="2">
        <f t="shared" si="256"/>
        <v>0.25378067252024261</v>
      </c>
      <c r="BF179" s="2">
        <f t="shared" si="257"/>
        <v>0.18498810604108842</v>
      </c>
      <c r="BG179" s="2">
        <f t="shared" si="258"/>
        <v>8.4903457765883886E-2</v>
      </c>
      <c r="BH179" s="2">
        <f t="shared" si="230"/>
        <v>0.13587475425219009</v>
      </c>
      <c r="BI179" s="2">
        <f t="shared" si="248"/>
        <v>6.4404629744826622E-3</v>
      </c>
      <c r="BJ179" s="2">
        <f t="shared" si="231"/>
        <v>3.422059937666898E-3</v>
      </c>
      <c r="BK179" s="2">
        <f t="shared" si="232"/>
        <v>7.2085971406032293E-4</v>
      </c>
      <c r="BL179" s="2">
        <f t="shared" si="233"/>
        <v>1145.2308143106488</v>
      </c>
      <c r="BM179" s="2">
        <f t="shared" si="234"/>
        <v>249.03663833929545</v>
      </c>
      <c r="BN179" s="2">
        <f t="shared" si="235"/>
        <v>19.919091453338428</v>
      </c>
      <c r="BO179" s="2">
        <f t="shared" si="249"/>
        <v>1290.9952217726593</v>
      </c>
      <c r="BP179" s="2">
        <f t="shared" si="250"/>
        <v>114.17159569127242</v>
      </c>
      <c r="BQ179" s="2">
        <f t="shared" si="251"/>
        <v>12.063863499575364</v>
      </c>
      <c r="BR179" s="17">
        <f t="shared" si="226"/>
        <v>3.0563809546974349E-2</v>
      </c>
      <c r="BS179" s="12">
        <f>BS$3*temperature!$I289</f>
        <v>-25.837205631623654</v>
      </c>
      <c r="BT179" s="12">
        <f>BT$3*temperature!$I289</f>
        <v>-23.880260703268792</v>
      </c>
      <c r="BU179" s="12">
        <f>BU$3*temperature!$I289</f>
        <v>-20.964812552839419</v>
      </c>
      <c r="BV179" s="12">
        <f t="shared" si="252"/>
        <v>-20.23064963054901</v>
      </c>
      <c r="BW179" s="12">
        <f t="shared" si="236"/>
        <v>-16.054528386242787</v>
      </c>
      <c r="BX179" s="12">
        <f t="shared" si="237"/>
        <v>-14.094493457341008</v>
      </c>
      <c r="BY179" s="19">
        <f t="shared" si="253"/>
        <v>0.21699544761189093</v>
      </c>
      <c r="BZ179" s="19">
        <f t="shared" si="238"/>
        <v>0.32770715589192867</v>
      </c>
      <c r="CA179" s="19">
        <f t="shared" si="239"/>
        <v>0.32770715589192873</v>
      </c>
      <c r="CB179" s="12">
        <f t="shared" si="254"/>
        <v>2.8032780005373219</v>
      </c>
      <c r="CC179" s="12">
        <f t="shared" si="240"/>
        <v>3.9128661585130016</v>
      </c>
      <c r="CD179" s="12">
        <f t="shared" si="241"/>
        <v>3.4351595477492061</v>
      </c>
      <c r="CE179" s="12">
        <f t="shared" si="255"/>
        <v>-23.033927631086332</v>
      </c>
      <c r="CF179" s="12">
        <f t="shared" si="242"/>
        <v>-19.967394544755788</v>
      </c>
      <c r="CG179" s="12">
        <f t="shared" si="243"/>
        <v>-17.529653005090214</v>
      </c>
      <c r="CH179" s="12">
        <f>CH$3*temperature!$I289+CH$4*temperature!$I289^2</f>
        <v>-23.033927631086332</v>
      </c>
      <c r="CI179" s="12">
        <f>CI$3*temperature!$I289+CI$4*temperature!$I289^2</f>
        <v>-19.967427155236994</v>
      </c>
      <c r="CJ179" s="12">
        <f>CJ$3*temperature!$I289+CJ$4*temperature!$I289^2</f>
        <v>-17.529669650465781</v>
      </c>
      <c r="CK179" s="17"/>
      <c r="CL179" s="17"/>
      <c r="CM179" s="17"/>
    </row>
    <row r="180" spans="1:91">
      <c r="A180" s="2">
        <f t="shared" si="183"/>
        <v>2134</v>
      </c>
      <c r="B180" s="5">
        <f t="shared" si="184"/>
        <v>1165.2485628362717</v>
      </c>
      <c r="C180" s="5">
        <f t="shared" si="185"/>
        <v>2963.3827034077776</v>
      </c>
      <c r="D180" s="5">
        <f t="shared" si="186"/>
        <v>4367.5874711065853</v>
      </c>
      <c r="E180" s="15">
        <f t="shared" si="187"/>
        <v>7.1015807213156576E-6</v>
      </c>
      <c r="F180" s="15">
        <f t="shared" si="188"/>
        <v>1.3990590220900528E-5</v>
      </c>
      <c r="G180" s="15">
        <f t="shared" si="189"/>
        <v>2.8561292260757936E-5</v>
      </c>
      <c r="H180" s="5">
        <f t="shared" si="190"/>
        <v>178781.73170971818</v>
      </c>
      <c r="I180" s="5">
        <f t="shared" si="191"/>
        <v>73350.132529801631</v>
      </c>
      <c r="J180" s="5">
        <f t="shared" si="192"/>
        <v>27834.179183191762</v>
      </c>
      <c r="K180" s="5">
        <f t="shared" si="193"/>
        <v>153427.97872631976</v>
      </c>
      <c r="L180" s="5">
        <f t="shared" si="194"/>
        <v>24752.16327794981</v>
      </c>
      <c r="M180" s="5">
        <f t="shared" si="195"/>
        <v>6372.8956471568063</v>
      </c>
      <c r="N180" s="15">
        <f t="shared" si="196"/>
        <v>5.4121249940393135E-3</v>
      </c>
      <c r="O180" s="15">
        <f t="shared" si="197"/>
        <v>7.9040574832245358E-3</v>
      </c>
      <c r="P180" s="15">
        <f t="shared" si="198"/>
        <v>7.27311992722246E-3</v>
      </c>
      <c r="Q180" s="5">
        <f t="shared" si="199"/>
        <v>6596.3692662919912</v>
      </c>
      <c r="R180" s="5">
        <f t="shared" si="200"/>
        <v>9618.7444220799007</v>
      </c>
      <c r="S180" s="5">
        <f t="shared" si="201"/>
        <v>5432.8724200789384</v>
      </c>
      <c r="T180" s="5">
        <f t="shared" si="202"/>
        <v>36.896215307961619</v>
      </c>
      <c r="U180" s="5">
        <f t="shared" si="203"/>
        <v>131.13465634396601</v>
      </c>
      <c r="V180" s="5">
        <f t="shared" si="204"/>
        <v>195.18708938109049</v>
      </c>
      <c r="W180" s="15">
        <f t="shared" si="205"/>
        <v>-1.0734613539272964E-2</v>
      </c>
      <c r="X180" s="15">
        <f t="shared" si="206"/>
        <v>-1.217998157191269E-2</v>
      </c>
      <c r="Y180" s="15">
        <f t="shared" si="207"/>
        <v>-9.7425357312937999E-3</v>
      </c>
      <c r="Z180" s="5">
        <f t="shared" si="222"/>
        <v>6925.7574998048831</v>
      </c>
      <c r="AA180" s="5">
        <f t="shared" si="223"/>
        <v>23488.837491935486</v>
      </c>
      <c r="AB180" s="5">
        <f t="shared" si="224"/>
        <v>39179.90824765087</v>
      </c>
      <c r="AC180" s="16">
        <f t="shared" si="208"/>
        <v>1.3994450310329143</v>
      </c>
      <c r="AD180" s="16">
        <f t="shared" si="209"/>
        <v>2.9831994049609829</v>
      </c>
      <c r="AE180" s="16">
        <f t="shared" si="210"/>
        <v>7.8609451627365017</v>
      </c>
      <c r="AF180" s="15">
        <f t="shared" si="211"/>
        <v>-4.0504037456468023E-3</v>
      </c>
      <c r="AG180" s="15">
        <f t="shared" si="212"/>
        <v>2.9673830763510267E-4</v>
      </c>
      <c r="AH180" s="15">
        <f t="shared" si="213"/>
        <v>9.7937136394747881E-3</v>
      </c>
      <c r="AI180" s="1">
        <f t="shared" si="177"/>
        <v>337079.72213357833</v>
      </c>
      <c r="AJ180" s="1">
        <f t="shared" si="178"/>
        <v>134924.9159378591</v>
      </c>
      <c r="AK180" s="1">
        <f t="shared" si="179"/>
        <v>51517.133749396562</v>
      </c>
      <c r="AL180" s="14">
        <f t="shared" si="214"/>
        <v>64.713049032233954</v>
      </c>
      <c r="AM180" s="14">
        <f t="shared" si="215"/>
        <v>14.472590517148298</v>
      </c>
      <c r="AN180" s="14">
        <f t="shared" si="216"/>
        <v>4.7214646760229293</v>
      </c>
      <c r="AO180" s="11">
        <f t="shared" si="217"/>
        <v>5.9302963932225542E-3</v>
      </c>
      <c r="AP180" s="11">
        <f t="shared" si="218"/>
        <v>7.4706093603459922E-3</v>
      </c>
      <c r="AQ180" s="11">
        <f t="shared" si="219"/>
        <v>6.7767852886355708E-3</v>
      </c>
      <c r="AR180" s="1">
        <f t="shared" si="225"/>
        <v>178781.73170971818</v>
      </c>
      <c r="AS180" s="1">
        <f t="shared" si="220"/>
        <v>73350.132529801631</v>
      </c>
      <c r="AT180" s="1">
        <f t="shared" si="221"/>
        <v>27834.179183191762</v>
      </c>
      <c r="AU180" s="1">
        <f t="shared" si="180"/>
        <v>35756.346341943638</v>
      </c>
      <c r="AV180" s="1">
        <f t="shared" si="181"/>
        <v>14670.026505960326</v>
      </c>
      <c r="AW180" s="1">
        <f t="shared" si="182"/>
        <v>5566.8358366383527</v>
      </c>
      <c r="AX180" s="1">
        <f t="shared" si="244"/>
        <v>122742.38298105581</v>
      </c>
      <c r="AY180" s="1">
        <f t="shared" si="227"/>
        <v>19801.73062235985</v>
      </c>
      <c r="AZ180" s="1">
        <f t="shared" si="228"/>
        <v>5098.316517725445</v>
      </c>
      <c r="BA180" s="1">
        <f t="shared" si="245"/>
        <v>13654.199704365587</v>
      </c>
      <c r="BB180" s="1">
        <f t="shared" si="246"/>
        <v>29318.299728817165</v>
      </c>
      <c r="BC180" s="1">
        <f t="shared" si="247"/>
        <v>37284.634023813407</v>
      </c>
      <c r="BD180" s="1">
        <f t="shared" si="229"/>
        <v>2381.5181958890612</v>
      </c>
      <c r="BE180" s="2">
        <f t="shared" si="256"/>
        <v>0.25378067252024261</v>
      </c>
      <c r="BF180" s="2">
        <f t="shared" si="257"/>
        <v>0.18498810604108842</v>
      </c>
      <c r="BG180" s="2">
        <f t="shared" si="258"/>
        <v>8.4903457765883886E-2</v>
      </c>
      <c r="BH180" s="2">
        <f t="shared" si="230"/>
        <v>0.13548898552366137</v>
      </c>
      <c r="BI180" s="2">
        <f t="shared" si="248"/>
        <v>6.4404629744826622E-3</v>
      </c>
      <c r="BJ180" s="2">
        <f t="shared" si="231"/>
        <v>3.422059937666898E-3</v>
      </c>
      <c r="BK180" s="2">
        <f t="shared" si="232"/>
        <v>7.2085971406032293E-4</v>
      </c>
      <c r="BL180" s="2">
        <f t="shared" si="233"/>
        <v>1151.4371235903329</v>
      </c>
      <c r="BM180" s="2">
        <f t="shared" si="234"/>
        <v>251.00854995279167</v>
      </c>
      <c r="BN180" s="2">
        <f t="shared" si="235"/>
        <v>20.064538447099405</v>
      </c>
      <c r="BO180" s="2">
        <f t="shared" si="249"/>
        <v>1310.2205241492818</v>
      </c>
      <c r="BP180" s="2">
        <f t="shared" si="250"/>
        <v>115.53489694166005</v>
      </c>
      <c r="BQ180" s="2">
        <f t="shared" si="251"/>
        <v>12.063418024312799</v>
      </c>
      <c r="BR180" s="17">
        <f t="shared" si="226"/>
        <v>2.9673601501916842E-2</v>
      </c>
      <c r="BS180" s="12">
        <f>BS$3*temperature!$I290</f>
        <v>-26.006292786288384</v>
      </c>
      <c r="BT180" s="12">
        <f>BT$3*temperature!$I290</f>
        <v>-24.036540967959088</v>
      </c>
      <c r="BU180" s="12">
        <f>BU$3*temperature!$I290</f>
        <v>-21.102013167843246</v>
      </c>
      <c r="BV180" s="12">
        <f t="shared" si="252"/>
        <v>-20.326114380707597</v>
      </c>
      <c r="BW180" s="12">
        <f t="shared" si="236"/>
        <v>-16.108045166524747</v>
      </c>
      <c r="BX180" s="12">
        <f t="shared" si="237"/>
        <v>-14.141476582064145</v>
      </c>
      <c r="BY180" s="19">
        <f t="shared" si="253"/>
        <v>0.21841553704938746</v>
      </c>
      <c r="BZ180" s="19">
        <f t="shared" si="238"/>
        <v>0.32985177908930796</v>
      </c>
      <c r="CA180" s="19">
        <f t="shared" si="239"/>
        <v>0.32985177908930802</v>
      </c>
      <c r="CB180" s="12">
        <f t="shared" si="254"/>
        <v>2.8400892027903941</v>
      </c>
      <c r="CC180" s="12">
        <f t="shared" si="240"/>
        <v>3.9642479007171709</v>
      </c>
      <c r="CD180" s="12">
        <f t="shared" si="241"/>
        <v>3.4802682928895501</v>
      </c>
      <c r="CE180" s="12">
        <f t="shared" si="255"/>
        <v>-23.166203583497992</v>
      </c>
      <c r="CF180" s="12">
        <f t="shared" si="242"/>
        <v>-20.072293067241919</v>
      </c>
      <c r="CG180" s="12">
        <f t="shared" si="243"/>
        <v>-17.621744874953695</v>
      </c>
      <c r="CH180" s="12">
        <f>CH$3*temperature!$I290+CH$4*temperature!$I290^2</f>
        <v>-23.166203583497989</v>
      </c>
      <c r="CI180" s="12">
        <f>CI$3*temperature!$I290+CI$4*temperature!$I290^2</f>
        <v>-20.072325786427989</v>
      </c>
      <c r="CJ180" s="12">
        <f>CJ$3*temperature!$I290+CJ$4*temperature!$I290^2</f>
        <v>-17.621761575815551</v>
      </c>
      <c r="CK180" s="17"/>
      <c r="CL180" s="17"/>
      <c r="CM180" s="17"/>
    </row>
    <row r="181" spans="1:91">
      <c r="A181" s="2">
        <f t="shared" si="183"/>
        <v>2135</v>
      </c>
      <c r="B181" s="5">
        <f t="shared" si="184"/>
        <v>1165.2564241876646</v>
      </c>
      <c r="C181" s="5">
        <f t="shared" si="185"/>
        <v>2963.4220899071952</v>
      </c>
      <c r="D181" s="5">
        <f t="shared" si="186"/>
        <v>4367.7059778517105</v>
      </c>
      <c r="E181" s="15">
        <f t="shared" si="187"/>
        <v>6.7465016852498745E-6</v>
      </c>
      <c r="F181" s="15">
        <f t="shared" si="188"/>
        <v>1.3291060709855502E-5</v>
      </c>
      <c r="G181" s="15">
        <f t="shared" si="189"/>
        <v>2.7133227647720037E-5</v>
      </c>
      <c r="H181" s="5">
        <f t="shared" si="190"/>
        <v>179738.31062497306</v>
      </c>
      <c r="I181" s="5">
        <f t="shared" si="191"/>
        <v>73924.502311252218</v>
      </c>
      <c r="J181" s="5">
        <f t="shared" si="192"/>
        <v>28035.173383185789</v>
      </c>
      <c r="K181" s="5">
        <f t="shared" si="193"/>
        <v>154247.86072325159</v>
      </c>
      <c r="L181" s="5">
        <f t="shared" si="194"/>
        <v>24945.654067648287</v>
      </c>
      <c r="M181" s="5">
        <f t="shared" si="195"/>
        <v>6418.7409879121724</v>
      </c>
      <c r="N181" s="15">
        <f t="shared" si="196"/>
        <v>5.3437580533750584E-3</v>
      </c>
      <c r="O181" s="15">
        <f t="shared" si="197"/>
        <v>7.8171264275250785E-3</v>
      </c>
      <c r="P181" s="15">
        <f t="shared" si="198"/>
        <v>7.1938006353233774E-3</v>
      </c>
      <c r="Q181" s="5">
        <f t="shared" si="199"/>
        <v>6560.4750641018591</v>
      </c>
      <c r="R181" s="5">
        <f t="shared" si="200"/>
        <v>9575.9906825989492</v>
      </c>
      <c r="S181" s="5">
        <f t="shared" si="201"/>
        <v>5418.7917252557554</v>
      </c>
      <c r="T181" s="5">
        <f t="shared" si="202"/>
        <v>36.500148695568846</v>
      </c>
      <c r="U181" s="5">
        <f t="shared" si="203"/>
        <v>129.53743864625741</v>
      </c>
      <c r="V181" s="5">
        <f t="shared" si="204"/>
        <v>193.28547218850798</v>
      </c>
      <c r="W181" s="15">
        <f t="shared" si="205"/>
        <v>-1.0734613539272964E-2</v>
      </c>
      <c r="X181" s="15">
        <f t="shared" si="206"/>
        <v>-1.217998157191269E-2</v>
      </c>
      <c r="Y181" s="15">
        <f t="shared" si="207"/>
        <v>-9.7425357312937999E-3</v>
      </c>
      <c r="Z181" s="5">
        <f t="shared" si="222"/>
        <v>6860.6404123539432</v>
      </c>
      <c r="AA181" s="5">
        <f t="shared" si="223"/>
        <v>23393.406552071236</v>
      </c>
      <c r="AB181" s="5">
        <f t="shared" si="224"/>
        <v>39464.249701964189</v>
      </c>
      <c r="AC181" s="16">
        <f t="shared" si="208"/>
        <v>1.3937767136373918</v>
      </c>
      <c r="AD181" s="16">
        <f t="shared" si="209"/>
        <v>2.9840846345037493</v>
      </c>
      <c r="AE181" s="16">
        <f t="shared" si="210"/>
        <v>7.9379330085959579</v>
      </c>
      <c r="AF181" s="15">
        <f t="shared" si="211"/>
        <v>-4.0504037456468023E-3</v>
      </c>
      <c r="AG181" s="15">
        <f t="shared" si="212"/>
        <v>2.9673830763510267E-4</v>
      </c>
      <c r="AH181" s="15">
        <f t="shared" si="213"/>
        <v>9.7937136394747881E-3</v>
      </c>
      <c r="AI181" s="1">
        <f t="shared" si="177"/>
        <v>339128.09626216418</v>
      </c>
      <c r="AJ181" s="1">
        <f t="shared" si="178"/>
        <v>136102.45085003352</v>
      </c>
      <c r="AK181" s="1">
        <f t="shared" si="179"/>
        <v>51932.256211095264</v>
      </c>
      <c r="AL181" s="14">
        <f t="shared" si="214"/>
        <v>65.092978917891543</v>
      </c>
      <c r="AM181" s="14">
        <f t="shared" si="215"/>
        <v>14.579628396632302</v>
      </c>
      <c r="AN181" s="14">
        <f t="shared" si="216"/>
        <v>4.7531410648566412</v>
      </c>
      <c r="AO181" s="11">
        <f t="shared" si="217"/>
        <v>5.8709934292903287E-3</v>
      </c>
      <c r="AP181" s="11">
        <f t="shared" si="218"/>
        <v>7.3959032667425323E-3</v>
      </c>
      <c r="AQ181" s="11">
        <f t="shared" si="219"/>
        <v>6.7090174357492148E-3</v>
      </c>
      <c r="AR181" s="1">
        <f t="shared" si="225"/>
        <v>179738.31062497306</v>
      </c>
      <c r="AS181" s="1">
        <f t="shared" si="220"/>
        <v>73924.502311252218</v>
      </c>
      <c r="AT181" s="1">
        <f t="shared" si="221"/>
        <v>28035.173383185789</v>
      </c>
      <c r="AU181" s="1">
        <f t="shared" si="180"/>
        <v>35947.662124994611</v>
      </c>
      <c r="AV181" s="1">
        <f t="shared" si="181"/>
        <v>14784.900462250444</v>
      </c>
      <c r="AW181" s="1">
        <f t="shared" si="182"/>
        <v>5607.0346766371586</v>
      </c>
      <c r="AX181" s="1">
        <f t="shared" si="244"/>
        <v>123398.28857860126</v>
      </c>
      <c r="AY181" s="1">
        <f t="shared" si="227"/>
        <v>19956.523254118634</v>
      </c>
      <c r="AZ181" s="1">
        <f t="shared" si="228"/>
        <v>5134.9927903297385</v>
      </c>
      <c r="BA181" s="1">
        <f t="shared" si="245"/>
        <v>13660.502092496496</v>
      </c>
      <c r="BB181" s="1">
        <f t="shared" si="246"/>
        <v>29341.764770758298</v>
      </c>
      <c r="BC181" s="1">
        <f t="shared" si="247"/>
        <v>37316.953605348492</v>
      </c>
      <c r="BD181" s="1">
        <f t="shared" si="229"/>
        <v>2313.9422729416856</v>
      </c>
      <c r="BE181" s="2">
        <f t="shared" si="256"/>
        <v>0.25378067252024261</v>
      </c>
      <c r="BF181" s="2">
        <f t="shared" si="257"/>
        <v>0.18498810604108842</v>
      </c>
      <c r="BG181" s="2">
        <f t="shared" si="258"/>
        <v>8.4903457765883886E-2</v>
      </c>
      <c r="BH181" s="2">
        <f t="shared" si="230"/>
        <v>0.13510443625134552</v>
      </c>
      <c r="BI181" s="2">
        <f t="shared" si="248"/>
        <v>6.4404629744826622E-3</v>
      </c>
      <c r="BJ181" s="2">
        <f t="shared" si="231"/>
        <v>3.422059937666898E-3</v>
      </c>
      <c r="BK181" s="2">
        <f t="shared" si="232"/>
        <v>7.2085971406032293E-4</v>
      </c>
      <c r="BL181" s="2">
        <f t="shared" si="233"/>
        <v>1157.5979346762026</v>
      </c>
      <c r="BM181" s="2">
        <f t="shared" si="234"/>
        <v>252.97407777130022</v>
      </c>
      <c r="BN181" s="2">
        <f t="shared" si="235"/>
        <v>20.209427068634884</v>
      </c>
      <c r="BO181" s="2">
        <f t="shared" si="249"/>
        <v>1329.7332787161004</v>
      </c>
      <c r="BP181" s="2">
        <f t="shared" si="250"/>
        <v>116.91459849722335</v>
      </c>
      <c r="BQ181" s="2">
        <f t="shared" si="251"/>
        <v>12.062984484816276</v>
      </c>
      <c r="BR181" s="17">
        <f t="shared" si="226"/>
        <v>2.8809321846521206E-2</v>
      </c>
      <c r="BS181" s="12">
        <f>BS$3*temperature!$I291</f>
        <v>-26.174773891710615</v>
      </c>
      <c r="BT181" s="12">
        <f>BT$3*temperature!$I291</f>
        <v>-24.192261086396869</v>
      </c>
      <c r="BU181" s="12">
        <f>BU$3*temperature!$I291</f>
        <v>-21.238722022671919</v>
      </c>
      <c r="BV181" s="12">
        <f t="shared" si="252"/>
        <v>-20.420759303204029</v>
      </c>
      <c r="BW181" s="12">
        <f t="shared" si="236"/>
        <v>-16.160703404767716</v>
      </c>
      <c r="BX181" s="12">
        <f t="shared" si="237"/>
        <v>-14.187705980806662</v>
      </c>
      <c r="BY181" s="19">
        <f t="shared" si="253"/>
        <v>0.21983053654300513</v>
      </c>
      <c r="BZ181" s="19">
        <f t="shared" si="238"/>
        <v>0.33198871543864245</v>
      </c>
      <c r="CA181" s="19">
        <f t="shared" si="239"/>
        <v>0.3319887154386425</v>
      </c>
      <c r="CB181" s="12">
        <f t="shared" si="254"/>
        <v>2.8770072942532936</v>
      </c>
      <c r="CC181" s="12">
        <f t="shared" si="240"/>
        <v>4.0157788408145763</v>
      </c>
      <c r="CD181" s="12">
        <f t="shared" si="241"/>
        <v>3.5255080209326288</v>
      </c>
      <c r="CE181" s="12">
        <f t="shared" si="255"/>
        <v>-23.297766597457322</v>
      </c>
      <c r="CF181" s="12">
        <f t="shared" si="242"/>
        <v>-20.176482245582292</v>
      </c>
      <c r="CG181" s="12">
        <f t="shared" si="243"/>
        <v>-17.713214001739292</v>
      </c>
      <c r="CH181" s="12">
        <f>CH$3*temperature!$I291+CH$4*temperature!$I291^2</f>
        <v>-23.297766597457322</v>
      </c>
      <c r="CI181" s="12">
        <f>CI$3*temperature!$I291+CI$4*temperature!$I291^2</f>
        <v>-20.176515071729334</v>
      </c>
      <c r="CJ181" s="12">
        <f>CJ$3*temperature!$I291+CJ$4*temperature!$I291^2</f>
        <v>-17.713230757197294</v>
      </c>
      <c r="CK181" s="17"/>
      <c r="CL181" s="17"/>
      <c r="CM181" s="17"/>
    </row>
    <row r="182" spans="1:91">
      <c r="A182" s="2">
        <f t="shared" si="183"/>
        <v>2136</v>
      </c>
      <c r="B182" s="5">
        <f t="shared" si="184"/>
        <v>1165.2638925218728</v>
      </c>
      <c r="C182" s="5">
        <f t="shared" si="185"/>
        <v>2963.4595075789557</v>
      </c>
      <c r="D182" s="5">
        <f t="shared" si="186"/>
        <v>4367.8185623142754</v>
      </c>
      <c r="E182" s="15">
        <f t="shared" si="187"/>
        <v>6.4091766009873806E-6</v>
      </c>
      <c r="F182" s="15">
        <f t="shared" si="188"/>
        <v>1.2626507674362726E-5</v>
      </c>
      <c r="G182" s="15">
        <f t="shared" si="189"/>
        <v>2.5776566265334033E-5</v>
      </c>
      <c r="H182" s="5">
        <f t="shared" si="190"/>
        <v>180687.81042099773</v>
      </c>
      <c r="I182" s="5">
        <f t="shared" si="191"/>
        <v>74496.967943813535</v>
      </c>
      <c r="J182" s="5">
        <f t="shared" si="192"/>
        <v>28235.382495658785</v>
      </c>
      <c r="K182" s="5">
        <f t="shared" si="193"/>
        <v>155061.70883743066</v>
      </c>
      <c r="L182" s="5">
        <f t="shared" si="194"/>
        <v>25138.513873157317</v>
      </c>
      <c r="M182" s="5">
        <f t="shared" si="195"/>
        <v>6464.4128625842814</v>
      </c>
      <c r="N182" s="15">
        <f t="shared" si="196"/>
        <v>5.2762359903275602E-3</v>
      </c>
      <c r="O182" s="15">
        <f t="shared" si="197"/>
        <v>7.7311985881800549E-3</v>
      </c>
      <c r="P182" s="15">
        <f t="shared" si="198"/>
        <v>7.1153945544957242E-3</v>
      </c>
      <c r="Q182" s="5">
        <f t="shared" si="199"/>
        <v>6524.3357551425634</v>
      </c>
      <c r="R182" s="5">
        <f t="shared" si="200"/>
        <v>9532.607808860861</v>
      </c>
      <c r="S182" s="5">
        <f t="shared" si="201"/>
        <v>5404.3194541912344</v>
      </c>
      <c r="T182" s="5">
        <f t="shared" si="202"/>
        <v>36.108333705195918</v>
      </c>
      <c r="U182" s="5">
        <f t="shared" si="203"/>
        <v>127.95967503067322</v>
      </c>
      <c r="V182" s="5">
        <f t="shared" si="204"/>
        <v>191.40238156937144</v>
      </c>
      <c r="W182" s="15">
        <f t="shared" si="205"/>
        <v>-1.0734613539272964E-2</v>
      </c>
      <c r="X182" s="15">
        <f t="shared" si="206"/>
        <v>-1.217998157191269E-2</v>
      </c>
      <c r="Y182" s="15">
        <f t="shared" si="207"/>
        <v>-9.7425357312937999E-3</v>
      </c>
      <c r="Z182" s="5">
        <f t="shared" si="222"/>
        <v>6795.6710233704443</v>
      </c>
      <c r="AA182" s="5">
        <f t="shared" si="223"/>
        <v>23296.33756639792</v>
      </c>
      <c r="AB182" s="5">
        <f t="shared" si="224"/>
        <v>39747.467727863565</v>
      </c>
      <c r="AC182" s="16">
        <f t="shared" si="208"/>
        <v>1.3881313552158796</v>
      </c>
      <c r="AD182" s="16">
        <f t="shared" si="209"/>
        <v>2.9849701267280317</v>
      </c>
      <c r="AE182" s="16">
        <f t="shared" si="210"/>
        <v>8.0156748513714806</v>
      </c>
      <c r="AF182" s="15">
        <f t="shared" si="211"/>
        <v>-4.0504037456468023E-3</v>
      </c>
      <c r="AG182" s="15">
        <f t="shared" si="212"/>
        <v>2.9673830763510267E-4</v>
      </c>
      <c r="AH182" s="15">
        <f t="shared" si="213"/>
        <v>9.7937136394747881E-3</v>
      </c>
      <c r="AI182" s="1">
        <f t="shared" si="177"/>
        <v>341162.94876094238</v>
      </c>
      <c r="AJ182" s="1">
        <f t="shared" si="178"/>
        <v>137277.10622728063</v>
      </c>
      <c r="AK182" s="1">
        <f t="shared" si="179"/>
        <v>52346.0652666229</v>
      </c>
      <c r="AL182" s="14">
        <f t="shared" si="214"/>
        <v>65.471317764896213</v>
      </c>
      <c r="AM182" s="14">
        <f t="shared" si="215"/>
        <v>14.68637962270598</v>
      </c>
      <c r="AN182" s="14">
        <f t="shared" si="216"/>
        <v>4.7847110820725529</v>
      </c>
      <c r="AO182" s="11">
        <f t="shared" si="217"/>
        <v>5.8122834949974255E-3</v>
      </c>
      <c r="AP182" s="11">
        <f t="shared" si="218"/>
        <v>7.3219442340751069E-3</v>
      </c>
      <c r="AQ182" s="11">
        <f t="shared" si="219"/>
        <v>6.6419272613917222E-3</v>
      </c>
      <c r="AR182" s="1">
        <f t="shared" si="225"/>
        <v>180687.81042099773</v>
      </c>
      <c r="AS182" s="1">
        <f t="shared" si="220"/>
        <v>74496.967943813535</v>
      </c>
      <c r="AT182" s="1">
        <f t="shared" si="221"/>
        <v>28235.382495658785</v>
      </c>
      <c r="AU182" s="1">
        <f t="shared" si="180"/>
        <v>36137.562084199548</v>
      </c>
      <c r="AV182" s="1">
        <f t="shared" si="181"/>
        <v>14899.393588762709</v>
      </c>
      <c r="AW182" s="1">
        <f t="shared" si="182"/>
        <v>5647.0764991317574</v>
      </c>
      <c r="AX182" s="1">
        <f t="shared" si="244"/>
        <v>124049.36706994454</v>
      </c>
      <c r="AY182" s="1">
        <f t="shared" si="227"/>
        <v>20110.811098525854</v>
      </c>
      <c r="AZ182" s="1">
        <f t="shared" si="228"/>
        <v>5171.530290067426</v>
      </c>
      <c r="BA182" s="1">
        <f t="shared" si="245"/>
        <v>13666.721689486347</v>
      </c>
      <c r="BB182" s="1">
        <f t="shared" si="246"/>
        <v>29364.958237474562</v>
      </c>
      <c r="BC182" s="1">
        <f t="shared" si="247"/>
        <v>37348.884213606965</v>
      </c>
      <c r="BD182" s="1">
        <f t="shared" si="229"/>
        <v>2248.2616917772439</v>
      </c>
      <c r="BE182" s="2">
        <f t="shared" si="256"/>
        <v>0.25378067252024261</v>
      </c>
      <c r="BF182" s="2">
        <f t="shared" si="257"/>
        <v>0.18498810604108842</v>
      </c>
      <c r="BG182" s="2">
        <f t="shared" si="258"/>
        <v>8.4903457765883886E-2</v>
      </c>
      <c r="BH182" s="2">
        <f t="shared" si="230"/>
        <v>0.13472112435924999</v>
      </c>
      <c r="BI182" s="2">
        <f t="shared" si="248"/>
        <v>6.4404629744826622E-3</v>
      </c>
      <c r="BJ182" s="2">
        <f t="shared" si="231"/>
        <v>3.422059937666898E-3</v>
      </c>
      <c r="BK182" s="2">
        <f t="shared" si="232"/>
        <v>7.2085971406032293E-4</v>
      </c>
      <c r="BL182" s="2">
        <f t="shared" si="233"/>
        <v>1163.7131529567785</v>
      </c>
      <c r="BM182" s="2">
        <f t="shared" si="234"/>
        <v>254.93308947817945</v>
      </c>
      <c r="BN182" s="2">
        <f t="shared" si="235"/>
        <v>20.35374975220444</v>
      </c>
      <c r="BO182" s="2">
        <f t="shared" si="249"/>
        <v>1349.5377833080624</v>
      </c>
      <c r="BP182" s="2">
        <f t="shared" si="250"/>
        <v>118.31089729406398</v>
      </c>
      <c r="BQ182" s="2">
        <f t="shared" si="251"/>
        <v>12.062562685185668</v>
      </c>
      <c r="BR182" s="17">
        <f t="shared" si="226"/>
        <v>2.7970215384972043E-2</v>
      </c>
      <c r="BS182" s="12">
        <f>BS$3*temperature!$I292</f>
        <v>-26.342643913321972</v>
      </c>
      <c r="BT182" s="12">
        <f>BT$3*temperature!$I292</f>
        <v>-24.347416405338791</v>
      </c>
      <c r="BU182" s="12">
        <f>BU$3*temperature!$I292</f>
        <v>-21.374935032178474</v>
      </c>
      <c r="BV182" s="12">
        <f t="shared" si="252"/>
        <v>-20.514586736526251</v>
      </c>
      <c r="BW182" s="12">
        <f t="shared" si="236"/>
        <v>-16.212508739173774</v>
      </c>
      <c r="BX182" s="12">
        <f t="shared" si="237"/>
        <v>-14.233186603424468</v>
      </c>
      <c r="BY182" s="19">
        <f t="shared" si="253"/>
        <v>0.22124040380959487</v>
      </c>
      <c r="BZ182" s="19">
        <f t="shared" si="238"/>
        <v>0.33411790108379757</v>
      </c>
      <c r="CA182" s="19">
        <f t="shared" si="239"/>
        <v>0.33411790108379763</v>
      </c>
      <c r="CB182" s="12">
        <f t="shared" si="254"/>
        <v>2.9140285883978594</v>
      </c>
      <c r="CC182" s="12">
        <f t="shared" si="240"/>
        <v>4.0674538330825074</v>
      </c>
      <c r="CD182" s="12">
        <f t="shared" si="241"/>
        <v>3.570874214377004</v>
      </c>
      <c r="CE182" s="12">
        <f t="shared" si="255"/>
        <v>-23.42861532492411</v>
      </c>
      <c r="CF182" s="12">
        <f t="shared" si="242"/>
        <v>-20.279962572256281</v>
      </c>
      <c r="CG182" s="12">
        <f t="shared" si="243"/>
        <v>-17.804060817801471</v>
      </c>
      <c r="CH182" s="12">
        <f>CH$3*temperature!$I292+CH$4*temperature!$I292^2</f>
        <v>-23.428615324924113</v>
      </c>
      <c r="CI182" s="12">
        <f>CI$3*temperature!$I292+CI$4*temperature!$I292^2</f>
        <v>-20.279995503631845</v>
      </c>
      <c r="CJ182" s="12">
        <f>CJ$3*temperature!$I292+CJ$4*temperature!$I292^2</f>
        <v>-17.804077626971328</v>
      </c>
      <c r="CK182" s="17"/>
      <c r="CL182" s="17"/>
      <c r="CM182" s="17"/>
    </row>
    <row r="183" spans="1:91">
      <c r="A183" s="2">
        <f t="shared" si="183"/>
        <v>2137</v>
      </c>
      <c r="B183" s="5">
        <f t="shared" si="184"/>
        <v>1165.2709874848429</v>
      </c>
      <c r="C183" s="5">
        <f t="shared" si="185"/>
        <v>2963.49505481596</v>
      </c>
      <c r="D183" s="5">
        <f t="shared" si="186"/>
        <v>4367.9255203106513</v>
      </c>
      <c r="E183" s="15">
        <f t="shared" si="187"/>
        <v>6.0887177709380116E-6</v>
      </c>
      <c r="F183" s="15">
        <f t="shared" si="188"/>
        <v>1.1995182290644589E-5</v>
      </c>
      <c r="G183" s="15">
        <f t="shared" si="189"/>
        <v>2.448773795206733E-5</v>
      </c>
      <c r="H183" s="5">
        <f t="shared" si="190"/>
        <v>181630.21794107778</v>
      </c>
      <c r="I183" s="5">
        <f t="shared" si="191"/>
        <v>75067.491602189446</v>
      </c>
      <c r="J183" s="5">
        <f t="shared" si="192"/>
        <v>28434.796276220273</v>
      </c>
      <c r="K183" s="5">
        <f t="shared" si="193"/>
        <v>155869.51008976382</v>
      </c>
      <c r="L183" s="5">
        <f t="shared" si="194"/>
        <v>25330.729497995169</v>
      </c>
      <c r="M183" s="5">
        <f t="shared" si="195"/>
        <v>6509.9086841109784</v>
      </c>
      <c r="N183" s="15">
        <f t="shared" si="196"/>
        <v>5.2095469499828795E-3</v>
      </c>
      <c r="O183" s="15">
        <f t="shared" si="197"/>
        <v>7.6462604674136792E-3</v>
      </c>
      <c r="P183" s="15">
        <f t="shared" si="198"/>
        <v>7.0378892087825662E-3</v>
      </c>
      <c r="Q183" s="5">
        <f t="shared" si="199"/>
        <v>6487.9630117881134</v>
      </c>
      <c r="R183" s="5">
        <f t="shared" si="200"/>
        <v>9488.6156556980586</v>
      </c>
      <c r="S183" s="5">
        <f t="shared" si="201"/>
        <v>5389.4640955638697</v>
      </c>
      <c r="T183" s="5">
        <f t="shared" si="202"/>
        <v>35.720724697323533</v>
      </c>
      <c r="U183" s="5">
        <f t="shared" si="203"/>
        <v>126.40112854685169</v>
      </c>
      <c r="V183" s="5">
        <f t="shared" si="204"/>
        <v>189.53763702787711</v>
      </c>
      <c r="W183" s="15">
        <f t="shared" si="205"/>
        <v>-1.0734613539272964E-2</v>
      </c>
      <c r="X183" s="15">
        <f t="shared" si="206"/>
        <v>-1.217998157191269E-2</v>
      </c>
      <c r="Y183" s="15">
        <f t="shared" si="207"/>
        <v>-9.7425357312937999E-3</v>
      </c>
      <c r="Z183" s="5">
        <f t="shared" si="222"/>
        <v>6730.8625192246118</v>
      </c>
      <c r="AA183" s="5">
        <f t="shared" si="223"/>
        <v>23197.677909393507</v>
      </c>
      <c r="AB183" s="5">
        <f t="shared" si="224"/>
        <v>40029.54759329222</v>
      </c>
      <c r="AC183" s="16">
        <f t="shared" si="208"/>
        <v>1.3825088627752635</v>
      </c>
      <c r="AD183" s="16">
        <f t="shared" si="209"/>
        <v>2.9858558817117782</v>
      </c>
      <c r="AE183" s="16">
        <f t="shared" si="210"/>
        <v>8.0941780754929518</v>
      </c>
      <c r="AF183" s="15">
        <f t="shared" si="211"/>
        <v>-4.0504037456468023E-3</v>
      </c>
      <c r="AG183" s="15">
        <f t="shared" si="212"/>
        <v>2.9673830763510267E-4</v>
      </c>
      <c r="AH183" s="15">
        <f t="shared" si="213"/>
        <v>9.7937136394747881E-3</v>
      </c>
      <c r="AI183" s="1">
        <f t="shared" si="177"/>
        <v>343184.21596904774</v>
      </c>
      <c r="AJ183" s="1">
        <f t="shared" si="178"/>
        <v>138448.78919331529</v>
      </c>
      <c r="AK183" s="1">
        <f t="shared" si="179"/>
        <v>52758.535239092365</v>
      </c>
      <c r="AL183" s="14">
        <f t="shared" si="214"/>
        <v>65.848050245940456</v>
      </c>
      <c r="AM183" s="14">
        <f t="shared" si="215"/>
        <v>14.792837146777911</v>
      </c>
      <c r="AN183" s="14">
        <f t="shared" si="216"/>
        <v>4.8161729880167146</v>
      </c>
      <c r="AO183" s="11">
        <f t="shared" si="217"/>
        <v>5.7541606600474511E-3</v>
      </c>
      <c r="AP183" s="11">
        <f t="shared" si="218"/>
        <v>7.2487247917343558E-3</v>
      </c>
      <c r="AQ183" s="11">
        <f t="shared" si="219"/>
        <v>6.5755079887778048E-3</v>
      </c>
      <c r="AR183" s="1">
        <f t="shared" si="225"/>
        <v>181630.21794107778</v>
      </c>
      <c r="AS183" s="1">
        <f t="shared" si="220"/>
        <v>75067.491602189446</v>
      </c>
      <c r="AT183" s="1">
        <f t="shared" si="221"/>
        <v>28434.796276220273</v>
      </c>
      <c r="AU183" s="1">
        <f t="shared" si="180"/>
        <v>36326.043588215558</v>
      </c>
      <c r="AV183" s="1">
        <f t="shared" si="181"/>
        <v>15013.49832043789</v>
      </c>
      <c r="AW183" s="1">
        <f t="shared" si="182"/>
        <v>5686.9592552440554</v>
      </c>
      <c r="AX183" s="1">
        <f t="shared" si="244"/>
        <v>124695.60807181108</v>
      </c>
      <c r="AY183" s="1">
        <f t="shared" si="227"/>
        <v>20264.583598396137</v>
      </c>
      <c r="AZ183" s="1">
        <f t="shared" si="228"/>
        <v>5207.9269472887827</v>
      </c>
      <c r="BA183" s="1">
        <f t="shared" si="245"/>
        <v>13672.859678553754</v>
      </c>
      <c r="BB183" s="1">
        <f t="shared" si="246"/>
        <v>29387.883938856277</v>
      </c>
      <c r="BC183" s="1">
        <f t="shared" si="247"/>
        <v>37380.432108278073</v>
      </c>
      <c r="BD183" s="1">
        <f t="shared" si="229"/>
        <v>2184.4242823960012</v>
      </c>
      <c r="BE183" s="2">
        <f t="shared" si="256"/>
        <v>0.25378067252024261</v>
      </c>
      <c r="BF183" s="2">
        <f t="shared" si="257"/>
        <v>0.18498810604108842</v>
      </c>
      <c r="BG183" s="2">
        <f t="shared" si="258"/>
        <v>8.4903457765883886E-2</v>
      </c>
      <c r="BH183" s="2">
        <f t="shared" si="230"/>
        <v>0.13433906767593656</v>
      </c>
      <c r="BI183" s="2">
        <f t="shared" si="248"/>
        <v>6.4404629744826622E-3</v>
      </c>
      <c r="BJ183" s="2">
        <f t="shared" si="231"/>
        <v>3.422059937666898E-3</v>
      </c>
      <c r="BK183" s="2">
        <f t="shared" si="232"/>
        <v>7.2085971406032293E-4</v>
      </c>
      <c r="BL183" s="2">
        <f t="shared" si="233"/>
        <v>1169.7826936967281</v>
      </c>
      <c r="BM183" s="2">
        <f t="shared" si="234"/>
        <v>256.8854556329988</v>
      </c>
      <c r="BN183" s="2">
        <f t="shared" si="235"/>
        <v>20.49749911303968</v>
      </c>
      <c r="BO183" s="2">
        <f t="shared" si="249"/>
        <v>1369.6384000544097</v>
      </c>
      <c r="BP183" s="2">
        <f t="shared" si="250"/>
        <v>119.723992642567</v>
      </c>
      <c r="BQ183" s="2">
        <f t="shared" si="251"/>
        <v>12.06215243423901</v>
      </c>
      <c r="BR183" s="17">
        <f t="shared" si="226"/>
        <v>2.7155548917448584E-2</v>
      </c>
      <c r="BS183" s="12">
        <f>BS$3*temperature!$I293</f>
        <v>-26.50989810954793</v>
      </c>
      <c r="BT183" s="12">
        <f>BT$3*temperature!$I293</f>
        <v>-24.502002542343597</v>
      </c>
      <c r="BU183" s="12">
        <f>BU$3*temperature!$I293</f>
        <v>-21.510648348956867</v>
      </c>
      <c r="BV183" s="12">
        <f t="shared" si="252"/>
        <v>-20.607599219758963</v>
      </c>
      <c r="BW183" s="12">
        <f t="shared" si="236"/>
        <v>-16.263466949777552</v>
      </c>
      <c r="BX183" s="12">
        <f t="shared" si="237"/>
        <v>-14.277923524290246</v>
      </c>
      <c r="BY183" s="19">
        <f t="shared" si="253"/>
        <v>0.22264509902673543</v>
      </c>
      <c r="BZ183" s="19">
        <f t="shared" si="238"/>
        <v>0.33623927588483693</v>
      </c>
      <c r="CA183" s="19">
        <f t="shared" si="239"/>
        <v>0.33623927588483699</v>
      </c>
      <c r="CB183" s="12">
        <f t="shared" si="254"/>
        <v>2.9511494448944826</v>
      </c>
      <c r="CC183" s="12">
        <f t="shared" si="240"/>
        <v>4.1192677962830215</v>
      </c>
      <c r="CD183" s="12">
        <f t="shared" si="241"/>
        <v>3.6163624123333107</v>
      </c>
      <c r="CE183" s="12">
        <f t="shared" si="255"/>
        <v>-23.558748664653447</v>
      </c>
      <c r="CF183" s="12">
        <f t="shared" si="242"/>
        <v>-20.382734746060574</v>
      </c>
      <c r="CG183" s="12">
        <f t="shared" si="243"/>
        <v>-17.894285936623557</v>
      </c>
      <c r="CH183" s="12">
        <f>CH$3*temperature!$I293+CH$4*temperature!$I293^2</f>
        <v>-23.558748664653447</v>
      </c>
      <c r="CI183" s="12">
        <f>CI$3*temperature!$I293+CI$4*temperature!$I293^2</f>
        <v>-20.382767780943951</v>
      </c>
      <c r="CJ183" s="12">
        <f>CJ$3*temperature!$I293+CJ$4*temperature!$I293^2</f>
        <v>-17.894302798626963</v>
      </c>
      <c r="CK183" s="17"/>
      <c r="CL183" s="17"/>
      <c r="CM183" s="17"/>
    </row>
    <row r="184" spans="1:91">
      <c r="A184" s="2">
        <f t="shared" si="183"/>
        <v>2138</v>
      </c>
      <c r="B184" s="5">
        <f t="shared" si="184"/>
        <v>1165.2777277407038</v>
      </c>
      <c r="C184" s="5">
        <f t="shared" si="185"/>
        <v>2963.5288250961903</v>
      </c>
      <c r="D184" s="5">
        <f t="shared" si="186"/>
        <v>4368.0271328954095</v>
      </c>
      <c r="E184" s="15">
        <f t="shared" si="187"/>
        <v>5.7842818823911106E-6</v>
      </c>
      <c r="F184" s="15">
        <f t="shared" si="188"/>
        <v>1.139542317611236E-5</v>
      </c>
      <c r="G184" s="15">
        <f t="shared" si="189"/>
        <v>2.3263351054463962E-5</v>
      </c>
      <c r="H184" s="5">
        <f t="shared" si="190"/>
        <v>182565.52152805103</v>
      </c>
      <c r="I184" s="5">
        <f t="shared" si="191"/>
        <v>75636.036296599967</v>
      </c>
      <c r="J184" s="5">
        <f t="shared" si="192"/>
        <v>28633.404730058268</v>
      </c>
      <c r="K184" s="5">
        <f t="shared" si="193"/>
        <v>156671.25285404519</v>
      </c>
      <c r="L184" s="5">
        <f t="shared" si="194"/>
        <v>25522.288042582128</v>
      </c>
      <c r="M184" s="5">
        <f t="shared" si="195"/>
        <v>6555.2259312725937</v>
      </c>
      <c r="N184" s="15">
        <f t="shared" si="196"/>
        <v>5.1436792469525816E-3</v>
      </c>
      <c r="O184" s="15">
        <f t="shared" si="197"/>
        <v>7.5622987724108803E-3</v>
      </c>
      <c r="P184" s="15">
        <f t="shared" si="198"/>
        <v>6.9612723250978004E-3</v>
      </c>
      <c r="Q184" s="5">
        <f t="shared" si="199"/>
        <v>6451.3683176846953</v>
      </c>
      <c r="R184" s="5">
        <f t="shared" si="200"/>
        <v>9444.0338722594224</v>
      </c>
      <c r="S184" s="5">
        <f t="shared" si="201"/>
        <v>5374.2340802317112</v>
      </c>
      <c r="T184" s="5">
        <f t="shared" si="202"/>
        <v>35.337276522355005</v>
      </c>
      <c r="U184" s="5">
        <f t="shared" si="203"/>
        <v>124.86156513048208</v>
      </c>
      <c r="V184" s="5">
        <f t="shared" si="204"/>
        <v>187.69105982670803</v>
      </c>
      <c r="W184" s="15">
        <f t="shared" si="205"/>
        <v>-1.0734613539272964E-2</v>
      </c>
      <c r="X184" s="15">
        <f t="shared" si="206"/>
        <v>-1.217998157191269E-2</v>
      </c>
      <c r="Y184" s="15">
        <f t="shared" si="207"/>
        <v>-9.7425357312937999E-3</v>
      </c>
      <c r="Z184" s="5">
        <f t="shared" si="222"/>
        <v>6666.2276797866089</v>
      </c>
      <c r="AA184" s="5">
        <f t="shared" si="223"/>
        <v>23097.474522503857</v>
      </c>
      <c r="AB184" s="5">
        <f t="shared" si="224"/>
        <v>40310.474924713657</v>
      </c>
      <c r="AC184" s="16">
        <f t="shared" si="208"/>
        <v>1.3769091436990888</v>
      </c>
      <c r="AD184" s="16">
        <f t="shared" si="209"/>
        <v>2.9867418995329595</v>
      </c>
      <c r="AE184" s="16">
        <f t="shared" si="210"/>
        <v>8.1734501377112441</v>
      </c>
      <c r="AF184" s="15">
        <f t="shared" si="211"/>
        <v>-4.0504037456468023E-3</v>
      </c>
      <c r="AG184" s="15">
        <f t="shared" si="212"/>
        <v>2.9673830763510267E-4</v>
      </c>
      <c r="AH184" s="15">
        <f t="shared" si="213"/>
        <v>9.7937136394747881E-3</v>
      </c>
      <c r="AI184" s="1">
        <f t="shared" si="177"/>
        <v>345191.83796035853</v>
      </c>
      <c r="AJ184" s="1">
        <f t="shared" si="178"/>
        <v>139617.40859442163</v>
      </c>
      <c r="AK184" s="1">
        <f t="shared" si="179"/>
        <v>53169.640970427179</v>
      </c>
      <c r="AL184" s="14">
        <f t="shared" si="214"/>
        <v>66.223161503603805</v>
      </c>
      <c r="AM184" s="14">
        <f t="shared" si="215"/>
        <v>14.898994060090189</v>
      </c>
      <c r="AN184" s="14">
        <f t="shared" si="216"/>
        <v>4.8475250841351736</v>
      </c>
      <c r="AO184" s="11">
        <f t="shared" si="217"/>
        <v>5.6966190534469769E-3</v>
      </c>
      <c r="AP184" s="11">
        <f t="shared" si="218"/>
        <v>7.1762375438170125E-3</v>
      </c>
      <c r="AQ184" s="11">
        <f t="shared" si="219"/>
        <v>6.5097529088900263E-3</v>
      </c>
      <c r="AR184" s="1">
        <f t="shared" si="225"/>
        <v>182565.52152805103</v>
      </c>
      <c r="AS184" s="1">
        <f t="shared" si="220"/>
        <v>75636.036296599967</v>
      </c>
      <c r="AT184" s="1">
        <f t="shared" si="221"/>
        <v>28633.404730058268</v>
      </c>
      <c r="AU184" s="1">
        <f t="shared" si="180"/>
        <v>36513.104305610206</v>
      </c>
      <c r="AV184" s="1">
        <f t="shared" si="181"/>
        <v>15127.207259319994</v>
      </c>
      <c r="AW184" s="1">
        <f t="shared" si="182"/>
        <v>5726.6809460116538</v>
      </c>
      <c r="AX184" s="1">
        <f t="shared" si="244"/>
        <v>125337.00228323616</v>
      </c>
      <c r="AY184" s="1">
        <f t="shared" si="227"/>
        <v>20417.830434065701</v>
      </c>
      <c r="AZ184" s="1">
        <f t="shared" si="228"/>
        <v>5244.180745018075</v>
      </c>
      <c r="BA184" s="1">
        <f t="shared" si="245"/>
        <v>13678.917218620061</v>
      </c>
      <c r="BB184" s="1">
        <f t="shared" si="246"/>
        <v>29410.545601754711</v>
      </c>
      <c r="BC184" s="1">
        <f t="shared" si="247"/>
        <v>37411.603381610301</v>
      </c>
      <c r="BD184" s="1">
        <f t="shared" si="229"/>
        <v>2122.3792632570608</v>
      </c>
      <c r="BE184" s="2">
        <f t="shared" si="256"/>
        <v>0.25378067252024261</v>
      </c>
      <c r="BF184" s="2">
        <f t="shared" si="257"/>
        <v>0.18498810604108842</v>
      </c>
      <c r="BG184" s="2">
        <f t="shared" si="258"/>
        <v>8.4903457765883886E-2</v>
      </c>
      <c r="BH184" s="2">
        <f t="shared" si="230"/>
        <v>0.1339582839236125</v>
      </c>
      <c r="BI184" s="2">
        <f t="shared" si="248"/>
        <v>6.4404629744826622E-3</v>
      </c>
      <c r="BJ184" s="2">
        <f t="shared" si="231"/>
        <v>3.422059937666898E-3</v>
      </c>
      <c r="BK184" s="2">
        <f t="shared" si="232"/>
        <v>7.2085971406032293E-4</v>
      </c>
      <c r="BL184" s="2">
        <f t="shared" si="233"/>
        <v>1175.8064818185301</v>
      </c>
      <c r="BM184" s="2">
        <f t="shared" si="234"/>
        <v>258.83104965451412</v>
      </c>
      <c r="BN184" s="2">
        <f t="shared" si="235"/>
        <v>20.640667946283301</v>
      </c>
      <c r="BO184" s="2">
        <f t="shared" si="249"/>
        <v>1390.039556341128</v>
      </c>
      <c r="BP184" s="2">
        <f t="shared" si="250"/>
        <v>121.15408625588809</v>
      </c>
      <c r="BQ184" s="2">
        <f t="shared" si="251"/>
        <v>12.061753545362036</v>
      </c>
      <c r="BR184" s="17">
        <f t="shared" si="226"/>
        <v>2.6364610599464645E-2</v>
      </c>
      <c r="BS184" s="12">
        <f>BS$3*temperature!$I294</f>
        <v>-26.676532024889575</v>
      </c>
      <c r="BT184" s="12">
        <f>BT$3*temperature!$I294</f>
        <v>-24.656015379377898</v>
      </c>
      <c r="BU184" s="12">
        <f>BU$3*temperature!$I294</f>
        <v>-21.645858357728386</v>
      </c>
      <c r="BV184" s="12">
        <f t="shared" si="252"/>
        <v>-20.699799484146066</v>
      </c>
      <c r="BW184" s="12">
        <f t="shared" si="236"/>
        <v>-16.313583949931324</v>
      </c>
      <c r="BX184" s="12">
        <f t="shared" si="237"/>
        <v>-14.321921934818093</v>
      </c>
      <c r="BY184" s="19">
        <f t="shared" si="253"/>
        <v>0.22404458477463013</v>
      </c>
      <c r="BZ184" s="19">
        <f t="shared" si="238"/>
        <v>0.33835278333027491</v>
      </c>
      <c r="CA184" s="19">
        <f t="shared" si="239"/>
        <v>0.33835278333027496</v>
      </c>
      <c r="CB184" s="12">
        <f t="shared" si="254"/>
        <v>2.988366270371754</v>
      </c>
      <c r="CC184" s="12">
        <f t="shared" si="240"/>
        <v>4.1712157147232878</v>
      </c>
      <c r="CD184" s="12">
        <f t="shared" si="241"/>
        <v>3.6619682114551475</v>
      </c>
      <c r="CE184" s="12">
        <f t="shared" si="255"/>
        <v>-23.688165754517819</v>
      </c>
      <c r="CF184" s="12">
        <f t="shared" si="242"/>
        <v>-20.484799664654613</v>
      </c>
      <c r="CG184" s="12">
        <f t="shared" si="243"/>
        <v>-17.983890146273239</v>
      </c>
      <c r="CH184" s="12">
        <f>CH$3*temperature!$I294+CH$4*temperature!$I294^2</f>
        <v>-23.688165754517822</v>
      </c>
      <c r="CI184" s="12">
        <f>CI$3*temperature!$I294+CI$4*temperature!$I294^2</f>
        <v>-20.484832801337106</v>
      </c>
      <c r="CJ184" s="12">
        <f>CJ$3*temperature!$I294+CJ$4*temperature!$I294^2</f>
        <v>-17.983907060238032</v>
      </c>
      <c r="CK184" s="17"/>
      <c r="CL184" s="17"/>
      <c r="CM184" s="17"/>
    </row>
    <row r="185" spans="1:91">
      <c r="A185" s="2">
        <f t="shared" si="183"/>
        <v>2139</v>
      </c>
      <c r="B185" s="5">
        <f t="shared" si="184"/>
        <v>1165.28413102081</v>
      </c>
      <c r="C185" s="5">
        <f t="shared" si="185"/>
        <v>2963.560907227994</v>
      </c>
      <c r="D185" s="5">
        <f t="shared" si="186"/>
        <v>4368.1236670965873</v>
      </c>
      <c r="E185" s="15">
        <f t="shared" si="187"/>
        <v>5.4950677882715551E-6</v>
      </c>
      <c r="F185" s="15">
        <f t="shared" si="188"/>
        <v>1.0825652017306742E-5</v>
      </c>
      <c r="G185" s="15">
        <f t="shared" si="189"/>
        <v>2.2100183501740762E-5</v>
      </c>
      <c r="H185" s="5">
        <f t="shared" si="190"/>
        <v>183493.71099088434</v>
      </c>
      <c r="I185" s="5">
        <f t="shared" si="191"/>
        <v>76202.565867638448</v>
      </c>
      <c r="J185" s="5">
        <f t="shared" si="192"/>
        <v>28831.198110420868</v>
      </c>
      <c r="K185" s="5">
        <f t="shared" si="193"/>
        <v>157466.92682594119</v>
      </c>
      <c r="L185" s="5">
        <f t="shared" si="194"/>
        <v>25713.176902078765</v>
      </c>
      <c r="M185" s="5">
        <f t="shared" si="195"/>
        <v>6600.3621480763713</v>
      </c>
      <c r="N185" s="15">
        <f t="shared" si="196"/>
        <v>5.0786213641711431E-3</v>
      </c>
      <c r="O185" s="15">
        <f t="shared" si="197"/>
        <v>7.4793004129627416E-3</v>
      </c>
      <c r="P185" s="15">
        <f t="shared" si="198"/>
        <v>6.8855318301768165E-3</v>
      </c>
      <c r="Q185" s="5">
        <f t="shared" si="199"/>
        <v>6414.5629677363058</v>
      </c>
      <c r="R185" s="5">
        <f t="shared" si="200"/>
        <v>9398.8818979413136</v>
      </c>
      <c r="S185" s="5">
        <f t="shared" si="201"/>
        <v>5358.6377794879863</v>
      </c>
      <c r="T185" s="5">
        <f t="shared" si="202"/>
        <v>34.957944515357099</v>
      </c>
      <c r="U185" s="5">
        <f t="shared" si="203"/>
        <v>123.34075356815264</v>
      </c>
      <c r="V185" s="5">
        <f t="shared" si="204"/>
        <v>185.86247296990192</v>
      </c>
      <c r="W185" s="15">
        <f t="shared" si="205"/>
        <v>-1.0734613539272964E-2</v>
      </c>
      <c r="X185" s="15">
        <f t="shared" si="206"/>
        <v>-1.217998157191269E-2</v>
      </c>
      <c r="Y185" s="15">
        <f t="shared" si="207"/>
        <v>-9.7425357312937999E-3</v>
      </c>
      <c r="Z185" s="5">
        <f t="shared" si="222"/>
        <v>6601.778884329824</v>
      </c>
      <c r="AA185" s="5">
        <f t="shared" si="223"/>
        <v>22995.773902892539</v>
      </c>
      <c r="AB185" s="5">
        <f t="shared" si="224"/>
        <v>40590.235704946419</v>
      </c>
      <c r="AC185" s="16">
        <f t="shared" si="208"/>
        <v>1.3713321057460346</v>
      </c>
      <c r="AD185" s="16">
        <f t="shared" si="209"/>
        <v>2.9876281802695699</v>
      </c>
      <c r="AE185" s="16">
        <f t="shared" si="210"/>
        <v>8.2534985678065134</v>
      </c>
      <c r="AF185" s="15">
        <f t="shared" si="211"/>
        <v>-4.0504037456468023E-3</v>
      </c>
      <c r="AG185" s="15">
        <f t="shared" si="212"/>
        <v>2.9673830763510267E-4</v>
      </c>
      <c r="AH185" s="15">
        <f t="shared" si="213"/>
        <v>9.7937136394747881E-3</v>
      </c>
      <c r="AI185" s="1">
        <f t="shared" ref="AI185:AI248" si="259">(1-$AI$5)*AI184+AU184</f>
        <v>347185.75846993295</v>
      </c>
      <c r="AJ185" s="1">
        <f t="shared" ref="AJ185:AJ248" si="260">(1-$AI$5)*AJ184+AV184</f>
        <v>140782.87499429946</v>
      </c>
      <c r="AK185" s="1">
        <f t="shared" ref="AK185:AK248" si="261">(1-$AI$5)*AK184+AW184</f>
        <v>53579.357819396122</v>
      </c>
      <c r="AL185" s="14">
        <f t="shared" si="214"/>
        <v>66.596637145968728</v>
      </c>
      <c r="AM185" s="14">
        <f t="shared" si="215"/>
        <v>15.004843593423924</v>
      </c>
      <c r="AN185" s="14">
        <f t="shared" si="216"/>
        <v>4.8787657127473665</v>
      </c>
      <c r="AO185" s="11">
        <f t="shared" si="217"/>
        <v>5.6396528629125073E-3</v>
      </c>
      <c r="AP185" s="11">
        <f t="shared" si="218"/>
        <v>7.104475168378842E-3</v>
      </c>
      <c r="AQ185" s="11">
        <f t="shared" si="219"/>
        <v>6.444655379801126E-3</v>
      </c>
      <c r="AR185" s="1">
        <f t="shared" si="225"/>
        <v>183493.71099088434</v>
      </c>
      <c r="AS185" s="1">
        <f t="shared" si="220"/>
        <v>76202.565867638448</v>
      </c>
      <c r="AT185" s="1">
        <f t="shared" si="221"/>
        <v>28831.198110420868</v>
      </c>
      <c r="AU185" s="1">
        <f t="shared" ref="AU185:AU248" si="262">$AU$5*AR185</f>
        <v>36698.742198176871</v>
      </c>
      <c r="AV185" s="1">
        <f t="shared" ref="AV185:AV248" si="263">$AU$5*AS185</f>
        <v>15240.51317352769</v>
      </c>
      <c r="AW185" s="1">
        <f t="shared" ref="AW185:AW248" si="264">$AU$5*AT185</f>
        <v>5766.2396220841738</v>
      </c>
      <c r="AX185" s="1">
        <f t="shared" si="244"/>
        <v>125973.54146075295</v>
      </c>
      <c r="AY185" s="1">
        <f t="shared" si="227"/>
        <v>20570.541521663014</v>
      </c>
      <c r="AZ185" s="1">
        <f t="shared" si="228"/>
        <v>5280.2897184610974</v>
      </c>
      <c r="BA185" s="1">
        <f t="shared" si="245"/>
        <v>13684.895445033404</v>
      </c>
      <c r="BB185" s="1">
        <f t="shared" si="246"/>
        <v>29432.946872707515</v>
      </c>
      <c r="BC185" s="1">
        <f t="shared" si="247"/>
        <v>37442.403964767283</v>
      </c>
      <c r="BD185" s="1">
        <f t="shared" si="229"/>
        <v>2062.0772068303863</v>
      </c>
      <c r="BE185" s="2">
        <f t="shared" si="256"/>
        <v>0.25378067252024261</v>
      </c>
      <c r="BF185" s="2">
        <f t="shared" si="257"/>
        <v>0.18498810604108842</v>
      </c>
      <c r="BG185" s="2">
        <f t="shared" si="258"/>
        <v>8.4903457765883886E-2</v>
      </c>
      <c r="BH185" s="2">
        <f t="shared" si="230"/>
        <v>0.13357879070756892</v>
      </c>
      <c r="BI185" s="2">
        <f t="shared" si="248"/>
        <v>6.4404629744826622E-3</v>
      </c>
      <c r="BJ185" s="2">
        <f t="shared" si="231"/>
        <v>3.422059937666898E-3</v>
      </c>
      <c r="BK185" s="2">
        <f t="shared" si="232"/>
        <v>7.2085971406032293E-4</v>
      </c>
      <c r="BL185" s="2">
        <f t="shared" si="233"/>
        <v>1181.7844516872128</v>
      </c>
      <c r="BM185" s="2">
        <f t="shared" si="234"/>
        <v>260.76974780306853</v>
      </c>
      <c r="BN185" s="2">
        <f t="shared" si="235"/>
        <v>20.783249225894508</v>
      </c>
      <c r="BO185" s="2">
        <f t="shared" si="249"/>
        <v>1410.7457457878461</v>
      </c>
      <c r="BP185" s="2">
        <f t="shared" si="250"/>
        <v>122.60138227878977</v>
      </c>
      <c r="BQ185" s="2">
        <f t="shared" si="251"/>
        <v>12.061365836363679</v>
      </c>
      <c r="BR185" s="17">
        <f t="shared" si="226"/>
        <v>2.5596709319868585E-2</v>
      </c>
      <c r="BS185" s="12">
        <f>BS$3*temperature!$I295</f>
        <v>-26.842541483057833</v>
      </c>
      <c r="BT185" s="12">
        <f>BT$3*temperature!$I295</f>
        <v>-24.809451056470397</v>
      </c>
      <c r="BU185" s="12">
        <f>BU$3*temperature!$I295</f>
        <v>-21.780561669770616</v>
      </c>
      <c r="BV185" s="12">
        <f t="shared" si="252"/>
        <v>-20.791190444839586</v>
      </c>
      <c r="BW185" s="12">
        <f t="shared" si="236"/>
        <v>-16.362865778025604</v>
      </c>
      <c r="BX185" s="12">
        <f t="shared" si="237"/>
        <v>-14.365187136194914</v>
      </c>
      <c r="BY185" s="19">
        <f t="shared" si="253"/>
        <v>0.22543882597844428</v>
      </c>
      <c r="BZ185" s="19">
        <f t="shared" si="238"/>
        <v>0.34045837044999394</v>
      </c>
      <c r="CA185" s="19">
        <f t="shared" si="239"/>
        <v>0.340458370449994</v>
      </c>
      <c r="CB185" s="12">
        <f t="shared" si="254"/>
        <v>3.0256755191091234</v>
      </c>
      <c r="CC185" s="12">
        <f t="shared" si="240"/>
        <v>4.2232926392223957</v>
      </c>
      <c r="CD185" s="12">
        <f t="shared" si="241"/>
        <v>3.7076872667878522</v>
      </c>
      <c r="CE185" s="12">
        <f t="shared" si="255"/>
        <v>-23.816865963948707</v>
      </c>
      <c r="CF185" s="12">
        <f t="shared" si="242"/>
        <v>-20.586158417248001</v>
      </c>
      <c r="CG185" s="12">
        <f t="shared" si="243"/>
        <v>-18.072874402982766</v>
      </c>
      <c r="CH185" s="12">
        <f>CH$3*temperature!$I295+CH$4*temperature!$I295^2</f>
        <v>-23.816865963948711</v>
      </c>
      <c r="CI185" s="12">
        <f>CI$3*temperature!$I295+CI$4*temperature!$I295^2</f>
        <v>-20.586191654033186</v>
      </c>
      <c r="CJ185" s="12">
        <f>CJ$3*temperature!$I295+CJ$4*temperature!$I295^2</f>
        <v>-18.072891368043031</v>
      </c>
      <c r="CK185" s="17"/>
      <c r="CL185" s="17"/>
      <c r="CM185" s="17"/>
    </row>
    <row r="186" spans="1:91">
      <c r="A186" s="2">
        <f t="shared" ref="A186:A249" si="265">1+A185</f>
        <v>2140</v>
      </c>
      <c r="B186" s="5">
        <f t="shared" ref="B186:B249" si="266">B185*(1+E186)</f>
        <v>1165.2902141703378</v>
      </c>
      <c r="C186" s="5">
        <f t="shared" ref="C186:C249" si="267">C185*(1+F186)</f>
        <v>2963.5913855831523</v>
      </c>
      <c r="D186" s="5">
        <f t="shared" ref="D186:D249" si="268">D185*(1+G186)</f>
        <v>4368.2153766144584</v>
      </c>
      <c r="E186" s="15">
        <f t="shared" ref="E186:E249" si="269">E185*$E$5</f>
        <v>5.2203143988579772E-6</v>
      </c>
      <c r="F186" s="15">
        <f t="shared" ref="F186:F249" si="270">F185*$E$5</f>
        <v>1.0284369416441405E-5</v>
      </c>
      <c r="G186" s="15">
        <f t="shared" ref="G186:G249" si="271">G185*$E$5</f>
        <v>2.0995174326653724E-5</v>
      </c>
      <c r="H186" s="5">
        <f t="shared" ref="H186:H249" si="272">AR186</f>
        <v>184414.77757172677</v>
      </c>
      <c r="I186" s="5">
        <f t="shared" ref="I186:I249" si="273">AS186</f>
        <v>76767.044980966079</v>
      </c>
      <c r="J186" s="5">
        <f t="shared" ref="J186:J249" si="274">AT186</f>
        <v>29028.166917052207</v>
      </c>
      <c r="K186" s="5">
        <f t="shared" ref="K186:K249" si="275">H186/B186*1000</f>
        <v>158256.52299245147</v>
      </c>
      <c r="L186" s="5">
        <f t="shared" ref="L186:L249" si="276">I186/C186*1000</f>
        <v>25903.383764175866</v>
      </c>
      <c r="M186" s="5">
        <f t="shared" ref="M186:M249" si="277">J186/D186*1000</f>
        <v>6645.3149431359307</v>
      </c>
      <c r="N186" s="15">
        <f t="shared" ref="N186:N249" si="278">K186/K185-1</f>
        <v>5.0143619515929938E-3</v>
      </c>
      <c r="O186" s="15">
        <f t="shared" ref="O186:O249" si="279">L186/L185-1</f>
        <v>7.3972524990377764E-3</v>
      </c>
      <c r="P186" s="15">
        <f t="shared" ref="P186:P249" si="280">M186/M185-1</f>
        <v>6.8106558475220513E-3</v>
      </c>
      <c r="Q186" s="5">
        <f t="shared" ref="Q186:Q249" si="281">T186*H186/1000</f>
        <v>6377.5580682146719</v>
      </c>
      <c r="R186" s="5">
        <f t="shared" ref="R186:R249" si="282">U186*I186/1000</f>
        <v>9353.1789585813476</v>
      </c>
      <c r="S186" s="5">
        <f t="shared" ref="S186:S249" si="283">V186*J186/1000</f>
        <v>5342.6835033913148</v>
      </c>
      <c r="T186" s="5">
        <f t="shared" ref="T186:T249" si="284">T185*(1+W186)</f>
        <v>34.582684490857396</v>
      </c>
      <c r="U186" s="5">
        <f t="shared" ref="U186:U249" si="285">U185*(1+X186)</f>
        <v>121.83846546262671</v>
      </c>
      <c r="V186" s="5">
        <f t="shared" ref="V186:V249" si="286">V185*(1+Y186)</f>
        <v>184.05170118588603</v>
      </c>
      <c r="W186" s="15">
        <f t="shared" ref="W186:W249" si="287">T$5-1</f>
        <v>-1.0734613539272964E-2</v>
      </c>
      <c r="X186" s="15">
        <f t="shared" ref="X186:X249" si="288">U$5-1</f>
        <v>-1.217998157191269E-2</v>
      </c>
      <c r="Y186" s="15">
        <f t="shared" ref="Y186:Y249" si="289">V$5-1</f>
        <v>-9.7425357312937999E-3</v>
      </c>
      <c r="Z186" s="5">
        <f t="shared" si="222"/>
        <v>6537.5281175055425</v>
      </c>
      <c r="AA186" s="5">
        <f t="shared" si="223"/>
        <v>22892.622092829199</v>
      </c>
      <c r="AB186" s="5">
        <f t="shared" si="224"/>
        <v>40868.816270933079</v>
      </c>
      <c r="AC186" s="16">
        <f t="shared" ref="AC186:AC249" si="290">AC185*(1+AF186)</f>
        <v>1.365777657048395</v>
      </c>
      <c r="AD186" s="16">
        <f t="shared" ref="AD186:AD249" si="291">AD185*(1+AG186)</f>
        <v>2.9885147239996259</v>
      </c>
      <c r="AE186" s="16">
        <f t="shared" ref="AE186:AE249" si="292">AE185*(1+AH186)</f>
        <v>8.3343309693034264</v>
      </c>
      <c r="AF186" s="15">
        <f t="shared" ref="AF186:AF249" si="293">AC$5-1</f>
        <v>-4.0504037456468023E-3</v>
      </c>
      <c r="AG186" s="15">
        <f t="shared" ref="AG186:AG249" si="294">AD$5-1</f>
        <v>2.9673830763510267E-4</v>
      </c>
      <c r="AH186" s="15">
        <f t="shared" ref="AH186:AH249" si="295">AE$5-1</f>
        <v>9.7937136394747881E-3</v>
      </c>
      <c r="AI186" s="1">
        <f t="shared" si="259"/>
        <v>349165.9248211165</v>
      </c>
      <c r="AJ186" s="1">
        <f t="shared" si="260"/>
        <v>141945.10066839721</v>
      </c>
      <c r="AK186" s="1">
        <f t="shared" si="261"/>
        <v>53987.661659540689</v>
      </c>
      <c r="AL186" s="14">
        <f t="shared" ref="AL186:AL249" si="296">AL185*(1+AO186)</f>
        <v>66.968463242155934</v>
      </c>
      <c r="AM186" s="14">
        <f t="shared" ref="AM186:AM249" si="297">AM185*(1+AP186)</f>
        <v>15.110379116751664</v>
      </c>
      <c r="AN186" s="14">
        <f t="shared" ref="AN186:AN249" si="298">AN185*(1+AQ186)</f>
        <v>4.9098932568078393</v>
      </c>
      <c r="AO186" s="11">
        <f t="shared" ref="AO186:AO249" si="299">AO$5*AO185</f>
        <v>5.5832563342833822E-3</v>
      </c>
      <c r="AP186" s="11">
        <f t="shared" ref="AP186:AP249" si="300">AP$5*AP185</f>
        <v>7.0334304166950537E-3</v>
      </c>
      <c r="AQ186" s="11">
        <f t="shared" ref="AQ186:AQ249" si="301">AQ$5*AQ185</f>
        <v>6.3802088260031149E-3</v>
      </c>
      <c r="AR186" s="1">
        <f t="shared" si="225"/>
        <v>184414.77757172677</v>
      </c>
      <c r="AS186" s="1">
        <f t="shared" si="220"/>
        <v>76767.044980966079</v>
      </c>
      <c r="AT186" s="1">
        <f t="shared" si="221"/>
        <v>29028.166917052207</v>
      </c>
      <c r="AU186" s="1">
        <f t="shared" si="262"/>
        <v>36882.955514345354</v>
      </c>
      <c r="AV186" s="1">
        <f t="shared" si="263"/>
        <v>15353.408996193217</v>
      </c>
      <c r="AW186" s="1">
        <f t="shared" si="264"/>
        <v>5805.6333834104416</v>
      </c>
      <c r="AX186" s="1">
        <f t="shared" si="244"/>
        <v>126605.21839396119</v>
      </c>
      <c r="AY186" s="1">
        <f t="shared" si="227"/>
        <v>20722.707011340692</v>
      </c>
      <c r="AZ186" s="1">
        <f t="shared" si="228"/>
        <v>5316.2519545087443</v>
      </c>
      <c r="BA186" s="1">
        <f t="shared" si="245"/>
        <v>13690.795470265492</v>
      </c>
      <c r="BB186" s="1">
        <f t="shared" si="246"/>
        <v>29455.091320555308</v>
      </c>
      <c r="BC186" s="1">
        <f t="shared" si="247"/>
        <v>37472.83963391072</v>
      </c>
      <c r="BD186" s="1">
        <f t="shared" si="229"/>
        <v>2003.4700058561757</v>
      </c>
      <c r="BE186" s="2">
        <f t="shared" si="256"/>
        <v>0.25378067252024261</v>
      </c>
      <c r="BF186" s="2">
        <f t="shared" si="257"/>
        <v>0.18498810604108842</v>
      </c>
      <c r="BG186" s="2">
        <f t="shared" si="258"/>
        <v>8.4903457765883886E-2</v>
      </c>
      <c r="BH186" s="2">
        <f t="shared" si="230"/>
        <v>0.13320060550596252</v>
      </c>
      <c r="BI186" s="2">
        <f t="shared" si="248"/>
        <v>6.4404629744826622E-3</v>
      </c>
      <c r="BJ186" s="2">
        <f t="shared" si="231"/>
        <v>3.422059937666898E-3</v>
      </c>
      <c r="BK186" s="2">
        <f t="shared" si="232"/>
        <v>7.2085971406032293E-4</v>
      </c>
      <c r="BL186" s="2">
        <f t="shared" si="233"/>
        <v>1187.7165468981618</v>
      </c>
      <c r="BM186" s="2">
        <f t="shared" si="234"/>
        <v>262.70142916243674</v>
      </c>
      <c r="BN186" s="2">
        <f t="shared" si="235"/>
        <v>20.925236103521581</v>
      </c>
      <c r="BO186" s="2">
        <f t="shared" si="249"/>
        <v>1431.7615292393148</v>
      </c>
      <c r="BP186" s="2">
        <f t="shared" si="250"/>
        <v>124.06608731682356</v>
      </c>
      <c r="BQ186" s="2">
        <f t="shared" si="251"/>
        <v>12.060989129336976</v>
      </c>
      <c r="BR186" s="17">
        <f t="shared" si="226"/>
        <v>2.4851174096959791E-2</v>
      </c>
      <c r="BS186" s="12">
        <f>BS$3*temperature!$I296</f>
        <v>-27.007922580165022</v>
      </c>
      <c r="BT186" s="12">
        <f>BT$3*temperature!$I296</f>
        <v>-24.962305965419162</v>
      </c>
      <c r="BU186" s="12">
        <f>BU$3*temperature!$I296</f>
        <v>-21.914755117392968</v>
      </c>
      <c r="BV186" s="12">
        <f t="shared" si="252"/>
        <v>-20.881775192835924</v>
      </c>
      <c r="BW186" s="12">
        <f t="shared" si="236"/>
        <v>-16.411318589444239</v>
      </c>
      <c r="BX186" s="12">
        <f t="shared" si="237"/>
        <v>-14.407724532317671</v>
      </c>
      <c r="BY186" s="19">
        <f t="shared" si="253"/>
        <v>0.22682778985112392</v>
      </c>
      <c r="BZ186" s="19">
        <f t="shared" si="238"/>
        <v>0.34255598772889001</v>
      </c>
      <c r="CA186" s="19">
        <f t="shared" si="239"/>
        <v>0.34255598772889007</v>
      </c>
      <c r="CB186" s="12">
        <f t="shared" si="254"/>
        <v>3.0630736936645482</v>
      </c>
      <c r="CC186" s="12">
        <f t="shared" si="240"/>
        <v>4.2754936879874625</v>
      </c>
      <c r="CD186" s="12">
        <f t="shared" si="241"/>
        <v>3.753515292537648</v>
      </c>
      <c r="CE186" s="12">
        <f t="shared" si="255"/>
        <v>-23.944848886500473</v>
      </c>
      <c r="CF186" s="12">
        <f t="shared" si="242"/>
        <v>-20.686812277431702</v>
      </c>
      <c r="CG186" s="12">
        <f t="shared" si="243"/>
        <v>-18.161239824855318</v>
      </c>
      <c r="CH186" s="12">
        <f>CH$3*temperature!$I296+CH$4*temperature!$I296^2</f>
        <v>-23.944848886500473</v>
      </c>
      <c r="CI186" s="12">
        <f>CI$3*temperature!$I296+CI$4*temperature!$I296^2</f>
        <v>-20.686845612635651</v>
      </c>
      <c r="CJ186" s="12">
        <f>CJ$3*temperature!$I296+CJ$4*temperature!$I296^2</f>
        <v>-18.16125684015153</v>
      </c>
      <c r="CK186" s="17"/>
      <c r="CL186" s="17"/>
      <c r="CM186" s="17"/>
    </row>
    <row r="187" spans="1:91">
      <c r="A187" s="2">
        <f t="shared" si="265"/>
        <v>2141</v>
      </c>
      <c r="B187" s="5">
        <f t="shared" si="266"/>
        <v>1165.2959931925573</v>
      </c>
      <c r="C187" s="5">
        <f t="shared" si="267"/>
        <v>2963.6203403183304</v>
      </c>
      <c r="D187" s="5">
        <f t="shared" si="268"/>
        <v>4368.3025024856197</v>
      </c>
      <c r="E187" s="15">
        <f t="shared" si="269"/>
        <v>4.9592986789150782E-6</v>
      </c>
      <c r="F187" s="15">
        <f t="shared" si="270"/>
        <v>9.7701509456193339E-6</v>
      </c>
      <c r="G187" s="15">
        <f t="shared" si="271"/>
        <v>1.9945415610321037E-5</v>
      </c>
      <c r="H187" s="5">
        <f t="shared" si="272"/>
        <v>185328.71391344574</v>
      </c>
      <c r="I187" s="5">
        <f t="shared" si="273"/>
        <v>77329.439121852847</v>
      </c>
      <c r="J187" s="5">
        <f t="shared" si="274"/>
        <v>29224.301894583725</v>
      </c>
      <c r="K187" s="5">
        <f t="shared" si="275"/>
        <v>159040.03360185024</v>
      </c>
      <c r="L187" s="5">
        <f t="shared" si="276"/>
        <v>26092.896606839553</v>
      </c>
      <c r="M187" s="5">
        <f t="shared" si="277"/>
        <v>6690.0819890460261</v>
      </c>
      <c r="N187" s="15">
        <f t="shared" si="278"/>
        <v>4.9508898248455946E-3</v>
      </c>
      <c r="O187" s="15">
        <f t="shared" si="279"/>
        <v>7.3161423383527602E-3</v>
      </c>
      <c r="P187" s="15">
        <f t="shared" si="280"/>
        <v>6.736632694336997E-3</v>
      </c>
      <c r="Q187" s="5">
        <f t="shared" si="281"/>
        <v>6340.3645369880978</v>
      </c>
      <c r="R187" s="5">
        <f t="shared" si="282"/>
        <v>9306.9440629081873</v>
      </c>
      <c r="S187" s="5">
        <f t="shared" si="283"/>
        <v>5326.3794991690238</v>
      </c>
      <c r="T187" s="5">
        <f t="shared" si="284"/>
        <v>34.211452737697435</v>
      </c>
      <c r="U187" s="5">
        <f t="shared" si="285"/>
        <v>120.35447519854181</v>
      </c>
      <c r="V187" s="5">
        <f t="shared" si="286"/>
        <v>182.25857091067712</v>
      </c>
      <c r="W187" s="15">
        <f t="shared" si="287"/>
        <v>-1.0734613539272964E-2</v>
      </c>
      <c r="X187" s="15">
        <f t="shared" si="288"/>
        <v>-1.217998157191269E-2</v>
      </c>
      <c r="Y187" s="15">
        <f t="shared" si="289"/>
        <v>-9.7425357312937999E-3</v>
      </c>
      <c r="Z187" s="5">
        <f t="shared" si="222"/>
        <v>6473.486975379893</v>
      </c>
      <c r="AA187" s="5">
        <f t="shared" si="223"/>
        <v>22788.064669699808</v>
      </c>
      <c r="AB187" s="5">
        <f t="shared" si="224"/>
        <v>41146.203311445213</v>
      </c>
      <c r="AC187" s="16">
        <f t="shared" si="290"/>
        <v>1.3602457061105655</v>
      </c>
      <c r="AD187" s="16">
        <f t="shared" si="291"/>
        <v>2.9894015308011683</v>
      </c>
      <c r="AE187" s="16">
        <f t="shared" si="292"/>
        <v>8.4159550201933904</v>
      </c>
      <c r="AF187" s="15">
        <f t="shared" si="293"/>
        <v>-4.0504037456468023E-3</v>
      </c>
      <c r="AG187" s="15">
        <f t="shared" si="294"/>
        <v>2.9673830763510267E-4</v>
      </c>
      <c r="AH187" s="15">
        <f t="shared" si="295"/>
        <v>9.7937136394747881E-3</v>
      </c>
      <c r="AI187" s="1">
        <f t="shared" si="259"/>
        <v>351132.28785335022</v>
      </c>
      <c r="AJ187" s="1">
        <f t="shared" si="260"/>
        <v>143103.99959775069</v>
      </c>
      <c r="AK187" s="1">
        <f t="shared" si="261"/>
        <v>54394.528876997065</v>
      </c>
      <c r="AL187" s="14">
        <f t="shared" si="296"/>
        <v>67.338626317783991</v>
      </c>
      <c r="AM187" s="14">
        <f t="shared" si="297"/>
        <v>15.215594138838345</v>
      </c>
      <c r="AN187" s="14">
        <f t="shared" si="298"/>
        <v>4.9409061396567395</v>
      </c>
      <c r="AO187" s="11">
        <f t="shared" si="299"/>
        <v>5.5274237709405484E-3</v>
      </c>
      <c r="AP187" s="11">
        <f t="shared" si="300"/>
        <v>6.9630961125281034E-3</v>
      </c>
      <c r="AQ187" s="11">
        <f t="shared" si="301"/>
        <v>6.3164067377430837E-3</v>
      </c>
      <c r="AR187" s="1">
        <f t="shared" si="225"/>
        <v>185328.71391344574</v>
      </c>
      <c r="AS187" s="1">
        <f t="shared" si="220"/>
        <v>77329.439121852847</v>
      </c>
      <c r="AT187" s="1">
        <f t="shared" si="221"/>
        <v>29224.301894583725</v>
      </c>
      <c r="AU187" s="1">
        <f t="shared" si="262"/>
        <v>37065.742782689151</v>
      </c>
      <c r="AV187" s="1">
        <f t="shared" si="263"/>
        <v>15465.887824370569</v>
      </c>
      <c r="AW187" s="1">
        <f t="shared" si="264"/>
        <v>5844.8603789167455</v>
      </c>
      <c r="AX187" s="1">
        <f t="shared" si="244"/>
        <v>127232.0268814802</v>
      </c>
      <c r="AY187" s="1">
        <f t="shared" si="227"/>
        <v>20874.317285471643</v>
      </c>
      <c r="AZ187" s="1">
        <f t="shared" si="228"/>
        <v>5352.0655912368202</v>
      </c>
      <c r="BA187" s="1">
        <f t="shared" si="245"/>
        <v>13696.618384582278</v>
      </c>
      <c r="BB187" s="1">
        <f t="shared" si="246"/>
        <v>29476.982438954099</v>
      </c>
      <c r="BC187" s="1">
        <f t="shared" si="247"/>
        <v>37502.916016022478</v>
      </c>
      <c r="BD187" s="1">
        <f t="shared" si="229"/>
        <v>1946.510840306976</v>
      </c>
      <c r="BE187" s="2">
        <f t="shared" si="256"/>
        <v>0.25378067252024261</v>
      </c>
      <c r="BF187" s="2">
        <f t="shared" si="257"/>
        <v>0.18498810604108842</v>
      </c>
      <c r="BG187" s="2">
        <f t="shared" si="258"/>
        <v>8.4903457765883886E-2</v>
      </c>
      <c r="BH187" s="2">
        <f t="shared" si="230"/>
        <v>0.13282374565993241</v>
      </c>
      <c r="BI187" s="2">
        <f t="shared" si="248"/>
        <v>6.4404629744826622E-3</v>
      </c>
      <c r="BJ187" s="2">
        <f t="shared" si="231"/>
        <v>3.422059937666898E-3</v>
      </c>
      <c r="BK187" s="2">
        <f t="shared" si="232"/>
        <v>7.2085971406032293E-4</v>
      </c>
      <c r="BL187" s="2">
        <f t="shared" si="233"/>
        <v>1193.6027200680371</v>
      </c>
      <c r="BM187" s="2">
        <f t="shared" si="234"/>
        <v>264.62597562114394</v>
      </c>
      <c r="BN187" s="2">
        <f t="shared" si="235"/>
        <v>21.066621907342178</v>
      </c>
      <c r="BO187" s="2">
        <f t="shared" si="249"/>
        <v>1453.0915357717488</v>
      </c>
      <c r="BP187" s="2">
        <f t="shared" si="250"/>
        <v>125.54841046586913</v>
      </c>
      <c r="BQ187" s="2">
        <f t="shared" si="251"/>
        <v>12.060623250525028</v>
      </c>
      <c r="BR187" s="17">
        <f t="shared" si="226"/>
        <v>2.412735349219397E-2</v>
      </c>
      <c r="BS187" s="12">
        <f>BS$3*temperature!$I297</f>
        <v>-27.172671677978308</v>
      </c>
      <c r="BT187" s="12">
        <f>BT$3*temperature!$I297</f>
        <v>-25.114576743556029</v>
      </c>
      <c r="BU187" s="12">
        <f>BU$3*temperature!$I297</f>
        <v>-22.048435748462353</v>
      </c>
      <c r="BV187" s="12">
        <f t="shared" si="252"/>
        <v>-20.971556987099991</v>
      </c>
      <c r="BW187" s="12">
        <f t="shared" si="236"/>
        <v>-16.458948648752472</v>
      </c>
      <c r="BX187" s="12">
        <f t="shared" si="237"/>
        <v>-14.449539622935216</v>
      </c>
      <c r="BY187" s="19">
        <f t="shared" si="253"/>
        <v>0.22821144583673456</v>
      </c>
      <c r="BZ187" s="19">
        <f t="shared" si="238"/>
        <v>0.34464558902130188</v>
      </c>
      <c r="CA187" s="19">
        <f t="shared" si="239"/>
        <v>0.34464558902130193</v>
      </c>
      <c r="CB187" s="12">
        <f t="shared" si="254"/>
        <v>3.1005573454391588</v>
      </c>
      <c r="CC187" s="12">
        <f t="shared" si="240"/>
        <v>4.3278140474017786</v>
      </c>
      <c r="CD187" s="12">
        <f t="shared" si="241"/>
        <v>3.7994480627635685</v>
      </c>
      <c r="CE187" s="12">
        <f t="shared" si="255"/>
        <v>-24.072114332539151</v>
      </c>
      <c r="CF187" s="12">
        <f t="shared" si="242"/>
        <v>-20.786762696154248</v>
      </c>
      <c r="CG187" s="12">
        <f t="shared" si="243"/>
        <v>-18.248987685698786</v>
      </c>
      <c r="CH187" s="12">
        <f>CH$3*temperature!$I297+CH$4*temperature!$I297^2</f>
        <v>-24.072114332539147</v>
      </c>
      <c r="CI187" s="12">
        <f>CI$3*temperature!$I297+CI$4*temperature!$I297^2</f>
        <v>-20.78679612810576</v>
      </c>
      <c r="CJ187" s="12">
        <f>CJ$3*temperature!$I297+CJ$4*temperature!$I297^2</f>
        <v>-18.249004750377914</v>
      </c>
      <c r="CK187" s="17"/>
      <c r="CL187" s="17"/>
      <c r="CM187" s="17"/>
    </row>
    <row r="188" spans="1:91">
      <c r="A188" s="2">
        <f t="shared" si="265"/>
        <v>2142</v>
      </c>
      <c r="B188" s="5">
        <f t="shared" si="266"/>
        <v>1165.3014832908927</v>
      </c>
      <c r="C188" s="5">
        <f t="shared" si="267"/>
        <v>2963.6478475854969</v>
      </c>
      <c r="D188" s="5">
        <f t="shared" si="268"/>
        <v>4368.3852737140969</v>
      </c>
      <c r="E188" s="15">
        <f t="shared" si="269"/>
        <v>4.7113337449693239E-6</v>
      </c>
      <c r="F188" s="15">
        <f t="shared" si="270"/>
        <v>9.2816433983383671E-6</v>
      </c>
      <c r="G188" s="15">
        <f t="shared" si="271"/>
        <v>1.8948144829804984E-5</v>
      </c>
      <c r="H188" s="5">
        <f t="shared" si="272"/>
        <v>186235.51402764587</v>
      </c>
      <c r="I188" s="5">
        <f t="shared" si="273"/>
        <v>77889.714589569703</v>
      </c>
      <c r="J188" s="5">
        <f t="shared" si="274"/>
        <v>29419.594030883429</v>
      </c>
      <c r="K188" s="5">
        <f t="shared" si="275"/>
        <v>159817.45213410674</v>
      </c>
      <c r="L188" s="5">
        <f t="shared" si="276"/>
        <v>26281.70369601333</v>
      </c>
      <c r="M188" s="5">
        <f t="shared" si="277"/>
        <v>6734.6610217532952</v>
      </c>
      <c r="N188" s="15">
        <f t="shared" si="278"/>
        <v>4.8881939638087957E-3</v>
      </c>
      <c r="O188" s="15">
        <f t="shared" si="279"/>
        <v>7.2359574338820565E-3</v>
      </c>
      <c r="P188" s="15">
        <f t="shared" si="280"/>
        <v>6.6634508785183844E-3</v>
      </c>
      <c r="Q188" s="5">
        <f t="shared" si="281"/>
        <v>6302.9931038638742</v>
      </c>
      <c r="R188" s="5">
        <f t="shared" si="282"/>
        <v>9260.1959992400771</v>
      </c>
      <c r="S188" s="5">
        <f t="shared" si="283"/>
        <v>5309.7339496923987</v>
      </c>
      <c r="T188" s="5">
        <f t="shared" si="284"/>
        <v>33.844206013941154</v>
      </c>
      <c r="U188" s="5">
        <f t="shared" si="285"/>
        <v>118.88855990852635</v>
      </c>
      <c r="V188" s="5">
        <f t="shared" si="286"/>
        <v>180.48291027124532</v>
      </c>
      <c r="W188" s="15">
        <f t="shared" si="287"/>
        <v>-1.0734613539272964E-2</v>
      </c>
      <c r="X188" s="15">
        <f t="shared" si="288"/>
        <v>-1.217998157191269E-2</v>
      </c>
      <c r="Y188" s="15">
        <f t="shared" si="289"/>
        <v>-9.7425357312937999E-3</v>
      </c>
      <c r="Z188" s="5">
        <f t="shared" si="222"/>
        <v>6409.6666715246802</v>
      </c>
      <c r="AA188" s="5">
        <f t="shared" si="223"/>
        <v>22682.146736623716</v>
      </c>
      <c r="AB188" s="5">
        <f t="shared" si="224"/>
        <v>41422.383864725722</v>
      </c>
      <c r="AC188" s="16">
        <f t="shared" si="290"/>
        <v>1.3547361618075353</v>
      </c>
      <c r="AD188" s="16">
        <f t="shared" si="291"/>
        <v>2.99028860075226</v>
      </c>
      <c r="AE188" s="16">
        <f t="shared" si="292"/>
        <v>8.4983784736638643</v>
      </c>
      <c r="AF188" s="15">
        <f t="shared" si="293"/>
        <v>-4.0504037456468023E-3</v>
      </c>
      <c r="AG188" s="15">
        <f t="shared" si="294"/>
        <v>2.9673830763510267E-4</v>
      </c>
      <c r="AH188" s="15">
        <f t="shared" si="295"/>
        <v>9.7937136394747881E-3</v>
      </c>
      <c r="AI188" s="1">
        <f t="shared" si="259"/>
        <v>353084.80185070436</v>
      </c>
      <c r="AJ188" s="1">
        <f t="shared" si="260"/>
        <v>144259.48746234621</v>
      </c>
      <c r="AK188" s="1">
        <f t="shared" si="261"/>
        <v>54799.936368214105</v>
      </c>
      <c r="AL188" s="14">
        <f t="shared" si="296"/>
        <v>67.707113350357275</v>
      </c>
      <c r="AM188" s="14">
        <f t="shared" si="297"/>
        <v>15.320482306792314</v>
      </c>
      <c r="AN188" s="14">
        <f t="shared" si="298"/>
        <v>4.9718028247595125</v>
      </c>
      <c r="AO188" s="11">
        <f t="shared" si="299"/>
        <v>5.4721495332311432E-3</v>
      </c>
      <c r="AP188" s="11">
        <f t="shared" si="300"/>
        <v>6.8934651514028222E-3</v>
      </c>
      <c r="AQ188" s="11">
        <f t="shared" si="301"/>
        <v>6.2532426703656527E-3</v>
      </c>
      <c r="AR188" s="1">
        <f t="shared" si="225"/>
        <v>186235.51402764587</v>
      </c>
      <c r="AS188" s="1">
        <f t="shared" si="220"/>
        <v>77889.714589569703</v>
      </c>
      <c r="AT188" s="1">
        <f t="shared" si="221"/>
        <v>29419.594030883429</v>
      </c>
      <c r="AU188" s="1">
        <f t="shared" si="262"/>
        <v>37247.102805529175</v>
      </c>
      <c r="AV188" s="1">
        <f t="shared" si="263"/>
        <v>15577.942917913941</v>
      </c>
      <c r="AW188" s="1">
        <f t="shared" si="264"/>
        <v>5883.9188061766863</v>
      </c>
      <c r="AX188" s="1">
        <f t="shared" si="244"/>
        <v>127853.96170728542</v>
      </c>
      <c r="AY188" s="1">
        <f t="shared" si="227"/>
        <v>21025.362956810663</v>
      </c>
      <c r="AZ188" s="1">
        <f t="shared" si="228"/>
        <v>5387.7288174026362</v>
      </c>
      <c r="BA188" s="1">
        <f t="shared" si="245"/>
        <v>13702.365256689631</v>
      </c>
      <c r="BB188" s="1">
        <f t="shared" si="246"/>
        <v>29498.623648788031</v>
      </c>
      <c r="BC188" s="1">
        <f t="shared" si="247"/>
        <v>37532.638594477401</v>
      </c>
      <c r="BD188" s="1">
        <f t="shared" si="229"/>
        <v>1891.1541450471145</v>
      </c>
      <c r="BE188" s="2">
        <f t="shared" si="256"/>
        <v>0.25378067252024261</v>
      </c>
      <c r="BF188" s="2">
        <f t="shared" si="257"/>
        <v>0.18498810604108842</v>
      </c>
      <c r="BG188" s="2">
        <f t="shared" si="258"/>
        <v>8.4903457765883886E-2</v>
      </c>
      <c r="BH188" s="2">
        <f t="shared" si="230"/>
        <v>0.13244822836404802</v>
      </c>
      <c r="BI188" s="2">
        <f t="shared" si="248"/>
        <v>6.4404629744826622E-3</v>
      </c>
      <c r="BJ188" s="2">
        <f t="shared" si="231"/>
        <v>3.422059937666898E-3</v>
      </c>
      <c r="BK188" s="2">
        <f t="shared" si="232"/>
        <v>7.2085971406032293E-4</v>
      </c>
      <c r="BL188" s="2">
        <f t="shared" si="233"/>
        <v>1199.4429326287998</v>
      </c>
      <c r="BM188" s="2">
        <f t="shared" si="234"/>
        <v>266.54327185327537</v>
      </c>
      <c r="BN188" s="2">
        <f t="shared" si="235"/>
        <v>21.207400140873411</v>
      </c>
      <c r="BO188" s="2">
        <f t="shared" si="249"/>
        <v>1474.7404637142079</v>
      </c>
      <c r="BP188" s="2">
        <f t="shared" si="250"/>
        <v>127.04856334202688</v>
      </c>
      <c r="BQ188" s="2">
        <f t="shared" si="251"/>
        <v>12.060268030192475</v>
      </c>
      <c r="BR188" s="17">
        <f t="shared" si="226"/>
        <v>2.3424615040965019E-2</v>
      </c>
      <c r="BS188" s="12">
        <f>BS$3*temperature!$I298</f>
        <v>-27.336785397239169</v>
      </c>
      <c r="BT188" s="12">
        <f>BT$3*temperature!$I298</f>
        <v>-25.266260267572097</v>
      </c>
      <c r="BU188" s="12">
        <f>BU$3*temperature!$I298</f>
        <v>-22.181600820982506</v>
      </c>
      <c r="BV188" s="12">
        <f t="shared" si="252"/>
        <v>-21.060539246877333</v>
      </c>
      <c r="BW188" s="12">
        <f t="shared" si="236"/>
        <v>-16.505762322116404</v>
      </c>
      <c r="BX188" s="12">
        <f t="shared" si="237"/>
        <v>-14.490637996993183</v>
      </c>
      <c r="BY188" s="19">
        <f t="shared" si="253"/>
        <v>0.22958976555435431</v>
      </c>
      <c r="BZ188" s="19">
        <f t="shared" si="238"/>
        <v>0.34672713146627893</v>
      </c>
      <c r="CA188" s="19">
        <f t="shared" si="239"/>
        <v>0.34672713146627893</v>
      </c>
      <c r="CB188" s="12">
        <f t="shared" si="254"/>
        <v>3.1381230751809186</v>
      </c>
      <c r="CC188" s="12">
        <f t="shared" si="240"/>
        <v>4.3802489727278449</v>
      </c>
      <c r="CD188" s="12">
        <f t="shared" si="241"/>
        <v>3.845481411994661</v>
      </c>
      <c r="CE188" s="12">
        <f t="shared" si="255"/>
        <v>-24.198662322058251</v>
      </c>
      <c r="CF188" s="12">
        <f t="shared" si="242"/>
        <v>-20.886011294844248</v>
      </c>
      <c r="CG188" s="12">
        <f t="shared" si="243"/>
        <v>-18.336119408987845</v>
      </c>
      <c r="CH188" s="12">
        <f>CH$3*temperature!$I298+CH$4*temperature!$I298^2</f>
        <v>-24.198662322058251</v>
      </c>
      <c r="CI188" s="12">
        <f>CI$3*temperature!$I298+CI$4*temperature!$I298^2</f>
        <v>-20.886044821885051</v>
      </c>
      <c r="CJ188" s="12">
        <f>CJ$3*temperature!$I298+CJ$4*temperature!$I298^2</f>
        <v>-18.336136522203461</v>
      </c>
      <c r="CK188" s="17"/>
      <c r="CL188" s="17"/>
      <c r="CM188" s="17"/>
    </row>
    <row r="189" spans="1:91">
      <c r="A189" s="2">
        <f t="shared" si="265"/>
        <v>2143</v>
      </c>
      <c r="B189" s="5">
        <f t="shared" si="266"/>
        <v>1165.3066989088838</v>
      </c>
      <c r="C189" s="5">
        <f t="shared" si="267"/>
        <v>2963.6739797318528</v>
      </c>
      <c r="D189" s="5">
        <f t="shared" si="268"/>
        <v>4368.4639078710934</v>
      </c>
      <c r="E189" s="15">
        <f t="shared" si="269"/>
        <v>4.4757670577208579E-6</v>
      </c>
      <c r="F189" s="15">
        <f t="shared" si="270"/>
        <v>8.8175612284214485E-6</v>
      </c>
      <c r="G189" s="15">
        <f t="shared" si="271"/>
        <v>1.8000737588314733E-5</v>
      </c>
      <c r="H189" s="5">
        <f t="shared" si="272"/>
        <v>187135.17326317233</v>
      </c>
      <c r="I189" s="5">
        <f t="shared" si="273"/>
        <v>78447.838491641261</v>
      </c>
      <c r="J189" s="5">
        <f t="shared" si="274"/>
        <v>29614.034555362938</v>
      </c>
      <c r="K189" s="5">
        <f t="shared" si="275"/>
        <v>160588.77327178617</v>
      </c>
      <c r="L189" s="5">
        <f t="shared" si="276"/>
        <v>26469.793583280392</v>
      </c>
      <c r="M189" s="5">
        <f t="shared" si="277"/>
        <v>6779.049839923</v>
      </c>
      <c r="N189" s="15">
        <f t="shared" si="278"/>
        <v>4.826263511147566E-3</v>
      </c>
      <c r="O189" s="15">
        <f t="shared" si="279"/>
        <v>7.1566854813751579E-3</v>
      </c>
      <c r="P189" s="15">
        <f t="shared" si="280"/>
        <v>6.5910990956079551E-3</v>
      </c>
      <c r="Q189" s="5">
        <f t="shared" si="281"/>
        <v>6265.4543110390605</v>
      </c>
      <c r="R189" s="5">
        <f t="shared" si="282"/>
        <v>9212.9533324255663</v>
      </c>
      <c r="S189" s="5">
        <f t="shared" si="283"/>
        <v>5292.754972022205</v>
      </c>
      <c r="T189" s="5">
        <f t="shared" si="284"/>
        <v>33.480901541837959</v>
      </c>
      <c r="U189" s="5">
        <f t="shared" si="285"/>
        <v>117.44049943972925</v>
      </c>
      <c r="V189" s="5">
        <f t="shared" si="286"/>
        <v>178.72454906903982</v>
      </c>
      <c r="W189" s="15">
        <f t="shared" si="287"/>
        <v>-1.0734613539272964E-2</v>
      </c>
      <c r="X189" s="15">
        <f t="shared" si="288"/>
        <v>-1.217998157191269E-2</v>
      </c>
      <c r="Y189" s="15">
        <f t="shared" si="289"/>
        <v>-9.7425357312937999E-3</v>
      </c>
      <c r="Z189" s="5">
        <f t="shared" si="222"/>
        <v>6346.0780431538687</v>
      </c>
      <c r="AA189" s="5">
        <f t="shared" si="223"/>
        <v>22574.91291366101</v>
      </c>
      <c r="AB189" s="5">
        <f t="shared" si="224"/>
        <v>41697.345316072067</v>
      </c>
      <c r="AC189" s="16">
        <f t="shared" si="290"/>
        <v>1.3492489333833868</v>
      </c>
      <c r="AD189" s="16">
        <f t="shared" si="291"/>
        <v>2.9911759339309878</v>
      </c>
      <c r="AE189" s="16">
        <f t="shared" si="292"/>
        <v>8.5816091588348051</v>
      </c>
      <c r="AF189" s="15">
        <f t="shared" si="293"/>
        <v>-4.0504037456468023E-3</v>
      </c>
      <c r="AG189" s="15">
        <f t="shared" si="294"/>
        <v>2.9673830763510267E-4</v>
      </c>
      <c r="AH189" s="15">
        <f t="shared" si="295"/>
        <v>9.7937136394747881E-3</v>
      </c>
      <c r="AI189" s="1">
        <f t="shared" si="259"/>
        <v>355023.42447116313</v>
      </c>
      <c r="AJ189" s="1">
        <f t="shared" si="260"/>
        <v>145411.48163402552</v>
      </c>
      <c r="AK189" s="1">
        <f t="shared" si="261"/>
        <v>55203.861537569377</v>
      </c>
      <c r="AL189" s="14">
        <f t="shared" si="296"/>
        <v>68.073911764586697</v>
      </c>
      <c r="AM189" s="14">
        <f t="shared" si="297"/>
        <v>15.425037405568027</v>
      </c>
      <c r="AN189" s="14">
        <f t="shared" si="298"/>
        <v>5.0025818154362192</v>
      </c>
      <c r="AO189" s="11">
        <f t="shared" si="299"/>
        <v>5.4174280378988318E-3</v>
      </c>
      <c r="AP189" s="11">
        <f t="shared" si="300"/>
        <v>6.8245304998887941E-3</v>
      </c>
      <c r="AQ189" s="11">
        <f t="shared" si="301"/>
        <v>6.1907102436619963E-3</v>
      </c>
      <c r="AR189" s="1">
        <f t="shared" si="225"/>
        <v>187135.17326317233</v>
      </c>
      <c r="AS189" s="1">
        <f t="shared" ref="AS189:AS252" si="302">MAX(0.3*C189,AM189*AJ189^$AR$5*C189^(1-$AR$5)*(1-BJ188+CF188/100))</f>
        <v>78447.838491641261</v>
      </c>
      <c r="AT189" s="1">
        <f t="shared" ref="AT189:AT252" si="303">MAX(0.3*D189,AN189*AK189^$AR$5*D189^(1-$AR$5)*(1-BK188+CG188/100))</f>
        <v>29614.034555362938</v>
      </c>
      <c r="AU189" s="1">
        <f t="shared" si="262"/>
        <v>37427.034652634466</v>
      </c>
      <c r="AV189" s="1">
        <f t="shared" si="263"/>
        <v>15689.567698328254</v>
      </c>
      <c r="AW189" s="1">
        <f t="shared" si="264"/>
        <v>5922.8069110725883</v>
      </c>
      <c r="AX189" s="1">
        <f t="shared" si="244"/>
        <v>128471.01861742894</v>
      </c>
      <c r="AY189" s="1">
        <f t="shared" si="227"/>
        <v>21175.834866624315</v>
      </c>
      <c r="AZ189" s="1">
        <f t="shared" si="228"/>
        <v>5423.2398719383991</v>
      </c>
      <c r="BA189" s="1">
        <f t="shared" si="245"/>
        <v>13708.037134355027</v>
      </c>
      <c r="BB189" s="1">
        <f t="shared" si="246"/>
        <v>29520.01830048671</v>
      </c>
      <c r="BC189" s="1">
        <f t="shared" si="247"/>
        <v>37562.012714377655</v>
      </c>
      <c r="BD189" s="1">
        <f t="shared" si="229"/>
        <v>1837.3555781832945</v>
      </c>
      <c r="BE189" s="2">
        <f t="shared" si="256"/>
        <v>0.25378067252024261</v>
      </c>
      <c r="BF189" s="2">
        <f t="shared" si="257"/>
        <v>0.18498810604108842</v>
      </c>
      <c r="BG189" s="2">
        <f t="shared" si="258"/>
        <v>8.4903457765883886E-2</v>
      </c>
      <c r="BH189" s="2">
        <f t="shared" si="230"/>
        <v>0.13207407065708124</v>
      </c>
      <c r="BI189" s="2">
        <f t="shared" si="248"/>
        <v>6.4404629744826622E-3</v>
      </c>
      <c r="BJ189" s="2">
        <f t="shared" si="231"/>
        <v>3.422059937666898E-3</v>
      </c>
      <c r="BK189" s="2">
        <f t="shared" si="232"/>
        <v>7.2085971406032293E-4</v>
      </c>
      <c r="BL189" s="2">
        <f t="shared" si="233"/>
        <v>1205.2371546248592</v>
      </c>
      <c r="BM189" s="2">
        <f t="shared" si="234"/>
        <v>268.45320529880877</v>
      </c>
      <c r="BN189" s="2">
        <f t="shared" si="235"/>
        <v>21.347564481751451</v>
      </c>
      <c r="BO189" s="2">
        <f t="shared" si="249"/>
        <v>1496.7130816852614</v>
      </c>
      <c r="BP189" s="2">
        <f t="shared" si="250"/>
        <v>128.56676011187758</v>
      </c>
      <c r="BQ189" s="2">
        <f t="shared" si="251"/>
        <v>12.059923302501197</v>
      </c>
      <c r="BR189" s="17">
        <f t="shared" si="226"/>
        <v>2.2742344699966038E-2</v>
      </c>
      <c r="BS189" s="12">
        <f>BS$3*temperature!$I299</f>
        <v>-27.500260611052749</v>
      </c>
      <c r="BT189" s="12">
        <f>BT$3*temperature!$I299</f>
        <v>-25.417353647407754</v>
      </c>
      <c r="BU189" s="12">
        <f>BU$3*temperature!$I299</f>
        <v>-22.314247797729955</v>
      </c>
      <c r="BV189" s="12">
        <f t="shared" si="252"/>
        <v>-21.1487255441942</v>
      </c>
      <c r="BW189" s="12">
        <f t="shared" si="236"/>
        <v>-16.551766069951729</v>
      </c>
      <c r="BX189" s="12">
        <f t="shared" si="237"/>
        <v>-14.53102532618024</v>
      </c>
      <c r="BY189" s="19">
        <f t="shared" si="253"/>
        <v>0.23096272274255383</v>
      </c>
      <c r="BZ189" s="19">
        <f t="shared" si="238"/>
        <v>0.3488005754037341</v>
      </c>
      <c r="CA189" s="19">
        <f t="shared" si="239"/>
        <v>0.3488005754037341</v>
      </c>
      <c r="CB189" s="12">
        <f t="shared" si="254"/>
        <v>3.175767533429275</v>
      </c>
      <c r="CC189" s="12">
        <f t="shared" si="240"/>
        <v>4.432793788728012</v>
      </c>
      <c r="CD189" s="12">
        <f t="shared" si="241"/>
        <v>3.8916112357748571</v>
      </c>
      <c r="CE189" s="12">
        <f t="shared" si="255"/>
        <v>-24.324493077623476</v>
      </c>
      <c r="CF189" s="12">
        <f t="shared" si="242"/>
        <v>-20.984559858679741</v>
      </c>
      <c r="CG189" s="12">
        <f t="shared" si="243"/>
        <v>-18.422636561955098</v>
      </c>
      <c r="CH189" s="12">
        <f>CH$3*temperature!$I299+CH$4*temperature!$I299^2</f>
        <v>-24.324493077623472</v>
      </c>
      <c r="CI189" s="12">
        <f>CI$3*temperature!$I299+CI$4*temperature!$I299^2</f>
        <v>-20.984593479164683</v>
      </c>
      <c r="CJ189" s="12">
        <f>CJ$3*temperature!$I299+CJ$4*temperature!$I299^2</f>
        <v>-18.422653722867462</v>
      </c>
      <c r="CK189" s="17"/>
      <c r="CL189" s="17"/>
      <c r="CM189" s="17"/>
    </row>
    <row r="190" spans="1:91">
      <c r="A190" s="2">
        <f t="shared" si="265"/>
        <v>2144</v>
      </c>
      <c r="B190" s="5">
        <f t="shared" si="266"/>
        <v>1165.3116537681524</v>
      </c>
      <c r="C190" s="5">
        <f t="shared" si="267"/>
        <v>2963.6988054897915</v>
      </c>
      <c r="D190" s="5">
        <f t="shared" si="268"/>
        <v>4368.5386116649388</v>
      </c>
      <c r="E190" s="15">
        <f t="shared" si="269"/>
        <v>4.2519787048348144E-6</v>
      </c>
      <c r="F190" s="15">
        <f t="shared" si="270"/>
        <v>8.3766831670003763E-6</v>
      </c>
      <c r="G190" s="15">
        <f t="shared" si="271"/>
        <v>1.7100700708898994E-5</v>
      </c>
      <c r="H190" s="5">
        <f t="shared" si="272"/>
        <v>188027.68827510171</v>
      </c>
      <c r="I190" s="5">
        <f t="shared" si="273"/>
        <v>79003.778737963497</v>
      </c>
      <c r="J190" s="5">
        <f t="shared" si="274"/>
        <v>29807.614937244904</v>
      </c>
      <c r="K190" s="5">
        <f t="shared" si="275"/>
        <v>161353.99287143082</v>
      </c>
      <c r="L190" s="5">
        <f t="shared" si="276"/>
        <v>26657.155103488007</v>
      </c>
      <c r="M190" s="5">
        <f t="shared" si="277"/>
        <v>6823.2463043023481</v>
      </c>
      <c r="N190" s="15">
        <f t="shared" si="278"/>
        <v>4.7650877707967609E-3</v>
      </c>
      <c r="O190" s="15">
        <f t="shared" si="279"/>
        <v>7.0783143668320392E-3</v>
      </c>
      <c r="P190" s="15">
        <f t="shared" si="280"/>
        <v>6.5195662257957476E-3</v>
      </c>
      <c r="Q190" s="5">
        <f t="shared" si="281"/>
        <v>6227.7585136546932</v>
      </c>
      <c r="R190" s="5">
        <f t="shared" si="282"/>
        <v>9165.2344010193538</v>
      </c>
      <c r="S190" s="5">
        <f t="shared" si="283"/>
        <v>5275.450616023305</v>
      </c>
      <c r="T190" s="5">
        <f t="shared" si="284"/>
        <v>33.121497002839881</v>
      </c>
      <c r="U190" s="5">
        <f t="shared" si="285"/>
        <v>116.01007632075712</v>
      </c>
      <c r="V190" s="5">
        <f t="shared" si="286"/>
        <v>176.98331876367533</v>
      </c>
      <c r="W190" s="15">
        <f t="shared" si="287"/>
        <v>-1.0734613539272964E-2</v>
      </c>
      <c r="X190" s="15">
        <f t="shared" si="288"/>
        <v>-1.217998157191269E-2</v>
      </c>
      <c r="Y190" s="15">
        <f t="shared" si="289"/>
        <v>-9.7425357312937999E-3</v>
      </c>
      <c r="Z190" s="5">
        <f t="shared" ref="Z190:Z253" si="304">Q189*AC190*(1-BE189)</f>
        <v>6282.7315572979087</v>
      </c>
      <c r="AA190" s="5">
        <f t="shared" ref="AA190:AA253" si="305">R189*AD190*(1-BF189)</f>
        <v>22466.407329595484</v>
      </c>
      <c r="AB190" s="5">
        <f t="shared" ref="AB190:AB253" si="306">S189*AE190*(1-BG189)</f>
        <v>41971.075395360422</v>
      </c>
      <c r="AC190" s="16">
        <f t="shared" si="290"/>
        <v>1.3437839304498007</v>
      </c>
      <c r="AD190" s="16">
        <f t="shared" si="291"/>
        <v>2.9920635304154612</v>
      </c>
      <c r="AE190" s="16">
        <f t="shared" si="292"/>
        <v>8.6656549815023265</v>
      </c>
      <c r="AF190" s="15">
        <f t="shared" si="293"/>
        <v>-4.0504037456468023E-3</v>
      </c>
      <c r="AG190" s="15">
        <f t="shared" si="294"/>
        <v>2.9673830763510267E-4</v>
      </c>
      <c r="AH190" s="15">
        <f t="shared" si="295"/>
        <v>9.7937136394747881E-3</v>
      </c>
      <c r="AI190" s="1">
        <f t="shared" si="259"/>
        <v>356948.11667668127</v>
      </c>
      <c r="AJ190" s="1">
        <f t="shared" si="260"/>
        <v>146559.90116895121</v>
      </c>
      <c r="AK190" s="1">
        <f t="shared" si="261"/>
        <v>55606.282294885023</v>
      </c>
      <c r="AL190" s="14">
        <f t="shared" si="296"/>
        <v>68.439009427647193</v>
      </c>
      <c r="AM190" s="14">
        <f t="shared" si="297"/>
        <v>15.529253357421888</v>
      </c>
      <c r="AN190" s="14">
        <f t="shared" si="298"/>
        <v>5.0332416545809018</v>
      </c>
      <c r="AO190" s="11">
        <f t="shared" si="299"/>
        <v>5.3632537575198438E-3</v>
      </c>
      <c r="AP190" s="11">
        <f t="shared" si="300"/>
        <v>6.7562851948899062E-3</v>
      </c>
      <c r="AQ190" s="11">
        <f t="shared" si="301"/>
        <v>6.1288031412253764E-3</v>
      </c>
      <c r="AR190" s="1">
        <f t="shared" ref="AR190:AR253" si="307">MAX(0.3*B190,AL190*AI190^$AR$5*B190^(1-$AR$5)*(1-BI189+CE189/100))</f>
        <v>188027.68827510171</v>
      </c>
      <c r="AS190" s="1">
        <f t="shared" si="302"/>
        <v>79003.778737963497</v>
      </c>
      <c r="AT190" s="1">
        <f t="shared" si="303"/>
        <v>29807.614937244904</v>
      </c>
      <c r="AU190" s="1">
        <f t="shared" si="262"/>
        <v>37605.537655020344</v>
      </c>
      <c r="AV190" s="1">
        <f t="shared" si="263"/>
        <v>15800.755747592701</v>
      </c>
      <c r="AW190" s="1">
        <f t="shared" si="264"/>
        <v>5961.5229874489814</v>
      </c>
      <c r="AX190" s="1">
        <f t="shared" si="244"/>
        <v>129083.19429714464</v>
      </c>
      <c r="AY190" s="1">
        <f t="shared" si="227"/>
        <v>21325.724082790402</v>
      </c>
      <c r="AZ190" s="1">
        <f t="shared" si="228"/>
        <v>5458.5970434418778</v>
      </c>
      <c r="BA190" s="1">
        <f t="shared" si="245"/>
        <v>13713.635045006402</v>
      </c>
      <c r="BB190" s="1">
        <f t="shared" si="246"/>
        <v>29541.169676251207</v>
      </c>
      <c r="BC190" s="1">
        <f t="shared" si="247"/>
        <v>37591.043587659282</v>
      </c>
      <c r="BD190" s="1">
        <f t="shared" si="229"/>
        <v>1785.0719900995671</v>
      </c>
      <c r="BE190" s="2">
        <f t="shared" si="256"/>
        <v>0.25378067252024261</v>
      </c>
      <c r="BF190" s="2">
        <f t="shared" si="257"/>
        <v>0.18498810604108842</v>
      </c>
      <c r="BG190" s="2">
        <f t="shared" si="258"/>
        <v>8.4903457765883886E-2</v>
      </c>
      <c r="BH190" s="2">
        <f t="shared" si="230"/>
        <v>0.13170128941309808</v>
      </c>
      <c r="BI190" s="2">
        <f t="shared" si="248"/>
        <v>6.4404629744826622E-3</v>
      </c>
      <c r="BJ190" s="2">
        <f t="shared" si="231"/>
        <v>3.422059937666898E-3</v>
      </c>
      <c r="BK190" s="2">
        <f t="shared" si="232"/>
        <v>7.2085971406032293E-4</v>
      </c>
      <c r="BL190" s="2">
        <f t="shared" si="233"/>
        <v>1210.9853645133603</v>
      </c>
      <c r="BM190" s="2">
        <f t="shared" si="234"/>
        <v>270.35566614348477</v>
      </c>
      <c r="BN190" s="2">
        <f t="shared" si="235"/>
        <v>21.487108780482572</v>
      </c>
      <c r="BO190" s="2">
        <f t="shared" si="249"/>
        <v>1519.0142296451841</v>
      </c>
      <c r="BP190" s="2">
        <f t="shared" si="250"/>
        <v>130.10321752310384</v>
      </c>
      <c r="BQ190" s="2">
        <f t="shared" si="251"/>
        <v>12.059588905391067</v>
      </c>
      <c r="BR190" s="17">
        <f t="shared" ref="BR190:BR253" si="308">BR189/(1+BR$5)</f>
        <v>2.2079946310646636E-2</v>
      </c>
      <c r="BS190" s="12">
        <f>BS$3*temperature!$I300</f>
        <v>-27.663094438350537</v>
      </c>
      <c r="BT190" s="12">
        <f>BT$3*temperature!$I300</f>
        <v>-25.567854220210517</v>
      </c>
      <c r="BU190" s="12">
        <f>BU$3*temperature!$I300</f>
        <v>-22.446374340949522</v>
      </c>
      <c r="BV190" s="12">
        <f t="shared" si="252"/>
        <v>-21.236119596544995</v>
      </c>
      <c r="BW190" s="12">
        <f t="shared" si="236"/>
        <v>-16.596966439799473</v>
      </c>
      <c r="BX190" s="12">
        <f t="shared" si="237"/>
        <v>-14.5707073586736</v>
      </c>
      <c r="BY190" s="19">
        <f t="shared" si="253"/>
        <v>0.23233029320449239</v>
      </c>
      <c r="BZ190" s="19">
        <f t="shared" si="238"/>
        <v>0.35086588429152815</v>
      </c>
      <c r="CA190" s="19">
        <f t="shared" si="239"/>
        <v>0.35086588429152821</v>
      </c>
      <c r="CB190" s="12">
        <f t="shared" si="254"/>
        <v>3.2134874209027711</v>
      </c>
      <c r="CC190" s="12">
        <f t="shared" si="240"/>
        <v>4.4854438902055218</v>
      </c>
      <c r="CD190" s="12">
        <f t="shared" si="241"/>
        <v>3.9378334911379613</v>
      </c>
      <c r="CE190" s="12">
        <f t="shared" si="255"/>
        <v>-24.449607017447768</v>
      </c>
      <c r="CF190" s="12">
        <f t="shared" si="242"/>
        <v>-21.082410330004997</v>
      </c>
      <c r="CG190" s="12">
        <f t="shared" si="243"/>
        <v>-18.50854084981156</v>
      </c>
      <c r="CH190" s="12">
        <f>CH$3*temperature!$I300+CH$4*temperature!$I300^2</f>
        <v>-24.449607017447764</v>
      </c>
      <c r="CI190" s="12">
        <f>CI$3*temperature!$I300+CI$4*temperature!$I300^2</f>
        <v>-21.082444042302232</v>
      </c>
      <c r="CJ190" s="12">
        <f>CJ$3*temperature!$I300+CJ$4*temperature!$I300^2</f>
        <v>-18.508558057587734</v>
      </c>
      <c r="CK190" s="17"/>
      <c r="CL190" s="17"/>
      <c r="CM190" s="17"/>
    </row>
    <row r="191" spans="1:91">
      <c r="A191" s="2">
        <f t="shared" si="265"/>
        <v>2145</v>
      </c>
      <c r="B191" s="5">
        <f t="shared" si="266"/>
        <v>1165.3163609044718</v>
      </c>
      <c r="C191" s="5">
        <f t="shared" si="267"/>
        <v>2963.7223901573925</v>
      </c>
      <c r="D191" s="5">
        <f t="shared" si="268"/>
        <v>4368.6095814827049</v>
      </c>
      <c r="E191" s="15">
        <f t="shared" si="269"/>
        <v>4.0393797695930734E-6</v>
      </c>
      <c r="F191" s="15">
        <f t="shared" si="270"/>
        <v>7.9578490086503572E-6</v>
      </c>
      <c r="G191" s="15">
        <f t="shared" si="271"/>
        <v>1.6245665673454043E-5</v>
      </c>
      <c r="H191" s="5">
        <f t="shared" si="272"/>
        <v>188913.05699421692</v>
      </c>
      <c r="I191" s="5">
        <f t="shared" si="273"/>
        <v>79557.504034793106</v>
      </c>
      <c r="J191" s="5">
        <f t="shared" si="274"/>
        <v>30000.3268837916</v>
      </c>
      <c r="K191" s="5">
        <f t="shared" si="275"/>
        <v>162113.10793541951</v>
      </c>
      <c r="L191" s="5">
        <f t="shared" si="276"/>
        <v>26843.777372336179</v>
      </c>
      <c r="M191" s="5">
        <f t="shared" si="277"/>
        <v>6867.2483370806276</v>
      </c>
      <c r="N191" s="15">
        <f t="shared" si="278"/>
        <v>4.7046562063919328E-3</v>
      </c>
      <c r="O191" s="15">
        <f t="shared" si="279"/>
        <v>7.0008321639600801E-3</v>
      </c>
      <c r="P191" s="15">
        <f t="shared" si="280"/>
        <v>6.4488413309269355E-3</v>
      </c>
      <c r="Q191" s="5">
        <f t="shared" si="281"/>
        <v>6189.9158804483968</v>
      </c>
      <c r="R191" s="5">
        <f t="shared" si="282"/>
        <v>9117.0573146865336</v>
      </c>
      <c r="S191" s="5">
        <f t="shared" si="283"/>
        <v>5257.8288630468969</v>
      </c>
      <c r="T191" s="5">
        <f t="shared" si="284"/>
        <v>32.765950532672207</v>
      </c>
      <c r="U191" s="5">
        <f t="shared" si="285"/>
        <v>114.59707572901412</v>
      </c>
      <c r="V191" s="5">
        <f t="shared" si="286"/>
        <v>175.25905245677725</v>
      </c>
      <c r="W191" s="15">
        <f t="shared" si="287"/>
        <v>-1.0734613539272964E-2</v>
      </c>
      <c r="X191" s="15">
        <f t="shared" si="288"/>
        <v>-1.217998157191269E-2</v>
      </c>
      <c r="Y191" s="15">
        <f t="shared" si="289"/>
        <v>-9.7425357312937999E-3</v>
      </c>
      <c r="Z191" s="5">
        <f t="shared" si="304"/>
        <v>6219.6373170085735</v>
      </c>
      <c r="AA191" s="5">
        <f t="shared" si="305"/>
        <v>22356.673614277152</v>
      </c>
      <c r="AB191" s="5">
        <f t="shared" si="306"/>
        <v>42243.562174514256</v>
      </c>
      <c r="AC191" s="16">
        <f t="shared" si="290"/>
        <v>1.3383410629845669</v>
      </c>
      <c r="AD191" s="16">
        <f t="shared" si="291"/>
        <v>2.9929513902838134</v>
      </c>
      <c r="AE191" s="16">
        <f t="shared" si="292"/>
        <v>8.7505239248896487</v>
      </c>
      <c r="AF191" s="15">
        <f t="shared" si="293"/>
        <v>-4.0504037456468023E-3</v>
      </c>
      <c r="AG191" s="15">
        <f t="shared" si="294"/>
        <v>2.9673830763510267E-4</v>
      </c>
      <c r="AH191" s="15">
        <f t="shared" si="295"/>
        <v>9.7937136394747881E-3</v>
      </c>
      <c r="AI191" s="1">
        <f t="shared" si="259"/>
        <v>358858.84266403352</v>
      </c>
      <c r="AJ191" s="1">
        <f t="shared" si="260"/>
        <v>147704.66679964878</v>
      </c>
      <c r="AK191" s="1">
        <f t="shared" si="261"/>
        <v>56007.177052845502</v>
      </c>
      <c r="AL191" s="14">
        <f t="shared" si="296"/>
        <v>68.802394644376221</v>
      </c>
      <c r="AM191" s="14">
        <f t="shared" si="297"/>
        <v>15.633124221322868</v>
      </c>
      <c r="AN191" s="14">
        <f t="shared" si="298"/>
        <v>5.0637809243714118</v>
      </c>
      <c r="AO191" s="11">
        <f t="shared" si="299"/>
        <v>5.3096212199446454E-3</v>
      </c>
      <c r="AP191" s="11">
        <f t="shared" si="300"/>
        <v>6.6887223429410074E-3</v>
      </c>
      <c r="AQ191" s="11">
        <f t="shared" si="301"/>
        <v>6.0675151098131229E-3</v>
      </c>
      <c r="AR191" s="1">
        <f t="shared" si="307"/>
        <v>188913.05699421692</v>
      </c>
      <c r="AS191" s="1">
        <f t="shared" si="302"/>
        <v>79557.504034793106</v>
      </c>
      <c r="AT191" s="1">
        <f t="shared" si="303"/>
        <v>30000.3268837916</v>
      </c>
      <c r="AU191" s="1">
        <f t="shared" si="262"/>
        <v>37782.611398843386</v>
      </c>
      <c r="AV191" s="1">
        <f t="shared" si="263"/>
        <v>15911.500806958622</v>
      </c>
      <c r="AW191" s="1">
        <f t="shared" si="264"/>
        <v>6000.0653767583208</v>
      </c>
      <c r="AX191" s="1">
        <f t="shared" si="244"/>
        <v>129690.48634833562</v>
      </c>
      <c r="AY191" s="1">
        <f t="shared" si="227"/>
        <v>21475.021897868941</v>
      </c>
      <c r="AZ191" s="1">
        <f t="shared" si="228"/>
        <v>5493.7986696645012</v>
      </c>
      <c r="BA191" s="1">
        <f t="shared" si="245"/>
        <v>13719.159996308959</v>
      </c>
      <c r="BB191" s="1">
        <f t="shared" si="246"/>
        <v>29562.080992192601</v>
      </c>
      <c r="BC191" s="1">
        <f t="shared" si="247"/>
        <v>37619.736297981086</v>
      </c>
      <c r="BD191" s="1">
        <f t="shared" si="229"/>
        <v>1734.2613931693004</v>
      </c>
      <c r="BE191" s="2">
        <f t="shared" si="256"/>
        <v>0.25378067252024261</v>
      </c>
      <c r="BF191" s="2">
        <f t="shared" si="257"/>
        <v>0.18498810604108842</v>
      </c>
      <c r="BG191" s="2">
        <f t="shared" si="258"/>
        <v>8.4903457765883886E-2</v>
      </c>
      <c r="BH191" s="2">
        <f t="shared" si="230"/>
        <v>0.13132990133286454</v>
      </c>
      <c r="BI191" s="2">
        <f t="shared" si="248"/>
        <v>6.4404629744826622E-3</v>
      </c>
      <c r="BJ191" s="2">
        <f t="shared" si="231"/>
        <v>3.422059937666898E-3</v>
      </c>
      <c r="BK191" s="2">
        <f t="shared" si="232"/>
        <v>7.2085971406032293E-4</v>
      </c>
      <c r="BL191" s="2">
        <f t="shared" si="233"/>
        <v>1216.687548967587</v>
      </c>
      <c r="BM191" s="2">
        <f t="shared" si="234"/>
        <v>272.25054729823808</v>
      </c>
      <c r="BN191" s="2">
        <f t="shared" si="235"/>
        <v>21.626027059166233</v>
      </c>
      <c r="BO191" s="2">
        <f t="shared" si="249"/>
        <v>1541.6488199638604</v>
      </c>
      <c r="BP191" s="2">
        <f t="shared" si="250"/>
        <v>131.658154935483</v>
      </c>
      <c r="BQ191" s="2">
        <f t="shared" si="251"/>
        <v>12.059264680464885</v>
      </c>
      <c r="BR191" s="17">
        <f t="shared" si="308"/>
        <v>2.1436841078297703E-2</v>
      </c>
      <c r="BS191" s="12">
        <f>BS$3*temperature!$I301</f>
        <v>-27.825284237429674</v>
      </c>
      <c r="BT191" s="12">
        <f>BT$3*temperature!$I301</f>
        <v>-25.717759544363687</v>
      </c>
      <c r="BU191" s="12">
        <f>BU$3*temperature!$I301</f>
        <v>-22.577978307111984</v>
      </c>
      <c r="BV191" s="12">
        <f t="shared" si="252"/>
        <v>-21.322725259766489</v>
      </c>
      <c r="BW191" s="12">
        <f t="shared" si="236"/>
        <v>-16.641370059426325</v>
      </c>
      <c r="BX191" s="12">
        <f t="shared" si="237"/>
        <v>-14.609689913081688</v>
      </c>
      <c r="BY191" s="19">
        <f t="shared" si="253"/>
        <v>0.23369245475365713</v>
      </c>
      <c r="BZ191" s="19">
        <f t="shared" si="238"/>
        <v>0.35292302462352498</v>
      </c>
      <c r="CA191" s="19">
        <f t="shared" si="239"/>
        <v>0.35292302462352498</v>
      </c>
      <c r="CB191" s="12">
        <f t="shared" si="254"/>
        <v>3.2512794888315915</v>
      </c>
      <c r="CC191" s="12">
        <f t="shared" si="240"/>
        <v>4.5381947424686802</v>
      </c>
      <c r="CD191" s="12">
        <f t="shared" si="241"/>
        <v>3.9841441970151479</v>
      </c>
      <c r="CE191" s="12">
        <f t="shared" si="255"/>
        <v>-24.574004748598082</v>
      </c>
      <c r="CF191" s="12">
        <f t="shared" si="242"/>
        <v>-21.179564801895005</v>
      </c>
      <c r="CG191" s="12">
        <f t="shared" si="243"/>
        <v>-18.593834110096836</v>
      </c>
      <c r="CH191" s="12">
        <f>CH$3*temperature!$I301+CH$4*temperature!$I301^2</f>
        <v>-24.574004748598082</v>
      </c>
      <c r="CI191" s="12">
        <f>CI$3*temperature!$I301+CI$4*temperature!$I301^2</f>
        <v>-21.179598604386147</v>
      </c>
      <c r="CJ191" s="12">
        <f>CJ$3*temperature!$I301+CJ$4*temperature!$I301^2</f>
        <v>-18.593851363910744</v>
      </c>
      <c r="CK191" s="17"/>
      <c r="CL191" s="17"/>
      <c r="CM191" s="17"/>
    </row>
    <row r="192" spans="1:91">
      <c r="A192" s="2">
        <f t="shared" si="265"/>
        <v>2146</v>
      </c>
      <c r="B192" s="5">
        <f t="shared" si="266"/>
        <v>1165.3208327020386</v>
      </c>
      <c r="C192" s="5">
        <f t="shared" si="267"/>
        <v>2963.7447957699133</v>
      </c>
      <c r="D192" s="5">
        <f t="shared" si="268"/>
        <v>4368.6770039048879</v>
      </c>
      <c r="E192" s="15">
        <f t="shared" si="269"/>
        <v>3.8374107811134193E-6</v>
      </c>
      <c r="F192" s="15">
        <f t="shared" si="270"/>
        <v>7.5599565582178389E-6</v>
      </c>
      <c r="G192" s="15">
        <f t="shared" si="271"/>
        <v>1.5433382389781341E-5</v>
      </c>
      <c r="H192" s="5">
        <f t="shared" si="272"/>
        <v>189791.27859696813</v>
      </c>
      <c r="I192" s="5">
        <f t="shared" si="273"/>
        <v>80108.983878615647</v>
      </c>
      <c r="J192" s="5">
        <f t="shared" si="274"/>
        <v>30192.162338496044</v>
      </c>
      <c r="K192" s="5">
        <f t="shared" si="275"/>
        <v>162866.11658430373</v>
      </c>
      <c r="L192" s="5">
        <f t="shared" si="276"/>
        <v>27029.649783933291</v>
      </c>
      <c r="M192" s="5">
        <f t="shared" si="277"/>
        <v>6911.0539212464446</v>
      </c>
      <c r="N192" s="15">
        <f t="shared" si="278"/>
        <v>4.644958439660396E-3</v>
      </c>
      <c r="O192" s="15">
        <f t="shared" si="279"/>
        <v>6.9242271316354298E-3</v>
      </c>
      <c r="P192" s="15">
        <f t="shared" si="280"/>
        <v>6.3789136515250977E-3</v>
      </c>
      <c r="Q192" s="5">
        <f t="shared" si="281"/>
        <v>6151.9363945007135</v>
      </c>
      <c r="R192" s="5">
        <f t="shared" si="282"/>
        <v>9068.4399518287082</v>
      </c>
      <c r="S192" s="5">
        <f t="shared" si="283"/>
        <v>5239.8976246789962</v>
      </c>
      <c r="T192" s="5">
        <f t="shared" si="284"/>
        <v>32.414220716457038</v>
      </c>
      <c r="U192" s="5">
        <f t="shared" si="285"/>
        <v>113.20128545843964</v>
      </c>
      <c r="V192" s="5">
        <f t="shared" si="286"/>
        <v>173.55158487598442</v>
      </c>
      <c r="W192" s="15">
        <f t="shared" si="287"/>
        <v>-1.0734613539272964E-2</v>
      </c>
      <c r="X192" s="15">
        <f t="shared" si="288"/>
        <v>-1.217998157191269E-2</v>
      </c>
      <c r="Y192" s="15">
        <f t="shared" si="289"/>
        <v>-9.7425357312937999E-3</v>
      </c>
      <c r="Z192" s="5">
        <f t="shared" si="304"/>
        <v>6156.8050675870572</v>
      </c>
      <c r="AA192" s="5">
        <f t="shared" si="305"/>
        <v>22245.754891509096</v>
      </c>
      <c r="AB192" s="5">
        <f t="shared" si="306"/>
        <v>42514.794064918635</v>
      </c>
      <c r="AC192" s="16">
        <f t="shared" si="290"/>
        <v>1.3329202413301013</v>
      </c>
      <c r="AD192" s="16">
        <f t="shared" si="291"/>
        <v>2.9938395136142004</v>
      </c>
      <c r="AE192" s="16">
        <f t="shared" si="292"/>
        <v>8.8362240504053915</v>
      </c>
      <c r="AF192" s="15">
        <f t="shared" si="293"/>
        <v>-4.0504037456468023E-3</v>
      </c>
      <c r="AG192" s="15">
        <f t="shared" si="294"/>
        <v>2.9673830763510267E-4</v>
      </c>
      <c r="AH192" s="15">
        <f t="shared" si="295"/>
        <v>9.7937136394747881E-3</v>
      </c>
      <c r="AI192" s="1">
        <f t="shared" si="259"/>
        <v>360755.5697964736</v>
      </c>
      <c r="AJ192" s="1">
        <f t="shared" si="260"/>
        <v>148845.70092664252</v>
      </c>
      <c r="AK192" s="1">
        <f t="shared" si="261"/>
        <v>56406.524724319272</v>
      </c>
      <c r="AL192" s="14">
        <f t="shared" si="296"/>
        <v>69.164056152417146</v>
      </c>
      <c r="AM192" s="14">
        <f t="shared" si="297"/>
        <v>15.736644192319311</v>
      </c>
      <c r="AN192" s="14">
        <f t="shared" si="298"/>
        <v>5.0941982459701043</v>
      </c>
      <c r="AO192" s="11">
        <f t="shared" si="299"/>
        <v>5.2565250077451992E-3</v>
      </c>
      <c r="AP192" s="11">
        <f t="shared" si="300"/>
        <v>6.6218351195115972E-3</v>
      </c>
      <c r="AQ192" s="11">
        <f t="shared" si="301"/>
        <v>6.0068399587149919E-3</v>
      </c>
      <c r="AR192" s="1">
        <f t="shared" si="307"/>
        <v>189791.27859696813</v>
      </c>
      <c r="AS192" s="1">
        <f t="shared" si="302"/>
        <v>80108.983878615647</v>
      </c>
      <c r="AT192" s="1">
        <f t="shared" si="303"/>
        <v>30192.162338496044</v>
      </c>
      <c r="AU192" s="1">
        <f t="shared" si="262"/>
        <v>37958.25571939363</v>
      </c>
      <c r="AV192" s="1">
        <f t="shared" si="263"/>
        <v>16021.796775723131</v>
      </c>
      <c r="AW192" s="1">
        <f t="shared" si="264"/>
        <v>6038.4324676992092</v>
      </c>
      <c r="AX192" s="1">
        <f t="shared" si="244"/>
        <v>130292.89326744297</v>
      </c>
      <c r="AY192" s="1">
        <f t="shared" si="227"/>
        <v>21623.71982714663</v>
      </c>
      <c r="AZ192" s="1">
        <f t="shared" si="228"/>
        <v>5528.8431369971559</v>
      </c>
      <c r="BA192" s="1">
        <f t="shared" si="245"/>
        <v>13724.612976721033</v>
      </c>
      <c r="BB192" s="1">
        <f t="shared" si="246"/>
        <v>29582.755400386879</v>
      </c>
      <c r="BC192" s="1">
        <f t="shared" si="247"/>
        <v>37648.095805405152</v>
      </c>
      <c r="BD192" s="1">
        <f t="shared" si="229"/>
        <v>1684.8829321362664</v>
      </c>
      <c r="BE192" s="2">
        <f t="shared" si="256"/>
        <v>0.25378067252024261</v>
      </c>
      <c r="BF192" s="2">
        <f t="shared" si="257"/>
        <v>0.18498810604108842</v>
      </c>
      <c r="BG192" s="2">
        <f t="shared" si="258"/>
        <v>8.4903457765883886E-2</v>
      </c>
      <c r="BH192" s="2">
        <f t="shared" si="230"/>
        <v>0.13095992293556136</v>
      </c>
      <c r="BI192" s="2">
        <f t="shared" si="248"/>
        <v>6.4404629744826622E-3</v>
      </c>
      <c r="BJ192" s="2">
        <f t="shared" si="231"/>
        <v>3.422059937666898E-3</v>
      </c>
      <c r="BK192" s="2">
        <f t="shared" si="232"/>
        <v>7.2085971406032293E-4</v>
      </c>
      <c r="BL192" s="2">
        <f t="shared" si="233"/>
        <v>1222.343702683497</v>
      </c>
      <c r="BM192" s="2">
        <f t="shared" si="234"/>
        <v>274.13774437821399</v>
      </c>
      <c r="BN192" s="2">
        <f t="shared" si="235"/>
        <v>21.764313510191108</v>
      </c>
      <c r="BO192" s="2">
        <f t="shared" si="249"/>
        <v>1564.6218385046911</v>
      </c>
      <c r="BP192" s="2">
        <f t="shared" si="250"/>
        <v>133.23179435225629</v>
      </c>
      <c r="BQ192" s="2">
        <f t="shared" si="251"/>
        <v>12.058950472877539</v>
      </c>
      <c r="BR192" s="17">
        <f t="shared" si="308"/>
        <v>2.0812467066308449E-2</v>
      </c>
      <c r="BS192" s="12">
        <f>BS$3*temperature!$I302</f>
        <v>-27.986827599571729</v>
      </c>
      <c r="BT192" s="12">
        <f>BT$3*temperature!$I302</f>
        <v>-25.867067393588417</v>
      </c>
      <c r="BU192" s="12">
        <f>BU$3*temperature!$I302</f>
        <v>-22.709057741736231</v>
      </c>
      <c r="BV192" s="12">
        <f t="shared" si="252"/>
        <v>-21.408546521097783</v>
      </c>
      <c r="BW192" s="12">
        <f t="shared" si="236"/>
        <v>-16.684983630146696</v>
      </c>
      <c r="BX192" s="12">
        <f t="shared" si="237"/>
        <v>-14.647978872581504</v>
      </c>
      <c r="BY192" s="19">
        <f t="shared" si="253"/>
        <v>0.23504918716027001</v>
      </c>
      <c r="BZ192" s="19">
        <f t="shared" si="238"/>
        <v>0.35497196584865487</v>
      </c>
      <c r="CA192" s="19">
        <f t="shared" si="239"/>
        <v>0.35497196584865492</v>
      </c>
      <c r="CB192" s="12">
        <f t="shared" si="254"/>
        <v>3.289140539236973</v>
      </c>
      <c r="CC192" s="12">
        <f t="shared" si="240"/>
        <v>4.5910418817208605</v>
      </c>
      <c r="CD192" s="12">
        <f t="shared" si="241"/>
        <v>4.0305394345773635</v>
      </c>
      <c r="CE192" s="12">
        <f t="shared" si="255"/>
        <v>-24.697687060334758</v>
      </c>
      <c r="CF192" s="12">
        <f t="shared" si="242"/>
        <v>-21.276025511867559</v>
      </c>
      <c r="CG192" s="12">
        <f t="shared" si="243"/>
        <v>-18.678518307158868</v>
      </c>
      <c r="CH192" s="12">
        <f>CH$3*temperature!$I302+CH$4*temperature!$I302^2</f>
        <v>-24.697687060334758</v>
      </c>
      <c r="CI192" s="12">
        <f>CI$3*temperature!$I302+CI$4*temperature!$I302^2</f>
        <v>-21.27605940294783</v>
      </c>
      <c r="CJ192" s="12">
        <f>CJ$3*temperature!$I302+CJ$4*temperature!$I302^2</f>
        <v>-18.678535606191382</v>
      </c>
      <c r="CK192" s="17"/>
      <c r="CL192" s="17"/>
      <c r="CM192" s="17"/>
    </row>
    <row r="193" spans="1:91">
      <c r="A193" s="2">
        <f t="shared" si="265"/>
        <v>2147</v>
      </c>
      <c r="B193" s="5">
        <f t="shared" si="266"/>
        <v>1165.3250809260292</v>
      </c>
      <c r="C193" s="5">
        <f t="shared" si="267"/>
        <v>2963.7660812627237</v>
      </c>
      <c r="D193" s="5">
        <f t="shared" si="268"/>
        <v>4368.7410561944898</v>
      </c>
      <c r="E193" s="15">
        <f t="shared" si="269"/>
        <v>3.6455402420577483E-6</v>
      </c>
      <c r="F193" s="15">
        <f t="shared" si="270"/>
        <v>7.181958730306947E-6</v>
      </c>
      <c r="G193" s="15">
        <f t="shared" si="271"/>
        <v>1.4661713270292274E-5</v>
      </c>
      <c r="H193" s="5">
        <f t="shared" si="272"/>
        <v>190662.35347591815</v>
      </c>
      <c r="I193" s="5">
        <f t="shared" si="273"/>
        <v>80658.188549897561</v>
      </c>
      <c r="J193" s="5">
        <f t="shared" si="274"/>
        <v>30383.113479237578</v>
      </c>
      <c r="K193" s="5">
        <f t="shared" si="275"/>
        <v>163613.01802961944</v>
      </c>
      <c r="L193" s="5">
        <f t="shared" si="276"/>
        <v>27214.762008320453</v>
      </c>
      <c r="M193" s="5">
        <f t="shared" si="277"/>
        <v>6954.6610999425111</v>
      </c>
      <c r="N193" s="15">
        <f t="shared" si="278"/>
        <v>4.5859842487807612E-3</v>
      </c>
      <c r="O193" s="15">
        <f t="shared" si="279"/>
        <v>6.8484877113426101E-3</v>
      </c>
      <c r="P193" s="15">
        <f t="shared" si="280"/>
        <v>6.3097726038581214E-3</v>
      </c>
      <c r="Q193" s="5">
        <f t="shared" si="281"/>
        <v>6113.8298540705009</v>
      </c>
      <c r="R193" s="5">
        <f t="shared" si="282"/>
        <v>9019.3999574253339</v>
      </c>
      <c r="S193" s="5">
        <f t="shared" si="283"/>
        <v>5221.6647415539092</v>
      </c>
      <c r="T193" s="5">
        <f t="shared" si="284"/>
        <v>32.066266583889174</v>
      </c>
      <c r="U193" s="5">
        <f t="shared" si="285"/>
        <v>111.82249588763902</v>
      </c>
      <c r="V193" s="5">
        <f t="shared" si="286"/>
        <v>171.86075235910747</v>
      </c>
      <c r="W193" s="15">
        <f t="shared" si="287"/>
        <v>-1.0734613539272964E-2</v>
      </c>
      <c r="X193" s="15">
        <f t="shared" si="288"/>
        <v>-1.217998157191269E-2</v>
      </c>
      <c r="Y193" s="15">
        <f t="shared" si="289"/>
        <v>-9.7425357312937999E-3</v>
      </c>
      <c r="Z193" s="5">
        <f t="shared" si="304"/>
        <v>6094.2442028286823</v>
      </c>
      <c r="AA193" s="5">
        <f t="shared" si="305"/>
        <v>22133.693772463888</v>
      </c>
      <c r="AB193" s="5">
        <f t="shared" si="306"/>
        <v>42784.759814781974</v>
      </c>
      <c r="AC193" s="16">
        <f t="shared" si="290"/>
        <v>1.3275213761919695</v>
      </c>
      <c r="AD193" s="16">
        <f t="shared" si="291"/>
        <v>2.9947279004848015</v>
      </c>
      <c r="AE193" s="16">
        <f t="shared" si="292"/>
        <v>8.9227634984093012</v>
      </c>
      <c r="AF193" s="15">
        <f t="shared" si="293"/>
        <v>-4.0504037456468023E-3</v>
      </c>
      <c r="AG193" s="15">
        <f t="shared" si="294"/>
        <v>2.9673830763510267E-4</v>
      </c>
      <c r="AH193" s="15">
        <f t="shared" si="295"/>
        <v>9.7937136394747881E-3</v>
      </c>
      <c r="AI193" s="1">
        <f t="shared" si="259"/>
        <v>362638.26853621984</v>
      </c>
      <c r="AJ193" s="1">
        <f t="shared" si="260"/>
        <v>149982.92760970141</v>
      </c>
      <c r="AK193" s="1">
        <f t="shared" si="261"/>
        <v>56804.304719586558</v>
      </c>
      <c r="AL193" s="14">
        <f t="shared" si="296"/>
        <v>69.523983117311403</v>
      </c>
      <c r="AM193" s="14">
        <f t="shared" si="297"/>
        <v>15.83980760086351</v>
      </c>
      <c r="AN193" s="14">
        <f t="shared" si="298"/>
        <v>5.124492279215799</v>
      </c>
      <c r="AO193" s="11">
        <f t="shared" si="299"/>
        <v>5.2039597576677473E-3</v>
      </c>
      <c r="AP193" s="11">
        <f t="shared" si="300"/>
        <v>6.555616768316481E-3</v>
      </c>
      <c r="AQ193" s="11">
        <f t="shared" si="301"/>
        <v>5.9467715591278421E-3</v>
      </c>
      <c r="AR193" s="1">
        <f t="shared" si="307"/>
        <v>190662.35347591815</v>
      </c>
      <c r="AS193" s="1">
        <f t="shared" si="302"/>
        <v>80658.188549897561</v>
      </c>
      <c r="AT193" s="1">
        <f t="shared" si="303"/>
        <v>30383.113479237578</v>
      </c>
      <c r="AU193" s="1">
        <f t="shared" si="262"/>
        <v>38132.470695183634</v>
      </c>
      <c r="AV193" s="1">
        <f t="shared" si="263"/>
        <v>16131.637709979514</v>
      </c>
      <c r="AW193" s="1">
        <f t="shared" si="264"/>
        <v>6076.6226958475163</v>
      </c>
      <c r="AX193" s="1">
        <f t="shared" si="244"/>
        <v>130890.41442369555</v>
      </c>
      <c r="AY193" s="1">
        <f t="shared" si="227"/>
        <v>21771.809606656363</v>
      </c>
      <c r="AZ193" s="1">
        <f t="shared" si="228"/>
        <v>5563.7288799540083</v>
      </c>
      <c r="BA193" s="1">
        <f t="shared" si="245"/>
        <v>13729.994956029755</v>
      </c>
      <c r="BB193" s="1">
        <f t="shared" si="246"/>
        <v>29603.195990849668</v>
      </c>
      <c r="BC193" s="1">
        <f t="shared" si="247"/>
        <v>37676.12695087865</v>
      </c>
      <c r="BD193" s="1">
        <f t="shared" si="229"/>
        <v>1636.896855156506</v>
      </c>
      <c r="BE193" s="2">
        <f t="shared" si="256"/>
        <v>0.25378067252024261</v>
      </c>
      <c r="BF193" s="2">
        <f t="shared" si="257"/>
        <v>0.18498810604108842</v>
      </c>
      <c r="BG193" s="2">
        <f t="shared" si="258"/>
        <v>8.4903457765883886E-2</v>
      </c>
      <c r="BH193" s="2">
        <f t="shared" si="230"/>
        <v>0.13059137055080292</v>
      </c>
      <c r="BI193" s="2">
        <f t="shared" si="248"/>
        <v>6.4404629744826622E-3</v>
      </c>
      <c r="BJ193" s="2">
        <f t="shared" si="231"/>
        <v>3.422059937666898E-3</v>
      </c>
      <c r="BK193" s="2">
        <f t="shared" si="232"/>
        <v>7.2085971406032293E-4</v>
      </c>
      <c r="BL193" s="2">
        <f t="shared" si="233"/>
        <v>1227.9538281893765</v>
      </c>
      <c r="BM193" s="2">
        <f t="shared" si="234"/>
        <v>276.01715568138735</v>
      </c>
      <c r="BN193" s="2">
        <f t="shared" si="235"/>
        <v>21.901962494905543</v>
      </c>
      <c r="BO193" s="2">
        <f t="shared" si="249"/>
        <v>1587.938345724704</v>
      </c>
      <c r="BP193" s="2">
        <f t="shared" si="250"/>
        <v>134.82436045187583</v>
      </c>
      <c r="BQ193" s="2">
        <f t="shared" si="251"/>
        <v>12.058646131229429</v>
      </c>
      <c r="BR193" s="17">
        <f t="shared" si="308"/>
        <v>2.0206278705153832E-2</v>
      </c>
      <c r="BS193" s="12">
        <f>BS$3*temperature!$I303</f>
        <v>-28.147722342743638</v>
      </c>
      <c r="BT193" s="12">
        <f>BT$3*temperature!$I303</f>
        <v>-26.015775751121787</v>
      </c>
      <c r="BU193" s="12">
        <f>BU$3*temperature!$I303</f>
        <v>-22.83961087427808</v>
      </c>
      <c r="BV193" s="12">
        <f t="shared" si="252"/>
        <v>-21.49358749242479</v>
      </c>
      <c r="BW193" s="12">
        <f t="shared" si="236"/>
        <v>-16.727813920363655</v>
      </c>
      <c r="BX193" s="12">
        <f t="shared" si="237"/>
        <v>-14.685580179248118</v>
      </c>
      <c r="BY193" s="19">
        <f t="shared" si="253"/>
        <v>0.23640047209838483</v>
      </c>
      <c r="BZ193" s="19">
        <f t="shared" si="238"/>
        <v>0.35701268029102068</v>
      </c>
      <c r="CA193" s="19">
        <f t="shared" si="239"/>
        <v>0.35701268029102068</v>
      </c>
      <c r="CB193" s="12">
        <f t="shared" si="254"/>
        <v>3.3270674251594254</v>
      </c>
      <c r="CC193" s="12">
        <f t="shared" si="240"/>
        <v>4.643980915379065</v>
      </c>
      <c r="CD193" s="12">
        <f t="shared" si="241"/>
        <v>4.0770153475149788</v>
      </c>
      <c r="CE193" s="12">
        <f t="shared" si="255"/>
        <v>-24.820654917584214</v>
      </c>
      <c r="CF193" s="12">
        <f t="shared" si="242"/>
        <v>-21.371794835742719</v>
      </c>
      <c r="CG193" s="12">
        <f t="shared" si="243"/>
        <v>-18.762595526763096</v>
      </c>
      <c r="CH193" s="12">
        <f>CH$3*temperature!$I303+CH$4*temperature!$I303^2</f>
        <v>-24.820654917584214</v>
      </c>
      <c r="CI193" s="12">
        <f>CI$3*temperature!$I303+CI$4*temperature!$I303^2</f>
        <v>-21.371828813821097</v>
      </c>
      <c r="CJ193" s="12">
        <f>CJ$3*temperature!$I303+CJ$4*temperature!$I303^2</f>
        <v>-18.762612870202116</v>
      </c>
      <c r="CK193" s="17"/>
      <c r="CL193" s="17"/>
      <c r="CM193" s="17"/>
    </row>
    <row r="194" spans="1:91">
      <c r="A194" s="2">
        <f t="shared" si="265"/>
        <v>2148</v>
      </c>
      <c r="B194" s="5">
        <f t="shared" si="266"/>
        <v>1165.3291167535328</v>
      </c>
      <c r="C194" s="5">
        <f t="shared" si="267"/>
        <v>2963.7863026261216</v>
      </c>
      <c r="D194" s="5">
        <f t="shared" si="268"/>
        <v>4368.8019067617724</v>
      </c>
      <c r="E194" s="15">
        <f t="shared" si="269"/>
        <v>3.4632632299548609E-6</v>
      </c>
      <c r="F194" s="15">
        <f t="shared" si="270"/>
        <v>6.8228607937915996E-6</v>
      </c>
      <c r="G194" s="15">
        <f t="shared" si="271"/>
        <v>1.3928627606777659E-5</v>
      </c>
      <c r="H194" s="5">
        <f t="shared" si="272"/>
        <v>191526.28321067043</v>
      </c>
      <c r="I194" s="5">
        <f t="shared" si="273"/>
        <v>81205.089106727261</v>
      </c>
      <c r="J194" s="5">
        <f t="shared" si="274"/>
        <v>30573.172716402089</v>
      </c>
      <c r="K194" s="5">
        <f t="shared" si="275"/>
        <v>164353.81254717094</v>
      </c>
      <c r="L194" s="5">
        <f t="shared" si="276"/>
        <v>27399.10398896637</v>
      </c>
      <c r="M194" s="5">
        <f t="shared" si="277"/>
        <v>6998.0679758179804</v>
      </c>
      <c r="N194" s="15">
        <f t="shared" si="278"/>
        <v>4.5277235666991711E-3</v>
      </c>
      <c r="O194" s="15">
        <f t="shared" si="279"/>
        <v>6.7736025245987985E-3</v>
      </c>
      <c r="P194" s="15">
        <f t="shared" si="280"/>
        <v>6.2414077769838983E-3</v>
      </c>
      <c r="Q194" s="5">
        <f t="shared" si="281"/>
        <v>6075.6058735149072</v>
      </c>
      <c r="R194" s="5">
        <f t="shared" si="282"/>
        <v>8969.9547410836494</v>
      </c>
      <c r="S194" s="5">
        <f t="shared" si="283"/>
        <v>5203.1379822311374</v>
      </c>
      <c r="T194" s="5">
        <f t="shared" si="284"/>
        <v>31.722047604463821</v>
      </c>
      <c r="U194" s="5">
        <f t="shared" si="285"/>
        <v>110.4604999484023</v>
      </c>
      <c r="V194" s="5">
        <f t="shared" si="286"/>
        <v>170.18639283844183</v>
      </c>
      <c r="W194" s="15">
        <f t="shared" si="287"/>
        <v>-1.0734613539272964E-2</v>
      </c>
      <c r="X194" s="15">
        <f t="shared" si="288"/>
        <v>-1.217998157191269E-2</v>
      </c>
      <c r="Y194" s="15">
        <f t="shared" si="289"/>
        <v>-9.7425357312937999E-3</v>
      </c>
      <c r="Z194" s="5">
        <f t="shared" si="304"/>
        <v>6031.9637712777321</v>
      </c>
      <c r="AA194" s="5">
        <f t="shared" si="305"/>
        <v>22020.532349614441</v>
      </c>
      <c r="AB194" s="5">
        <f t="shared" si="306"/>
        <v>43053.4485064482</v>
      </c>
      <c r="AC194" s="16">
        <f t="shared" si="290"/>
        <v>1.3221443786374154</v>
      </c>
      <c r="AD194" s="16">
        <f t="shared" si="291"/>
        <v>2.9956165509738191</v>
      </c>
      <c r="AE194" s="16">
        <f t="shared" si="292"/>
        <v>9.0101504889854809</v>
      </c>
      <c r="AF194" s="15">
        <f t="shared" si="293"/>
        <v>-4.0504037456468023E-3</v>
      </c>
      <c r="AG194" s="15">
        <f t="shared" si="294"/>
        <v>2.9673830763510267E-4</v>
      </c>
      <c r="AH194" s="15">
        <f t="shared" si="295"/>
        <v>9.7937136394747881E-3</v>
      </c>
      <c r="AI194" s="1">
        <f t="shared" si="259"/>
        <v>364506.91237778147</v>
      </c>
      <c r="AJ194" s="1">
        <f t="shared" si="260"/>
        <v>151116.2725587108</v>
      </c>
      <c r="AK194" s="1">
        <f t="shared" si="261"/>
        <v>57200.496943475417</v>
      </c>
      <c r="AL194" s="14">
        <f t="shared" si="296"/>
        <v>69.882165127543317</v>
      </c>
      <c r="AM194" s="14">
        <f t="shared" si="297"/>
        <v>15.942608912095487</v>
      </c>
      <c r="AN194" s="14">
        <f t="shared" si="298"/>
        <v>5.1546617223073996</v>
      </c>
      <c r="AO194" s="11">
        <f t="shared" si="299"/>
        <v>5.1519201600910697E-3</v>
      </c>
      <c r="AP194" s="11">
        <f t="shared" si="300"/>
        <v>6.4900606006333163E-3</v>
      </c>
      <c r="AQ194" s="11">
        <f t="shared" si="301"/>
        <v>5.8873038435365635E-3</v>
      </c>
      <c r="AR194" s="1">
        <f t="shared" si="307"/>
        <v>191526.28321067043</v>
      </c>
      <c r="AS194" s="1">
        <f t="shared" si="302"/>
        <v>81205.089106727261</v>
      </c>
      <c r="AT194" s="1">
        <f t="shared" si="303"/>
        <v>30573.172716402089</v>
      </c>
      <c r="AU194" s="1">
        <f t="shared" si="262"/>
        <v>38305.256642134089</v>
      </c>
      <c r="AV194" s="1">
        <f t="shared" si="263"/>
        <v>16241.017821345453</v>
      </c>
      <c r="AW194" s="1">
        <f t="shared" si="264"/>
        <v>6114.6345432804183</v>
      </c>
      <c r="AX194" s="1">
        <f t="shared" si="244"/>
        <v>131483.05003773677</v>
      </c>
      <c r="AY194" s="1">
        <f t="shared" si="227"/>
        <v>21919.283191173097</v>
      </c>
      <c r="AZ194" s="1">
        <f t="shared" si="228"/>
        <v>5598.4543806543834</v>
      </c>
      <c r="BA194" s="1">
        <f t="shared" si="245"/>
        <v>13735.306885867456</v>
      </c>
      <c r="BB194" s="1">
        <f t="shared" si="246"/>
        <v>29623.405793434315</v>
      </c>
      <c r="BC194" s="1">
        <f t="shared" si="247"/>
        <v>37703.834460525351</v>
      </c>
      <c r="BD194" s="1">
        <f t="shared" si="229"/>
        <v>1590.2644854922498</v>
      </c>
      <c r="BE194" s="2">
        <f t="shared" si="256"/>
        <v>0.25378067252024261</v>
      </c>
      <c r="BF194" s="2">
        <f t="shared" si="257"/>
        <v>0.18498810604108842</v>
      </c>
      <c r="BG194" s="2">
        <f t="shared" si="258"/>
        <v>8.4903457765883886E-2</v>
      </c>
      <c r="BH194" s="2">
        <f t="shared" si="230"/>
        <v>0.13022426031095574</v>
      </c>
      <c r="BI194" s="2">
        <f t="shared" si="248"/>
        <v>6.4404629744826622E-3</v>
      </c>
      <c r="BJ194" s="2">
        <f t="shared" si="231"/>
        <v>3.422059937666898E-3</v>
      </c>
      <c r="BK194" s="2">
        <f t="shared" si="232"/>
        <v>7.2085971406032293E-4</v>
      </c>
      <c r="BL194" s="2">
        <f t="shared" si="233"/>
        <v>1233.5179356586032</v>
      </c>
      <c r="BM194" s="2">
        <f t="shared" si="234"/>
        <v>277.88868216680197</v>
      </c>
      <c r="BN194" s="2">
        <f t="shared" si="235"/>
        <v>22.038968542262477</v>
      </c>
      <c r="BO194" s="2">
        <f t="shared" si="249"/>
        <v>1611.6034777911277</v>
      </c>
      <c r="BP194" s="2">
        <f t="shared" si="250"/>
        <v>136.43608062013377</v>
      </c>
      <c r="BQ194" s="2">
        <f t="shared" si="251"/>
        <v>12.058351507463311</v>
      </c>
      <c r="BR194" s="17">
        <f t="shared" si="308"/>
        <v>1.9617746315683332E-2</v>
      </c>
      <c r="BS194" s="12">
        <f>BS$3*temperature!$I304</f>
        <v>-28.307966505383174</v>
      </c>
      <c r="BT194" s="12">
        <f>BT$3*temperature!$I304</f>
        <v>-26.163882803972943</v>
      </c>
      <c r="BU194" s="12">
        <f>BU$3*temperature!$I304</f>
        <v>-22.969636113087677</v>
      </c>
      <c r="BV194" s="12">
        <f t="shared" si="252"/>
        <v>-21.577852403707872</v>
      </c>
      <c r="BW194" s="12">
        <f t="shared" si="236"/>
        <v>-16.769867759325638</v>
      </c>
      <c r="BX194" s="12">
        <f t="shared" si="237"/>
        <v>-14.72249982857358</v>
      </c>
      <c r="BY194" s="19">
        <f t="shared" si="253"/>
        <v>0.23774629309369399</v>
      </c>
      <c r="BZ194" s="19">
        <f t="shared" si="238"/>
        <v>0.35904514307107499</v>
      </c>
      <c r="CA194" s="19">
        <f t="shared" si="239"/>
        <v>0.35904514307107505</v>
      </c>
      <c r="CB194" s="12">
        <f t="shared" si="254"/>
        <v>3.3650570508376503</v>
      </c>
      <c r="CC194" s="12">
        <f t="shared" si="240"/>
        <v>4.6970075223236512</v>
      </c>
      <c r="CD194" s="12">
        <f t="shared" si="241"/>
        <v>4.1235681422570485</v>
      </c>
      <c r="CE194" s="12">
        <f t="shared" si="255"/>
        <v>-24.942909454545521</v>
      </c>
      <c r="CF194" s="12">
        <f t="shared" si="242"/>
        <v>-21.46687528164929</v>
      </c>
      <c r="CG194" s="12">
        <f t="shared" si="243"/>
        <v>-18.846067970830628</v>
      </c>
      <c r="CH194" s="12">
        <f>CH$3*temperature!$I304+CH$4*temperature!$I304^2</f>
        <v>-24.942909454545525</v>
      </c>
      <c r="CI194" s="12">
        <f>CI$3*temperature!$I304+CI$4*temperature!$I304^2</f>
        <v>-21.466909345148622</v>
      </c>
      <c r="CJ194" s="12">
        <f>CJ$3*temperature!$I304+CJ$4*temperature!$I304^2</f>
        <v>-18.846085357871118</v>
      </c>
      <c r="CK194" s="17"/>
      <c r="CL194" s="17"/>
      <c r="CM194" s="17"/>
    </row>
    <row r="195" spans="1:91">
      <c r="A195" s="2">
        <f t="shared" si="265"/>
        <v>2149</v>
      </c>
      <c r="B195" s="5">
        <f t="shared" si="266"/>
        <v>1165.3329508029396</v>
      </c>
      <c r="C195" s="5">
        <f t="shared" si="267"/>
        <v>2963.8055130524185</v>
      </c>
      <c r="D195" s="5">
        <f t="shared" si="268"/>
        <v>4368.8597156058777</v>
      </c>
      <c r="E195" s="15">
        <f t="shared" si="269"/>
        <v>3.2901000684571177E-6</v>
      </c>
      <c r="F195" s="15">
        <f t="shared" si="270"/>
        <v>6.4817177541020191E-6</v>
      </c>
      <c r="G195" s="15">
        <f t="shared" si="271"/>
        <v>1.3232196226438776E-5</v>
      </c>
      <c r="H195" s="5">
        <f t="shared" si="272"/>
        <v>192383.07053927812</v>
      </c>
      <c r="I195" s="5">
        <f t="shared" si="273"/>
        <v>81749.657378351956</v>
      </c>
      <c r="J195" s="5">
        <f t="shared" si="274"/>
        <v>30762.332690969553</v>
      </c>
      <c r="K195" s="5">
        <f t="shared" si="275"/>
        <v>165088.50145078453</v>
      </c>
      <c r="L195" s="5">
        <f t="shared" si="276"/>
        <v>27582.6659402351</v>
      </c>
      <c r="M195" s="5">
        <f t="shared" si="277"/>
        <v>7041.2727103789384</v>
      </c>
      <c r="N195" s="15">
        <f t="shared" si="278"/>
        <v>4.4701664794222218E-3</v>
      </c>
      <c r="O195" s="15">
        <f t="shared" si="279"/>
        <v>6.6995603703920992E-3</v>
      </c>
      <c r="P195" s="15">
        <f t="shared" si="280"/>
        <v>6.1738089298721821E-3</v>
      </c>
      <c r="Q195" s="5">
        <f t="shared" si="281"/>
        <v>6037.2738842895751</v>
      </c>
      <c r="R195" s="5">
        <f t="shared" si="282"/>
        <v>8920.1214752910582</v>
      </c>
      <c r="S195" s="5">
        <f t="shared" si="283"/>
        <v>5184.3250421345965</v>
      </c>
      <c r="T195" s="5">
        <f t="shared" si="284"/>
        <v>31.381523682755482</v>
      </c>
      <c r="U195" s="5">
        <f t="shared" si="285"/>
        <v>109.11509309460649</v>
      </c>
      <c r="V195" s="5">
        <f t="shared" si="286"/>
        <v>168.52834582523332</v>
      </c>
      <c r="W195" s="15">
        <f t="shared" si="287"/>
        <v>-1.0734613539272964E-2</v>
      </c>
      <c r="X195" s="15">
        <f t="shared" si="288"/>
        <v>-1.217998157191269E-2</v>
      </c>
      <c r="Y195" s="15">
        <f t="shared" si="289"/>
        <v>-9.7425357312937999E-3</v>
      </c>
      <c r="Z195" s="5">
        <f t="shared" si="304"/>
        <v>5969.9724824863088</v>
      </c>
      <c r="AA195" s="5">
        <f t="shared" si="305"/>
        <v>21906.312191164125</v>
      </c>
      <c r="AB195" s="5">
        <f t="shared" si="306"/>
        <v>43320.849553659536</v>
      </c>
      <c r="AC195" s="16">
        <f t="shared" si="290"/>
        <v>1.3167891600938966</v>
      </c>
      <c r="AD195" s="16">
        <f t="shared" si="291"/>
        <v>2.9965054651594789</v>
      </c>
      <c r="AE195" s="16">
        <f t="shared" si="292"/>
        <v>9.0983933227231777</v>
      </c>
      <c r="AF195" s="15">
        <f t="shared" si="293"/>
        <v>-4.0504037456468023E-3</v>
      </c>
      <c r="AG195" s="15">
        <f t="shared" si="294"/>
        <v>2.9673830763510267E-4</v>
      </c>
      <c r="AH195" s="15">
        <f t="shared" si="295"/>
        <v>9.7937136394747881E-3</v>
      </c>
      <c r="AI195" s="1">
        <f t="shared" si="259"/>
        <v>366361.47778213746</v>
      </c>
      <c r="AJ195" s="1">
        <f t="shared" si="260"/>
        <v>152245.66312418517</v>
      </c>
      <c r="AK195" s="1">
        <f t="shared" si="261"/>
        <v>57595.081792408295</v>
      </c>
      <c r="AL195" s="14">
        <f t="shared" si="296"/>
        <v>70.238592189541194</v>
      </c>
      <c r="AM195" s="14">
        <f t="shared" si="297"/>
        <v>16.045042725087466</v>
      </c>
      <c r="AN195" s="14">
        <f t="shared" si="298"/>
        <v>5.1847053114795711</v>
      </c>
      <c r="AO195" s="11">
        <f t="shared" si="299"/>
        <v>5.1004009584901594E-3</v>
      </c>
      <c r="AP195" s="11">
        <f t="shared" si="300"/>
        <v>6.4251599946269829E-3</v>
      </c>
      <c r="AQ195" s="11">
        <f t="shared" si="301"/>
        <v>5.8284308051011974E-3</v>
      </c>
      <c r="AR195" s="1">
        <f t="shared" si="307"/>
        <v>192383.07053927812</v>
      </c>
      <c r="AS195" s="1">
        <f t="shared" si="302"/>
        <v>81749.657378351956</v>
      </c>
      <c r="AT195" s="1">
        <f t="shared" si="303"/>
        <v>30762.332690969553</v>
      </c>
      <c r="AU195" s="1">
        <f t="shared" si="262"/>
        <v>38476.614107855625</v>
      </c>
      <c r="AV195" s="1">
        <f t="shared" si="263"/>
        <v>16349.931475670392</v>
      </c>
      <c r="AW195" s="1">
        <f t="shared" si="264"/>
        <v>6152.4665381939112</v>
      </c>
      <c r="AX195" s="1">
        <f t="shared" si="244"/>
        <v>132070.80116062763</v>
      </c>
      <c r="AY195" s="1">
        <f t="shared" si="227"/>
        <v>22066.132752188078</v>
      </c>
      <c r="AZ195" s="1">
        <f t="shared" si="228"/>
        <v>5633.0181683031497</v>
      </c>
      <c r="BA195" s="1">
        <f t="shared" si="245"/>
        <v>13740.549700209556</v>
      </c>
      <c r="BB195" s="1">
        <f t="shared" si="246"/>
        <v>29643.387779656397</v>
      </c>
      <c r="BC195" s="1">
        <f t="shared" si="247"/>
        <v>37731.222949755407</v>
      </c>
      <c r="BD195" s="1">
        <f t="shared" si="229"/>
        <v>1544.9481938488029</v>
      </c>
      <c r="BE195" s="2">
        <f t="shared" si="256"/>
        <v>0.25378067252024261</v>
      </c>
      <c r="BF195" s="2">
        <f t="shared" si="257"/>
        <v>0.18498810604108842</v>
      </c>
      <c r="BG195" s="2">
        <f t="shared" si="258"/>
        <v>8.4903457765883886E-2</v>
      </c>
      <c r="BH195" s="2">
        <f t="shared" si="230"/>
        <v>0.12985860814375144</v>
      </c>
      <c r="BI195" s="2">
        <f t="shared" si="248"/>
        <v>6.4404629744826622E-3</v>
      </c>
      <c r="BJ195" s="2">
        <f t="shared" si="231"/>
        <v>3.422059937666898E-3</v>
      </c>
      <c r="BK195" s="2">
        <f t="shared" si="232"/>
        <v>7.2085971406032293E-4</v>
      </c>
      <c r="BL195" s="2">
        <f t="shared" si="233"/>
        <v>1239.0360427255071</v>
      </c>
      <c r="BM195" s="2">
        <f t="shared" si="234"/>
        <v>279.75222743245337</v>
      </c>
      <c r="BN195" s="2">
        <f t="shared" si="235"/>
        <v>22.175326347440837</v>
      </c>
      <c r="BO195" s="2">
        <f t="shared" si="249"/>
        <v>1635.6224477146659</v>
      </c>
      <c r="BP195" s="2">
        <f t="shared" si="250"/>
        <v>138.06718498268222</v>
      </c>
      <c r="BQ195" s="2">
        <f t="shared" si="251"/>
        <v>12.058066456765358</v>
      </c>
      <c r="BR195" s="17">
        <f t="shared" si="308"/>
        <v>1.9046355646294498E-2</v>
      </c>
      <c r="BS195" s="12">
        <f>BS$3*temperature!$I305</f>
        <v>-28.467558340271065</v>
      </c>
      <c r="BT195" s="12">
        <f>BT$3*temperature!$I305</f>
        <v>-26.311386937259375</v>
      </c>
      <c r="BU195" s="12">
        <f>BU$3*temperature!$I305</f>
        <v>-23.099132040437237</v>
      </c>
      <c r="BV195" s="12">
        <f t="shared" si="252"/>
        <v>-21.661345596590987</v>
      </c>
      <c r="BW195" s="12">
        <f t="shared" si="236"/>
        <v>-16.811152031095585</v>
      </c>
      <c r="BX195" s="12">
        <f t="shared" si="237"/>
        <v>-14.758743864172356</v>
      </c>
      <c r="BY195" s="19">
        <f t="shared" si="253"/>
        <v>0.23908663547206305</v>
      </c>
      <c r="BZ195" s="19">
        <f t="shared" si="238"/>
        <v>0.36106933202789754</v>
      </c>
      <c r="CA195" s="19">
        <f t="shared" si="239"/>
        <v>0.36106933202789759</v>
      </c>
      <c r="CB195" s="12">
        <f t="shared" si="254"/>
        <v>3.4031063718400381</v>
      </c>
      <c r="CC195" s="12">
        <f t="shared" si="240"/>
        <v>4.750117453081895</v>
      </c>
      <c r="CD195" s="12">
        <f t="shared" si="241"/>
        <v>4.1701940881324404</v>
      </c>
      <c r="CE195" s="12">
        <f t="shared" si="255"/>
        <v>-25.064451968431026</v>
      </c>
      <c r="CF195" s="12">
        <f t="shared" si="242"/>
        <v>-21.56126948417748</v>
      </c>
      <c r="CG195" s="12">
        <f t="shared" si="243"/>
        <v>-18.928937952304796</v>
      </c>
      <c r="CH195" s="12">
        <f>CH$3*temperature!$I305+CH$4*temperature!$I305^2</f>
        <v>-25.064451968431026</v>
      </c>
      <c r="CI195" s="12">
        <f>CI$3*temperature!$I305+CI$4*temperature!$I305^2</f>
        <v>-21.561303631534589</v>
      </c>
      <c r="CJ195" s="12">
        <f>CJ$3*temperature!$I305+CJ$4*temperature!$I305^2</f>
        <v>-18.928955382148871</v>
      </c>
      <c r="CK195" s="17"/>
      <c r="CL195" s="17"/>
      <c r="CM195" s="17"/>
    </row>
    <row r="196" spans="1:91">
      <c r="A196" s="2">
        <f t="shared" si="265"/>
        <v>2150</v>
      </c>
      <c r="B196" s="5">
        <f t="shared" si="266"/>
        <v>1165.3365931618598</v>
      </c>
      <c r="C196" s="5">
        <f t="shared" si="267"/>
        <v>2963.8237630756917</v>
      </c>
      <c r="D196" s="5">
        <f t="shared" si="268"/>
        <v>4368.9146347344686</v>
      </c>
      <c r="E196" s="15">
        <f t="shared" si="269"/>
        <v>3.1255950650342616E-6</v>
      </c>
      <c r="F196" s="15">
        <f t="shared" si="270"/>
        <v>6.1576318663969183E-6</v>
      </c>
      <c r="G196" s="15">
        <f t="shared" si="271"/>
        <v>1.2570586415116835E-5</v>
      </c>
      <c r="H196" s="5">
        <f t="shared" si="272"/>
        <v>193232.71933013218</v>
      </c>
      <c r="I196" s="5">
        <f t="shared" si="273"/>
        <v>82291.865958615046</v>
      </c>
      <c r="J196" s="5">
        <f t="shared" si="274"/>
        <v>30950.586272569202</v>
      </c>
      <c r="K196" s="5">
        <f t="shared" si="275"/>
        <v>165817.08706652882</v>
      </c>
      <c r="L196" s="5">
        <f t="shared" si="276"/>
        <v>27765.438344828275</v>
      </c>
      <c r="M196" s="5">
        <f t="shared" si="277"/>
        <v>7084.2735233370613</v>
      </c>
      <c r="N196" s="15">
        <f t="shared" si="278"/>
        <v>4.4133032242799075E-3</v>
      </c>
      <c r="O196" s="15">
        <f t="shared" si="279"/>
        <v>6.626350222607158E-3</v>
      </c>
      <c r="P196" s="15">
        <f t="shared" si="280"/>
        <v>6.1069659885122363E-3</v>
      </c>
      <c r="Q196" s="5">
        <f t="shared" si="281"/>
        <v>5998.8431360248442</v>
      </c>
      <c r="R196" s="5">
        <f t="shared" si="282"/>
        <v>8869.9170938634616</v>
      </c>
      <c r="S196" s="5">
        <f t="shared" si="283"/>
        <v>5165.2335425526444</v>
      </c>
      <c r="T196" s="5">
        <f t="shared" si="284"/>
        <v>31.044655153747559</v>
      </c>
      <c r="U196" s="5">
        <f t="shared" si="285"/>
        <v>107.78607327149665</v>
      </c>
      <c r="V196" s="5">
        <f t="shared" si="286"/>
        <v>166.88645239429513</v>
      </c>
      <c r="W196" s="15">
        <f t="shared" si="287"/>
        <v>-1.0734613539272964E-2</v>
      </c>
      <c r="X196" s="15">
        <f t="shared" si="288"/>
        <v>-1.217998157191269E-2</v>
      </c>
      <c r="Y196" s="15">
        <f t="shared" si="289"/>
        <v>-9.7425357312937999E-3</v>
      </c>
      <c r="Z196" s="5">
        <f t="shared" si="304"/>
        <v>5908.2787132713929</v>
      </c>
      <c r="AA196" s="5">
        <f t="shared" si="305"/>
        <v>21791.07433596229</v>
      </c>
      <c r="AB196" s="5">
        <f t="shared" si="306"/>
        <v>43586.952698773646</v>
      </c>
      <c r="AC196" s="16">
        <f t="shared" si="290"/>
        <v>1.3114556323476252</v>
      </c>
      <c r="AD196" s="16">
        <f t="shared" si="291"/>
        <v>2.9973946431200296</v>
      </c>
      <c r="AE196" s="16">
        <f t="shared" si="292"/>
        <v>9.1875003815052381</v>
      </c>
      <c r="AF196" s="15">
        <f t="shared" si="293"/>
        <v>-4.0504037456468023E-3</v>
      </c>
      <c r="AG196" s="15">
        <f t="shared" si="294"/>
        <v>2.9673830763510267E-4</v>
      </c>
      <c r="AH196" s="15">
        <f t="shared" si="295"/>
        <v>9.7937136394747881E-3</v>
      </c>
      <c r="AI196" s="1">
        <f t="shared" si="259"/>
        <v>368201.94411177933</v>
      </c>
      <c r="AJ196" s="1">
        <f t="shared" si="260"/>
        <v>153371.02828743705</v>
      </c>
      <c r="AK196" s="1">
        <f t="shared" si="261"/>
        <v>57988.040151361376</v>
      </c>
      <c r="AL196" s="14">
        <f t="shared" si="296"/>
        <v>70.593254722638463</v>
      </c>
      <c r="AM196" s="14">
        <f t="shared" si="297"/>
        <v>16.147103772050485</v>
      </c>
      <c r="AN196" s="14">
        <f t="shared" si="298"/>
        <v>5.2146218206708417</v>
      </c>
      <c r="AO196" s="11">
        <f t="shared" si="299"/>
        <v>5.0493969489052576E-3</v>
      </c>
      <c r="AP196" s="11">
        <f t="shared" si="300"/>
        <v>6.3609083946807128E-3</v>
      </c>
      <c r="AQ196" s="11">
        <f t="shared" si="301"/>
        <v>5.7701464970501852E-3</v>
      </c>
      <c r="AR196" s="1">
        <f t="shared" si="307"/>
        <v>193232.71933013218</v>
      </c>
      <c r="AS196" s="1">
        <f t="shared" si="302"/>
        <v>82291.865958615046</v>
      </c>
      <c r="AT196" s="1">
        <f t="shared" si="303"/>
        <v>30950.586272569202</v>
      </c>
      <c r="AU196" s="1">
        <f t="shared" si="262"/>
        <v>38646.543866026441</v>
      </c>
      <c r="AV196" s="1">
        <f t="shared" si="263"/>
        <v>16458.373191723011</v>
      </c>
      <c r="AW196" s="1">
        <f t="shared" si="264"/>
        <v>6190.1172545138406</v>
      </c>
      <c r="AX196" s="1">
        <f t="shared" si="244"/>
        <v>132653.66965322304</v>
      </c>
      <c r="AY196" s="1">
        <f t="shared" si="227"/>
        <v>22212.350675862624</v>
      </c>
      <c r="AZ196" s="1">
        <f t="shared" si="228"/>
        <v>5667.4188186696492</v>
      </c>
      <c r="BA196" s="1">
        <f t="shared" si="245"/>
        <v>13745.724315854744</v>
      </c>
      <c r="BB196" s="1">
        <f t="shared" si="246"/>
        <v>29663.144864448081</v>
      </c>
      <c r="BC196" s="1">
        <f t="shared" si="247"/>
        <v>37758.296927201525</v>
      </c>
      <c r="BD196" s="1">
        <f t="shared" si="229"/>
        <v>1500.9113713450379</v>
      </c>
      <c r="BE196" s="2">
        <f t="shared" si="256"/>
        <v>0.25378067252024261</v>
      </c>
      <c r="BF196" s="2">
        <f t="shared" si="257"/>
        <v>0.18498810604108842</v>
      </c>
      <c r="BG196" s="2">
        <f t="shared" si="258"/>
        <v>8.4903457765883886E-2</v>
      </c>
      <c r="BH196" s="2">
        <f t="shared" si="230"/>
        <v>0.12949442976518988</v>
      </c>
      <c r="BI196" s="2">
        <f t="shared" si="248"/>
        <v>6.4404629744826622E-3</v>
      </c>
      <c r="BJ196" s="2">
        <f t="shared" si="231"/>
        <v>3.422059937666898E-3</v>
      </c>
      <c r="BK196" s="2">
        <f t="shared" si="232"/>
        <v>7.2085971406032293E-4</v>
      </c>
      <c r="BL196" s="2">
        <f t="shared" si="233"/>
        <v>1244.5081743043165</v>
      </c>
      <c r="BM196" s="2">
        <f t="shared" si="234"/>
        <v>281.60769769283093</v>
      </c>
      <c r="BN196" s="2">
        <f t="shared" si="235"/>
        <v>22.31103077044359</v>
      </c>
      <c r="BO196" s="2">
        <f t="shared" si="249"/>
        <v>1660.0005464997323</v>
      </c>
      <c r="BP196" s="2">
        <f t="shared" si="250"/>
        <v>139.71790643794404</v>
      </c>
      <c r="BQ196" s="2">
        <f t="shared" si="251"/>
        <v>12.057790837469399</v>
      </c>
      <c r="BR196" s="17">
        <f t="shared" si="308"/>
        <v>1.8491607423586891E-2</v>
      </c>
      <c r="BS196" s="12">
        <f>BS$3*temperature!$I306</f>
        <v>-28.626496308491749</v>
      </c>
      <c r="BT196" s="12">
        <f>BT$3*temperature!$I306</f>
        <v>-26.458286728625058</v>
      </c>
      <c r="BU196" s="12">
        <f>BU$3*temperature!$I306</f>
        <v>-23.228097407620655</v>
      </c>
      <c r="BV196" s="12">
        <f t="shared" si="252"/>
        <v>-21.744071518190502</v>
      </c>
      <c r="BW196" s="12">
        <f t="shared" si="236"/>
        <v>-16.851673668729166</v>
      </c>
      <c r="BX196" s="12">
        <f t="shared" si="237"/>
        <v>-14.794318372670324</v>
      </c>
      <c r="BY196" s="19">
        <f t="shared" si="253"/>
        <v>0.24042148630880983</v>
      </c>
      <c r="BZ196" s="19">
        <f t="shared" si="238"/>
        <v>0.3630852276425956</v>
      </c>
      <c r="CA196" s="19">
        <f t="shared" si="239"/>
        <v>0.36308522764259565</v>
      </c>
      <c r="CB196" s="12">
        <f t="shared" si="254"/>
        <v>3.4412123951506217</v>
      </c>
      <c r="CC196" s="12">
        <f t="shared" si="240"/>
        <v>4.8033065299479469</v>
      </c>
      <c r="CD196" s="12">
        <f t="shared" si="241"/>
        <v>4.2168895174751659</v>
      </c>
      <c r="CE196" s="12">
        <f t="shared" si="255"/>
        <v>-25.185283913341124</v>
      </c>
      <c r="CF196" s="12">
        <f t="shared" si="242"/>
        <v>-21.654980198677112</v>
      </c>
      <c r="CG196" s="12">
        <f t="shared" si="243"/>
        <v>-19.011207890145489</v>
      </c>
      <c r="CH196" s="12">
        <f>CH$3*temperature!$I306+CH$4*temperature!$I306^2</f>
        <v>-25.185283913341127</v>
      </c>
      <c r="CI196" s="12">
        <f>CI$3*temperature!$I306+CI$4*temperature!$I306^2</f>
        <v>-21.655014428342909</v>
      </c>
      <c r="CJ196" s="12">
        <f>CJ$3*temperature!$I306+CJ$4*temperature!$I306^2</f>
        <v>-19.011225362002445</v>
      </c>
      <c r="CK196" s="17"/>
      <c r="CL196" s="17"/>
      <c r="CM196" s="17"/>
    </row>
    <row r="197" spans="1:91">
      <c r="A197" s="2">
        <f t="shared" si="265"/>
        <v>2151</v>
      </c>
      <c r="B197" s="5">
        <f t="shared" si="266"/>
        <v>1165.3400534136495</v>
      </c>
      <c r="C197" s="5">
        <f t="shared" si="267"/>
        <v>2963.8411007045588</v>
      </c>
      <c r="D197" s="5">
        <f t="shared" si="268"/>
        <v>4368.9668085624771</v>
      </c>
      <c r="E197" s="15">
        <f t="shared" si="269"/>
        <v>2.9693153117825486E-6</v>
      </c>
      <c r="F197" s="15">
        <f t="shared" si="270"/>
        <v>5.8497502730770722E-6</v>
      </c>
      <c r="G197" s="15">
        <f t="shared" si="271"/>
        <v>1.1942057094360993E-5</v>
      </c>
      <c r="H197" s="5">
        <f t="shared" si="272"/>
        <v>194075.2345543234</v>
      </c>
      <c r="I197" s="5">
        <f t="shared" si="273"/>
        <v>82831.688199298864</v>
      </c>
      <c r="J197" s="5">
        <f t="shared" si="274"/>
        <v>31137.92655750419</v>
      </c>
      <c r="K197" s="5">
        <f t="shared" si="275"/>
        <v>166539.57270739618</v>
      </c>
      <c r="L197" s="5">
        <f t="shared" si="276"/>
        <v>27947.411951203547</v>
      </c>
      <c r="M197" s="5">
        <f t="shared" si="277"/>
        <v>7127.0686919568325</v>
      </c>
      <c r="N197" s="15">
        <f t="shared" si="278"/>
        <v>4.3571241881572575E-3</v>
      </c>
      <c r="O197" s="15">
        <f t="shared" si="279"/>
        <v>6.5539612274541081E-3</v>
      </c>
      <c r="P197" s="15">
        <f t="shared" si="280"/>
        <v>6.0408690430704404E-3</v>
      </c>
      <c r="Q197" s="5">
        <f t="shared" si="281"/>
        <v>5960.3226976738088</v>
      </c>
      <c r="R197" s="5">
        <f t="shared" si="282"/>
        <v>8819.3582905834046</v>
      </c>
      <c r="S197" s="5">
        <f t="shared" si="283"/>
        <v>5145.8710296976806</v>
      </c>
      <c r="T197" s="5">
        <f t="shared" si="284"/>
        <v>30.711402778212079</v>
      </c>
      <c r="U197" s="5">
        <f t="shared" si="285"/>
        <v>106.47324088534099</v>
      </c>
      <c r="V197" s="5">
        <f t="shared" si="286"/>
        <v>165.26055516877486</v>
      </c>
      <c r="W197" s="15">
        <f t="shared" si="287"/>
        <v>-1.0734613539272964E-2</v>
      </c>
      <c r="X197" s="15">
        <f t="shared" si="288"/>
        <v>-1.217998157191269E-2</v>
      </c>
      <c r="Y197" s="15">
        <f t="shared" si="289"/>
        <v>-9.7425357312937999E-3</v>
      </c>
      <c r="Z197" s="5">
        <f t="shared" si="304"/>
        <v>5846.8905139646113</v>
      </c>
      <c r="AA197" s="5">
        <f t="shared" si="305"/>
        <v>21674.8592888903</v>
      </c>
      <c r="AB197" s="5">
        <f t="shared" si="306"/>
        <v>43851.748009935633</v>
      </c>
      <c r="AC197" s="16">
        <f t="shared" si="290"/>
        <v>1.3061437075421147</v>
      </c>
      <c r="AD197" s="16">
        <f t="shared" si="291"/>
        <v>2.9982840849337435</v>
      </c>
      <c r="AE197" s="16">
        <f t="shared" si="292"/>
        <v>9.2774801293042657</v>
      </c>
      <c r="AF197" s="15">
        <f t="shared" si="293"/>
        <v>-4.0504037456468023E-3</v>
      </c>
      <c r="AG197" s="15">
        <f t="shared" si="294"/>
        <v>2.9673830763510267E-4</v>
      </c>
      <c r="AH197" s="15">
        <f t="shared" si="295"/>
        <v>9.7937136394747881E-3</v>
      </c>
      <c r="AI197" s="1">
        <f t="shared" si="259"/>
        <v>370028.29356662784</v>
      </c>
      <c r="AJ197" s="1">
        <f t="shared" si="260"/>
        <v>154492.29865041637</v>
      </c>
      <c r="AK197" s="1">
        <f t="shared" si="261"/>
        <v>58379.353390739081</v>
      </c>
      <c r="AL197" s="14">
        <f t="shared" si="296"/>
        <v>70.946143553998141</v>
      </c>
      <c r="AM197" s="14">
        <f t="shared" si="297"/>
        <v>16.248786917504567</v>
      </c>
      <c r="AN197" s="14">
        <f t="shared" si="298"/>
        <v>5.2444100611845075</v>
      </c>
      <c r="AO197" s="11">
        <f t="shared" si="299"/>
        <v>4.9989029794162048E-3</v>
      </c>
      <c r="AP197" s="11">
        <f t="shared" si="300"/>
        <v>6.2972993107339057E-3</v>
      </c>
      <c r="AQ197" s="11">
        <f t="shared" si="301"/>
        <v>5.7124450320796836E-3</v>
      </c>
      <c r="AR197" s="1">
        <f t="shared" si="307"/>
        <v>194075.2345543234</v>
      </c>
      <c r="AS197" s="1">
        <f t="shared" si="302"/>
        <v>82831.688199298864</v>
      </c>
      <c r="AT197" s="1">
        <f t="shared" si="303"/>
        <v>31137.92655750419</v>
      </c>
      <c r="AU197" s="1">
        <f t="shared" si="262"/>
        <v>38815.046910864679</v>
      </c>
      <c r="AV197" s="1">
        <f t="shared" si="263"/>
        <v>16566.337639859772</v>
      </c>
      <c r="AW197" s="1">
        <f t="shared" si="264"/>
        <v>6227.5853115008385</v>
      </c>
      <c r="AX197" s="1">
        <f t="shared" si="244"/>
        <v>133231.65816591695</v>
      </c>
      <c r="AY197" s="1">
        <f t="shared" si="227"/>
        <v>22357.929560962839</v>
      </c>
      <c r="AZ197" s="1">
        <f t="shared" si="228"/>
        <v>5701.6549535654649</v>
      </c>
      <c r="BA197" s="1">
        <f t="shared" si="245"/>
        <v>13750.831632888172</v>
      </c>
      <c r="BB197" s="1">
        <f t="shared" si="246"/>
        <v>29682.679907844944</v>
      </c>
      <c r="BC197" s="1">
        <f t="shared" si="247"/>
        <v>37785.060798489038</v>
      </c>
      <c r="BD197" s="1">
        <f t="shared" si="229"/>
        <v>1458.1184031078537</v>
      </c>
      <c r="BE197" s="2">
        <f t="shared" si="256"/>
        <v>0.25378067252024261</v>
      </c>
      <c r="BF197" s="2">
        <f t="shared" si="257"/>
        <v>0.18498810604108842</v>
      </c>
      <c r="BG197" s="2">
        <f t="shared" si="258"/>
        <v>8.4903457765883886E-2</v>
      </c>
      <c r="BH197" s="2">
        <f t="shared" si="230"/>
        <v>0.12913174067272856</v>
      </c>
      <c r="BI197" s="2">
        <f t="shared" si="248"/>
        <v>6.4404629744826622E-3</v>
      </c>
      <c r="BJ197" s="2">
        <f t="shared" si="231"/>
        <v>3.422059937666898E-3</v>
      </c>
      <c r="BK197" s="2">
        <f t="shared" si="232"/>
        <v>7.2085971406032293E-4</v>
      </c>
      <c r="BL197" s="2">
        <f t="shared" si="233"/>
        <v>1249.934362411158</v>
      </c>
      <c r="BM197" s="2">
        <f t="shared" si="234"/>
        <v>283.4550017561366</v>
      </c>
      <c r="BN197" s="2">
        <f t="shared" si="235"/>
        <v>22.446076834673807</v>
      </c>
      <c r="BO197" s="2">
        <f t="shared" si="249"/>
        <v>1684.7431443118733</v>
      </c>
      <c r="BP197" s="2">
        <f t="shared" si="250"/>
        <v>141.38848069042081</v>
      </c>
      <c r="BQ197" s="2">
        <f t="shared" si="251"/>
        <v>12.057524510964788</v>
      </c>
      <c r="BR197" s="17">
        <f t="shared" si="308"/>
        <v>1.7953016916103778E-2</v>
      </c>
      <c r="BS197" s="12">
        <f>BS$3*temperature!$I307</f>
        <v>-28.784779073484319</v>
      </c>
      <c r="BT197" s="12">
        <f>BT$3*temperature!$I307</f>
        <v>-26.604580942742022</v>
      </c>
      <c r="BU197" s="12">
        <f>BU$3*temperature!$I307</f>
        <v>-23.356531130126342</v>
      </c>
      <c r="BV197" s="12">
        <f t="shared" si="252"/>
        <v>-21.826034715061766</v>
      </c>
      <c r="BW197" s="12">
        <f t="shared" si="236"/>
        <v>-16.891439648658523</v>
      </c>
      <c r="BX197" s="12">
        <f t="shared" si="237"/>
        <v>-14.829229478774154</v>
      </c>
      <c r="BY197" s="19">
        <f t="shared" si="253"/>
        <v>0.2417508343787409</v>
      </c>
      <c r="BZ197" s="19">
        <f t="shared" si="238"/>
        <v>0.36509281296284934</v>
      </c>
      <c r="CA197" s="19">
        <f t="shared" si="239"/>
        <v>0.3650928129628494</v>
      </c>
      <c r="CB197" s="12">
        <f t="shared" si="254"/>
        <v>3.4793721792112775</v>
      </c>
      <c r="CC197" s="12">
        <f t="shared" si="240"/>
        <v>4.8565706470417496</v>
      </c>
      <c r="CD197" s="12">
        <f t="shared" si="241"/>
        <v>4.2636508256760939</v>
      </c>
      <c r="CE197" s="12">
        <f t="shared" si="255"/>
        <v>-25.305406894273045</v>
      </c>
      <c r="CF197" s="12">
        <f t="shared" si="242"/>
        <v>-21.748010295700272</v>
      </c>
      <c r="CG197" s="12">
        <f t="shared" si="243"/>
        <v>-19.092880304450247</v>
      </c>
      <c r="CH197" s="12">
        <f>CH$3*temperature!$I307+CH$4*temperature!$I307^2</f>
        <v>-25.305406894273045</v>
      </c>
      <c r="CI197" s="12">
        <f>CI$3*temperature!$I307+CI$4*temperature!$I307^2</f>
        <v>-21.748044606139846</v>
      </c>
      <c r="CJ197" s="12">
        <f>CJ$3*temperature!$I307+CJ$4*temperature!$I307^2</f>
        <v>-19.09289781753662</v>
      </c>
      <c r="CK197" s="17"/>
      <c r="CL197" s="17"/>
      <c r="CM197" s="17"/>
    </row>
    <row r="198" spans="1:91">
      <c r="A198" s="2">
        <f t="shared" si="265"/>
        <v>2152</v>
      </c>
      <c r="B198" s="5">
        <f t="shared" si="266"/>
        <v>1165.3433406626102</v>
      </c>
      <c r="C198" s="5">
        <f t="shared" si="267"/>
        <v>2963.857571548333</v>
      </c>
      <c r="D198" s="5">
        <f t="shared" si="268"/>
        <v>4369.0163742909945</v>
      </c>
      <c r="E198" s="15">
        <f t="shared" si="269"/>
        <v>2.8208495461934209E-6</v>
      </c>
      <c r="F198" s="15">
        <f t="shared" si="270"/>
        <v>5.5572627594232186E-6</v>
      </c>
      <c r="G198" s="15">
        <f t="shared" si="271"/>
        <v>1.1344954239642942E-5</v>
      </c>
      <c r="H198" s="5">
        <f t="shared" si="272"/>
        <v>194910.62225847857</v>
      </c>
      <c r="I198" s="5">
        <f t="shared" si="273"/>
        <v>83369.098203378744</v>
      </c>
      <c r="J198" s="5">
        <f t="shared" si="274"/>
        <v>31324.34686674663</v>
      </c>
      <c r="K198" s="5">
        <f t="shared" si="275"/>
        <v>167255.96264844408</v>
      </c>
      <c r="L198" s="5">
        <f t="shared" si="276"/>
        <v>28128.577770971075</v>
      </c>
      <c r="M198" s="5">
        <f t="shared" si="277"/>
        <v>7169.6565504014525</v>
      </c>
      <c r="N198" s="15">
        <f t="shared" si="278"/>
        <v>4.3016199057179794E-3</v>
      </c>
      <c r="O198" s="15">
        <f t="shared" si="279"/>
        <v>6.4823827009043988E-3</v>
      </c>
      <c r="P198" s="15">
        <f t="shared" si="280"/>
        <v>5.9755083450623303E-3</v>
      </c>
      <c r="Q198" s="5">
        <f t="shared" si="281"/>
        <v>5921.7214587283552</v>
      </c>
      <c r="R198" s="5">
        <f t="shared" si="282"/>
        <v>8768.4615180219516</v>
      </c>
      <c r="S198" s="5">
        <f t="shared" si="283"/>
        <v>5126.244973823932</v>
      </c>
      <c r="T198" s="5">
        <f t="shared" si="284"/>
        <v>30.38172773813902</v>
      </c>
      <c r="U198" s="5">
        <f t="shared" si="285"/>
        <v>105.17639877345572</v>
      </c>
      <c r="V198" s="5">
        <f t="shared" si="286"/>
        <v>163.65049830506962</v>
      </c>
      <c r="W198" s="15">
        <f t="shared" si="287"/>
        <v>-1.0734613539272964E-2</v>
      </c>
      <c r="X198" s="15">
        <f t="shared" si="288"/>
        <v>-1.217998157191269E-2</v>
      </c>
      <c r="Y198" s="15">
        <f t="shared" si="289"/>
        <v>-9.7425357312937999E-3</v>
      </c>
      <c r="Z198" s="5">
        <f t="shared" si="304"/>
        <v>5785.8156146494202</v>
      </c>
      <c r="AA198" s="5">
        <f t="shared" si="305"/>
        <v>21557.707016703967</v>
      </c>
      <c r="AB198" s="5">
        <f t="shared" si="306"/>
        <v>44115.225878207631</v>
      </c>
      <c r="AC198" s="16">
        <f t="shared" si="290"/>
        <v>1.3008532981767331</v>
      </c>
      <c r="AD198" s="16">
        <f t="shared" si="291"/>
        <v>2.999173790678916</v>
      </c>
      <c r="AE198" s="16">
        <f t="shared" si="292"/>
        <v>9.3683411129865899</v>
      </c>
      <c r="AF198" s="15">
        <f t="shared" si="293"/>
        <v>-4.0504037456468023E-3</v>
      </c>
      <c r="AG198" s="15">
        <f t="shared" si="294"/>
        <v>2.9673830763510267E-4</v>
      </c>
      <c r="AH198" s="15">
        <f t="shared" si="295"/>
        <v>9.7937136394747881E-3</v>
      </c>
      <c r="AI198" s="1">
        <f t="shared" si="259"/>
        <v>371840.51112082973</v>
      </c>
      <c r="AJ198" s="1">
        <f t="shared" si="260"/>
        <v>155609.40642523451</v>
      </c>
      <c r="AK198" s="1">
        <f t="shared" si="261"/>
        <v>58769.003363166012</v>
      </c>
      <c r="AL198" s="14">
        <f t="shared" si="296"/>
        <v>71.297249913504402</v>
      </c>
      <c r="AM198" s="14">
        <f t="shared" si="297"/>
        <v>16.350087157413871</v>
      </c>
      <c r="AN198" s="14">
        <f t="shared" si="298"/>
        <v>5.2740688813427079</v>
      </c>
      <c r="AO198" s="11">
        <f t="shared" si="299"/>
        <v>4.9489139496220426E-3</v>
      </c>
      <c r="AP198" s="11">
        <f t="shared" si="300"/>
        <v>6.2343263176265666E-3</v>
      </c>
      <c r="AQ198" s="11">
        <f t="shared" si="301"/>
        <v>5.6553205817588869E-3</v>
      </c>
      <c r="AR198" s="1">
        <f t="shared" si="307"/>
        <v>194910.62225847857</v>
      </c>
      <c r="AS198" s="1">
        <f t="shared" si="302"/>
        <v>83369.098203378744</v>
      </c>
      <c r="AT198" s="1">
        <f t="shared" si="303"/>
        <v>31324.34686674663</v>
      </c>
      <c r="AU198" s="1">
        <f t="shared" si="262"/>
        <v>38982.124451695716</v>
      </c>
      <c r="AV198" s="1">
        <f t="shared" si="263"/>
        <v>16673.819640675749</v>
      </c>
      <c r="AW198" s="1">
        <f t="shared" si="264"/>
        <v>6264.8693733493265</v>
      </c>
      <c r="AX198" s="1">
        <f t="shared" si="244"/>
        <v>133804.77011875526</v>
      </c>
      <c r="AY198" s="1">
        <f t="shared" ref="AY198:AY261" si="309">(AS198-AV198)/C198*1000</f>
        <v>22502.862216776859</v>
      </c>
      <c r="AZ198" s="1">
        <f t="shared" ref="AZ198:AZ261" si="310">(AT198-AW198)/D198*1000</f>
        <v>5735.7252403211605</v>
      </c>
      <c r="BA198" s="1">
        <f t="shared" si="245"/>
        <v>13755.872535128334</v>
      </c>
      <c r="BB198" s="1">
        <f t="shared" si="246"/>
        <v>29701.99571660849</v>
      </c>
      <c r="BC198" s="1">
        <f t="shared" si="247"/>
        <v>37811.518869847336</v>
      </c>
      <c r="BD198" s="1">
        <f t="shared" ref="BD198:BD261" si="311">SUM(BA198:BC198)*BR198</f>
        <v>1416.5346424807638</v>
      </c>
      <c r="BE198" s="2">
        <f t="shared" si="256"/>
        <v>0.25378067252024261</v>
      </c>
      <c r="BF198" s="2">
        <f t="shared" si="257"/>
        <v>0.18498810604108842</v>
      </c>
      <c r="BG198" s="2">
        <f t="shared" si="258"/>
        <v>8.4903457765883886E-2</v>
      </c>
      <c r="BH198" s="2">
        <f t="shared" ref="BH198:BH261" si="312">(BE198*Z198+BF198*AA198+BG198*AB198)/(Z198+AA198+AB198)</f>
        <v>0.1287705561387526</v>
      </c>
      <c r="BI198" s="2">
        <f t="shared" si="248"/>
        <v>6.4404629744826622E-3</v>
      </c>
      <c r="BJ198" s="2">
        <f t="shared" ref="BJ198:BJ261" si="313">BJ$5*BF198^2</f>
        <v>3.422059937666898E-3</v>
      </c>
      <c r="BK198" s="2">
        <f t="shared" ref="BK198:BK261" si="314">BK$5*BG198^2</f>
        <v>7.2085971406032293E-4</v>
      </c>
      <c r="BL198" s="2">
        <f t="shared" ref="BL198:BL261" si="315">BI198*AR198</f>
        <v>1255.3146459891075</v>
      </c>
      <c r="BM198" s="2">
        <f t="shared" ref="BM198:BM261" si="316">BJ198*AS198</f>
        <v>285.29405100119976</v>
      </c>
      <c r="BN198" s="2">
        <f t="shared" ref="BN198:BN261" si="317">BK198*AT198</f>
        <v>22.580459725489348</v>
      </c>
      <c r="BO198" s="2">
        <f t="shared" si="249"/>
        <v>1709.8556916626826</v>
      </c>
      <c r="BP198" s="2">
        <f t="shared" si="250"/>
        <v>143.07914628440395</v>
      </c>
      <c r="BQ198" s="2">
        <f t="shared" si="251"/>
        <v>12.057267341607343</v>
      </c>
      <c r="BR198" s="17">
        <f t="shared" si="308"/>
        <v>1.7430113510780366E-2</v>
      </c>
      <c r="BS198" s="12">
        <f>BS$3*temperature!$I308</f>
        <v>-28.94240549518527</v>
      </c>
      <c r="BT198" s="12">
        <f>BT$3*temperature!$I308</f>
        <v>-26.750268525896715</v>
      </c>
      <c r="BU198" s="12">
        <f>BU$3*temperature!$I308</f>
        <v>-23.484432282884537</v>
      </c>
      <c r="BV198" s="12">
        <f t="shared" si="252"/>
        <v>-21.907239827341279</v>
      </c>
      <c r="BW198" s="12">
        <f t="shared" ref="BW198:BW261" si="318">BT198*(1-BZ198)</f>
        <v>-16.930456985277882</v>
      </c>
      <c r="BX198" s="12">
        <f t="shared" ref="BX198:BX261" si="319">BU198*(1-CA198)</f>
        <v>-14.863483340517963</v>
      </c>
      <c r="BY198" s="19">
        <f t="shared" si="253"/>
        <v>0.24307467010695888</v>
      </c>
      <c r="BZ198" s="19">
        <f t="shared" ref="BZ198:BZ261" si="320">-BT198/CC$3/2</f>
        <v>0.36709207352862105</v>
      </c>
      <c r="CA198" s="19">
        <f t="shared" ref="CA198:CA261" si="321">-BU198/CD$3/2</f>
        <v>0.36709207352862111</v>
      </c>
      <c r="CB198" s="12">
        <f t="shared" si="254"/>
        <v>3.5175828339219968</v>
      </c>
      <c r="CC198" s="12">
        <f t="shared" ref="CC198:CC261" si="322">CC$3*BZ198^2</f>
        <v>4.9099057703094173</v>
      </c>
      <c r="CD198" s="12">
        <f t="shared" ref="CD198:CD261" si="323">CD$3*CA198^2</f>
        <v>4.3104744711832872</v>
      </c>
      <c r="CE198" s="12">
        <f t="shared" si="255"/>
        <v>-25.424822661263274</v>
      </c>
      <c r="CF198" s="12">
        <f t="shared" ref="CF198:CF261" si="324">BW198-CC198</f>
        <v>-21.8403627555873</v>
      </c>
      <c r="CG198" s="12">
        <f t="shared" ref="CG198:CG261" si="325">BX198-CD198</f>
        <v>-19.17395781170125</v>
      </c>
      <c r="CH198" s="12">
        <f>CH$3*temperature!$I308+CH$4*temperature!$I308^2</f>
        <v>-25.424822661263274</v>
      </c>
      <c r="CI198" s="12">
        <f>CI$3*temperature!$I308+CI$4*temperature!$I308^2</f>
        <v>-21.840397145279976</v>
      </c>
      <c r="CJ198" s="12">
        <f>CJ$3*temperature!$I308+CJ$4*temperature!$I308^2</f>
        <v>-19.173975365240842</v>
      </c>
      <c r="CK198" s="17"/>
      <c r="CL198" s="17"/>
      <c r="CM198" s="17"/>
    </row>
    <row r="199" spans="1:91">
      <c r="A199" s="2">
        <f t="shared" si="265"/>
        <v>2153</v>
      </c>
      <c r="B199" s="5">
        <f t="shared" si="266"/>
        <v>1165.3464635579323</v>
      </c>
      <c r="C199" s="5">
        <f t="shared" si="267"/>
        <v>2963.8732189368743</v>
      </c>
      <c r="D199" s="5">
        <f t="shared" si="268"/>
        <v>4369.0634622672915</v>
      </c>
      <c r="E199" s="15">
        <f t="shared" si="269"/>
        <v>2.6798070688837497E-6</v>
      </c>
      <c r="F199" s="15">
        <f t="shared" si="270"/>
        <v>5.2793996214520573E-6</v>
      </c>
      <c r="G199" s="15">
        <f t="shared" si="271"/>
        <v>1.0777706527660796E-5</v>
      </c>
      <c r="H199" s="5">
        <f t="shared" si="272"/>
        <v>195738.88953806463</v>
      </c>
      <c r="I199" s="5">
        <f t="shared" si="273"/>
        <v>83904.070818191933</v>
      </c>
      <c r="J199" s="5">
        <f t="shared" si="274"/>
        <v>31509.840743904606</v>
      </c>
      <c r="K199" s="5">
        <f t="shared" si="275"/>
        <v>167966.26210238971</v>
      </c>
      <c r="L199" s="5">
        <f t="shared" si="276"/>
        <v>28308.927076269436</v>
      </c>
      <c r="M199" s="5">
        <f t="shared" si="277"/>
        <v>7212.035489077748</v>
      </c>
      <c r="N199" s="15">
        <f t="shared" si="278"/>
        <v>4.2467810575974596E-3</v>
      </c>
      <c r="O199" s="15">
        <f t="shared" si="279"/>
        <v>6.4116041261241818E-3</v>
      </c>
      <c r="P199" s="15">
        <f t="shared" si="280"/>
        <v>5.9108743045610534E-3</v>
      </c>
      <c r="Q199" s="5">
        <f t="shared" si="281"/>
        <v>5883.04813049925</v>
      </c>
      <c r="R199" s="5">
        <f t="shared" si="282"/>
        <v>8717.2429865382019</v>
      </c>
      <c r="S199" s="5">
        <f t="shared" si="283"/>
        <v>5106.3627684021685</v>
      </c>
      <c r="T199" s="5">
        <f t="shared" si="284"/>
        <v>30.055591632214689</v>
      </c>
      <c r="U199" s="5">
        <f t="shared" si="285"/>
        <v>103.89535217459489</v>
      </c>
      <c r="V199" s="5">
        <f t="shared" si="286"/>
        <v>162.05612747788845</v>
      </c>
      <c r="W199" s="15">
        <f t="shared" si="287"/>
        <v>-1.0734613539272964E-2</v>
      </c>
      <c r="X199" s="15">
        <f t="shared" si="288"/>
        <v>-1.217998157191269E-2</v>
      </c>
      <c r="Y199" s="15">
        <f t="shared" si="289"/>
        <v>-9.7425357312937999E-3</v>
      </c>
      <c r="Z199" s="5">
        <f t="shared" si="304"/>
        <v>5725.0614313808564</v>
      </c>
      <c r="AA199" s="5">
        <f t="shared" si="305"/>
        <v>21439.656944318638</v>
      </c>
      <c r="AB199" s="5">
        <f t="shared" si="306"/>
        <v>44377.377014657111</v>
      </c>
      <c r="AC199" s="16">
        <f t="shared" si="290"/>
        <v>1.295584317105261</v>
      </c>
      <c r="AD199" s="16">
        <f t="shared" si="291"/>
        <v>3.0000637604338656</v>
      </c>
      <c r="AE199" s="16">
        <f t="shared" si="292"/>
        <v>9.4600919631240998</v>
      </c>
      <c r="AF199" s="15">
        <f t="shared" si="293"/>
        <v>-4.0504037456468023E-3</v>
      </c>
      <c r="AG199" s="15">
        <f t="shared" si="294"/>
        <v>2.9673830763510267E-4</v>
      </c>
      <c r="AH199" s="15">
        <f t="shared" si="295"/>
        <v>9.7937136394747881E-3</v>
      </c>
      <c r="AI199" s="1">
        <f t="shared" si="259"/>
        <v>373638.58446044248</v>
      </c>
      <c r="AJ199" s="1">
        <f t="shared" si="260"/>
        <v>156722.28542338684</v>
      </c>
      <c r="AK199" s="1">
        <f t="shared" si="261"/>
        <v>59156.972400198742</v>
      </c>
      <c r="AL199" s="14">
        <f t="shared" si="296"/>
        <v>71.646565428624356</v>
      </c>
      <c r="AM199" s="14">
        <f t="shared" si="297"/>
        <v>16.450999618288215</v>
      </c>
      <c r="AN199" s="14">
        <f t="shared" si="298"/>
        <v>5.3035971661340362</v>
      </c>
      <c r="AO199" s="11">
        <f t="shared" si="299"/>
        <v>4.8994248101258218E-3</v>
      </c>
      <c r="AP199" s="11">
        <f t="shared" si="300"/>
        <v>6.1719830544503008E-3</v>
      </c>
      <c r="AQ199" s="11">
        <f t="shared" si="301"/>
        <v>5.5987673759412982E-3</v>
      </c>
      <c r="AR199" s="1">
        <f t="shared" si="307"/>
        <v>195738.88953806463</v>
      </c>
      <c r="AS199" s="1">
        <f t="shared" si="302"/>
        <v>83904.070818191933</v>
      </c>
      <c r="AT199" s="1">
        <f t="shared" si="303"/>
        <v>31509.840743904606</v>
      </c>
      <c r="AU199" s="1">
        <f t="shared" si="262"/>
        <v>39147.77790761293</v>
      </c>
      <c r="AV199" s="1">
        <f t="shared" si="263"/>
        <v>16780.814163638388</v>
      </c>
      <c r="AW199" s="1">
        <f t="shared" si="264"/>
        <v>6301.9681487809212</v>
      </c>
      <c r="AX199" s="1">
        <f t="shared" ref="AX199:AX262" si="326">(AR199-AU199)/B199*1000</f>
        <v>134373.00968191179</v>
      </c>
      <c r="AY199" s="1">
        <f t="shared" si="309"/>
        <v>22647.14166101555</v>
      </c>
      <c r="AZ199" s="1">
        <f t="shared" si="310"/>
        <v>5769.6283912621984</v>
      </c>
      <c r="BA199" s="1">
        <f t="shared" ref="BA199:BA262" si="327">LN(AX199)*B199</f>
        <v>13760.847890558385</v>
      </c>
      <c r="BB199" s="1">
        <f t="shared" ref="BB199:BB262" si="328">LN(AY199)*C199</f>
        <v>29721.095045786689</v>
      </c>
      <c r="BC199" s="1">
        <f t="shared" ref="BC199:BC262" si="329">LN(AZ199)*D199</f>
        <v>37837.675351569676</v>
      </c>
      <c r="BD199" s="1">
        <f t="shared" si="311"/>
        <v>1376.1263858365874</v>
      </c>
      <c r="BE199" s="2">
        <f t="shared" si="256"/>
        <v>0.25378067252024261</v>
      </c>
      <c r="BF199" s="2">
        <f t="shared" si="257"/>
        <v>0.18498810604108842</v>
      </c>
      <c r="BG199" s="2">
        <f t="shared" si="258"/>
        <v>8.4903457765883886E-2</v>
      </c>
      <c r="BH199" s="2">
        <f t="shared" si="312"/>
        <v>0.12841089120432267</v>
      </c>
      <c r="BI199" s="2">
        <f t="shared" ref="BI199:BI262" si="330">BI$5*BE199^2</f>
        <v>6.4404629744826622E-3</v>
      </c>
      <c r="BJ199" s="2">
        <f t="shared" si="313"/>
        <v>3.422059937666898E-3</v>
      </c>
      <c r="BK199" s="2">
        <f t="shared" si="314"/>
        <v>7.2085971406032293E-4</v>
      </c>
      <c r="BL199" s="2">
        <f t="shared" si="315"/>
        <v>1260.649070736257</v>
      </c>
      <c r="BM199" s="2">
        <f t="shared" si="316"/>
        <v>287.12475935410089</v>
      </c>
      <c r="BN199" s="2">
        <f t="shared" si="317"/>
        <v>22.714174788737388</v>
      </c>
      <c r="BO199" s="2">
        <f t="shared" ref="BO199:BO262" si="331">2*BI$5*BE199*AR199/Z199*1000</f>
        <v>1735.3437206124172</v>
      </c>
      <c r="BP199" s="2">
        <f t="shared" ref="BP199:BP262" si="332">2*BJ$5*BF199*AS199/AA199*1000</f>
        <v>144.79014463809048</v>
      </c>
      <c r="BQ199" s="2">
        <f t="shared" ref="BQ199:BQ262" si="333">2*BK$5*BG199*AT199/AB199*1000</f>
        <v>12.057019196633577</v>
      </c>
      <c r="BR199" s="17">
        <f t="shared" si="308"/>
        <v>1.6922440301728511E-2</v>
      </c>
      <c r="BS199" s="12">
        <f>BS$3*temperature!$I309</f>
        <v>-29.099374624264257</v>
      </c>
      <c r="BT199" s="12">
        <f>BT$3*temperature!$I309</f>
        <v>-26.895348600662359</v>
      </c>
      <c r="BU199" s="12">
        <f>BU$3*temperature!$I309</f>
        <v>-23.611800095590091</v>
      </c>
      <c r="BV199" s="12">
        <f t="shared" ref="BV199:BV262" si="334">BS199*(1-BY199)</f>
        <v>-21.987691583062254</v>
      </c>
      <c r="BW199" s="12">
        <f t="shared" si="318"/>
        <v>-16.968732725727243</v>
      </c>
      <c r="BX199" s="12">
        <f t="shared" si="319"/>
        <v>-14.897086144683843</v>
      </c>
      <c r="BY199" s="19">
        <f t="shared" ref="BY199:BY262" si="335">-BS199/CB$3/2</f>
        <v>0.24439298552045133</v>
      </c>
      <c r="BZ199" s="19">
        <f t="shared" si="320"/>
        <v>0.36908299729904415</v>
      </c>
      <c r="CA199" s="19">
        <f t="shared" si="321"/>
        <v>0.3690829972990442</v>
      </c>
      <c r="CB199" s="12">
        <f t="shared" ref="CB199:CB262" si="336">CB$3*BY199^2</f>
        <v>3.5558415206010019</v>
      </c>
      <c r="CC199" s="12">
        <f t="shared" si="322"/>
        <v>4.9633079374675582</v>
      </c>
      <c r="CD199" s="12">
        <f t="shared" si="323"/>
        <v>4.3573569754531247</v>
      </c>
      <c r="CE199" s="12">
        <f t="shared" ref="CE199:CE262" si="337">BV199-CB199</f>
        <v>-25.543533103663258</v>
      </c>
      <c r="CF199" s="12">
        <f t="shared" si="324"/>
        <v>-21.932040663194801</v>
      </c>
      <c r="CG199" s="12">
        <f t="shared" si="325"/>
        <v>-19.254443120136969</v>
      </c>
      <c r="CH199" s="12">
        <f>CH$3*temperature!$I309+CH$4*temperature!$I309^2</f>
        <v>-25.543533103663258</v>
      </c>
      <c r="CI199" s="12">
        <f>CI$3*temperature!$I309+CI$4*temperature!$I309^2</f>
        <v>-21.932075130634228</v>
      </c>
      <c r="CJ199" s="12">
        <f>CJ$3*temperature!$I309+CJ$4*temperature!$I309^2</f>
        <v>-19.254460713360885</v>
      </c>
      <c r="CK199" s="17"/>
      <c r="CL199" s="17"/>
      <c r="CM199" s="17"/>
    </row>
    <row r="200" spans="1:91">
      <c r="A200" s="2">
        <f t="shared" si="265"/>
        <v>2154</v>
      </c>
      <c r="B200" s="5">
        <f t="shared" si="266"/>
        <v>1165.3494303164384</v>
      </c>
      <c r="C200" s="5">
        <f t="shared" si="267"/>
        <v>2963.8880840344673</v>
      </c>
      <c r="D200" s="5">
        <f t="shared" si="268"/>
        <v>4369.1081963268989</v>
      </c>
      <c r="E200" s="15">
        <f t="shared" si="269"/>
        <v>2.5458167154395623E-6</v>
      </c>
      <c r="F200" s="15">
        <f t="shared" si="270"/>
        <v>5.0154296403794541E-6</v>
      </c>
      <c r="G200" s="15">
        <f t="shared" si="271"/>
        <v>1.0238821201277756E-5</v>
      </c>
      <c r="H200" s="5">
        <f t="shared" si="272"/>
        <v>196560.0445111584</v>
      </c>
      <c r="I200" s="5">
        <f t="shared" si="273"/>
        <v>84436.58162852755</v>
      </c>
      <c r="J200" s="5">
        <f t="shared" si="274"/>
        <v>31694.401953162465</v>
      </c>
      <c r="K200" s="5">
        <f t="shared" si="275"/>
        <v>168670.47719565502</v>
      </c>
      <c r="L200" s="5">
        <f t="shared" si="276"/>
        <v>28488.451397122873</v>
      </c>
      <c r="M200" s="5">
        <f t="shared" si="277"/>
        <v>7254.2039539803318</v>
      </c>
      <c r="N200" s="15">
        <f t="shared" si="278"/>
        <v>4.192598468590214E-3</v>
      </c>
      <c r="O200" s="15">
        <f t="shared" si="279"/>
        <v>6.3416151509299024E-3</v>
      </c>
      <c r="P200" s="15">
        <f t="shared" si="280"/>
        <v>5.8469574874451258E-3</v>
      </c>
      <c r="Q200" s="5">
        <f t="shared" si="281"/>
        <v>5844.3112474566269</v>
      </c>
      <c r="R200" s="5">
        <f t="shared" si="282"/>
        <v>8665.7186634506288</v>
      </c>
      <c r="S200" s="5">
        <f t="shared" si="283"/>
        <v>5086.2317293500555</v>
      </c>
      <c r="T200" s="5">
        <f t="shared" si="284"/>
        <v>29.732956471348658</v>
      </c>
      <c r="U200" s="5">
        <f t="shared" si="285"/>
        <v>102.62990869970095</v>
      </c>
      <c r="V200" s="5">
        <f t="shared" si="286"/>
        <v>160.47728986546002</v>
      </c>
      <c r="W200" s="15">
        <f t="shared" si="287"/>
        <v>-1.0734613539272964E-2</v>
      </c>
      <c r="X200" s="15">
        <f t="shared" si="288"/>
        <v>-1.217998157191269E-2</v>
      </c>
      <c r="Y200" s="15">
        <f t="shared" si="289"/>
        <v>-9.7425357312937999E-3</v>
      </c>
      <c r="Z200" s="5">
        <f t="shared" si="304"/>
        <v>5664.6350723830983</v>
      </c>
      <c r="AA200" s="5">
        <f t="shared" si="305"/>
        <v>21320.747951522793</v>
      </c>
      <c r="AB200" s="5">
        <f t="shared" si="306"/>
        <v>44638.192447406269</v>
      </c>
      <c r="AC200" s="16">
        <f t="shared" si="290"/>
        <v>1.2903366775344567</v>
      </c>
      <c r="AD200" s="16">
        <f t="shared" si="291"/>
        <v>3.0009539942769341</v>
      </c>
      <c r="AE200" s="16">
        <f t="shared" si="292"/>
        <v>9.5527413948140349</v>
      </c>
      <c r="AF200" s="15">
        <f t="shared" si="293"/>
        <v>-4.0504037456468023E-3</v>
      </c>
      <c r="AG200" s="15">
        <f t="shared" si="294"/>
        <v>2.9673830763510267E-4</v>
      </c>
      <c r="AH200" s="15">
        <f t="shared" si="295"/>
        <v>9.7937136394747881E-3</v>
      </c>
      <c r="AI200" s="1">
        <f t="shared" si="259"/>
        <v>375422.50392201112</v>
      </c>
      <c r="AJ200" s="1">
        <f t="shared" si="260"/>
        <v>157830.87104468656</v>
      </c>
      <c r="AK200" s="1">
        <f t="shared" si="261"/>
        <v>59543.243308959791</v>
      </c>
      <c r="AL200" s="14">
        <f t="shared" si="296"/>
        <v>71.994082119243444</v>
      </c>
      <c r="AM200" s="14">
        <f t="shared" si="297"/>
        <v>16.55151955625233</v>
      </c>
      <c r="AN200" s="14">
        <f t="shared" si="298"/>
        <v>5.3329938368550334</v>
      </c>
      <c r="AO200" s="11">
        <f t="shared" si="299"/>
        <v>4.8504305620245634E-3</v>
      </c>
      <c r="AP200" s="11">
        <f t="shared" si="300"/>
        <v>6.1102632239057979E-3</v>
      </c>
      <c r="AQ200" s="11">
        <f t="shared" si="301"/>
        <v>5.542779702181885E-3</v>
      </c>
      <c r="AR200" s="1">
        <f t="shared" si="307"/>
        <v>196560.0445111584</v>
      </c>
      <c r="AS200" s="1">
        <f t="shared" si="302"/>
        <v>84436.58162852755</v>
      </c>
      <c r="AT200" s="1">
        <f t="shared" si="303"/>
        <v>31694.401953162465</v>
      </c>
      <c r="AU200" s="1">
        <f t="shared" si="262"/>
        <v>39312.008902231682</v>
      </c>
      <c r="AV200" s="1">
        <f t="shared" si="263"/>
        <v>16887.316325705509</v>
      </c>
      <c r="AW200" s="1">
        <f t="shared" si="264"/>
        <v>6338.8803906324938</v>
      </c>
      <c r="AX200" s="1">
        <f t="shared" si="326"/>
        <v>134936.381756524</v>
      </c>
      <c r="AY200" s="1">
        <f t="shared" si="309"/>
        <v>22790.761117698294</v>
      </c>
      <c r="AZ200" s="1">
        <f t="shared" si="310"/>
        <v>5803.3631631842654</v>
      </c>
      <c r="BA200" s="1">
        <f t="shared" si="327"/>
        <v>13765.758551742407</v>
      </c>
      <c r="BB200" s="1">
        <f t="shared" si="328"/>
        <v>29739.980600215556</v>
      </c>
      <c r="BC200" s="1">
        <f t="shared" si="329"/>
        <v>37863.534361328027</v>
      </c>
      <c r="BD200" s="1">
        <f t="shared" si="311"/>
        <v>1336.8608479840786</v>
      </c>
      <c r="BE200" s="2">
        <f t="shared" si="256"/>
        <v>0.25378067252024261</v>
      </c>
      <c r="BF200" s="2">
        <f t="shared" si="257"/>
        <v>0.18498810604108842</v>
      </c>
      <c r="BG200" s="2">
        <f t="shared" si="258"/>
        <v>8.4903457765883886E-2</v>
      </c>
      <c r="BH200" s="2">
        <f t="shared" si="312"/>
        <v>0.12805276067319574</v>
      </c>
      <c r="BI200" s="2">
        <f t="shared" si="330"/>
        <v>6.4404629744826622E-3</v>
      </c>
      <c r="BJ200" s="2">
        <f t="shared" si="313"/>
        <v>3.422059937666898E-3</v>
      </c>
      <c r="BK200" s="2">
        <f t="shared" si="314"/>
        <v>7.2085971406032293E-4</v>
      </c>
      <c r="BL200" s="2">
        <f t="shared" si="315"/>
        <v>1265.9376889367798</v>
      </c>
      <c r="BM200" s="2">
        <f t="shared" si="316"/>
        <v>288.94704326452495</v>
      </c>
      <c r="BN200" s="2">
        <f t="shared" si="317"/>
        <v>22.847217529269635</v>
      </c>
      <c r="BO200" s="2">
        <f t="shared" si="331"/>
        <v>1761.2128459906205</v>
      </c>
      <c r="BP200" s="2">
        <f t="shared" si="332"/>
        <v>146.52172007811257</v>
      </c>
      <c r="BQ200" s="2">
        <f t="shared" si="333"/>
        <v>12.056779946077935</v>
      </c>
      <c r="BR200" s="17">
        <f t="shared" si="308"/>
        <v>1.6429553690998553E-2</v>
      </c>
      <c r="BS200" s="12">
        <f>BS$3*temperature!$I310</f>
        <v>-29.255685696453952</v>
      </c>
      <c r="BT200" s="12">
        <f>BT$3*temperature!$I310</f>
        <v>-27.039820460658266</v>
      </c>
      <c r="BU200" s="12">
        <f>BU$3*temperature!$I310</f>
        <v>-23.738633948101576</v>
      </c>
      <c r="BV200" s="12">
        <f t="shared" si="334"/>
        <v>-22.067394792641132</v>
      </c>
      <c r="BW200" s="12">
        <f t="shared" si="318"/>
        <v>-17.006273944870394</v>
      </c>
      <c r="BX200" s="12">
        <f t="shared" si="319"/>
        <v>-14.930044102392969</v>
      </c>
      <c r="BY200" s="19">
        <f t="shared" si="335"/>
        <v>0.24570577420046952</v>
      </c>
      <c r="BZ200" s="19">
        <f t="shared" si="320"/>
        <v>0.37106557458050554</v>
      </c>
      <c r="CA200" s="19">
        <f t="shared" si="321"/>
        <v>0.37106557458050554</v>
      </c>
      <c r="CB200" s="12">
        <f t="shared" si="336"/>
        <v>3.5941454519064102</v>
      </c>
      <c r="CC200" s="12">
        <f t="shared" si="322"/>
        <v>5.0167732578939352</v>
      </c>
      <c r="CD200" s="12">
        <f t="shared" si="323"/>
        <v>4.4042949228543034</v>
      </c>
      <c r="CE200" s="12">
        <f t="shared" si="337"/>
        <v>-25.661540244547542</v>
      </c>
      <c r="CF200" s="12">
        <f t="shared" si="324"/>
        <v>-22.023047202764328</v>
      </c>
      <c r="CG200" s="12">
        <f t="shared" si="325"/>
        <v>-19.334339025247274</v>
      </c>
      <c r="CH200" s="12">
        <f>CH$3*temperature!$I310+CH$4*temperature!$I310^2</f>
        <v>-25.661540244547542</v>
      </c>
      <c r="CI200" s="12">
        <f>CI$3*temperature!$I310+CI$4*temperature!$I310^2</f>
        <v>-22.023081746458526</v>
      </c>
      <c r="CJ200" s="12">
        <f>CJ$3*temperature!$I310+CJ$4*temperature!$I310^2</f>
        <v>-19.334356657393972</v>
      </c>
      <c r="CK200" s="17"/>
      <c r="CL200" s="17"/>
      <c r="CM200" s="17"/>
    </row>
    <row r="201" spans="1:91">
      <c r="A201" s="2">
        <f t="shared" si="265"/>
        <v>2155</v>
      </c>
      <c r="B201" s="5">
        <f t="shared" si="266"/>
        <v>1165.3522487441944</v>
      </c>
      <c r="C201" s="5">
        <f t="shared" si="267"/>
        <v>2963.9022059480076</v>
      </c>
      <c r="D201" s="5">
        <f t="shared" si="268"/>
        <v>4369.1506941186481</v>
      </c>
      <c r="E201" s="15">
        <f t="shared" si="269"/>
        <v>2.4185258796675841E-6</v>
      </c>
      <c r="F201" s="15">
        <f t="shared" si="270"/>
        <v>4.7646581583604815E-6</v>
      </c>
      <c r="G201" s="15">
        <f t="shared" si="271"/>
        <v>9.7268801412138672E-6</v>
      </c>
      <c r="H201" s="5">
        <f t="shared" si="272"/>
        <v>197374.09629267699</v>
      </c>
      <c r="I201" s="5">
        <f t="shared" si="273"/>
        <v>84966.606949640656</v>
      </c>
      <c r="J201" s="5">
        <f t="shared" si="274"/>
        <v>31878.024477194944</v>
      </c>
      <c r="K201" s="5">
        <f t="shared" si="275"/>
        <v>169368.61494485554</v>
      </c>
      <c r="L201" s="5">
        <f t="shared" si="276"/>
        <v>28667.142518780911</v>
      </c>
      <c r="M201" s="5">
        <f t="shared" si="277"/>
        <v>7296.1604460350227</v>
      </c>
      <c r="N201" s="15">
        <f t="shared" si="278"/>
        <v>4.1390631058135785E-3</v>
      </c>
      <c r="O201" s="15">
        <f t="shared" si="279"/>
        <v>6.2724055852358962E-3</v>
      </c>
      <c r="P201" s="15">
        <f t="shared" si="280"/>
        <v>5.7837486126468551E-3</v>
      </c>
      <c r="Q201" s="5">
        <f t="shared" si="281"/>
        <v>5805.5191686272301</v>
      </c>
      <c r="R201" s="5">
        <f t="shared" si="282"/>
        <v>8613.9042723743823</v>
      </c>
      <c r="S201" s="5">
        <f t="shared" si="283"/>
        <v>5065.8590943167483</v>
      </c>
      <c r="T201" s="5">
        <f t="shared" si="284"/>
        <v>29.413784674248706</v>
      </c>
      <c r="U201" s="5">
        <f t="shared" si="285"/>
        <v>101.37987830301151</v>
      </c>
      <c r="V201" s="5">
        <f t="shared" si="286"/>
        <v>158.91383413488458</v>
      </c>
      <c r="W201" s="15">
        <f t="shared" si="287"/>
        <v>-1.0734613539272964E-2</v>
      </c>
      <c r="X201" s="15">
        <f t="shared" si="288"/>
        <v>-1.217998157191269E-2</v>
      </c>
      <c r="Y201" s="15">
        <f t="shared" si="289"/>
        <v>-9.7425357312937999E-3</v>
      </c>
      <c r="Z201" s="5">
        <f t="shared" si="304"/>
        <v>5604.5433442204767</v>
      </c>
      <c r="AA201" s="5">
        <f t="shared" si="305"/>
        <v>21201.018370106976</v>
      </c>
      <c r="AB201" s="5">
        <f t="shared" si="306"/>
        <v>44897.663518644367</v>
      </c>
      <c r="AC201" s="16">
        <f t="shared" si="290"/>
        <v>1.2851102930226257</v>
      </c>
      <c r="AD201" s="16">
        <f t="shared" si="291"/>
        <v>3.0018444922864864</v>
      </c>
      <c r="AE201" s="16">
        <f t="shared" si="292"/>
        <v>9.646298208506801</v>
      </c>
      <c r="AF201" s="15">
        <f t="shared" si="293"/>
        <v>-4.0504037456468023E-3</v>
      </c>
      <c r="AG201" s="15">
        <f t="shared" si="294"/>
        <v>2.9673830763510267E-4</v>
      </c>
      <c r="AH201" s="15">
        <f t="shared" si="295"/>
        <v>9.7937136394747881E-3</v>
      </c>
      <c r="AI201" s="1">
        <f t="shared" si="259"/>
        <v>377192.26243204169</v>
      </c>
      <c r="AJ201" s="1">
        <f t="shared" si="260"/>
        <v>158935.10026592339</v>
      </c>
      <c r="AK201" s="1">
        <f t="shared" si="261"/>
        <v>59927.799368696302</v>
      </c>
      <c r="AL201" s="14">
        <f t="shared" si="296"/>
        <v>72.339792392477563</v>
      </c>
      <c r="AM201" s="14">
        <f t="shared" si="297"/>
        <v>16.651642356084214</v>
      </c>
      <c r="AN201" s="14">
        <f t="shared" si="298"/>
        <v>5.3622578507459071</v>
      </c>
      <c r="AO201" s="11">
        <f t="shared" si="299"/>
        <v>4.8019262564043177E-3</v>
      </c>
      <c r="AP201" s="11">
        <f t="shared" si="300"/>
        <v>6.0491605916667395E-3</v>
      </c>
      <c r="AQ201" s="11">
        <f t="shared" si="301"/>
        <v>5.4873519051600664E-3</v>
      </c>
      <c r="AR201" s="1">
        <f t="shared" si="307"/>
        <v>197374.09629267699</v>
      </c>
      <c r="AS201" s="1">
        <f t="shared" si="302"/>
        <v>84966.606949640656</v>
      </c>
      <c r="AT201" s="1">
        <f t="shared" si="303"/>
        <v>31878.024477194944</v>
      </c>
      <c r="AU201" s="1">
        <f t="shared" si="262"/>
        <v>39474.819258535397</v>
      </c>
      <c r="AV201" s="1">
        <f t="shared" si="263"/>
        <v>16993.321389928133</v>
      </c>
      <c r="AW201" s="1">
        <f t="shared" si="264"/>
        <v>6375.6048954389889</v>
      </c>
      <c r="AX201" s="1">
        <f t="shared" si="326"/>
        <v>135494.89195588444</v>
      </c>
      <c r="AY201" s="1">
        <f t="shared" si="309"/>
        <v>22933.714015024729</v>
      </c>
      <c r="AZ201" s="1">
        <f t="shared" si="310"/>
        <v>5836.928356828018</v>
      </c>
      <c r="BA201" s="1">
        <f t="shared" si="327"/>
        <v>13770.605356227392</v>
      </c>
      <c r="BB201" s="1">
        <f t="shared" si="328"/>
        <v>29758.655035963886</v>
      </c>
      <c r="BC201" s="1">
        <f t="shared" si="329"/>
        <v>37889.099927349329</v>
      </c>
      <c r="BD201" s="1">
        <f t="shared" si="311"/>
        <v>1298.7061381582121</v>
      </c>
      <c r="BE201" s="2">
        <f t="shared" si="256"/>
        <v>0.25378067252024261</v>
      </c>
      <c r="BF201" s="2">
        <f t="shared" si="257"/>
        <v>0.18498810604108842</v>
      </c>
      <c r="BG201" s="2">
        <f t="shared" si="258"/>
        <v>8.4903457765883886E-2</v>
      </c>
      <c r="BH201" s="2">
        <f t="shared" si="312"/>
        <v>0.12769617910611428</v>
      </c>
      <c r="BI201" s="2">
        <f t="shared" si="330"/>
        <v>6.4404629744826622E-3</v>
      </c>
      <c r="BJ201" s="2">
        <f t="shared" si="313"/>
        <v>3.422059937666898E-3</v>
      </c>
      <c r="BK201" s="2">
        <f t="shared" si="314"/>
        <v>7.2085971406032293E-4</v>
      </c>
      <c r="BL201" s="2">
        <f t="shared" si="315"/>
        <v>1271.1805592949618</v>
      </c>
      <c r="BM201" s="2">
        <f t="shared" si="316"/>
        <v>290.76082168185513</v>
      </c>
      <c r="BN201" s="2">
        <f t="shared" si="317"/>
        <v>22.979583609438723</v>
      </c>
      <c r="BO201" s="2">
        <f t="shared" si="331"/>
        <v>1787.4687666349937</v>
      </c>
      <c r="BP201" s="2">
        <f t="shared" si="332"/>
        <v>148.27411987448127</v>
      </c>
      <c r="BQ201" s="2">
        <f t="shared" si="333"/>
        <v>12.056549462692642</v>
      </c>
      <c r="BR201" s="17">
        <f t="shared" si="308"/>
        <v>1.5951023000969469E-2</v>
      </c>
      <c r="BS201" s="12">
        <f>BS$3*temperature!$I311</f>
        <v>-29.411338126974925</v>
      </c>
      <c r="BT201" s="12">
        <f>BT$3*temperature!$I311</f>
        <v>-27.18368356539699</v>
      </c>
      <c r="BU201" s="12">
        <f>BU$3*temperature!$I311</f>
        <v>-23.864933365917565</v>
      </c>
      <c r="BV201" s="12">
        <f t="shared" si="334"/>
        <v>-22.146354343532572</v>
      </c>
      <c r="BW201" s="12">
        <f t="shared" si="318"/>
        <v>-17.043087740463264</v>
      </c>
      <c r="BX201" s="12">
        <f t="shared" si="319"/>
        <v>-14.962363444863856</v>
      </c>
      <c r="BY201" s="19">
        <f t="shared" si="335"/>
        <v>0.24701303123570545</v>
      </c>
      <c r="BZ201" s="19">
        <f t="shared" si="320"/>
        <v>0.37303979795593362</v>
      </c>
      <c r="CA201" s="19">
        <f t="shared" si="321"/>
        <v>0.37303979795593367</v>
      </c>
      <c r="CB201" s="12">
        <f t="shared" si="336"/>
        <v>3.6324918917211764</v>
      </c>
      <c r="CC201" s="12">
        <f t="shared" si="322"/>
        <v>5.0702979124668639</v>
      </c>
      <c r="CD201" s="12">
        <f t="shared" si="323"/>
        <v>4.4512849605268547</v>
      </c>
      <c r="CE201" s="12">
        <f t="shared" si="337"/>
        <v>-25.778846235253749</v>
      </c>
      <c r="CF201" s="12">
        <f t="shared" si="324"/>
        <v>-22.113385652930127</v>
      </c>
      <c r="CG201" s="12">
        <f t="shared" si="325"/>
        <v>-19.41364840539071</v>
      </c>
      <c r="CH201" s="12">
        <f>CH$3*temperature!$I311+CH$4*temperature!$I311^2</f>
        <v>-25.778846235253749</v>
      </c>
      <c r="CI201" s="12">
        <f>CI$3*temperature!$I311+CI$4*temperature!$I311^2</f>
        <v>-22.11342027140152</v>
      </c>
      <c r="CJ201" s="12">
        <f>CJ$3*temperature!$I311+CJ$4*temperature!$I311^2</f>
        <v>-19.41366607570599</v>
      </c>
      <c r="CK201" s="17"/>
      <c r="CL201" s="17"/>
      <c r="CM201" s="17"/>
    </row>
    <row r="202" spans="1:91">
      <c r="A202" s="2">
        <f t="shared" si="265"/>
        <v>2156</v>
      </c>
      <c r="B202" s="5">
        <f t="shared" si="266"/>
        <v>1165.3549262570384</v>
      </c>
      <c r="C202" s="5">
        <f t="shared" si="267"/>
        <v>2963.9156218297921</v>
      </c>
      <c r="D202" s="5">
        <f t="shared" si="268"/>
        <v>4369.1910674135124</v>
      </c>
      <c r="E202" s="15">
        <f t="shared" si="269"/>
        <v>2.2975995856842047E-6</v>
      </c>
      <c r="F202" s="15">
        <f t="shared" si="270"/>
        <v>4.5264252504424573E-6</v>
      </c>
      <c r="G202" s="15">
        <f t="shared" si="271"/>
        <v>9.2405361341531739E-6</v>
      </c>
      <c r="H202" s="5">
        <f t="shared" si="272"/>
        <v>198181.05496906396</v>
      </c>
      <c r="I202" s="5">
        <f t="shared" si="273"/>
        <v>85494.123820196677</v>
      </c>
      <c r="J202" s="5">
        <f t="shared" si="274"/>
        <v>32060.70251505751</v>
      </c>
      <c r="K202" s="5">
        <f t="shared" si="275"/>
        <v>170060.68323372913</v>
      </c>
      <c r="L202" s="5">
        <f t="shared" si="276"/>
        <v>28844.992479042416</v>
      </c>
      <c r="M202" s="5">
        <f t="shared" si="277"/>
        <v>7337.9035204420361</v>
      </c>
      <c r="N202" s="15">
        <f t="shared" si="278"/>
        <v>4.0861660768667374E-3</v>
      </c>
      <c r="O202" s="15">
        <f t="shared" si="279"/>
        <v>6.2039653985390686E-3</v>
      </c>
      <c r="P202" s="15">
        <f t="shared" si="280"/>
        <v>5.7212385494753715E-3</v>
      </c>
      <c r="Q202" s="5">
        <f t="shared" si="281"/>
        <v>5766.6800790449452</v>
      </c>
      <c r="R202" s="5">
        <f t="shared" si="282"/>
        <v>8561.8152927189421</v>
      </c>
      <c r="S202" s="5">
        <f t="shared" si="283"/>
        <v>5045.2520220206325</v>
      </c>
      <c r="T202" s="5">
        <f t="shared" si="284"/>
        <v>29.098039063043256</v>
      </c>
      <c r="U202" s="5">
        <f t="shared" si="285"/>
        <v>100.14507325351808</v>
      </c>
      <c r="V202" s="5">
        <f t="shared" si="286"/>
        <v>157.36561042762858</v>
      </c>
      <c r="W202" s="15">
        <f t="shared" si="287"/>
        <v>-1.0734613539272964E-2</v>
      </c>
      <c r="X202" s="15">
        <f t="shared" si="288"/>
        <v>-1.217998157191269E-2</v>
      </c>
      <c r="Y202" s="15">
        <f t="shared" si="289"/>
        <v>-9.7425357312937999E-3</v>
      </c>
      <c r="Z202" s="5">
        <f t="shared" si="304"/>
        <v>5544.7927579377301</v>
      </c>
      <c r="AA202" s="5">
        <f t="shared" si="305"/>
        <v>21080.505981394439</v>
      </c>
      <c r="AB202" s="5">
        <f t="shared" si="306"/>
        <v>45155.781881603703</v>
      </c>
      <c r="AC202" s="16">
        <f t="shared" si="290"/>
        <v>1.2799050774781975</v>
      </c>
      <c r="AD202" s="16">
        <f t="shared" si="291"/>
        <v>3.0027352545409114</v>
      </c>
      <c r="AE202" s="16">
        <f t="shared" si="292"/>
        <v>9.7407712908418951</v>
      </c>
      <c r="AF202" s="15">
        <f t="shared" si="293"/>
        <v>-4.0504037456468023E-3</v>
      </c>
      <c r="AG202" s="15">
        <f t="shared" si="294"/>
        <v>2.9673830763510267E-4</v>
      </c>
      <c r="AH202" s="15">
        <f t="shared" si="295"/>
        <v>9.7937136394747881E-3</v>
      </c>
      <c r="AI202" s="1">
        <f t="shared" si="259"/>
        <v>378947.85544737295</v>
      </c>
      <c r="AJ202" s="1">
        <f t="shared" si="260"/>
        <v>160034.91162925921</v>
      </c>
      <c r="AK202" s="1">
        <f t="shared" si="261"/>
        <v>60310.624327265665</v>
      </c>
      <c r="AL202" s="14">
        <f t="shared" si="296"/>
        <v>72.683689037465115</v>
      </c>
      <c r="AM202" s="14">
        <f t="shared" si="297"/>
        <v>16.751363530223895</v>
      </c>
      <c r="AN202" s="14">
        <f t="shared" si="298"/>
        <v>5.391388200620824</v>
      </c>
      <c r="AO202" s="11">
        <f t="shared" si="299"/>
        <v>4.7539069938402744E-3</v>
      </c>
      <c r="AP202" s="11">
        <f t="shared" si="300"/>
        <v>5.9886689857500718E-3</v>
      </c>
      <c r="AQ202" s="11">
        <f t="shared" si="301"/>
        <v>5.4324783861084656E-3</v>
      </c>
      <c r="AR202" s="1">
        <f t="shared" si="307"/>
        <v>198181.05496906396</v>
      </c>
      <c r="AS202" s="1">
        <f t="shared" si="302"/>
        <v>85494.123820196677</v>
      </c>
      <c r="AT202" s="1">
        <f t="shared" si="303"/>
        <v>32060.70251505751</v>
      </c>
      <c r="AU202" s="1">
        <f t="shared" si="262"/>
        <v>39636.210993812798</v>
      </c>
      <c r="AV202" s="1">
        <f t="shared" si="263"/>
        <v>17098.824764039335</v>
      </c>
      <c r="AW202" s="1">
        <f t="shared" si="264"/>
        <v>6412.140503011502</v>
      </c>
      <c r="AX202" s="1">
        <f t="shared" si="326"/>
        <v>136048.54658698328</v>
      </c>
      <c r="AY202" s="1">
        <f t="shared" si="309"/>
        <v>23075.993983233933</v>
      </c>
      <c r="AZ202" s="1">
        <f t="shared" si="310"/>
        <v>5870.3228163536287</v>
      </c>
      <c r="BA202" s="1">
        <f t="shared" si="327"/>
        <v>13775.389126931364</v>
      </c>
      <c r="BB202" s="1">
        <f t="shared" si="328"/>
        <v>29777.120961723824</v>
      </c>
      <c r="BC202" s="1">
        <f t="shared" si="329"/>
        <v>37914.375991459521</v>
      </c>
      <c r="BD202" s="1">
        <f t="shared" si="311"/>
        <v>1261.6312365837564</v>
      </c>
      <c r="BE202" s="2">
        <f t="shared" si="256"/>
        <v>0.25378067252024261</v>
      </c>
      <c r="BF202" s="2">
        <f t="shared" si="257"/>
        <v>0.18498810604108842</v>
      </c>
      <c r="BG202" s="2">
        <f t="shared" si="258"/>
        <v>8.4903457765883886E-2</v>
      </c>
      <c r="BH202" s="2">
        <f t="shared" si="312"/>
        <v>0.12734116081536126</v>
      </c>
      <c r="BI202" s="2">
        <f t="shared" si="330"/>
        <v>6.4404629744826622E-3</v>
      </c>
      <c r="BJ202" s="2">
        <f t="shared" si="313"/>
        <v>3.422059937666898E-3</v>
      </c>
      <c r="BK202" s="2">
        <f t="shared" si="314"/>
        <v>7.2085971406032293E-4</v>
      </c>
      <c r="BL202" s="2">
        <f t="shared" si="315"/>
        <v>1276.3777467721698</v>
      </c>
      <c r="BM202" s="2">
        <f t="shared" si="316"/>
        <v>292.56601603102831</v>
      </c>
      <c r="BN202" s="2">
        <f t="shared" si="317"/>
        <v>23.111268847577431</v>
      </c>
      <c r="BO202" s="2">
        <f t="shared" si="331"/>
        <v>1814.117266648798</v>
      </c>
      <c r="BP202" s="2">
        <f t="shared" si="332"/>
        <v>150.04759427595417</v>
      </c>
      <c r="BQ202" s="2">
        <f t="shared" si="333"/>
        <v>12.056327621870773</v>
      </c>
      <c r="BR202" s="17">
        <f t="shared" si="308"/>
        <v>1.548643009802861E-2</v>
      </c>
      <c r="BS202" s="12">
        <f>BS$3*temperature!$I312</f>
        <v>-29.566331505056304</v>
      </c>
      <c r="BT202" s="12">
        <f>BT$3*temperature!$I312</f>
        <v>-27.326937535220004</v>
      </c>
      <c r="BU202" s="12">
        <f>BU$3*temperature!$I312</f>
        <v>-23.990698015730558</v>
      </c>
      <c r="BV202" s="12">
        <f t="shared" si="334"/>
        <v>-22.224575195050377</v>
      </c>
      <c r="BW202" s="12">
        <f t="shared" si="318"/>
        <v>-17.079181228508666</v>
      </c>
      <c r="BX202" s="12">
        <f t="shared" si="319"/>
        <v>-14.994050419334217</v>
      </c>
      <c r="BY202" s="19">
        <f t="shared" si="335"/>
        <v>0.2483147531762733</v>
      </c>
      <c r="BZ202" s="19">
        <f t="shared" si="320"/>
        <v>0.37500566221530085</v>
      </c>
      <c r="CA202" s="19">
        <f t="shared" si="321"/>
        <v>0.37500566221530091</v>
      </c>
      <c r="CB202" s="12">
        <f t="shared" si="336"/>
        <v>3.6708781550029648</v>
      </c>
      <c r="CC202" s="12">
        <f t="shared" si="322"/>
        <v>5.1238781533556699</v>
      </c>
      <c r="CD202" s="12">
        <f t="shared" si="323"/>
        <v>4.4983237981981716</v>
      </c>
      <c r="CE202" s="12">
        <f t="shared" si="337"/>
        <v>-25.895453350053341</v>
      </c>
      <c r="CF202" s="12">
        <f t="shared" si="324"/>
        <v>-22.203059381864335</v>
      </c>
      <c r="CG202" s="12">
        <f t="shared" si="325"/>
        <v>-19.492374217532387</v>
      </c>
      <c r="CH202" s="12">
        <f>CH$3*temperature!$I312+CH$4*temperature!$I312^2</f>
        <v>-25.895453350053341</v>
      </c>
      <c r="CI202" s="12">
        <f>CI$3*temperature!$I312+CI$4*temperature!$I312^2</f>
        <v>-22.203094073649812</v>
      </c>
      <c r="CJ202" s="12">
        <f>CJ$3*temperature!$I312+CJ$4*temperature!$I312^2</f>
        <v>-19.492391925269434</v>
      </c>
      <c r="CK202" s="17"/>
      <c r="CL202" s="17"/>
      <c r="CM202" s="17"/>
    </row>
    <row r="203" spans="1:91">
      <c r="A203" s="2">
        <f t="shared" si="265"/>
        <v>2157</v>
      </c>
      <c r="B203" s="5">
        <f t="shared" si="266"/>
        <v>1165.3574699000844</v>
      </c>
      <c r="C203" s="5">
        <f t="shared" si="267"/>
        <v>2963.9283669751776</v>
      </c>
      <c r="D203" s="5">
        <f t="shared" si="268"/>
        <v>4369.2294223980516</v>
      </c>
      <c r="E203" s="15">
        <f t="shared" si="269"/>
        <v>2.1827196063999944E-6</v>
      </c>
      <c r="F203" s="15">
        <f t="shared" si="270"/>
        <v>4.3001039879203342E-6</v>
      </c>
      <c r="G203" s="15">
        <f t="shared" si="271"/>
        <v>8.7785093274455143E-6</v>
      </c>
      <c r="H203" s="5">
        <f t="shared" si="272"/>
        <v>198980.93157342891</v>
      </c>
      <c r="I203" s="5">
        <f t="shared" si="273"/>
        <v>86019.109995148392</v>
      </c>
      <c r="J203" s="5">
        <f t="shared" si="274"/>
        <v>32242.430480053124</v>
      </c>
      <c r="K203" s="5">
        <f t="shared" si="275"/>
        <v>170746.69079049982</v>
      </c>
      <c r="L203" s="5">
        <f t="shared" si="276"/>
        <v>29021.993565564735</v>
      </c>
      <c r="M203" s="5">
        <f t="shared" si="277"/>
        <v>7379.4317860188867</v>
      </c>
      <c r="N203" s="15">
        <f t="shared" si="278"/>
        <v>4.0338986279848665E-3</v>
      </c>
      <c r="O203" s="15">
        <f t="shared" si="279"/>
        <v>6.1362847173880297E-3</v>
      </c>
      <c r="P203" s="15">
        <f t="shared" si="280"/>
        <v>5.6594183149396571E-3</v>
      </c>
      <c r="Q203" s="5">
        <f t="shared" si="281"/>
        <v>5727.8019912513182</v>
      </c>
      <c r="R203" s="5">
        <f t="shared" si="282"/>
        <v>8509.4669593403978</v>
      </c>
      <c r="S203" s="5">
        <f t="shared" si="283"/>
        <v>5024.4175916387794</v>
      </c>
      <c r="T203" s="5">
        <f t="shared" si="284"/>
        <v>28.785682858950818</v>
      </c>
      <c r="U203" s="5">
        <f t="shared" si="285"/>
        <v>98.925308106772377</v>
      </c>
      <c r="V203" s="5">
        <f t="shared" si="286"/>
        <v>155.83247034516054</v>
      </c>
      <c r="W203" s="15">
        <f t="shared" si="287"/>
        <v>-1.0734613539272964E-2</v>
      </c>
      <c r="X203" s="15">
        <f t="shared" si="288"/>
        <v>-1.217998157191269E-2</v>
      </c>
      <c r="Y203" s="15">
        <f t="shared" si="289"/>
        <v>-9.7425357312937999E-3</v>
      </c>
      <c r="Z203" s="5">
        <f t="shared" si="304"/>
        <v>5485.3895351655956</v>
      </c>
      <c r="AA203" s="5">
        <f t="shared" si="305"/>
        <v>20959.248014160723</v>
      </c>
      <c r="AB203" s="5">
        <f t="shared" si="306"/>
        <v>45412.539497502825</v>
      </c>
      <c r="AC203" s="16">
        <f t="shared" si="290"/>
        <v>1.2747209451583075</v>
      </c>
      <c r="AD203" s="16">
        <f t="shared" si="291"/>
        <v>3.0036262811186201</v>
      </c>
      <c r="AE203" s="16">
        <f t="shared" si="292"/>
        <v>9.8361696154920182</v>
      </c>
      <c r="AF203" s="15">
        <f t="shared" si="293"/>
        <v>-4.0504037456468023E-3</v>
      </c>
      <c r="AG203" s="15">
        <f t="shared" si="294"/>
        <v>2.9673830763510267E-4</v>
      </c>
      <c r="AH203" s="15">
        <f t="shared" si="295"/>
        <v>9.7937136394747881E-3</v>
      </c>
      <c r="AI203" s="1">
        <f t="shared" si="259"/>
        <v>380689.28089644841</v>
      </c>
      <c r="AJ203" s="1">
        <f t="shared" si="260"/>
        <v>161130.24523037262</v>
      </c>
      <c r="AK203" s="1">
        <f t="shared" si="261"/>
        <v>60691.702397550602</v>
      </c>
      <c r="AL203" s="14">
        <f t="shared" si="296"/>
        <v>73.025765220141906</v>
      </c>
      <c r="AM203" s="14">
        <f t="shared" si="297"/>
        <v>16.850678717753947</v>
      </c>
      <c r="AN203" s="14">
        <f t="shared" si="298"/>
        <v>5.4203839144931072</v>
      </c>
      <c r="AO203" s="11">
        <f t="shared" si="299"/>
        <v>4.706367923901872E-3</v>
      </c>
      <c r="AP203" s="11">
        <f t="shared" si="300"/>
        <v>5.9287822958925714E-3</v>
      </c>
      <c r="AQ203" s="11">
        <f t="shared" si="301"/>
        <v>5.3781536022473805E-3</v>
      </c>
      <c r="AR203" s="1">
        <f t="shared" si="307"/>
        <v>198980.93157342891</v>
      </c>
      <c r="AS203" s="1">
        <f t="shared" si="302"/>
        <v>86019.109995148392</v>
      </c>
      <c r="AT203" s="1">
        <f t="shared" si="303"/>
        <v>32242.430480053124</v>
      </c>
      <c r="AU203" s="1">
        <f t="shared" si="262"/>
        <v>39796.186314685787</v>
      </c>
      <c r="AV203" s="1">
        <f t="shared" si="263"/>
        <v>17203.821999029678</v>
      </c>
      <c r="AW203" s="1">
        <f t="shared" si="264"/>
        <v>6448.4860960106253</v>
      </c>
      <c r="AX203" s="1">
        <f t="shared" si="326"/>
        <v>136597.35263239982</v>
      </c>
      <c r="AY203" s="1">
        <f t="shared" si="309"/>
        <v>23217.594852451784</v>
      </c>
      <c r="AZ203" s="1">
        <f t="shared" si="310"/>
        <v>5903.5454288151095</v>
      </c>
      <c r="BA203" s="1">
        <f t="shared" si="327"/>
        <v>13780.110672518336</v>
      </c>
      <c r="BB203" s="1">
        <f t="shared" si="328"/>
        <v>29795.380940149349</v>
      </c>
      <c r="BC203" s="1">
        <f t="shared" si="329"/>
        <v>37939.366412000796</v>
      </c>
      <c r="BD203" s="1">
        <f t="shared" si="311"/>
        <v>1225.6059716017037</v>
      </c>
      <c r="BE203" s="2">
        <f t="shared" si="256"/>
        <v>0.25378067252024261</v>
      </c>
      <c r="BF203" s="2">
        <f t="shared" si="257"/>
        <v>0.18498810604108842</v>
      </c>
      <c r="BG203" s="2">
        <f t="shared" si="258"/>
        <v>8.4903457765883886E-2</v>
      </c>
      <c r="BH203" s="2">
        <f t="shared" si="312"/>
        <v>0.12698771985957508</v>
      </c>
      <c r="BI203" s="2">
        <f t="shared" si="330"/>
        <v>6.4404629744826622E-3</v>
      </c>
      <c r="BJ203" s="2">
        <f t="shared" si="313"/>
        <v>3.422059937666898E-3</v>
      </c>
      <c r="BK203" s="2">
        <f t="shared" si="314"/>
        <v>7.2085971406032293E-4</v>
      </c>
      <c r="BL203" s="2">
        <f t="shared" si="315"/>
        <v>1281.5293224267371</v>
      </c>
      <c r="BM203" s="2">
        <f t="shared" si="316"/>
        <v>294.36255018815956</v>
      </c>
      <c r="BN203" s="2">
        <f t="shared" si="317"/>
        <v>23.242269216460937</v>
      </c>
      <c r="BO203" s="2">
        <f t="shared" si="331"/>
        <v>1841.1642166770835</v>
      </c>
      <c r="BP203" s="2">
        <f t="shared" si="332"/>
        <v>151.84239654582618</v>
      </c>
      <c r="BQ203" s="2">
        <f t="shared" si="333"/>
        <v>12.056114301571569</v>
      </c>
      <c r="BR203" s="17">
        <f t="shared" si="308"/>
        <v>1.5035369027212243E-2</v>
      </c>
      <c r="BS203" s="12">
        <f>BS$3*temperature!$I313</f>
        <v>-29.720665588552833</v>
      </c>
      <c r="BT203" s="12">
        <f>BT$3*temperature!$I313</f>
        <v>-27.469582146322463</v>
      </c>
      <c r="BU203" s="12">
        <f>BU$3*temperature!$I313</f>
        <v>-24.115927701059178</v>
      </c>
      <c r="BV203" s="12">
        <f t="shared" si="334"/>
        <v>-22.302062373351614</v>
      </c>
      <c r="BW203" s="12">
        <f t="shared" si="318"/>
        <v>-17.114561538793478</v>
      </c>
      <c r="BX203" s="12">
        <f t="shared" si="319"/>
        <v>-15.025111285142977</v>
      </c>
      <c r="BY203" s="19">
        <f t="shared" si="335"/>
        <v>0.24961093798850045</v>
      </c>
      <c r="BZ203" s="19">
        <f t="shared" si="320"/>
        <v>0.37696316428734894</v>
      </c>
      <c r="CA203" s="19">
        <f t="shared" si="321"/>
        <v>0.376963164287349</v>
      </c>
      <c r="CB203" s="12">
        <f t="shared" si="336"/>
        <v>3.7093016076006107</v>
      </c>
      <c r="CC203" s="12">
        <f t="shared" si="322"/>
        <v>5.1775103037644916</v>
      </c>
      <c r="CD203" s="12">
        <f t="shared" si="323"/>
        <v>4.5454082079581006</v>
      </c>
      <c r="CE203" s="12">
        <f t="shared" si="337"/>
        <v>-26.011363980952225</v>
      </c>
      <c r="CF203" s="12">
        <f t="shared" si="324"/>
        <v>-22.29207184255797</v>
      </c>
      <c r="CG203" s="12">
        <f t="shared" si="325"/>
        <v>-19.570519493101077</v>
      </c>
      <c r="CH203" s="12">
        <f>CH$3*temperature!$I313+CH$4*temperature!$I313^2</f>
        <v>-26.011363980952222</v>
      </c>
      <c r="CI203" s="12">
        <f>CI$3*temperature!$I313+CI$4*temperature!$I313^2</f>
        <v>-22.292106606208904</v>
      </c>
      <c r="CJ203" s="12">
        <f>CJ$3*temperature!$I313+CJ$4*temperature!$I313^2</f>
        <v>-19.570537237520462</v>
      </c>
      <c r="CK203" s="17"/>
      <c r="CL203" s="17"/>
      <c r="CM203" s="17"/>
    </row>
    <row r="204" spans="1:91">
      <c r="A204" s="2">
        <f t="shared" si="265"/>
        <v>2158</v>
      </c>
      <c r="B204" s="5">
        <f t="shared" si="266"/>
        <v>1165.3598863662526</v>
      </c>
      <c r="C204" s="5">
        <f t="shared" si="267"/>
        <v>2963.9404749153591</v>
      </c>
      <c r="D204" s="5">
        <f t="shared" si="268"/>
        <v>4369.2658599532278</v>
      </c>
      <c r="E204" s="15">
        <f t="shared" si="269"/>
        <v>2.0735836260799947E-6</v>
      </c>
      <c r="F204" s="15">
        <f t="shared" si="270"/>
        <v>4.0850987885243171E-6</v>
      </c>
      <c r="G204" s="15">
        <f t="shared" si="271"/>
        <v>8.3395838610732374E-6</v>
      </c>
      <c r="H204" s="5">
        <f t="shared" si="272"/>
        <v>199773.73806113156</v>
      </c>
      <c r="I204" s="5">
        <f t="shared" si="273"/>
        <v>86541.543938551156</v>
      </c>
      <c r="J204" s="5">
        <f t="shared" si="274"/>
        <v>32423.202997576933</v>
      </c>
      <c r="K204" s="5">
        <f t="shared" si="275"/>
        <v>171426.64716566887</v>
      </c>
      <c r="L204" s="5">
        <f t="shared" si="276"/>
        <v>29198.138313159783</v>
      </c>
      <c r="M204" s="5">
        <f t="shared" si="277"/>
        <v>7420.743904543272</v>
      </c>
      <c r="N204" s="15">
        <f t="shared" si="278"/>
        <v>3.9822521421708501E-3</v>
      </c>
      <c r="O204" s="15">
        <f t="shared" si="279"/>
        <v>6.0693538228899779E-3</v>
      </c>
      <c r="P204" s="15">
        <f t="shared" si="280"/>
        <v>5.5982790711144315E-3</v>
      </c>
      <c r="Q204" s="5">
        <f t="shared" si="281"/>
        <v>5688.8927468427028</v>
      </c>
      <c r="R204" s="5">
        <f t="shared" si="282"/>
        <v>8456.8742623430007</v>
      </c>
      <c r="S204" s="5">
        <f t="shared" si="283"/>
        <v>5003.3628022469293</v>
      </c>
      <c r="T204" s="5">
        <f t="shared" si="284"/>
        <v>28.476679677995907</v>
      </c>
      <c r="U204" s="5">
        <f t="shared" si="285"/>
        <v>97.720399677036099</v>
      </c>
      <c r="V204" s="5">
        <f t="shared" si="286"/>
        <v>154.31426693472704</v>
      </c>
      <c r="W204" s="15">
        <f t="shared" si="287"/>
        <v>-1.0734613539272964E-2</v>
      </c>
      <c r="X204" s="15">
        <f t="shared" si="288"/>
        <v>-1.217998157191269E-2</v>
      </c>
      <c r="Y204" s="15">
        <f t="shared" si="289"/>
        <v>-9.7425357312937999E-3</v>
      </c>
      <c r="Z204" s="5">
        <f t="shared" si="304"/>
        <v>5426.3396141880949</v>
      </c>
      <c r="AA204" s="5">
        <f t="shared" si="305"/>
        <v>20837.281142928907</v>
      </c>
      <c r="AB204" s="5">
        <f t="shared" si="306"/>
        <v>45667.928632457006</v>
      </c>
      <c r="AC204" s="16">
        <f t="shared" si="290"/>
        <v>1.2695578106673839</v>
      </c>
      <c r="AD204" s="16">
        <f t="shared" si="291"/>
        <v>3.0045175720980475</v>
      </c>
      <c r="AE204" s="16">
        <f t="shared" si="292"/>
        <v>9.9325022440154491</v>
      </c>
      <c r="AF204" s="15">
        <f t="shared" si="293"/>
        <v>-4.0504037456468023E-3</v>
      </c>
      <c r="AG204" s="15">
        <f t="shared" si="294"/>
        <v>2.9673830763510267E-4</v>
      </c>
      <c r="AH204" s="15">
        <f t="shared" si="295"/>
        <v>9.7937136394747881E-3</v>
      </c>
      <c r="AI204" s="1">
        <f t="shared" si="259"/>
        <v>382416.53912148939</v>
      </c>
      <c r="AJ204" s="1">
        <f t="shared" si="260"/>
        <v>162221.04270636506</v>
      </c>
      <c r="AK204" s="1">
        <f t="shared" si="261"/>
        <v>61071.018253806164</v>
      </c>
      <c r="AL204" s="14">
        <f t="shared" si="296"/>
        <v>73.366014478001858</v>
      </c>
      <c r="AM204" s="14">
        <f t="shared" si="297"/>
        <v>16.949583683352984</v>
      </c>
      <c r="AN204" s="14">
        <f t="shared" si="298"/>
        <v>5.4492440551956483</v>
      </c>
      <c r="AO204" s="11">
        <f t="shared" si="299"/>
        <v>4.6593042446628529E-3</v>
      </c>
      <c r="AP204" s="11">
        <f t="shared" si="300"/>
        <v>5.8694944729336456E-3</v>
      </c>
      <c r="AQ204" s="11">
        <f t="shared" si="301"/>
        <v>5.3243720662249066E-3</v>
      </c>
      <c r="AR204" s="1">
        <f t="shared" si="307"/>
        <v>199773.73806113156</v>
      </c>
      <c r="AS204" s="1">
        <f t="shared" si="302"/>
        <v>86541.543938551156</v>
      </c>
      <c r="AT204" s="1">
        <f t="shared" si="303"/>
        <v>32423.202997576933</v>
      </c>
      <c r="AU204" s="1">
        <f t="shared" si="262"/>
        <v>39954.747612226318</v>
      </c>
      <c r="AV204" s="1">
        <f t="shared" si="263"/>
        <v>17308.308787710233</v>
      </c>
      <c r="AW204" s="1">
        <f t="shared" si="264"/>
        <v>6484.6405995153873</v>
      </c>
      <c r="AX204" s="1">
        <f t="shared" si="326"/>
        <v>137141.3177325351</v>
      </c>
      <c r="AY204" s="1">
        <f t="shared" si="309"/>
        <v>23358.510650527827</v>
      </c>
      <c r="AZ204" s="1">
        <f t="shared" si="310"/>
        <v>5936.5951236346173</v>
      </c>
      <c r="BA204" s="1">
        <f t="shared" si="327"/>
        <v>13784.770787760535</v>
      </c>
      <c r="BB204" s="1">
        <f t="shared" si="328"/>
        <v>29813.437489144941</v>
      </c>
      <c r="BC204" s="1">
        <f t="shared" si="329"/>
        <v>37964.07496662801</v>
      </c>
      <c r="BD204" s="1">
        <f t="shared" si="311"/>
        <v>1190.6009973480927</v>
      </c>
      <c r="BE204" s="2">
        <f t="shared" ref="BE204:BE267" si="338">BE203</f>
        <v>0.25378067252024261</v>
      </c>
      <c r="BF204" s="2">
        <f t="shared" ref="BF204:BF267" si="339">BF203</f>
        <v>0.18498810604108842</v>
      </c>
      <c r="BG204" s="2">
        <f t="shared" ref="BG204:BG267" si="340">BG203</f>
        <v>8.4903457765883886E-2</v>
      </c>
      <c r="BH204" s="2">
        <f t="shared" si="312"/>
        <v>0.1266358700388221</v>
      </c>
      <c r="BI204" s="2">
        <f t="shared" si="330"/>
        <v>6.4404629744826622E-3</v>
      </c>
      <c r="BJ204" s="2">
        <f t="shared" si="313"/>
        <v>3.422059937666898E-3</v>
      </c>
      <c r="BK204" s="2">
        <f t="shared" si="314"/>
        <v>7.2085971406032293E-4</v>
      </c>
      <c r="BL204" s="2">
        <f t="shared" si="315"/>
        <v>1286.6353632567157</v>
      </c>
      <c r="BM204" s="2">
        <f t="shared" si="316"/>
        <v>296.1503504559555</v>
      </c>
      <c r="BN204" s="2">
        <f t="shared" si="317"/>
        <v>23.372580841753113</v>
      </c>
      <c r="BO204" s="2">
        <f t="shared" si="331"/>
        <v>1868.6155752019754</v>
      </c>
      <c r="BP204" s="2">
        <f t="shared" si="332"/>
        <v>153.65878299815418</v>
      </c>
      <c r="BQ204" s="2">
        <f t="shared" si="333"/>
        <v>12.055909382248441</v>
      </c>
      <c r="BR204" s="17">
        <f t="shared" si="308"/>
        <v>1.4597445657487614E-2</v>
      </c>
      <c r="BS204" s="12">
        <f>BS$3*temperature!$I314</f>
        <v>-29.874340298658687</v>
      </c>
      <c r="BT204" s="12">
        <f>BT$3*temperature!$I314</f>
        <v>-27.611617325867396</v>
      </c>
      <c r="BU204" s="12">
        <f>BU$3*temperature!$I314</f>
        <v>-24.240622357958831</v>
      </c>
      <c r="BV204" s="12">
        <f t="shared" si="334"/>
        <v>-22.378820966581241</v>
      </c>
      <c r="BW204" s="12">
        <f t="shared" si="318"/>
        <v>-17.149235810604139</v>
      </c>
      <c r="BX204" s="12">
        <f t="shared" si="319"/>
        <v>-15.055552309968853</v>
      </c>
      <c r="BY204" s="19">
        <f t="shared" si="335"/>
        <v>0.25090158501053106</v>
      </c>
      <c r="BZ204" s="19">
        <f t="shared" si="320"/>
        <v>0.37891230317254115</v>
      </c>
      <c r="CA204" s="19">
        <f t="shared" si="321"/>
        <v>0.37891230317254121</v>
      </c>
      <c r="CB204" s="12">
        <f t="shared" si="336"/>
        <v>3.7477596660387236</v>
      </c>
      <c r="CC204" s="12">
        <f t="shared" si="322"/>
        <v>5.2311907576316283</v>
      </c>
      <c r="CD204" s="12">
        <f t="shared" si="323"/>
        <v>4.5925350239949889</v>
      </c>
      <c r="CE204" s="12">
        <f t="shared" si="337"/>
        <v>-26.126580632619966</v>
      </c>
      <c r="CF204" s="12">
        <f t="shared" si="324"/>
        <v>-22.380426568235769</v>
      </c>
      <c r="CG204" s="12">
        <f t="shared" si="325"/>
        <v>-19.648087333963844</v>
      </c>
      <c r="CH204" s="12">
        <f>CH$3*temperature!$I314+CH$4*temperature!$I314^2</f>
        <v>-26.126580632619966</v>
      </c>
      <c r="CI204" s="12">
        <f>CI$3*temperature!$I314+CI$4*temperature!$I314^2</f>
        <v>-22.380461402318019</v>
      </c>
      <c r="CJ204" s="12">
        <f>CJ$3*temperature!$I314+CJ$4*temperature!$I314^2</f>
        <v>-19.648105114333543</v>
      </c>
      <c r="CK204" s="17"/>
      <c r="CL204" s="17"/>
      <c r="CM204" s="17"/>
    </row>
    <row r="205" spans="1:91">
      <c r="A205" s="2">
        <f t="shared" si="265"/>
        <v>2159</v>
      </c>
      <c r="B205" s="5">
        <f t="shared" si="266"/>
        <v>1165.3621820138724</v>
      </c>
      <c r="C205" s="5">
        <f t="shared" si="267"/>
        <v>2963.9519775055205</v>
      </c>
      <c r="D205" s="5">
        <f t="shared" si="268"/>
        <v>4369.3004759193263</v>
      </c>
      <c r="E205" s="15">
        <f t="shared" si="269"/>
        <v>1.9699044447759948E-6</v>
      </c>
      <c r="F205" s="15">
        <f t="shared" si="270"/>
        <v>3.8808438490981011E-6</v>
      </c>
      <c r="G205" s="15">
        <f t="shared" si="271"/>
        <v>7.9226046680195747E-6</v>
      </c>
      <c r="H205" s="5">
        <f t="shared" si="272"/>
        <v>200559.48728581169</v>
      </c>
      <c r="I205" s="5">
        <f t="shared" si="273"/>
        <v>87061.404816319991</v>
      </c>
      <c r="J205" s="5">
        <f t="shared" si="274"/>
        <v>32603.014902940402</v>
      </c>
      <c r="K205" s="5">
        <f t="shared" si="275"/>
        <v>172100.56271023239</v>
      </c>
      <c r="L205" s="5">
        <f t="shared" si="276"/>
        <v>29373.419501078213</v>
      </c>
      <c r="M205" s="5">
        <f t="shared" si="277"/>
        <v>7461.838590096173</v>
      </c>
      <c r="N205" s="15">
        <f t="shared" si="278"/>
        <v>3.9312181373543087E-3</v>
      </c>
      <c r="O205" s="15">
        <f t="shared" si="279"/>
        <v>6.003163148228241E-3</v>
      </c>
      <c r="P205" s="15">
        <f t="shared" si="280"/>
        <v>5.5378121225475585E-3</v>
      </c>
      <c r="Q205" s="5">
        <f t="shared" si="281"/>
        <v>5649.9600180611023</v>
      </c>
      <c r="R205" s="5">
        <f t="shared" si="282"/>
        <v>8404.0519470245508</v>
      </c>
      <c r="S205" s="5">
        <f t="shared" si="283"/>
        <v>4982.0945723087916</v>
      </c>
      <c r="T205" s="5">
        <f t="shared" si="284"/>
        <v>28.170993526770953</v>
      </c>
      <c r="U205" s="5">
        <f t="shared" si="285"/>
        <v>96.530167009769855</v>
      </c>
      <c r="V205" s="5">
        <f t="shared" si="286"/>
        <v>152.81085467526705</v>
      </c>
      <c r="W205" s="15">
        <f t="shared" si="287"/>
        <v>-1.0734613539272964E-2</v>
      </c>
      <c r="X205" s="15">
        <f t="shared" si="288"/>
        <v>-1.217998157191269E-2</v>
      </c>
      <c r="Y205" s="15">
        <f t="shared" si="289"/>
        <v>-9.7425357312937999E-3</v>
      </c>
      <c r="Z205" s="5">
        <f t="shared" si="304"/>
        <v>5367.6486559679624</v>
      </c>
      <c r="AA205" s="5">
        <f t="shared" si="305"/>
        <v>20714.641486628181</v>
      </c>
      <c r="AB205" s="5">
        <f t="shared" si="306"/>
        <v>45921.941854358389</v>
      </c>
      <c r="AC205" s="16">
        <f t="shared" si="290"/>
        <v>1.2644155889557416</v>
      </c>
      <c r="AD205" s="16">
        <f t="shared" si="291"/>
        <v>3.0054091275576518</v>
      </c>
      <c r="AE205" s="16">
        <f t="shared" si="292"/>
        <v>10.029778326716777</v>
      </c>
      <c r="AF205" s="15">
        <f t="shared" si="293"/>
        <v>-4.0504037456468023E-3</v>
      </c>
      <c r="AG205" s="15">
        <f t="shared" si="294"/>
        <v>2.9673830763510267E-4</v>
      </c>
      <c r="AH205" s="15">
        <f t="shared" si="295"/>
        <v>9.7937136394747881E-3</v>
      </c>
      <c r="AI205" s="1">
        <f t="shared" si="259"/>
        <v>384129.63282156677</v>
      </c>
      <c r="AJ205" s="1">
        <f t="shared" si="260"/>
        <v>163307.24722343878</v>
      </c>
      <c r="AK205" s="1">
        <f t="shared" si="261"/>
        <v>61448.557027940929</v>
      </c>
      <c r="AL205" s="14">
        <f t="shared" si="296"/>
        <v>73.704430714846495</v>
      </c>
      <c r="AM205" s="14">
        <f t="shared" si="297"/>
        <v>17.048074316223474</v>
      </c>
      <c r="AN205" s="14">
        <f t="shared" si="298"/>
        <v>5.4779677199968786</v>
      </c>
      <c r="AO205" s="11">
        <f t="shared" si="299"/>
        <v>4.612711202216224E-3</v>
      </c>
      <c r="AP205" s="11">
        <f t="shared" si="300"/>
        <v>5.8107995282043095E-3</v>
      </c>
      <c r="AQ205" s="11">
        <f t="shared" si="301"/>
        <v>5.2711283455626574E-3</v>
      </c>
      <c r="AR205" s="1">
        <f t="shared" si="307"/>
        <v>200559.48728581169</v>
      </c>
      <c r="AS205" s="1">
        <f t="shared" si="302"/>
        <v>87061.404816319991</v>
      </c>
      <c r="AT205" s="1">
        <f t="shared" si="303"/>
        <v>32603.014902940402</v>
      </c>
      <c r="AU205" s="1">
        <f t="shared" si="262"/>
        <v>40111.89745716234</v>
      </c>
      <c r="AV205" s="1">
        <f t="shared" si="263"/>
        <v>17412.280963263998</v>
      </c>
      <c r="AW205" s="1">
        <f t="shared" si="264"/>
        <v>6520.6029805880808</v>
      </c>
      <c r="AX205" s="1">
        <f t="shared" si="326"/>
        <v>137680.45016818593</v>
      </c>
      <c r="AY205" s="1">
        <f t="shared" si="309"/>
        <v>23498.735600862572</v>
      </c>
      <c r="AZ205" s="1">
        <f t="shared" si="310"/>
        <v>5969.4708720769377</v>
      </c>
      <c r="BA205" s="1">
        <f t="shared" si="327"/>
        <v>13789.370253888465</v>
      </c>
      <c r="BB205" s="1">
        <f t="shared" si="328"/>
        <v>29831.29308310647</v>
      </c>
      <c r="BC205" s="1">
        <f t="shared" si="329"/>
        <v>37988.505354989509</v>
      </c>
      <c r="BD205" s="1">
        <f t="shared" si="311"/>
        <v>1156.58777197474</v>
      </c>
      <c r="BE205" s="2">
        <f t="shared" si="338"/>
        <v>0.25378067252024261</v>
      </c>
      <c r="BF205" s="2">
        <f t="shared" si="339"/>
        <v>0.18498810604108842</v>
      </c>
      <c r="BG205" s="2">
        <f t="shared" si="340"/>
        <v>8.4903457765883886E-2</v>
      </c>
      <c r="BH205" s="2">
        <f t="shared" si="312"/>
        <v>0.12628562488992201</v>
      </c>
      <c r="BI205" s="2">
        <f t="shared" si="330"/>
        <v>6.4404629744826622E-3</v>
      </c>
      <c r="BJ205" s="2">
        <f t="shared" si="313"/>
        <v>3.422059937666898E-3</v>
      </c>
      <c r="BK205" s="2">
        <f t="shared" si="314"/>
        <v>7.2085971406032293E-4</v>
      </c>
      <c r="BL205" s="2">
        <f t="shared" si="315"/>
        <v>1291.6959520454964</v>
      </c>
      <c r="BM205" s="2">
        <f t="shared" si="316"/>
        <v>297.92934553892854</v>
      </c>
      <c r="BN205" s="2">
        <f t="shared" si="317"/>
        <v>23.502200000438066</v>
      </c>
      <c r="BO205" s="2">
        <f t="shared" si="331"/>
        <v>1896.4773898573937</v>
      </c>
      <c r="BP205" s="2">
        <f t="shared" si="332"/>
        <v>155.49701303441739</v>
      </c>
      <c r="BQ205" s="2">
        <f t="shared" si="333"/>
        <v>12.055712746779527</v>
      </c>
      <c r="BR205" s="17">
        <f t="shared" si="308"/>
        <v>1.4172277337366614E-2</v>
      </c>
      <c r="BS205" s="12">
        <f>BS$3*temperature!$I315</f>
        <v>-30.027355714718428</v>
      </c>
      <c r="BT205" s="12">
        <f>BT$3*temperature!$I315</f>
        <v>-27.753043147189704</v>
      </c>
      <c r="BU205" s="12">
        <f>BU$3*temperature!$I315</f>
        <v>-24.36478205081125</v>
      </c>
      <c r="BV205" s="12">
        <f t="shared" si="334"/>
        <v>-22.454856120174355</v>
      </c>
      <c r="BW205" s="12">
        <f t="shared" si="318"/>
        <v>-17.183211188616372</v>
      </c>
      <c r="BX205" s="12">
        <f t="shared" si="319"/>
        <v>-15.08537976622191</v>
      </c>
      <c r="BY205" s="19">
        <f t="shared" si="335"/>
        <v>0.25218669490874557</v>
      </c>
      <c r="BZ205" s="19">
        <f t="shared" si="320"/>
        <v>0.38085307987724731</v>
      </c>
      <c r="CA205" s="19">
        <f t="shared" si="321"/>
        <v>0.38085307987724737</v>
      </c>
      <c r="CB205" s="12">
        <f t="shared" si="336"/>
        <v>3.786249797272037</v>
      </c>
      <c r="CC205" s="12">
        <f t="shared" si="322"/>
        <v>5.2849159792866658</v>
      </c>
      <c r="CD205" s="12">
        <f t="shared" si="323"/>
        <v>4.6397011422946699</v>
      </c>
      <c r="CE205" s="12">
        <f t="shared" si="337"/>
        <v>-26.241105917446394</v>
      </c>
      <c r="CF205" s="12">
        <f t="shared" si="324"/>
        <v>-22.468127167903038</v>
      </c>
      <c r="CG205" s="12">
        <f t="shared" si="325"/>
        <v>-19.725080908516581</v>
      </c>
      <c r="CH205" s="12">
        <f>CH$3*temperature!$I315+CH$4*temperature!$I315^2</f>
        <v>-26.241105917446394</v>
      </c>
      <c r="CI205" s="12">
        <f>CI$3*temperature!$I315+CI$4*temperature!$I315^2</f>
        <v>-22.468162070997</v>
      </c>
      <c r="CJ205" s="12">
        <f>CJ$3*temperature!$I315+CJ$4*temperature!$I315^2</f>
        <v>-19.725098724111987</v>
      </c>
      <c r="CK205" s="17"/>
      <c r="CL205" s="17"/>
      <c r="CM205" s="17"/>
    </row>
    <row r="206" spans="1:91">
      <c r="A206" s="2">
        <f t="shared" si="265"/>
        <v>2160</v>
      </c>
      <c r="B206" s="5">
        <f t="shared" si="266"/>
        <v>1165.3643628834072</v>
      </c>
      <c r="C206" s="5">
        <f t="shared" si="267"/>
        <v>2963.9629050085814</v>
      </c>
      <c r="D206" s="5">
        <f t="shared" si="268"/>
        <v>4369.3333613476552</v>
      </c>
      <c r="E206" s="15">
        <f t="shared" si="269"/>
        <v>1.8714092225371951E-6</v>
      </c>
      <c r="F206" s="15">
        <f t="shared" si="270"/>
        <v>3.6868016566431958E-6</v>
      </c>
      <c r="G206" s="15">
        <f t="shared" si="271"/>
        <v>7.5264744346185959E-6</v>
      </c>
      <c r="H206" s="5">
        <f t="shared" si="272"/>
        <v>201338.19297585101</v>
      </c>
      <c r="I206" s="5">
        <f t="shared" si="273"/>
        <v>87578.672488932032</v>
      </c>
      <c r="J206" s="5">
        <f t="shared" si="274"/>
        <v>32781.861239175618</v>
      </c>
      <c r="K206" s="5">
        <f t="shared" si="275"/>
        <v>172768.4485543124</v>
      </c>
      <c r="L206" s="5">
        <f t="shared" si="276"/>
        <v>29547.830150282691</v>
      </c>
      <c r="M206" s="5">
        <f t="shared" si="277"/>
        <v>7502.7146084052847</v>
      </c>
      <c r="N206" s="15">
        <f t="shared" si="278"/>
        <v>3.8807882645017777E-3</v>
      </c>
      <c r="O206" s="15">
        <f t="shared" si="279"/>
        <v>5.9377032761906978E-3</v>
      </c>
      <c r="P206" s="15">
        <f t="shared" si="280"/>
        <v>5.4780089136965415E-3</v>
      </c>
      <c r="Q206" s="5">
        <f t="shared" si="281"/>
        <v>5611.0113094254311</v>
      </c>
      <c r="R206" s="5">
        <f t="shared" si="282"/>
        <v>8351.0145139603592</v>
      </c>
      <c r="S206" s="5">
        <f t="shared" si="283"/>
        <v>4960.6197392133863</v>
      </c>
      <c r="T206" s="5">
        <f t="shared" si="284"/>
        <v>27.868588798243707</v>
      </c>
      <c r="U206" s="5">
        <f t="shared" si="285"/>
        <v>95.354431354457205</v>
      </c>
      <c r="V206" s="5">
        <f t="shared" si="286"/>
        <v>151.32208946346373</v>
      </c>
      <c r="W206" s="15">
        <f t="shared" si="287"/>
        <v>-1.0734613539272964E-2</v>
      </c>
      <c r="X206" s="15">
        <f t="shared" si="288"/>
        <v>-1.217998157191269E-2</v>
      </c>
      <c r="Y206" s="15">
        <f t="shared" si="289"/>
        <v>-9.7425357312937999E-3</v>
      </c>
      <c r="Z206" s="5">
        <f t="shared" si="304"/>
        <v>5309.3220501271398</v>
      </c>
      <c r="AA206" s="5">
        <f t="shared" si="305"/>
        <v>20591.364607603238</v>
      </c>
      <c r="AB206" s="5">
        <f t="shared" si="306"/>
        <v>46174.572029727708</v>
      </c>
      <c r="AC206" s="16">
        <f t="shared" si="290"/>
        <v>1.2592941953181811</v>
      </c>
      <c r="AD206" s="16">
        <f t="shared" si="291"/>
        <v>3.0063009475759142</v>
      </c>
      <c r="AE206" s="16">
        <f t="shared" si="292"/>
        <v>10.128007103516051</v>
      </c>
      <c r="AF206" s="15">
        <f t="shared" si="293"/>
        <v>-4.0504037456468023E-3</v>
      </c>
      <c r="AG206" s="15">
        <f t="shared" si="294"/>
        <v>2.9673830763510267E-4</v>
      </c>
      <c r="AH206" s="15">
        <f t="shared" si="295"/>
        <v>9.7937136394747881E-3</v>
      </c>
      <c r="AI206" s="1">
        <f t="shared" si="259"/>
        <v>385828.56699657242</v>
      </c>
      <c r="AJ206" s="1">
        <f t="shared" si="260"/>
        <v>164388.80346435891</v>
      </c>
      <c r="AK206" s="1">
        <f t="shared" si="261"/>
        <v>61824.30430573492</v>
      </c>
      <c r="AL206" s="14">
        <f t="shared" si="296"/>
        <v>74.04100819552572</v>
      </c>
      <c r="AM206" s="14">
        <f t="shared" si="297"/>
        <v>17.146146628995041</v>
      </c>
      <c r="AN206" s="14">
        <f t="shared" si="298"/>
        <v>5.5065540402125821</v>
      </c>
      <c r="AO206" s="11">
        <f t="shared" si="299"/>
        <v>4.5665840901940617E-3</v>
      </c>
      <c r="AP206" s="11">
        <f t="shared" si="300"/>
        <v>5.7526915329222661E-3</v>
      </c>
      <c r="AQ206" s="11">
        <f t="shared" si="301"/>
        <v>5.2184170621070308E-3</v>
      </c>
      <c r="AR206" s="1">
        <f t="shared" si="307"/>
        <v>201338.19297585101</v>
      </c>
      <c r="AS206" s="1">
        <f t="shared" si="302"/>
        <v>87578.672488932032</v>
      </c>
      <c r="AT206" s="1">
        <f t="shared" si="303"/>
        <v>32781.861239175618</v>
      </c>
      <c r="AU206" s="1">
        <f t="shared" si="262"/>
        <v>40267.638595170203</v>
      </c>
      <c r="AV206" s="1">
        <f t="shared" si="263"/>
        <v>17515.734497786409</v>
      </c>
      <c r="AW206" s="1">
        <f t="shared" si="264"/>
        <v>6556.3722478351237</v>
      </c>
      <c r="AX206" s="1">
        <f t="shared" si="326"/>
        <v>138214.75884344993</v>
      </c>
      <c r="AY206" s="1">
        <f t="shared" si="309"/>
        <v>23638.264120226151</v>
      </c>
      <c r="AZ206" s="1">
        <f t="shared" si="310"/>
        <v>6002.1716867242276</v>
      </c>
      <c r="BA206" s="1">
        <f t="shared" si="327"/>
        <v>13793.909838929269</v>
      </c>
      <c r="BB206" s="1">
        <f t="shared" si="328"/>
        <v>29848.950154116366</v>
      </c>
      <c r="BC206" s="1">
        <f t="shared" si="329"/>
        <v>38012.661201297327</v>
      </c>
      <c r="BD206" s="1">
        <f t="shared" si="311"/>
        <v>1123.5385364014039</v>
      </c>
      <c r="BE206" s="2">
        <f t="shared" si="338"/>
        <v>0.25378067252024261</v>
      </c>
      <c r="BF206" s="2">
        <f t="shared" si="339"/>
        <v>0.18498810604108842</v>
      </c>
      <c r="BG206" s="2">
        <f t="shared" si="340"/>
        <v>8.4903457765883886E-2</v>
      </c>
      <c r="BH206" s="2">
        <f t="shared" si="312"/>
        <v>0.12593699768202263</v>
      </c>
      <c r="BI206" s="2">
        <f t="shared" si="330"/>
        <v>6.4404629744826622E-3</v>
      </c>
      <c r="BJ206" s="2">
        <f t="shared" si="313"/>
        <v>3.422059937666898E-3</v>
      </c>
      <c r="BK206" s="2">
        <f t="shared" si="314"/>
        <v>7.2085971406032293E-4</v>
      </c>
      <c r="BL206" s="2">
        <f t="shared" si="315"/>
        <v>1296.7111772102137</v>
      </c>
      <c r="BM206" s="2">
        <f t="shared" si="316"/>
        <v>299.6994665184244</v>
      </c>
      <c r="BN206" s="2">
        <f t="shared" si="317"/>
        <v>23.631123119237319</v>
      </c>
      <c r="BO206" s="2">
        <f t="shared" si="331"/>
        <v>1924.7557987633579</v>
      </c>
      <c r="BP206" s="2">
        <f t="shared" si="332"/>
        <v>157.357349180619</v>
      </c>
      <c r="BQ206" s="2">
        <f t="shared" si="333"/>
        <v>12.055524280400467</v>
      </c>
      <c r="BR206" s="17">
        <f t="shared" si="308"/>
        <v>1.3759492560550111E-2</v>
      </c>
      <c r="BS206" s="12">
        <f>BS$3*temperature!$I316</f>
        <v>-30.179712069135263</v>
      </c>
      <c r="BT206" s="12">
        <f>BT$3*temperature!$I316</f>
        <v>-27.893859825090061</v>
      </c>
      <c r="BU206" s="12">
        <f>BU$3*temperature!$I316</f>
        <v>-24.48840696819293</v>
      </c>
      <c r="BV206" s="12">
        <f t="shared" si="334"/>
        <v>-22.53017303231324</v>
      </c>
      <c r="BW206" s="12">
        <f t="shared" si="318"/>
        <v>-17.216494818955152</v>
      </c>
      <c r="BX206" s="12">
        <f t="shared" si="319"/>
        <v>-15.114599927584512</v>
      </c>
      <c r="BY206" s="19">
        <f t="shared" si="335"/>
        <v>0.25346626963499735</v>
      </c>
      <c r="BZ206" s="19">
        <f t="shared" si="320"/>
        <v>0.38278549734916206</v>
      </c>
      <c r="CA206" s="19">
        <f t="shared" si="321"/>
        <v>0.38278549734916212</v>
      </c>
      <c r="CB206" s="12">
        <f t="shared" si="336"/>
        <v>3.8247695184110104</v>
      </c>
      <c r="CC206" s="12">
        <f t="shared" si="322"/>
        <v>5.3386825030674556</v>
      </c>
      <c r="CD206" s="12">
        <f t="shared" si="323"/>
        <v>4.6869035203042086</v>
      </c>
      <c r="CE206" s="12">
        <f t="shared" si="337"/>
        <v>-26.35494255072425</v>
      </c>
      <c r="CF206" s="12">
        <f t="shared" si="324"/>
        <v>-22.555177322022608</v>
      </c>
      <c r="CG206" s="12">
        <f t="shared" si="325"/>
        <v>-19.80150344788872</v>
      </c>
      <c r="CH206" s="12">
        <f>CH$3*temperature!$I316+CH$4*temperature!$I316^2</f>
        <v>-26.354942550724253</v>
      </c>
      <c r="CI206" s="12">
        <f>CI$3*temperature!$I316+CI$4*temperature!$I316^2</f>
        <v>-22.555212292723173</v>
      </c>
      <c r="CJ206" s="12">
        <f>CJ$3*temperature!$I316+CJ$4*temperature!$I316^2</f>
        <v>-19.801521297992622</v>
      </c>
      <c r="CK206" s="17"/>
      <c r="CL206" s="17"/>
      <c r="CM206" s="17"/>
    </row>
    <row r="207" spans="1:91">
      <c r="A207" s="2">
        <f t="shared" si="265"/>
        <v>2161</v>
      </c>
      <c r="B207" s="5">
        <f t="shared" si="266"/>
        <v>1165.3664347133426</v>
      </c>
      <c r="C207" s="5">
        <f t="shared" si="267"/>
        <v>2963.9732861747625</v>
      </c>
      <c r="D207" s="5">
        <f t="shared" si="268"/>
        <v>4369.3646027397035</v>
      </c>
      <c r="E207" s="15">
        <f t="shared" si="269"/>
        <v>1.7778387614103352E-6</v>
      </c>
      <c r="F207" s="15">
        <f t="shared" si="270"/>
        <v>3.5024615738110359E-6</v>
      </c>
      <c r="G207" s="15">
        <f t="shared" si="271"/>
        <v>7.1501507128876656E-6</v>
      </c>
      <c r="H207" s="5">
        <f t="shared" si="272"/>
        <v>202109.86971126957</v>
      </c>
      <c r="I207" s="5">
        <f t="shared" si="273"/>
        <v>88093.327504079149</v>
      </c>
      <c r="J207" s="5">
        <f t="shared" si="274"/>
        <v>32959.737254820793</v>
      </c>
      <c r="K207" s="5">
        <f t="shared" si="275"/>
        <v>173430.31658620291</v>
      </c>
      <c r="L207" s="5">
        <f t="shared" si="276"/>
        <v>29721.363520711897</v>
      </c>
      <c r="M207" s="5">
        <f t="shared" si="277"/>
        <v>7543.3707761888754</v>
      </c>
      <c r="N207" s="15">
        <f t="shared" si="278"/>
        <v>3.8309543057708506E-3</v>
      </c>
      <c r="O207" s="15">
        <f t="shared" si="279"/>
        <v>5.8729649367348369E-3</v>
      </c>
      <c r="P207" s="15">
        <f t="shared" si="280"/>
        <v>5.4188610263867787E-3</v>
      </c>
      <c r="Q207" s="5">
        <f t="shared" si="281"/>
        <v>5572.0539594005177</v>
      </c>
      <c r="R207" s="5">
        <f t="shared" si="282"/>
        <v>8297.7762192206774</v>
      </c>
      <c r="S207" s="5">
        <f t="shared" si="283"/>
        <v>4938.9450588591762</v>
      </c>
      <c r="T207" s="5">
        <f t="shared" si="284"/>
        <v>27.569430267609651</v>
      </c>
      <c r="U207" s="5">
        <f t="shared" si="285"/>
        <v>94.193016137759699</v>
      </c>
      <c r="V207" s="5">
        <f t="shared" si="286"/>
        <v>149.84782859993189</v>
      </c>
      <c r="W207" s="15">
        <f t="shared" si="287"/>
        <v>-1.0734613539272964E-2</v>
      </c>
      <c r="X207" s="15">
        <f t="shared" si="288"/>
        <v>-1.217998157191269E-2</v>
      </c>
      <c r="Y207" s="15">
        <f t="shared" si="289"/>
        <v>-9.7425357312937999E-3</v>
      </c>
      <c r="Z207" s="5">
        <f t="shared" si="304"/>
        <v>5251.3649208790866</v>
      </c>
      <c r="AA207" s="5">
        <f t="shared" si="305"/>
        <v>20467.485510962273</v>
      </c>
      <c r="AB207" s="5">
        <f t="shared" si="306"/>
        <v>46425.812320538942</v>
      </c>
      <c r="AC207" s="16">
        <f t="shared" si="290"/>
        <v>1.254193545392593</v>
      </c>
      <c r="AD207" s="16">
        <f t="shared" si="291"/>
        <v>3.0071930322313398</v>
      </c>
      <c r="AE207" s="16">
        <f t="shared" si="292"/>
        <v>10.227197904826454</v>
      </c>
      <c r="AF207" s="15">
        <f t="shared" si="293"/>
        <v>-4.0504037456468023E-3</v>
      </c>
      <c r="AG207" s="15">
        <f t="shared" si="294"/>
        <v>2.9673830763510267E-4</v>
      </c>
      <c r="AH207" s="15">
        <f t="shared" si="295"/>
        <v>9.7937136394747881E-3</v>
      </c>
      <c r="AI207" s="1">
        <f t="shared" si="259"/>
        <v>387513.34889208543</v>
      </c>
      <c r="AJ207" s="1">
        <f t="shared" si="260"/>
        <v>165465.65761570944</v>
      </c>
      <c r="AK207" s="1">
        <f t="shared" si="261"/>
        <v>62198.246122996556</v>
      </c>
      <c r="AL207" s="14">
        <f t="shared" si="296"/>
        <v>74.375741540672848</v>
      </c>
      <c r="AM207" s="14">
        <f t="shared" si="297"/>
        <v>17.243796756604556</v>
      </c>
      <c r="AN207" s="14">
        <f t="shared" si="298"/>
        <v>5.5350021808138727</v>
      </c>
      <c r="AO207" s="11">
        <f t="shared" si="299"/>
        <v>4.5209182492921213E-3</v>
      </c>
      <c r="AP207" s="11">
        <f t="shared" si="300"/>
        <v>5.6951646175930435E-3</v>
      </c>
      <c r="AQ207" s="11">
        <f t="shared" si="301"/>
        <v>5.1662328914859603E-3</v>
      </c>
      <c r="AR207" s="1">
        <f t="shared" si="307"/>
        <v>202109.86971126957</v>
      </c>
      <c r="AS207" s="1">
        <f t="shared" si="302"/>
        <v>88093.327504079149</v>
      </c>
      <c r="AT207" s="1">
        <f t="shared" si="303"/>
        <v>32959.737254820793</v>
      </c>
      <c r="AU207" s="1">
        <f t="shared" si="262"/>
        <v>40421.973942253913</v>
      </c>
      <c r="AV207" s="1">
        <f t="shared" si="263"/>
        <v>17618.66550081583</v>
      </c>
      <c r="AW207" s="1">
        <f t="shared" si="264"/>
        <v>6591.9474509641586</v>
      </c>
      <c r="AX207" s="1">
        <f t="shared" si="326"/>
        <v>138744.25326896232</v>
      </c>
      <c r="AY207" s="1">
        <f t="shared" si="309"/>
        <v>23777.090816569518</v>
      </c>
      <c r="AZ207" s="1">
        <f t="shared" si="310"/>
        <v>6034.6966209511002</v>
      </c>
      <c r="BA207" s="1">
        <f t="shared" si="327"/>
        <v>13798.390298033853</v>
      </c>
      <c r="BB207" s="1">
        <f t="shared" si="328"/>
        <v>29866.411093094906</v>
      </c>
      <c r="BC207" s="1">
        <f t="shared" si="329"/>
        <v>38036.546056791805</v>
      </c>
      <c r="BD207" s="1">
        <f t="shared" si="311"/>
        <v>1091.4262935889153</v>
      </c>
      <c r="BE207" s="2">
        <f t="shared" si="338"/>
        <v>0.25378067252024261</v>
      </c>
      <c r="BF207" s="2">
        <f t="shared" si="339"/>
        <v>0.18498810604108842</v>
      </c>
      <c r="BG207" s="2">
        <f t="shared" si="340"/>
        <v>8.4903457765883886E-2</v>
      </c>
      <c r="BH207" s="2">
        <f t="shared" si="312"/>
        <v>0.12559000141241941</v>
      </c>
      <c r="BI207" s="2">
        <f t="shared" si="330"/>
        <v>6.4404629744826622E-3</v>
      </c>
      <c r="BJ207" s="2">
        <f t="shared" si="313"/>
        <v>3.422059937666898E-3</v>
      </c>
      <c r="BK207" s="2">
        <f t="shared" si="314"/>
        <v>7.2085971406032293E-4</v>
      </c>
      <c r="BL207" s="2">
        <f t="shared" si="315"/>
        <v>1301.6811326529464</v>
      </c>
      <c r="BM207" s="2">
        <f t="shared" si="316"/>
        <v>301.46064682747874</v>
      </c>
      <c r="BN207" s="2">
        <f t="shared" si="317"/>
        <v>23.75934677301349</v>
      </c>
      <c r="BO207" s="2">
        <f t="shared" si="331"/>
        <v>1953.4570318803255</v>
      </c>
      <c r="BP207" s="2">
        <f t="shared" si="332"/>
        <v>159.240057124836</v>
      </c>
      <c r="BQ207" s="2">
        <f t="shared" si="333"/>
        <v>12.055343870639337</v>
      </c>
      <c r="BR207" s="17">
        <f t="shared" si="308"/>
        <v>1.3358730641310787E-2</v>
      </c>
      <c r="BS207" s="12">
        <f>BS$3*temperature!$I317</f>
        <v>-30.3314097423766</v>
      </c>
      <c r="BT207" s="12">
        <f>BT$3*temperature!$I317</f>
        <v>-28.034067711218761</v>
      </c>
      <c r="BU207" s="12">
        <f>BU$3*temperature!$I317</f>
        <v>-24.611497418822541</v>
      </c>
      <c r="BV207" s="12">
        <f t="shared" si="334"/>
        <v>-22.604776949536259</v>
      </c>
      <c r="BW207" s="12">
        <f t="shared" si="318"/>
        <v>-17.24909384542066</v>
      </c>
      <c r="BX207" s="12">
        <f t="shared" si="319"/>
        <v>-15.143219065698062</v>
      </c>
      <c r="BY207" s="19">
        <f t="shared" si="335"/>
        <v>0.25474031238466671</v>
      </c>
      <c r="BZ207" s="19">
        <f t="shared" si="320"/>
        <v>0.38470956041395793</v>
      </c>
      <c r="CA207" s="19">
        <f t="shared" si="321"/>
        <v>0.38470956041395793</v>
      </c>
      <c r="CB207" s="12">
        <f t="shared" si="336"/>
        <v>3.8633163964201693</v>
      </c>
      <c r="CC207" s="12">
        <f t="shared" si="322"/>
        <v>5.3924869328990503</v>
      </c>
      <c r="CD207" s="12">
        <f t="shared" si="323"/>
        <v>4.7341391765622403</v>
      </c>
      <c r="CE207" s="12">
        <f t="shared" si="337"/>
        <v>-26.468093345956429</v>
      </c>
      <c r="CF207" s="12">
        <f t="shared" si="324"/>
        <v>-22.64158077831971</v>
      </c>
      <c r="CG207" s="12">
        <f t="shared" si="325"/>
        <v>-19.877358242260303</v>
      </c>
      <c r="CH207" s="12">
        <f>CH$3*temperature!$I317+CH$4*temperature!$I317^2</f>
        <v>-26.468093345956433</v>
      </c>
      <c r="CI207" s="12">
        <f>CI$3*temperature!$I317+CI$4*temperature!$I317^2</f>
        <v>-22.641615815236293</v>
      </c>
      <c r="CJ207" s="12">
        <f>CJ$3*temperature!$I317+CJ$4*temperature!$I317^2</f>
        <v>-19.877376126162901</v>
      </c>
      <c r="CK207" s="17"/>
      <c r="CL207" s="17"/>
      <c r="CM207" s="17"/>
    </row>
    <row r="208" spans="1:91">
      <c r="A208" s="2">
        <f t="shared" si="265"/>
        <v>2162</v>
      </c>
      <c r="B208" s="5">
        <f t="shared" si="266"/>
        <v>1165.3684029552805</v>
      </c>
      <c r="C208" s="5">
        <f t="shared" si="267"/>
        <v>2963.9831483171761</v>
      </c>
      <c r="D208" s="5">
        <f t="shared" si="268"/>
        <v>4369.3942822743611</v>
      </c>
      <c r="E208" s="15">
        <f t="shared" si="269"/>
        <v>1.6889468233398184E-6</v>
      </c>
      <c r="F208" s="15">
        <f t="shared" si="270"/>
        <v>3.327338495120484E-6</v>
      </c>
      <c r="G208" s="15">
        <f t="shared" si="271"/>
        <v>6.7926431772432816E-6</v>
      </c>
      <c r="H208" s="5">
        <f t="shared" si="272"/>
        <v>202874.53290104744</v>
      </c>
      <c r="I208" s="5">
        <f t="shared" si="273"/>
        <v>88605.351089272852</v>
      </c>
      <c r="J208" s="5">
        <f t="shared" si="274"/>
        <v>33136.63840168903</v>
      </c>
      <c r="K208" s="5">
        <f t="shared" si="275"/>
        <v>174086.17943182081</v>
      </c>
      <c r="L208" s="5">
        <f t="shared" si="276"/>
        <v>29894.013108535793</v>
      </c>
      <c r="M208" s="5">
        <f t="shared" si="277"/>
        <v>7583.8059605004828</v>
      </c>
      <c r="N208" s="15">
        <f t="shared" si="278"/>
        <v>3.7817081726418955E-3</v>
      </c>
      <c r="O208" s="15">
        <f t="shared" si="279"/>
        <v>5.8089390045508171E-3</v>
      </c>
      <c r="P208" s="15">
        <f t="shared" si="280"/>
        <v>5.3603601773419829E-3</v>
      </c>
      <c r="Q208" s="5">
        <f t="shared" si="281"/>
        <v>5533.0951421009449</v>
      </c>
      <c r="R208" s="5">
        <f t="shared" si="282"/>
        <v>8244.3510747164219</v>
      </c>
      <c r="S208" s="5">
        <f t="shared" si="283"/>
        <v>4917.0772052839411</v>
      </c>
      <c r="T208" s="5">
        <f t="shared" si="284"/>
        <v>27.273483088188925</v>
      </c>
      <c r="U208" s="5">
        <f t="shared" si="285"/>
        <v>93.04574693699891</v>
      </c>
      <c r="V208" s="5">
        <f t="shared" si="286"/>
        <v>148.38793077554027</v>
      </c>
      <c r="W208" s="15">
        <f t="shared" si="287"/>
        <v>-1.0734613539272964E-2</v>
      </c>
      <c r="X208" s="15">
        <f t="shared" si="288"/>
        <v>-1.217998157191269E-2</v>
      </c>
      <c r="Y208" s="15">
        <f t="shared" si="289"/>
        <v>-9.7425357312937999E-3</v>
      </c>
      <c r="Z208" s="5">
        <f t="shared" si="304"/>
        <v>5193.7821329102799</v>
      </c>
      <c r="AA208" s="5">
        <f t="shared" si="305"/>
        <v>20343.03864425177</v>
      </c>
      <c r="AB208" s="5">
        <f t="shared" si="306"/>
        <v>46675.656181017941</v>
      </c>
      <c r="AC208" s="16">
        <f t="shared" si="290"/>
        <v>1.2491135551585688</v>
      </c>
      <c r="AD208" s="16">
        <f t="shared" si="291"/>
        <v>3.0080853816024562</v>
      </c>
      <c r="AE208" s="16">
        <f t="shared" si="292"/>
        <v>10.32736015244056</v>
      </c>
      <c r="AF208" s="15">
        <f t="shared" si="293"/>
        <v>-4.0504037456468023E-3</v>
      </c>
      <c r="AG208" s="15">
        <f t="shared" si="294"/>
        <v>2.9673830763510267E-4</v>
      </c>
      <c r="AH208" s="15">
        <f t="shared" si="295"/>
        <v>9.7937136394747881E-3</v>
      </c>
      <c r="AI208" s="1">
        <f t="shared" si="259"/>
        <v>389183.98794513079</v>
      </c>
      <c r="AJ208" s="1">
        <f t="shared" si="260"/>
        <v>166537.75735495434</v>
      </c>
      <c r="AK208" s="1">
        <f t="shared" si="261"/>
        <v>62570.368961661057</v>
      </c>
      <c r="AL208" s="14">
        <f t="shared" si="296"/>
        <v>74.708625721436363</v>
      </c>
      <c r="AM208" s="14">
        <f t="shared" si="297"/>
        <v>17.341020955154125</v>
      </c>
      <c r="AN208" s="14">
        <f t="shared" si="298"/>
        <v>5.5633113400316301</v>
      </c>
      <c r="AO208" s="11">
        <f t="shared" si="299"/>
        <v>4.4757090667992003E-3</v>
      </c>
      <c r="AP208" s="11">
        <f t="shared" si="300"/>
        <v>5.6382129714171126E-3</v>
      </c>
      <c r="AQ208" s="11">
        <f t="shared" si="301"/>
        <v>5.1145705625711005E-3</v>
      </c>
      <c r="AR208" s="1">
        <f t="shared" si="307"/>
        <v>202874.53290104744</v>
      </c>
      <c r="AS208" s="1">
        <f t="shared" si="302"/>
        <v>88605.351089272852</v>
      </c>
      <c r="AT208" s="1">
        <f t="shared" si="303"/>
        <v>33136.63840168903</v>
      </c>
      <c r="AU208" s="1">
        <f t="shared" si="262"/>
        <v>40574.906580209492</v>
      </c>
      <c r="AV208" s="1">
        <f t="shared" si="263"/>
        <v>17721.070217854573</v>
      </c>
      <c r="AW208" s="1">
        <f t="shared" si="264"/>
        <v>6627.3276803378067</v>
      </c>
      <c r="AX208" s="1">
        <f t="shared" si="326"/>
        <v>139268.94354545663</v>
      </c>
      <c r="AY208" s="1">
        <f t="shared" si="309"/>
        <v>23915.210486828633</v>
      </c>
      <c r="AZ208" s="1">
        <f t="shared" si="310"/>
        <v>6067.0447684003857</v>
      </c>
      <c r="BA208" s="1">
        <f t="shared" si="327"/>
        <v>13802.812373793227</v>
      </c>
      <c r="BB208" s="1">
        <f t="shared" si="328"/>
        <v>29883.678250909426</v>
      </c>
      <c r="BC208" s="1">
        <f t="shared" si="329"/>
        <v>38060.163402105245</v>
      </c>
      <c r="BD208" s="1">
        <f t="shared" si="311"/>
        <v>1060.2247883228645</v>
      </c>
      <c r="BE208" s="2">
        <f t="shared" si="338"/>
        <v>0.25378067252024261</v>
      </c>
      <c r="BF208" s="2">
        <f t="shared" si="339"/>
        <v>0.18498810604108842</v>
      </c>
      <c r="BG208" s="2">
        <f t="shared" si="340"/>
        <v>8.4903457765883886E-2</v>
      </c>
      <c r="BH208" s="2">
        <f t="shared" si="312"/>
        <v>0.12524464880261763</v>
      </c>
      <c r="BI208" s="2">
        <f t="shared" si="330"/>
        <v>6.4404629744826622E-3</v>
      </c>
      <c r="BJ208" s="2">
        <f t="shared" si="313"/>
        <v>3.422059937666898E-3</v>
      </c>
      <c r="BK208" s="2">
        <f t="shared" si="314"/>
        <v>7.2085971406032293E-4</v>
      </c>
      <c r="BL208" s="2">
        <f t="shared" si="315"/>
        <v>1306.6059176146607</v>
      </c>
      <c r="BM208" s="2">
        <f t="shared" si="316"/>
        <v>303.21282222551065</v>
      </c>
      <c r="BN208" s="2">
        <f t="shared" si="317"/>
        <v>23.886867683161871</v>
      </c>
      <c r="BO208" s="2">
        <f t="shared" si="331"/>
        <v>1982.5874123837568</v>
      </c>
      <c r="BP208" s="2">
        <f t="shared" si="332"/>
        <v>161.14540575521917</v>
      </c>
      <c r="BQ208" s="2">
        <f t="shared" si="333"/>
        <v>12.055171407254178</v>
      </c>
      <c r="BR208" s="17">
        <f t="shared" si="308"/>
        <v>1.2969641399330861E-2</v>
      </c>
      <c r="BS208" s="12">
        <f>BS$3*temperature!$I318</f>
        <v>-30.482449258076894</v>
      </c>
      <c r="BT208" s="12">
        <f>BT$3*temperature!$I318</f>
        <v>-28.173667289549467</v>
      </c>
      <c r="BU208" s="12">
        <f>BU$3*temperature!$I318</f>
        <v>-24.734053827587299</v>
      </c>
      <c r="BV208" s="12">
        <f t="shared" si="334"/>
        <v>-22.678673162495645</v>
      </c>
      <c r="BW208" s="12">
        <f t="shared" si="318"/>
        <v>-17.281015405876232</v>
      </c>
      <c r="BX208" s="12">
        <f t="shared" si="319"/>
        <v>-15.171243446991927</v>
      </c>
      <c r="BY208" s="19">
        <f t="shared" si="335"/>
        <v>0.25600882755553156</v>
      </c>
      <c r="BZ208" s="19">
        <f t="shared" si="320"/>
        <v>0.38662527571317179</v>
      </c>
      <c r="CA208" s="19">
        <f t="shared" si="321"/>
        <v>0.3866252757131719</v>
      </c>
      <c r="CB208" s="12">
        <f t="shared" si="336"/>
        <v>3.9018880477906248</v>
      </c>
      <c r="CC208" s="12">
        <f t="shared" si="322"/>
        <v>5.4463259418366148</v>
      </c>
      <c r="CD208" s="12">
        <f t="shared" si="323"/>
        <v>4.7814051902976873</v>
      </c>
      <c r="CE208" s="12">
        <f t="shared" si="337"/>
        <v>-26.58056121028627</v>
      </c>
      <c r="CF208" s="12">
        <f t="shared" si="324"/>
        <v>-22.727341347712848</v>
      </c>
      <c r="CG208" s="12">
        <f t="shared" si="325"/>
        <v>-19.952648637289613</v>
      </c>
      <c r="CH208" s="12">
        <f>CH$3*temperature!$I318+CH$4*temperature!$I318^2</f>
        <v>-26.58056121028627</v>
      </c>
      <c r="CI208" s="12">
        <f>CI$3*temperature!$I318+CI$4*temperature!$I318^2</f>
        <v>-22.727376449469357</v>
      </c>
      <c r="CJ208" s="12">
        <f>CJ$3*temperature!$I318+CJ$4*temperature!$I318^2</f>
        <v>-19.952666554288506</v>
      </c>
      <c r="CK208" s="17"/>
      <c r="CL208" s="17"/>
      <c r="CM208" s="17"/>
    </row>
    <row r="209" spans="1:91">
      <c r="A209" s="2">
        <f t="shared" si="265"/>
        <v>2163</v>
      </c>
      <c r="B209" s="5">
        <f t="shared" si="266"/>
        <v>1165.3702727882796</v>
      </c>
      <c r="C209" s="5">
        <f t="shared" si="267"/>
        <v>2963.9925173836427</v>
      </c>
      <c r="D209" s="5">
        <f t="shared" si="268"/>
        <v>4369.4224780238083</v>
      </c>
      <c r="E209" s="15">
        <f t="shared" si="269"/>
        <v>1.6044994821728274E-6</v>
      </c>
      <c r="F209" s="15">
        <f t="shared" si="270"/>
        <v>3.1609715703644595E-6</v>
      </c>
      <c r="G209" s="15">
        <f t="shared" si="271"/>
        <v>6.4530110183811172E-6</v>
      </c>
      <c r="H209" s="5">
        <f t="shared" si="272"/>
        <v>203632.19876086572</v>
      </c>
      <c r="I209" s="5">
        <f t="shared" si="273"/>
        <v>89114.725144407217</v>
      </c>
      <c r="J209" s="5">
        <f t="shared" si="274"/>
        <v>33312.560332620124</v>
      </c>
      <c r="K209" s="5">
        <f t="shared" si="275"/>
        <v>174736.05043455653</v>
      </c>
      <c r="L209" s="5">
        <f t="shared" si="276"/>
        <v>30065.77264340398</v>
      </c>
      <c r="M209" s="5">
        <f t="shared" si="277"/>
        <v>7624.0190780742823</v>
      </c>
      <c r="N209" s="15">
        <f t="shared" si="278"/>
        <v>3.7330419040544349E-3</v>
      </c>
      <c r="O209" s="15">
        <f t="shared" si="279"/>
        <v>5.7456164966738221E-3</v>
      </c>
      <c r="P209" s="15">
        <f t="shared" si="280"/>
        <v>5.3024982157039435E-3</v>
      </c>
      <c r="Q209" s="5">
        <f t="shared" si="281"/>
        <v>5494.1418690270139</v>
      </c>
      <c r="R209" s="5">
        <f t="shared" si="282"/>
        <v>8190.7528486684423</v>
      </c>
      <c r="S209" s="5">
        <f t="shared" si="283"/>
        <v>4895.0227703390028</v>
      </c>
      <c r="T209" s="5">
        <f t="shared" si="284"/>
        <v>26.98071278736732</v>
      </c>
      <c r="U209" s="5">
        <f t="shared" si="285"/>
        <v>91.91245145396141</v>
      </c>
      <c r="V209" s="5">
        <f t="shared" si="286"/>
        <v>146.94225605786681</v>
      </c>
      <c r="W209" s="15">
        <f t="shared" si="287"/>
        <v>-1.0734613539272964E-2</v>
      </c>
      <c r="X209" s="15">
        <f t="shared" si="288"/>
        <v>-1.217998157191269E-2</v>
      </c>
      <c r="Y209" s="15">
        <f t="shared" si="289"/>
        <v>-9.7425357312937999E-3</v>
      </c>
      <c r="Z209" s="5">
        <f t="shared" si="304"/>
        <v>5136.5782972081888</v>
      </c>
      <c r="AA209" s="5">
        <f t="shared" si="305"/>
        <v>20218.057897446128</v>
      </c>
      <c r="AB209" s="5">
        <f t="shared" si="306"/>
        <v>46924.097354418373</v>
      </c>
      <c r="AC209" s="16">
        <f t="shared" si="290"/>
        <v>1.2440541409360164</v>
      </c>
      <c r="AD209" s="16">
        <f t="shared" si="291"/>
        <v>3.0089779957678147</v>
      </c>
      <c r="AE209" s="16">
        <f t="shared" si="292"/>
        <v>10.428503360425285</v>
      </c>
      <c r="AF209" s="15">
        <f t="shared" si="293"/>
        <v>-4.0504037456468023E-3</v>
      </c>
      <c r="AG209" s="15">
        <f t="shared" si="294"/>
        <v>2.9673830763510267E-4</v>
      </c>
      <c r="AH209" s="15">
        <f t="shared" si="295"/>
        <v>9.7937136394747881E-3</v>
      </c>
      <c r="AI209" s="1">
        <f t="shared" si="259"/>
        <v>390840.49573082721</v>
      </c>
      <c r="AJ209" s="1">
        <f t="shared" si="260"/>
        <v>167605.05183731348</v>
      </c>
      <c r="AK209" s="1">
        <f t="shared" si="261"/>
        <v>62940.65974583276</v>
      </c>
      <c r="AL209" s="14">
        <f t="shared" si="296"/>
        <v>75.039656054210809</v>
      </c>
      <c r="AM209" s="14">
        <f t="shared" si="297"/>
        <v>17.437815600748223</v>
      </c>
      <c r="AN209" s="14">
        <f t="shared" si="298"/>
        <v>5.5914807489576726</v>
      </c>
      <c r="AO209" s="11">
        <f t="shared" si="299"/>
        <v>4.4309519761312087E-3</v>
      </c>
      <c r="AP209" s="11">
        <f t="shared" si="300"/>
        <v>5.5818308417029412E-3</v>
      </c>
      <c r="AQ209" s="11">
        <f t="shared" si="301"/>
        <v>5.0634248569453892E-3</v>
      </c>
      <c r="AR209" s="1">
        <f t="shared" si="307"/>
        <v>203632.19876086572</v>
      </c>
      <c r="AS209" s="1">
        <f t="shared" si="302"/>
        <v>89114.725144407217</v>
      </c>
      <c r="AT209" s="1">
        <f t="shared" si="303"/>
        <v>33312.560332620124</v>
      </c>
      <c r="AU209" s="1">
        <f t="shared" si="262"/>
        <v>40726.439752173144</v>
      </c>
      <c r="AV209" s="1">
        <f t="shared" si="263"/>
        <v>17822.945028881444</v>
      </c>
      <c r="AW209" s="1">
        <f t="shared" si="264"/>
        <v>6662.5120665240247</v>
      </c>
      <c r="AX209" s="1">
        <f t="shared" si="326"/>
        <v>139788.84034764522</v>
      </c>
      <c r="AY209" s="1">
        <f t="shared" si="309"/>
        <v>24052.618114723184</v>
      </c>
      <c r="AZ209" s="1">
        <f t="shared" si="310"/>
        <v>6099.2152624594264</v>
      </c>
      <c r="BA209" s="1">
        <f t="shared" si="327"/>
        <v>13807.176796544483</v>
      </c>
      <c r="BB209" s="1">
        <f t="shared" si="328"/>
        <v>29900.753939443268</v>
      </c>
      <c r="BC209" s="1">
        <f t="shared" si="329"/>
        <v>38083.516649528923</v>
      </c>
      <c r="BD209" s="1">
        <f t="shared" si="311"/>
        <v>1029.9084874974649</v>
      </c>
      <c r="BE209" s="2">
        <f t="shared" si="338"/>
        <v>0.25378067252024261</v>
      </c>
      <c r="BF209" s="2">
        <f t="shared" si="339"/>
        <v>0.18498810604108842</v>
      </c>
      <c r="BG209" s="2">
        <f t="shared" si="340"/>
        <v>8.4903457765883886E-2</v>
      </c>
      <c r="BH209" s="2">
        <f t="shared" si="312"/>
        <v>0.12490095229463123</v>
      </c>
      <c r="BI209" s="2">
        <f t="shared" si="330"/>
        <v>6.4404629744826622E-3</v>
      </c>
      <c r="BJ209" s="2">
        <f t="shared" si="313"/>
        <v>3.422059937666898E-3</v>
      </c>
      <c r="BK209" s="2">
        <f t="shared" si="314"/>
        <v>7.2085971406032293E-4</v>
      </c>
      <c r="BL209" s="2">
        <f t="shared" si="315"/>
        <v>1311.4856365318499</v>
      </c>
      <c r="BM209" s="2">
        <f t="shared" si="316"/>
        <v>304.95593077287293</v>
      </c>
      <c r="BN209" s="2">
        <f t="shared" si="317"/>
        <v>24.013682715989798</v>
      </c>
      <c r="BO209" s="2">
        <f t="shared" si="331"/>
        <v>2012.1533580592347</v>
      </c>
      <c r="BP209" s="2">
        <f t="shared" si="332"/>
        <v>163.0736671984543</v>
      </c>
      <c r="BQ209" s="2">
        <f t="shared" si="333"/>
        <v>12.055006782172036</v>
      </c>
      <c r="BR209" s="17">
        <f t="shared" si="308"/>
        <v>1.2591884853719282E-2</v>
      </c>
      <c r="BS209" s="12">
        <f>BS$3*temperature!$I319</f>
        <v>-30.6328312782376</v>
      </c>
      <c r="BT209" s="12">
        <f>BT$3*temperature!$I319</f>
        <v>-28.312659171942755</v>
      </c>
      <c r="BU209" s="12">
        <f>BU$3*temperature!$I319</f>
        <v>-24.856076731648088</v>
      </c>
      <c r="BV209" s="12">
        <f t="shared" si="334"/>
        <v>-22.751867001861164</v>
      </c>
      <c r="BW209" s="12">
        <f t="shared" si="318"/>
        <v>-17.312266628794163</v>
      </c>
      <c r="BX209" s="12">
        <f t="shared" si="319"/>
        <v>-15.198679329650934</v>
      </c>
      <c r="BY209" s="19">
        <f t="shared" si="335"/>
        <v>0.25727182070745397</v>
      </c>
      <c r="BZ209" s="19">
        <f t="shared" si="320"/>
        <v>0.38853265164332385</v>
      </c>
      <c r="CA209" s="19">
        <f t="shared" si="321"/>
        <v>0.3885326516433239</v>
      </c>
      <c r="CB209" s="12">
        <f t="shared" si="336"/>
        <v>3.9404821381882158</v>
      </c>
      <c r="CC209" s="12">
        <f t="shared" si="322"/>
        <v>5.5001962715742962</v>
      </c>
      <c r="CD209" s="12">
        <f t="shared" si="323"/>
        <v>4.8286987009985776</v>
      </c>
      <c r="CE209" s="12">
        <f t="shared" si="337"/>
        <v>-26.69234914004938</v>
      </c>
      <c r="CF209" s="12">
        <f t="shared" si="324"/>
        <v>-22.812462900368459</v>
      </c>
      <c r="CG209" s="12">
        <f t="shared" si="325"/>
        <v>-20.027378030649512</v>
      </c>
      <c r="CH209" s="12">
        <f>CH$3*temperature!$I319+CH$4*temperature!$I319^2</f>
        <v>-26.692349140049384</v>
      </c>
      <c r="CI209" s="12">
        <f>CI$3*temperature!$I319+CI$4*temperature!$I319^2</f>
        <v>-22.812498065603279</v>
      </c>
      <c r="CJ209" s="12">
        <f>CJ$3*temperature!$I319+CJ$4*temperature!$I319^2</f>
        <v>-20.027395980049697</v>
      </c>
      <c r="CK209" s="17"/>
      <c r="CL209" s="17"/>
      <c r="CM209" s="17"/>
    </row>
    <row r="210" spans="1:91">
      <c r="A210" s="2">
        <f t="shared" si="265"/>
        <v>2164</v>
      </c>
      <c r="B210" s="5">
        <f t="shared" si="266"/>
        <v>1165.3720491324791</v>
      </c>
      <c r="C210" s="5">
        <f t="shared" si="267"/>
        <v>2964.0014180249209</v>
      </c>
      <c r="D210" s="5">
        <f t="shared" si="268"/>
        <v>4369.449264158633</v>
      </c>
      <c r="E210" s="15">
        <f t="shared" si="269"/>
        <v>1.5242745080641861E-6</v>
      </c>
      <c r="F210" s="15">
        <f t="shared" si="270"/>
        <v>3.0029229918462365E-6</v>
      </c>
      <c r="G210" s="15">
        <f t="shared" si="271"/>
        <v>6.1303604674620612E-6</v>
      </c>
      <c r="H210" s="5">
        <f t="shared" si="272"/>
        <v>204382.88429126298</v>
      </c>
      <c r="I210" s="5">
        <f t="shared" si="273"/>
        <v>89621.432234280801</v>
      </c>
      <c r="J210" s="5">
        <f t="shared" si="274"/>
        <v>33487.498899217302</v>
      </c>
      <c r="K210" s="5">
        <f t="shared" si="275"/>
        <v>175379.94363551858</v>
      </c>
      <c r="L210" s="5">
        <f t="shared" si="276"/>
        <v>30236.636085687351</v>
      </c>
      <c r="M210" s="5">
        <f t="shared" si="277"/>
        <v>7664.0090946714645</v>
      </c>
      <c r="N210" s="15">
        <f t="shared" si="278"/>
        <v>3.6849476645530732E-3</v>
      </c>
      <c r="O210" s="15">
        <f t="shared" si="279"/>
        <v>5.682988570089309E-3</v>
      </c>
      <c r="P210" s="15">
        <f t="shared" si="280"/>
        <v>5.2452671206173473E-3</v>
      </c>
      <c r="Q210" s="5">
        <f t="shared" si="281"/>
        <v>5455.2009908302889</v>
      </c>
      <c r="R210" s="5">
        <f t="shared" si="282"/>
        <v>8136.9950661952616</v>
      </c>
      <c r="S210" s="5">
        <f t="shared" si="283"/>
        <v>4872.7882634067391</v>
      </c>
      <c r="T210" s="5">
        <f t="shared" si="284"/>
        <v>26.691085262580813</v>
      </c>
      <c r="U210" s="5">
        <f t="shared" si="285"/>
        <v>90.792959489022834</v>
      </c>
      <c r="V210" s="5">
        <f t="shared" si="286"/>
        <v>145.51066587778612</v>
      </c>
      <c r="W210" s="15">
        <f t="shared" si="287"/>
        <v>-1.0734613539272964E-2</v>
      </c>
      <c r="X210" s="15">
        <f t="shared" si="288"/>
        <v>-1.217998157191269E-2</v>
      </c>
      <c r="Y210" s="15">
        <f t="shared" si="289"/>
        <v>-9.7425357312937999E-3</v>
      </c>
      <c r="Z210" s="5">
        <f t="shared" si="304"/>
        <v>5079.7577768332567</v>
      </c>
      <c r="AA210" s="5">
        <f t="shared" si="305"/>
        <v>20092.576603241047</v>
      </c>
      <c r="AB210" s="5">
        <f t="shared" si="306"/>
        <v>47171.129869774464</v>
      </c>
      <c r="AC210" s="16">
        <f t="shared" si="290"/>
        <v>1.2390152193837818</v>
      </c>
      <c r="AD210" s="16">
        <f t="shared" si="291"/>
        <v>3.0098708748059901</v>
      </c>
      <c r="AE210" s="16">
        <f t="shared" si="292"/>
        <v>10.530637136025591</v>
      </c>
      <c r="AF210" s="15">
        <f t="shared" si="293"/>
        <v>-4.0504037456468023E-3</v>
      </c>
      <c r="AG210" s="15">
        <f t="shared" si="294"/>
        <v>2.9673830763510267E-4</v>
      </c>
      <c r="AH210" s="15">
        <f t="shared" si="295"/>
        <v>9.7937136394747881E-3</v>
      </c>
      <c r="AI210" s="1">
        <f t="shared" si="259"/>
        <v>392482.88590991765</v>
      </c>
      <c r="AJ210" s="1">
        <f t="shared" si="260"/>
        <v>168667.49168246359</v>
      </c>
      <c r="AK210" s="1">
        <f t="shared" si="261"/>
        <v>63309.10583777351</v>
      </c>
      <c r="AL210" s="14">
        <f t="shared" si="296"/>
        <v>75.368828195369602</v>
      </c>
      <c r="AM210" s="14">
        <f t="shared" si="297"/>
        <v>17.534177188311087</v>
      </c>
      <c r="AN210" s="14">
        <f t="shared" si="298"/>
        <v>5.6195096711429624</v>
      </c>
      <c r="AO210" s="11">
        <f t="shared" si="299"/>
        <v>4.3866424563698964E-3</v>
      </c>
      <c r="AP210" s="11">
        <f t="shared" si="300"/>
        <v>5.5260125332859114E-3</v>
      </c>
      <c r="AQ210" s="11">
        <f t="shared" si="301"/>
        <v>5.0127906083759352E-3</v>
      </c>
      <c r="AR210" s="1">
        <f t="shared" si="307"/>
        <v>204382.88429126298</v>
      </c>
      <c r="AS210" s="1">
        <f t="shared" si="302"/>
        <v>89621.432234280801</v>
      </c>
      <c r="AT210" s="1">
        <f t="shared" si="303"/>
        <v>33487.498899217302</v>
      </c>
      <c r="AU210" s="1">
        <f t="shared" si="262"/>
        <v>40876.5768582526</v>
      </c>
      <c r="AV210" s="1">
        <f t="shared" si="263"/>
        <v>17924.28644685616</v>
      </c>
      <c r="AW210" s="1">
        <f t="shared" si="264"/>
        <v>6697.4997798434606</v>
      </c>
      <c r="AX210" s="1">
        <f t="shared" si="326"/>
        <v>140303.95490841486</v>
      </c>
      <c r="AY210" s="1">
        <f t="shared" si="309"/>
        <v>24189.308868549881</v>
      </c>
      <c r="AZ210" s="1">
        <f t="shared" si="310"/>
        <v>6131.2072757371716</v>
      </c>
      <c r="BA210" s="1">
        <f t="shared" si="327"/>
        <v>13811.484284666807</v>
      </c>
      <c r="BB210" s="1">
        <f t="shared" si="328"/>
        <v>29917.640432626089</v>
      </c>
      <c r="BC210" s="1">
        <f t="shared" si="329"/>
        <v>38106.609145187897</v>
      </c>
      <c r="BD210" s="1">
        <f t="shared" si="311"/>
        <v>1000.4525608892951</v>
      </c>
      <c r="BE210" s="2">
        <f t="shared" si="338"/>
        <v>0.25378067252024261</v>
      </c>
      <c r="BF210" s="2">
        <f t="shared" si="339"/>
        <v>0.18498810604108842</v>
      </c>
      <c r="BG210" s="2">
        <f t="shared" si="340"/>
        <v>8.4903457765883886E-2</v>
      </c>
      <c r="BH210" s="2">
        <f t="shared" si="312"/>
        <v>0.12455892404751656</v>
      </c>
      <c r="BI210" s="2">
        <f t="shared" si="330"/>
        <v>6.4404629744826622E-3</v>
      </c>
      <c r="BJ210" s="2">
        <f t="shared" si="313"/>
        <v>3.422059937666898E-3</v>
      </c>
      <c r="BK210" s="2">
        <f t="shared" si="314"/>
        <v>7.2085971406032293E-4</v>
      </c>
      <c r="BL210" s="2">
        <f t="shared" si="315"/>
        <v>1316.3203988958533</v>
      </c>
      <c r="BM210" s="2">
        <f t="shared" si="316"/>
        <v>306.68991280526109</v>
      </c>
      <c r="BN210" s="2">
        <f t="shared" si="317"/>
        <v>24.139788881085163</v>
      </c>
      <c r="BO210" s="2">
        <f t="shared" si="331"/>
        <v>2042.1613827184749</v>
      </c>
      <c r="BP210" s="2">
        <f t="shared" si="332"/>
        <v>165.02511685868191</v>
      </c>
      <c r="BQ210" s="2">
        <f t="shared" si="333"/>
        <v>12.05484988943036</v>
      </c>
      <c r="BR210" s="17">
        <f t="shared" si="308"/>
        <v>1.222513092594105E-2</v>
      </c>
      <c r="BS210" s="12">
        <f>BS$3*temperature!$I320</f>
        <v>-30.782556598523929</v>
      </c>
      <c r="BT210" s="12">
        <f>BT$3*temperature!$I320</f>
        <v>-28.45104409379908</v>
      </c>
      <c r="BU210" s="12">
        <f>BU$3*temperature!$I320</f>
        <v>-24.977566776623181</v>
      </c>
      <c r="BV210" s="12">
        <f t="shared" si="334"/>
        <v>-22.824363834366686</v>
      </c>
      <c r="BW210" s="12">
        <f t="shared" si="318"/>
        <v>-17.342854629955237</v>
      </c>
      <c r="BX210" s="12">
        <f t="shared" si="319"/>
        <v>-15.225532960717871</v>
      </c>
      <c r="BY210" s="19">
        <f t="shared" si="335"/>
        <v>0.25852929852287998</v>
      </c>
      <c r="BZ210" s="19">
        <f t="shared" si="320"/>
        <v>0.39043169829626323</v>
      </c>
      <c r="CA210" s="19">
        <f t="shared" si="321"/>
        <v>0.39043169829626323</v>
      </c>
      <c r="CB210" s="12">
        <f t="shared" si="336"/>
        <v>3.9790963820786209</v>
      </c>
      <c r="CC210" s="12">
        <f t="shared" si="322"/>
        <v>5.5540947319219223</v>
      </c>
      <c r="CD210" s="12">
        <f t="shared" si="323"/>
        <v>4.8760169079526552</v>
      </c>
      <c r="CE210" s="12">
        <f t="shared" si="337"/>
        <v>-26.803460216445306</v>
      </c>
      <c r="CF210" s="12">
        <f t="shared" si="324"/>
        <v>-22.896949361877159</v>
      </c>
      <c r="CG210" s="12">
        <f t="shared" si="325"/>
        <v>-20.101549868670524</v>
      </c>
      <c r="CH210" s="12">
        <f>CH$3*temperature!$I320+CH$4*temperature!$I320^2</f>
        <v>-26.803460216445309</v>
      </c>
      <c r="CI210" s="12">
        <f>CI$3*temperature!$I320+CI$4*temperature!$I320^2</f>
        <v>-22.896984589243125</v>
      </c>
      <c r="CJ210" s="12">
        <f>CJ$3*temperature!$I320+CJ$4*temperature!$I320^2</f>
        <v>-20.10156784978437</v>
      </c>
      <c r="CK210" s="17"/>
      <c r="CL210" s="17"/>
      <c r="CM210" s="17"/>
    </row>
    <row r="211" spans="1:91">
      <c r="A211" s="2">
        <f t="shared" si="265"/>
        <v>2165</v>
      </c>
      <c r="B211" s="5">
        <f t="shared" si="266"/>
        <v>1165.3737366620405</v>
      </c>
      <c r="C211" s="5">
        <f t="shared" si="267"/>
        <v>2964.0098736595269</v>
      </c>
      <c r="D211" s="5">
        <f t="shared" si="268"/>
        <v>4369.474711142715</v>
      </c>
      <c r="E211" s="15">
        <f t="shared" si="269"/>
        <v>1.4480607826609766E-6</v>
      </c>
      <c r="F211" s="15">
        <f t="shared" si="270"/>
        <v>2.8527768422539245E-6</v>
      </c>
      <c r="G211" s="15">
        <f t="shared" si="271"/>
        <v>5.8238424440889582E-6</v>
      </c>
      <c r="H211" s="5">
        <f t="shared" si="272"/>
        <v>205126.60725619883</v>
      </c>
      <c r="I211" s="5">
        <f t="shared" si="273"/>
        <v>90125.455581083443</v>
      </c>
      <c r="J211" s="5">
        <f t="shared" si="274"/>
        <v>33661.450149570323</v>
      </c>
      <c r="K211" s="5">
        <f t="shared" si="275"/>
        <v>176017.87375416522</v>
      </c>
      <c r="L211" s="5">
        <f t="shared" si="276"/>
        <v>30406.597623714959</v>
      </c>
      <c r="M211" s="5">
        <f t="shared" si="277"/>
        <v>7703.7750244278459</v>
      </c>
      <c r="N211" s="15">
        <f t="shared" si="278"/>
        <v>3.637417742432536E-3</v>
      </c>
      <c r="O211" s="15">
        <f t="shared" si="279"/>
        <v>5.6210465193931025E-3</v>
      </c>
      <c r="P211" s="15">
        <f t="shared" si="280"/>
        <v>5.1886589988561216E-3</v>
      </c>
      <c r="Q211" s="5">
        <f t="shared" si="281"/>
        <v>5416.2791991061586</v>
      </c>
      <c r="R211" s="5">
        <f t="shared" si="282"/>
        <v>8083.0910100148058</v>
      </c>
      <c r="S211" s="5">
        <f t="shared" si="283"/>
        <v>4850.3801111602825</v>
      </c>
      <c r="T211" s="5">
        <f t="shared" si="284"/>
        <v>26.404566777343224</v>
      </c>
      <c r="U211" s="5">
        <f t="shared" si="285"/>
        <v>89.687102915587118</v>
      </c>
      <c r="V211" s="5">
        <f t="shared" si="286"/>
        <v>144.09302301618743</v>
      </c>
      <c r="W211" s="15">
        <f t="shared" si="287"/>
        <v>-1.0734613539272964E-2</v>
      </c>
      <c r="X211" s="15">
        <f t="shared" si="288"/>
        <v>-1.217998157191269E-2</v>
      </c>
      <c r="Y211" s="15">
        <f t="shared" si="289"/>
        <v>-9.7425357312937999E-3</v>
      </c>
      <c r="Z211" s="5">
        <f t="shared" si="304"/>
        <v>5023.3246926326847</v>
      </c>
      <c r="AA211" s="5">
        <f t="shared" si="305"/>
        <v>19966.627537638913</v>
      </c>
      <c r="AB211" s="5">
        <f t="shared" si="306"/>
        <v>47416.748038633174</v>
      </c>
      <c r="AC211" s="16">
        <f t="shared" si="290"/>
        <v>1.2339967074982763</v>
      </c>
      <c r="AD211" s="16">
        <f t="shared" si="291"/>
        <v>3.0107640187955802</v>
      </c>
      <c r="AE211" s="16">
        <f t="shared" si="292"/>
        <v>10.633771180577044</v>
      </c>
      <c r="AF211" s="15">
        <f t="shared" si="293"/>
        <v>-4.0504037456468023E-3</v>
      </c>
      <c r="AG211" s="15">
        <f t="shared" si="294"/>
        <v>2.9673830763510267E-4</v>
      </c>
      <c r="AH211" s="15">
        <f t="shared" si="295"/>
        <v>9.7937136394747881E-3</v>
      </c>
      <c r="AI211" s="1">
        <f t="shared" si="259"/>
        <v>394111.17417717847</v>
      </c>
      <c r="AJ211" s="1">
        <f t="shared" si="260"/>
        <v>169725.0289610734</v>
      </c>
      <c r="AK211" s="1">
        <f t="shared" si="261"/>
        <v>63675.69503383962</v>
      </c>
      <c r="AL211" s="14">
        <f t="shared" si="296"/>
        <v>75.696138136001778</v>
      </c>
      <c r="AM211" s="14">
        <f t="shared" si="297"/>
        <v>17.630102330385519</v>
      </c>
      <c r="AN211" s="14">
        <f t="shared" si="298"/>
        <v>5.6473974021931133</v>
      </c>
      <c r="AO211" s="11">
        <f t="shared" si="299"/>
        <v>4.342776031806197E-3</v>
      </c>
      <c r="AP211" s="11">
        <f t="shared" si="300"/>
        <v>5.4707524079530521E-3</v>
      </c>
      <c r="AQ211" s="11">
        <f t="shared" si="301"/>
        <v>4.9626627022921754E-3</v>
      </c>
      <c r="AR211" s="1">
        <f t="shared" si="307"/>
        <v>205126.60725619883</v>
      </c>
      <c r="AS211" s="1">
        <f t="shared" si="302"/>
        <v>90125.455581083443</v>
      </c>
      <c r="AT211" s="1">
        <f t="shared" si="303"/>
        <v>33661.450149570323</v>
      </c>
      <c r="AU211" s="1">
        <f t="shared" si="262"/>
        <v>41025.321451239768</v>
      </c>
      <c r="AV211" s="1">
        <f t="shared" si="263"/>
        <v>18025.091116216689</v>
      </c>
      <c r="AW211" s="1">
        <f t="shared" si="264"/>
        <v>6732.2900299140647</v>
      </c>
      <c r="AX211" s="1">
        <f t="shared" si="326"/>
        <v>140814.29900333215</v>
      </c>
      <c r="AY211" s="1">
        <f t="shared" si="309"/>
        <v>24325.278098971969</v>
      </c>
      <c r="AZ211" s="1">
        <f t="shared" si="310"/>
        <v>6163.0200195422767</v>
      </c>
      <c r="BA211" s="1">
        <f t="shared" si="327"/>
        <v>13815.735544867928</v>
      </c>
      <c r="BB211" s="1">
        <f t="shared" si="328"/>
        <v>29934.33996742708</v>
      </c>
      <c r="BC211" s="1">
        <f t="shared" si="329"/>
        <v>38129.444171127579</v>
      </c>
      <c r="BD211" s="1">
        <f t="shared" si="311"/>
        <v>971.83286241068765</v>
      </c>
      <c r="BE211" s="2">
        <f t="shared" si="338"/>
        <v>0.25378067252024261</v>
      </c>
      <c r="BF211" s="2">
        <f t="shared" si="339"/>
        <v>0.18498810604108842</v>
      </c>
      <c r="BG211" s="2">
        <f t="shared" si="340"/>
        <v>8.4903457765883886E-2</v>
      </c>
      <c r="BH211" s="2">
        <f t="shared" si="312"/>
        <v>0.12421857593413607</v>
      </c>
      <c r="BI211" s="2">
        <f t="shared" si="330"/>
        <v>6.4404629744826622E-3</v>
      </c>
      <c r="BJ211" s="2">
        <f t="shared" si="313"/>
        <v>3.422059937666898E-3</v>
      </c>
      <c r="BK211" s="2">
        <f t="shared" si="314"/>
        <v>7.2085971406032293E-4</v>
      </c>
      <c r="BL211" s="2">
        <f t="shared" si="315"/>
        <v>1321.1103191147952</v>
      </c>
      <c r="BM211" s="2">
        <f t="shared" si="316"/>
        <v>308.4147109080032</v>
      </c>
      <c r="BN211" s="2">
        <f t="shared" si="317"/>
        <v>24.265183329675079</v>
      </c>
      <c r="BO211" s="2">
        <f t="shared" si="331"/>
        <v>2072.6180976364908</v>
      </c>
      <c r="BP211" s="2">
        <f t="shared" si="332"/>
        <v>167.00003345689072</v>
      </c>
      <c r="BQ211" s="2">
        <f t="shared" si="333"/>
        <v>12.054700625120446</v>
      </c>
      <c r="BR211" s="17">
        <f t="shared" si="308"/>
        <v>1.1869059151399077E-2</v>
      </c>
      <c r="BS211" s="12">
        <f>BS$3*temperature!$I321</f>
        <v>-30.931626143658075</v>
      </c>
      <c r="BT211" s="12">
        <f>BT$3*temperature!$I321</f>
        <v>-28.588822909800918</v>
      </c>
      <c r="BU211" s="12">
        <f>BU$3*temperature!$I321</f>
        <v>-25.098524712850207</v>
      </c>
      <c r="BV211" s="12">
        <f t="shared" si="334"/>
        <v>-22.896169058996538</v>
      </c>
      <c r="BW211" s="12">
        <f t="shared" si="318"/>
        <v>-17.372786509297985</v>
      </c>
      <c r="BX211" s="12">
        <f t="shared" si="319"/>
        <v>-15.251810573327399</v>
      </c>
      <c r="BY211" s="19">
        <f t="shared" si="335"/>
        <v>0.25978126876814878</v>
      </c>
      <c r="BZ211" s="19">
        <f t="shared" si="320"/>
        <v>0.39232242740073819</v>
      </c>
      <c r="CA211" s="19">
        <f t="shared" si="321"/>
        <v>0.39232242740073819</v>
      </c>
      <c r="CB211" s="12">
        <f t="shared" si="336"/>
        <v>4.0177285423307669</v>
      </c>
      <c r="CC211" s="12">
        <f t="shared" si="322"/>
        <v>5.6080182002514665</v>
      </c>
      <c r="CD211" s="12">
        <f t="shared" si="323"/>
        <v>4.923357069761404</v>
      </c>
      <c r="CE211" s="12">
        <f t="shared" si="337"/>
        <v>-26.913897601327307</v>
      </c>
      <c r="CF211" s="12">
        <f t="shared" si="324"/>
        <v>-22.980804709549453</v>
      </c>
      <c r="CG211" s="12">
        <f t="shared" si="325"/>
        <v>-20.175167643088802</v>
      </c>
      <c r="CH211" s="12">
        <f>CH$3*temperature!$I321+CH$4*temperature!$I321^2</f>
        <v>-26.913897601327307</v>
      </c>
      <c r="CI211" s="12">
        <f>CI$3*temperature!$I321+CI$4*temperature!$I321^2</f>
        <v>-22.980839997713836</v>
      </c>
      <c r="CJ211" s="12">
        <f>CJ$3*temperature!$I321+CJ$4*temperature!$I321^2</f>
        <v>-20.175185655236039</v>
      </c>
      <c r="CK211" s="17"/>
      <c r="CL211" s="17"/>
      <c r="CM211" s="17"/>
    </row>
    <row r="212" spans="1:91">
      <c r="A212" s="2">
        <f t="shared" si="265"/>
        <v>2166</v>
      </c>
      <c r="B212" s="5">
        <f t="shared" si="266"/>
        <v>1165.3753398174454</v>
      </c>
      <c r="C212" s="5">
        <f t="shared" si="267"/>
        <v>2964.0179065353186</v>
      </c>
      <c r="D212" s="5">
        <f t="shared" si="268"/>
        <v>4369.4988859183823</v>
      </c>
      <c r="E212" s="15">
        <f t="shared" si="269"/>
        <v>1.3756577435279278E-6</v>
      </c>
      <c r="F212" s="15">
        <f t="shared" si="270"/>
        <v>2.7101380001412282E-6</v>
      </c>
      <c r="G212" s="15">
        <f t="shared" si="271"/>
        <v>5.53265032188451E-6</v>
      </c>
      <c r="H212" s="5">
        <f t="shared" si="272"/>
        <v>205863.38616202254</v>
      </c>
      <c r="I212" s="5">
        <f t="shared" si="273"/>
        <v>90626.779056849497</v>
      </c>
      <c r="J212" s="5">
        <f t="shared" si="274"/>
        <v>33834.410325964745</v>
      </c>
      <c r="K212" s="5">
        <f t="shared" si="275"/>
        <v>176649.85616931861</v>
      </c>
      <c r="L212" s="5">
        <f t="shared" si="276"/>
        <v>30575.651671006399</v>
      </c>
      <c r="M212" s="5">
        <f t="shared" si="277"/>
        <v>7743.3159292025821</v>
      </c>
      <c r="N212" s="15">
        <f t="shared" si="278"/>
        <v>3.5904445478986968E-3</v>
      </c>
      <c r="O212" s="15">
        <f t="shared" si="279"/>
        <v>5.559781774452377E-3</v>
      </c>
      <c r="P212" s="15">
        <f t="shared" si="280"/>
        <v>5.132666082453996E-3</v>
      </c>
      <c r="Q212" s="5">
        <f t="shared" si="281"/>
        <v>5377.3830282111085</v>
      </c>
      <c r="R212" s="5">
        <f t="shared" si="282"/>
        <v>8029.0537212553209</v>
      </c>
      <c r="S212" s="5">
        <f t="shared" si="283"/>
        <v>4827.8046573640722</v>
      </c>
      <c r="T212" s="5">
        <f t="shared" si="284"/>
        <v>26.121123957316517</v>
      </c>
      <c r="U212" s="5">
        <f t="shared" si="285"/>
        <v>88.594715654837032</v>
      </c>
      <c r="V212" s="5">
        <f t="shared" si="286"/>
        <v>142.68919159082208</v>
      </c>
      <c r="W212" s="15">
        <f t="shared" si="287"/>
        <v>-1.0734613539272964E-2</v>
      </c>
      <c r="X212" s="15">
        <f t="shared" si="288"/>
        <v>-1.217998157191269E-2</v>
      </c>
      <c r="Y212" s="15">
        <f t="shared" si="289"/>
        <v>-9.7425357312937999E-3</v>
      </c>
      <c r="Z212" s="5">
        <f t="shared" si="304"/>
        <v>4967.2829288938638</v>
      </c>
      <c r="AA212" s="5">
        <f t="shared" si="305"/>
        <v>19840.242920815799</v>
      </c>
      <c r="AB212" s="5">
        <f t="shared" si="306"/>
        <v>47660.946451768046</v>
      </c>
      <c r="AC212" s="16">
        <f t="shared" si="290"/>
        <v>1.2289985226121094</v>
      </c>
      <c r="AD212" s="16">
        <f t="shared" si="291"/>
        <v>3.0116574278152064</v>
      </c>
      <c r="AE212" s="16">
        <f t="shared" si="292"/>
        <v>10.737915290427315</v>
      </c>
      <c r="AF212" s="15">
        <f t="shared" si="293"/>
        <v>-4.0504037456468023E-3</v>
      </c>
      <c r="AG212" s="15">
        <f t="shared" si="294"/>
        <v>2.9673830763510267E-4</v>
      </c>
      <c r="AH212" s="15">
        <f t="shared" si="295"/>
        <v>9.7937136394747881E-3</v>
      </c>
      <c r="AI212" s="1">
        <f t="shared" si="259"/>
        <v>395725.37821070041</v>
      </c>
      <c r="AJ212" s="1">
        <f t="shared" si="260"/>
        <v>170777.61718118278</v>
      </c>
      <c r="AK212" s="1">
        <f t="shared" si="261"/>
        <v>64040.415560369729</v>
      </c>
      <c r="AL212" s="14">
        <f t="shared" si="296"/>
        <v>76.021582196655132</v>
      </c>
      <c r="AM212" s="14">
        <f t="shared" si="297"/>
        <v>17.725587755914173</v>
      </c>
      <c r="AN212" s="14">
        <f t="shared" si="298"/>
        <v>5.6751432693614694</v>
      </c>
      <c r="AO212" s="11">
        <f t="shared" si="299"/>
        <v>4.2993482714881346E-3</v>
      </c>
      <c r="AP212" s="11">
        <f t="shared" si="300"/>
        <v>5.4160448838735213E-3</v>
      </c>
      <c r="AQ212" s="11">
        <f t="shared" si="301"/>
        <v>4.9130360752692535E-3</v>
      </c>
      <c r="AR212" s="1">
        <f t="shared" si="307"/>
        <v>205863.38616202254</v>
      </c>
      <c r="AS212" s="1">
        <f t="shared" si="302"/>
        <v>90626.779056849497</v>
      </c>
      <c r="AT212" s="1">
        <f t="shared" si="303"/>
        <v>33834.410325964745</v>
      </c>
      <c r="AU212" s="1">
        <f t="shared" si="262"/>
        <v>41172.677232404509</v>
      </c>
      <c r="AV212" s="1">
        <f t="shared" si="263"/>
        <v>18125.3558113699</v>
      </c>
      <c r="AW212" s="1">
        <f t="shared" si="264"/>
        <v>6766.8820651929491</v>
      </c>
      <c r="AX212" s="1">
        <f t="shared" si="326"/>
        <v>141319.8849354549</v>
      </c>
      <c r="AY212" s="1">
        <f t="shared" si="309"/>
        <v>24460.521336805119</v>
      </c>
      <c r="AZ212" s="1">
        <f t="shared" si="310"/>
        <v>6194.6527433620658</v>
      </c>
      <c r="BA212" s="1">
        <f t="shared" si="327"/>
        <v>13819.93127246139</v>
      </c>
      <c r="BB212" s="1">
        <f t="shared" si="328"/>
        <v>29950.854744812739</v>
      </c>
      <c r="BC212" s="1">
        <f t="shared" si="329"/>
        <v>38152.024947315884</v>
      </c>
      <c r="BD212" s="1">
        <f t="shared" si="311"/>
        <v>944.02591183262496</v>
      </c>
      <c r="BE212" s="2">
        <f t="shared" si="338"/>
        <v>0.25378067252024261</v>
      </c>
      <c r="BF212" s="2">
        <f t="shared" si="339"/>
        <v>0.18498810604108842</v>
      </c>
      <c r="BG212" s="2">
        <f t="shared" si="340"/>
        <v>8.4903457765883886E-2</v>
      </c>
      <c r="BH212" s="2">
        <f t="shared" si="312"/>
        <v>0.1238799195381481</v>
      </c>
      <c r="BI212" s="2">
        <f t="shared" si="330"/>
        <v>6.4404629744826622E-3</v>
      </c>
      <c r="BJ212" s="2">
        <f t="shared" si="313"/>
        <v>3.422059937666898E-3</v>
      </c>
      <c r="BK212" s="2">
        <f t="shared" si="314"/>
        <v>7.2085971406032293E-4</v>
      </c>
      <c r="BL212" s="2">
        <f t="shared" si="315"/>
        <v>1325.8555163781325</v>
      </c>
      <c r="BM212" s="2">
        <f t="shared" si="316"/>
        <v>310.1302698902341</v>
      </c>
      <c r="BN212" s="2">
        <f t="shared" si="317"/>
        <v>24.389863352974583</v>
      </c>
      <c r="BO212" s="2">
        <f t="shared" si="331"/>
        <v>2103.5302130102923</v>
      </c>
      <c r="BP212" s="2">
        <f t="shared" si="332"/>
        <v>168.99869907078158</v>
      </c>
      <c r="BQ212" s="2">
        <f t="shared" si="333"/>
        <v>12.054558887332243</v>
      </c>
      <c r="BR212" s="17">
        <f t="shared" si="308"/>
        <v>1.1523358399416579E-2</v>
      </c>
      <c r="BS212" s="12">
        <f>BS$3*temperature!$I322</f>
        <v>-31.080040962908434</v>
      </c>
      <c r="BT212" s="12">
        <f>BT$3*temperature!$I322</f>
        <v>-28.725996589743655</v>
      </c>
      <c r="BU212" s="12">
        <f>BU$3*temperature!$I322</f>
        <v>-25.218951391725998</v>
      </c>
      <c r="BV212" s="12">
        <f t="shared" si="334"/>
        <v>-22.967288103308679</v>
      </c>
      <c r="BW212" s="12">
        <f t="shared" si="318"/>
        <v>-17.402069347913599</v>
      </c>
      <c r="BX212" s="12">
        <f t="shared" si="319"/>
        <v>-15.277518384067811</v>
      </c>
      <c r="BY212" s="19">
        <f t="shared" si="335"/>
        <v>0.26102774025560915</v>
      </c>
      <c r="BZ212" s="19">
        <f t="shared" si="320"/>
        <v>0.39420485226518326</v>
      </c>
      <c r="CA212" s="19">
        <f t="shared" si="321"/>
        <v>0.39420485226518331</v>
      </c>
      <c r="CB212" s="12">
        <f t="shared" si="336"/>
        <v>4.0563764297998777</v>
      </c>
      <c r="CC212" s="12">
        <f t="shared" si="322"/>
        <v>5.6619636209150279</v>
      </c>
      <c r="CD212" s="12">
        <f t="shared" si="323"/>
        <v>4.9707165038290926</v>
      </c>
      <c r="CE212" s="12">
        <f t="shared" si="337"/>
        <v>-27.023664533108558</v>
      </c>
      <c r="CF212" s="12">
        <f t="shared" si="324"/>
        <v>-23.064032968828627</v>
      </c>
      <c r="CG212" s="12">
        <f t="shared" si="325"/>
        <v>-20.248234887896903</v>
      </c>
      <c r="CH212" s="12">
        <f>CH$3*temperature!$I322+CH$4*temperature!$I322^2</f>
        <v>-27.023664533108558</v>
      </c>
      <c r="CI212" s="12">
        <f>CI$3*temperature!$I322+CI$4*temperature!$I322^2</f>
        <v>-23.06406831647308</v>
      </c>
      <c r="CJ212" s="12">
        <f>CJ$3*temperature!$I322+CJ$4*temperature!$I322^2</f>
        <v>-20.248252930404604</v>
      </c>
      <c r="CK212" s="17"/>
      <c r="CL212" s="17"/>
      <c r="CM212" s="17"/>
    </row>
    <row r="213" spans="1:91">
      <c r="A213" s="2">
        <f t="shared" si="265"/>
        <v>2167</v>
      </c>
      <c r="B213" s="5">
        <f t="shared" si="266"/>
        <v>1165.3768628171752</v>
      </c>
      <c r="C213" s="5">
        <f t="shared" si="267"/>
        <v>2964.0255377880021</v>
      </c>
      <c r="D213" s="5">
        <f t="shared" si="268"/>
        <v>4369.5218520823291</v>
      </c>
      <c r="E213" s="15">
        <f t="shared" si="269"/>
        <v>1.3068748563515314E-6</v>
      </c>
      <c r="F213" s="15">
        <f t="shared" si="270"/>
        <v>2.5746311001341667E-6</v>
      </c>
      <c r="G213" s="15">
        <f t="shared" si="271"/>
        <v>5.2560178057902845E-6</v>
      </c>
      <c r="H213" s="5">
        <f t="shared" si="272"/>
        <v>206593.24023683681</v>
      </c>
      <c r="I213" s="5">
        <f t="shared" si="273"/>
        <v>91125.387175881304</v>
      </c>
      <c r="J213" s="5">
        <f t="shared" si="274"/>
        <v>34006.375862579756</v>
      </c>
      <c r="K213" s="5">
        <f t="shared" si="275"/>
        <v>177275.90690055361</v>
      </c>
      <c r="L213" s="5">
        <f t="shared" si="276"/>
        <v>30743.792863500934</v>
      </c>
      <c r="M213" s="5">
        <f t="shared" si="277"/>
        <v>7782.6309179284126</v>
      </c>
      <c r="N213" s="15">
        <f t="shared" si="278"/>
        <v>3.5440206112307138E-3</v>
      </c>
      <c r="O213" s="15">
        <f t="shared" si="279"/>
        <v>5.4991858981039421E-3</v>
      </c>
      <c r="P213" s="15">
        <f t="shared" si="280"/>
        <v>5.0772807264083397E-3</v>
      </c>
      <c r="Q213" s="5">
        <f t="shared" si="281"/>
        <v>5338.5188571022882</v>
      </c>
      <c r="R213" s="5">
        <f t="shared" si="282"/>
        <v>7974.8960003710326</v>
      </c>
      <c r="S213" s="5">
        <f t="shared" si="283"/>
        <v>4805.0681627143285</v>
      </c>
      <c r="T213" s="5">
        <f t="shared" si="284"/>
        <v>25.840723786423279</v>
      </c>
      <c r="U213" s="5">
        <f t="shared" si="285"/>
        <v>87.515633650792267</v>
      </c>
      <c r="V213" s="5">
        <f t="shared" si="286"/>
        <v>141.29903704327907</v>
      </c>
      <c r="W213" s="15">
        <f t="shared" si="287"/>
        <v>-1.0734613539272964E-2</v>
      </c>
      <c r="X213" s="15">
        <f t="shared" si="288"/>
        <v>-1.217998157191269E-2</v>
      </c>
      <c r="Y213" s="15">
        <f t="shared" si="289"/>
        <v>-9.7425357312937999E-3</v>
      </c>
      <c r="Z213" s="5">
        <f t="shared" si="304"/>
        <v>4911.6361389356071</v>
      </c>
      <c r="AA213" s="5">
        <f t="shared" si="305"/>
        <v>19713.454418258785</v>
      </c>
      <c r="AB213" s="5">
        <f t="shared" si="306"/>
        <v>47903.719975874221</v>
      </c>
      <c r="AC213" s="16">
        <f t="shared" si="290"/>
        <v>1.2240205823927268</v>
      </c>
      <c r="AD213" s="16">
        <f t="shared" si="291"/>
        <v>3.0125511019435129</v>
      </c>
      <c r="AE213" s="16">
        <f t="shared" si="292"/>
        <v>10.843079357866698</v>
      </c>
      <c r="AF213" s="15">
        <f t="shared" si="293"/>
        <v>-4.0504037456468023E-3</v>
      </c>
      <c r="AG213" s="15">
        <f t="shared" si="294"/>
        <v>2.9673830763510267E-4</v>
      </c>
      <c r="AH213" s="15">
        <f t="shared" si="295"/>
        <v>9.7937136394747881E-3</v>
      </c>
      <c r="AI213" s="1">
        <f t="shared" si="259"/>
        <v>397325.51762203488</v>
      </c>
      <c r="AJ213" s="1">
        <f t="shared" si="260"/>
        <v>171825.2112744344</v>
      </c>
      <c r="AK213" s="1">
        <f t="shared" si="261"/>
        <v>64403.256069525705</v>
      </c>
      <c r="AL213" s="14">
        <f t="shared" si="296"/>
        <v>76.345157022087989</v>
      </c>
      <c r="AM213" s="14">
        <f t="shared" si="297"/>
        <v>17.82063030900445</v>
      </c>
      <c r="AN213" s="14">
        <f t="shared" si="298"/>
        <v>5.702746631140017</v>
      </c>
      <c r="AO213" s="11">
        <f t="shared" si="299"/>
        <v>4.2563547887732528E-3</v>
      </c>
      <c r="AP213" s="11">
        <f t="shared" si="300"/>
        <v>5.3618844350347859E-3</v>
      </c>
      <c r="AQ213" s="11">
        <f t="shared" si="301"/>
        <v>4.8639057145165605E-3</v>
      </c>
      <c r="AR213" s="1">
        <f t="shared" si="307"/>
        <v>206593.24023683681</v>
      </c>
      <c r="AS213" s="1">
        <f t="shared" si="302"/>
        <v>91125.387175881304</v>
      </c>
      <c r="AT213" s="1">
        <f t="shared" si="303"/>
        <v>34006.375862579756</v>
      </c>
      <c r="AU213" s="1">
        <f t="shared" si="262"/>
        <v>41318.648047367366</v>
      </c>
      <c r="AV213" s="1">
        <f t="shared" si="263"/>
        <v>18225.077435176263</v>
      </c>
      <c r="AW213" s="1">
        <f t="shared" si="264"/>
        <v>6801.2751725159515</v>
      </c>
      <c r="AX213" s="1">
        <f t="shared" si="326"/>
        <v>141820.72552044288</v>
      </c>
      <c r="AY213" s="1">
        <f t="shared" si="309"/>
        <v>24595.034290800748</v>
      </c>
      <c r="AZ213" s="1">
        <f t="shared" si="310"/>
        <v>6226.1047343427308</v>
      </c>
      <c r="BA213" s="1">
        <f t="shared" si="327"/>
        <v>13824.072151634944</v>
      </c>
      <c r="BB213" s="1">
        <f t="shared" si="328"/>
        <v>29967.186930670461</v>
      </c>
      <c r="BC213" s="1">
        <f t="shared" si="329"/>
        <v>38174.354633564755</v>
      </c>
      <c r="BD213" s="1">
        <f t="shared" si="311"/>
        <v>917.00887696709435</v>
      </c>
      <c r="BE213" s="2">
        <f t="shared" si="338"/>
        <v>0.25378067252024261</v>
      </c>
      <c r="BF213" s="2">
        <f t="shared" si="339"/>
        <v>0.18498810604108842</v>
      </c>
      <c r="BG213" s="2">
        <f t="shared" si="340"/>
        <v>8.4903457765883886E-2</v>
      </c>
      <c r="BH213" s="2">
        <f t="shared" si="312"/>
        <v>0.12354296615122065</v>
      </c>
      <c r="BI213" s="2">
        <f t="shared" si="330"/>
        <v>6.4404629744826622E-3</v>
      </c>
      <c r="BJ213" s="2">
        <f t="shared" si="313"/>
        <v>3.422059937666898E-3</v>
      </c>
      <c r="BK213" s="2">
        <f t="shared" si="314"/>
        <v>7.2085971406032293E-4</v>
      </c>
      <c r="BL213" s="2">
        <f t="shared" si="315"/>
        <v>1330.5561145237491</v>
      </c>
      <c r="BM213" s="2">
        <f t="shared" si="316"/>
        <v>311.83653675896829</v>
      </c>
      <c r="BN213" s="2">
        <f t="shared" si="317"/>
        <v>24.51382638052711</v>
      </c>
      <c r="BO213" s="2">
        <f t="shared" si="331"/>
        <v>2134.9045394393725</v>
      </c>
      <c r="BP213" s="2">
        <f t="shared" si="332"/>
        <v>171.02139917511317</v>
      </c>
      <c r="BQ213" s="2">
        <f t="shared" si="333"/>
        <v>12.054424576101505</v>
      </c>
      <c r="BR213" s="17">
        <f t="shared" si="308"/>
        <v>1.118772660137532E-2</v>
      </c>
      <c r="BS213" s="12">
        <f>BS$3*temperature!$I323</f>
        <v>-31.227802225674282</v>
      </c>
      <c r="BT213" s="12">
        <f>BT$3*temperature!$I323</f>
        <v>-28.862566214454692</v>
      </c>
      <c r="BU213" s="12">
        <f>BU$3*temperature!$I323</f>
        <v>-25.338847762123937</v>
      </c>
      <c r="BV213" s="12">
        <f t="shared" si="334"/>
        <v>-23.037726419891559</v>
      </c>
      <c r="BW213" s="12">
        <f t="shared" si="318"/>
        <v>-17.430710205182429</v>
      </c>
      <c r="BX213" s="12">
        <f t="shared" si="319"/>
        <v>-15.302662590467177</v>
      </c>
      <c r="BY213" s="19">
        <f t="shared" si="335"/>
        <v>0.26226872280653679</v>
      </c>
      <c r="BZ213" s="19">
        <f t="shared" si="320"/>
        <v>0.39607898772171768</v>
      </c>
      <c r="CA213" s="19">
        <f t="shared" si="321"/>
        <v>0.39607898772171773</v>
      </c>
      <c r="CB213" s="12">
        <f t="shared" si="336"/>
        <v>4.0950379028913604</v>
      </c>
      <c r="CC213" s="12">
        <f t="shared" si="322"/>
        <v>5.7159280046361314</v>
      </c>
      <c r="CD213" s="12">
        <f t="shared" si="323"/>
        <v>5.0180925858283807</v>
      </c>
      <c r="CE213" s="12">
        <f t="shared" si="337"/>
        <v>-27.132764322782918</v>
      </c>
      <c r="CF213" s="12">
        <f t="shared" si="324"/>
        <v>-23.146638209818562</v>
      </c>
      <c r="CG213" s="12">
        <f t="shared" si="325"/>
        <v>-20.320755176295556</v>
      </c>
      <c r="CH213" s="12">
        <f>CH$3*temperature!$I323+CH$4*temperature!$I323^2</f>
        <v>-27.132764322782922</v>
      </c>
      <c r="CI213" s="12">
        <f>CI$3*temperature!$I323+CI$4*temperature!$I323^2</f>
        <v>-23.146673615639056</v>
      </c>
      <c r="CJ213" s="12">
        <f>CJ$3*temperature!$I323+CJ$4*temperature!$I323^2</f>
        <v>-20.32077324849811</v>
      </c>
      <c r="CK213" s="17"/>
      <c r="CL213" s="17"/>
      <c r="CM213" s="17"/>
    </row>
    <row r="214" spans="1:91">
      <c r="A214" s="2">
        <f t="shared" si="265"/>
        <v>2168</v>
      </c>
      <c r="B214" s="5">
        <f t="shared" si="266"/>
        <v>1165.3783096688092</v>
      </c>
      <c r="C214" s="5">
        <f t="shared" si="267"/>
        <v>2964.0327874967165</v>
      </c>
      <c r="D214" s="5">
        <f t="shared" si="268"/>
        <v>4369.5436700527534</v>
      </c>
      <c r="E214" s="15">
        <f t="shared" si="269"/>
        <v>1.2415311135339547E-6</v>
      </c>
      <c r="F214" s="15">
        <f t="shared" si="270"/>
        <v>2.4458995451274582E-6</v>
      </c>
      <c r="G214" s="15">
        <f t="shared" si="271"/>
        <v>4.9932169155007705E-6</v>
      </c>
      <c r="H214" s="5">
        <f t="shared" si="272"/>
        <v>207316.18941025273</v>
      </c>
      <c r="I214" s="5">
        <f t="shared" si="273"/>
        <v>91621.265087146239</v>
      </c>
      <c r="J214" s="5">
        <f t="shared" si="274"/>
        <v>34177.343383174542</v>
      </c>
      <c r="K214" s="5">
        <f t="shared" si="275"/>
        <v>177896.04258995541</v>
      </c>
      <c r="L214" s="5">
        <f t="shared" si="276"/>
        <v>30911.016056784338</v>
      </c>
      <c r="M214" s="5">
        <f t="shared" si="277"/>
        <v>7821.7191459633395</v>
      </c>
      <c r="N214" s="15">
        <f t="shared" si="278"/>
        <v>3.4981385809504939E-3</v>
      </c>
      <c r="O214" s="15">
        <f t="shared" si="279"/>
        <v>5.4392505838773975E-3</v>
      </c>
      <c r="P214" s="15">
        <f t="shared" si="280"/>
        <v>5.022495406390437E-3</v>
      </c>
      <c r="Q214" s="5">
        <f t="shared" si="281"/>
        <v>5299.6929111972195</v>
      </c>
      <c r="R214" s="5">
        <f t="shared" si="282"/>
        <v>7920.6304081581548</v>
      </c>
      <c r="S214" s="5">
        <f t="shared" si="283"/>
        <v>4782.1768047181658</v>
      </c>
      <c r="T214" s="5">
        <f t="shared" si="284"/>
        <v>25.563333603000927</v>
      </c>
      <c r="U214" s="5">
        <f t="shared" si="285"/>
        <v>86.44969484567136</v>
      </c>
      <c r="V214" s="5">
        <f t="shared" si="286"/>
        <v>139.92242612608752</v>
      </c>
      <c r="W214" s="15">
        <f t="shared" si="287"/>
        <v>-1.0734613539272964E-2</v>
      </c>
      <c r="X214" s="15">
        <f t="shared" si="288"/>
        <v>-1.217998157191269E-2</v>
      </c>
      <c r="Y214" s="15">
        <f t="shared" si="289"/>
        <v>-9.7425357312937999E-3</v>
      </c>
      <c r="Z214" s="5">
        <f t="shared" si="304"/>
        <v>4856.3877506353383</v>
      </c>
      <c r="AA214" s="5">
        <f t="shared" si="305"/>
        <v>19586.293142163369</v>
      </c>
      <c r="AB214" s="5">
        <f t="shared" si="306"/>
        <v>48145.06375024822</v>
      </c>
      <c r="AC214" s="16">
        <f t="shared" si="290"/>
        <v>1.2190628048410546</v>
      </c>
      <c r="AD214" s="16">
        <f t="shared" si="291"/>
        <v>3.013445041259168</v>
      </c>
      <c r="AE214" s="16">
        <f t="shared" si="292"/>
        <v>10.949273372067744</v>
      </c>
      <c r="AF214" s="15">
        <f t="shared" si="293"/>
        <v>-4.0504037456468023E-3</v>
      </c>
      <c r="AG214" s="15">
        <f t="shared" si="294"/>
        <v>2.9673830763510267E-4</v>
      </c>
      <c r="AH214" s="15">
        <f t="shared" si="295"/>
        <v>9.7937136394747881E-3</v>
      </c>
      <c r="AI214" s="1">
        <f t="shared" si="259"/>
        <v>398911.61390719877</v>
      </c>
      <c r="AJ214" s="1">
        <f t="shared" si="260"/>
        <v>172867.76758216723</v>
      </c>
      <c r="AK214" s="1">
        <f t="shared" si="261"/>
        <v>64764.205635089093</v>
      </c>
      <c r="AL214" s="14">
        <f t="shared" si="296"/>
        <v>76.666859576031698</v>
      </c>
      <c r="AM214" s="14">
        <f t="shared" si="297"/>
        <v>17.915226947678047</v>
      </c>
      <c r="AN214" s="14">
        <f t="shared" si="298"/>
        <v>5.7302068768483823</v>
      </c>
      <c r="AO214" s="11">
        <f t="shared" si="299"/>
        <v>4.2137912408855204E-3</v>
      </c>
      <c r="AP214" s="11">
        <f t="shared" si="300"/>
        <v>5.3082655906844384E-3</v>
      </c>
      <c r="AQ214" s="11">
        <f t="shared" si="301"/>
        <v>4.8152666573713946E-3</v>
      </c>
      <c r="AR214" s="1">
        <f t="shared" si="307"/>
        <v>207316.18941025273</v>
      </c>
      <c r="AS214" s="1">
        <f t="shared" si="302"/>
        <v>91621.265087146239</v>
      </c>
      <c r="AT214" s="1">
        <f t="shared" si="303"/>
        <v>34177.343383174542</v>
      </c>
      <c r="AU214" s="1">
        <f t="shared" si="262"/>
        <v>41463.237882050547</v>
      </c>
      <c r="AV214" s="1">
        <f t="shared" si="263"/>
        <v>18324.253017429248</v>
      </c>
      <c r="AW214" s="1">
        <f t="shared" si="264"/>
        <v>6835.4686766349087</v>
      </c>
      <c r="AX214" s="1">
        <f t="shared" si="326"/>
        <v>142316.83407196435</v>
      </c>
      <c r="AY214" s="1">
        <f t="shared" si="309"/>
        <v>24728.81284542747</v>
      </c>
      <c r="AZ214" s="1">
        <f t="shared" si="310"/>
        <v>6257.3753167706727</v>
      </c>
      <c r="BA214" s="1">
        <f t="shared" si="327"/>
        <v>13828.158855710459</v>
      </c>
      <c r="BB214" s="1">
        <f t="shared" si="328"/>
        <v>29983.338656699572</v>
      </c>
      <c r="BC214" s="1">
        <f t="shared" si="329"/>
        <v>38196.436331374578</v>
      </c>
      <c r="BD214" s="1">
        <f t="shared" si="311"/>
        <v>890.75955629896748</v>
      </c>
      <c r="BE214" s="2">
        <f t="shared" si="338"/>
        <v>0.25378067252024261</v>
      </c>
      <c r="BF214" s="2">
        <f t="shared" si="339"/>
        <v>0.18498810604108842</v>
      </c>
      <c r="BG214" s="2">
        <f t="shared" si="340"/>
        <v>8.4903457765883886E-2</v>
      </c>
      <c r="BH214" s="2">
        <f t="shared" si="312"/>
        <v>0.12320772677046281</v>
      </c>
      <c r="BI214" s="2">
        <f t="shared" si="330"/>
        <v>6.4404629744826622E-3</v>
      </c>
      <c r="BJ214" s="2">
        <f t="shared" si="313"/>
        <v>3.422059937666898E-3</v>
      </c>
      <c r="BK214" s="2">
        <f t="shared" si="314"/>
        <v>7.2085971406032293E-4</v>
      </c>
      <c r="BL214" s="2">
        <f t="shared" si="315"/>
        <v>1335.2122419075672</v>
      </c>
      <c r="BM214" s="2">
        <f t="shared" si="316"/>
        <v>313.53346069308202</v>
      </c>
      <c r="BN214" s="2">
        <f t="shared" si="317"/>
        <v>24.637069978536669</v>
      </c>
      <c r="BO214" s="2">
        <f t="shared" si="331"/>
        <v>2166.7479894283501</v>
      </c>
      <c r="BP214" s="2">
        <f t="shared" si="332"/>
        <v>173.06842268253345</v>
      </c>
      <c r="BQ214" s="2">
        <f t="shared" si="333"/>
        <v>12.054297593358198</v>
      </c>
      <c r="BR214" s="17">
        <f t="shared" si="308"/>
        <v>1.0861870486772155E-2</v>
      </c>
      <c r="BS214" s="12">
        <f>BS$3*temperature!$I324</f>
        <v>-31.374911217165316</v>
      </c>
      <c r="BT214" s="12">
        <f>BT$3*temperature!$I324</f>
        <v>-28.998532971800195</v>
      </c>
      <c r="BU214" s="12">
        <f>BU$3*temperature!$I324</f>
        <v>-25.458214866888238</v>
      </c>
      <c r="BV214" s="12">
        <f t="shared" si="334"/>
        <v>-23.107489482951681</v>
      </c>
      <c r="BW214" s="12">
        <f t="shared" si="318"/>
        <v>-17.458716116048176</v>
      </c>
      <c r="BX214" s="12">
        <f t="shared" si="319"/>
        <v>-15.327249368600279</v>
      </c>
      <c r="BY214" s="19">
        <f t="shared" si="335"/>
        <v>0.26350422721484862</v>
      </c>
      <c r="BZ214" s="19">
        <f t="shared" si="320"/>
        <v>0.39794485007134622</v>
      </c>
      <c r="CA214" s="19">
        <f t="shared" si="321"/>
        <v>0.39794485007134628</v>
      </c>
      <c r="CB214" s="12">
        <f t="shared" si="336"/>
        <v>4.1337108671068155</v>
      </c>
      <c r="CC214" s="12">
        <f t="shared" si="322"/>
        <v>5.7699084278760093</v>
      </c>
      <c r="CD214" s="12">
        <f t="shared" si="323"/>
        <v>5.0654827491439791</v>
      </c>
      <c r="CE214" s="12">
        <f t="shared" si="337"/>
        <v>-27.241200350058499</v>
      </c>
      <c r="CF214" s="12">
        <f t="shared" si="324"/>
        <v>-23.228624543924184</v>
      </c>
      <c r="CG214" s="12">
        <f t="shared" si="325"/>
        <v>-20.392732117744259</v>
      </c>
      <c r="CH214" s="12">
        <f>CH$3*temperature!$I324+CH$4*temperature!$I324^2</f>
        <v>-27.241200350058499</v>
      </c>
      <c r="CI214" s="12">
        <f>CI$3*temperature!$I324+CI$4*temperature!$I324^2</f>
        <v>-23.228660006631006</v>
      </c>
      <c r="CJ214" s="12">
        <f>CJ$3*temperature!$I324+CJ$4*temperature!$I324^2</f>
        <v>-20.392750218983355</v>
      </c>
      <c r="CK214" s="17"/>
      <c r="CL214" s="17"/>
      <c r="CM214" s="17"/>
    </row>
    <row r="215" spans="1:91">
      <c r="A215" s="2">
        <f t="shared" si="265"/>
        <v>2169</v>
      </c>
      <c r="B215" s="5">
        <f t="shared" si="266"/>
        <v>1165.3796841795681</v>
      </c>
      <c r="C215" s="5">
        <f t="shared" si="267"/>
        <v>2964.0396747368409</v>
      </c>
      <c r="D215" s="5">
        <f t="shared" si="268"/>
        <v>4369.5643972281514</v>
      </c>
      <c r="E215" s="15">
        <f t="shared" si="269"/>
        <v>1.179454557857257E-6</v>
      </c>
      <c r="F215" s="15">
        <f t="shared" si="270"/>
        <v>2.3236045678710851E-6</v>
      </c>
      <c r="G215" s="15">
        <f t="shared" si="271"/>
        <v>4.7435560697257315E-6</v>
      </c>
      <c r="H215" s="5">
        <f t="shared" si="272"/>
        <v>208032.25429352937</v>
      </c>
      <c r="I215" s="5">
        <f t="shared" si="273"/>
        <v>92114.398566650241</v>
      </c>
      <c r="J215" s="5">
        <f t="shared" si="274"/>
        <v>34347.309698765115</v>
      </c>
      <c r="K215" s="5">
        <f t="shared" si="275"/>
        <v>178510.28048423969</v>
      </c>
      <c r="L215" s="5">
        <f t="shared" si="276"/>
        <v>31077.316323314237</v>
      </c>
      <c r="M215" s="5">
        <f t="shared" si="277"/>
        <v>7860.5798144440787</v>
      </c>
      <c r="N215" s="15">
        <f t="shared" si="278"/>
        <v>3.4527912220063683E-3</v>
      </c>
      <c r="O215" s="15">
        <f t="shared" si="279"/>
        <v>5.3799676537451546E-3</v>
      </c>
      <c r="P215" s="15">
        <f t="shared" si="280"/>
        <v>4.9683027165190463E-3</v>
      </c>
      <c r="Q215" s="5">
        <f t="shared" si="281"/>
        <v>5260.9112642514901</v>
      </c>
      <c r="R215" s="5">
        <f t="shared" si="282"/>
        <v>7866.2692668669315</v>
      </c>
      <c r="S215" s="5">
        <f t="shared" si="283"/>
        <v>4759.1366776103978</v>
      </c>
      <c r="T215" s="5">
        <f t="shared" si="284"/>
        <v>25.288921095997203</v>
      </c>
      <c r="U215" s="5">
        <f t="shared" si="285"/>
        <v>85.396739155553604</v>
      </c>
      <c r="V215" s="5">
        <f t="shared" si="286"/>
        <v>138.5592268899448</v>
      </c>
      <c r="W215" s="15">
        <f t="shared" si="287"/>
        <v>-1.0734613539272964E-2</v>
      </c>
      <c r="X215" s="15">
        <f t="shared" si="288"/>
        <v>-1.217998157191269E-2</v>
      </c>
      <c r="Y215" s="15">
        <f t="shared" si="289"/>
        <v>-9.7425357312937999E-3</v>
      </c>
      <c r="Z215" s="5">
        <f t="shared" si="304"/>
        <v>4801.5409718906476</v>
      </c>
      <c r="AA215" s="5">
        <f t="shared" si="305"/>
        <v>19458.789653080577</v>
      </c>
      <c r="AB215" s="5">
        <f t="shared" si="306"/>
        <v>48384.973183452319</v>
      </c>
      <c r="AC215" s="16">
        <f t="shared" si="290"/>
        <v>1.2141251082901476</v>
      </c>
      <c r="AD215" s="16">
        <f t="shared" si="291"/>
        <v>3.0143392458408624</v>
      </c>
      <c r="AE215" s="16">
        <f t="shared" si="292"/>
        <v>11.056507420034102</v>
      </c>
      <c r="AF215" s="15">
        <f t="shared" si="293"/>
        <v>-4.0504037456468023E-3</v>
      </c>
      <c r="AG215" s="15">
        <f t="shared" si="294"/>
        <v>2.9673830763510267E-4</v>
      </c>
      <c r="AH215" s="15">
        <f t="shared" si="295"/>
        <v>9.7937136394747881E-3</v>
      </c>
      <c r="AI215" s="1">
        <f t="shared" si="259"/>
        <v>400483.69039852946</v>
      </c>
      <c r="AJ215" s="1">
        <f t="shared" si="260"/>
        <v>173905.24384137976</v>
      </c>
      <c r="AK215" s="1">
        <f t="shared" si="261"/>
        <v>65123.253748215095</v>
      </c>
      <c r="AL215" s="14">
        <f t="shared" si="296"/>
        <v>76.986687135965894</v>
      </c>
      <c r="AM215" s="14">
        <f t="shared" si="297"/>
        <v>18.009374742606152</v>
      </c>
      <c r="AN215" s="14">
        <f t="shared" si="298"/>
        <v>5.7575234262211712</v>
      </c>
      <c r="AO215" s="11">
        <f t="shared" si="299"/>
        <v>4.1716533284766651E-3</v>
      </c>
      <c r="AP215" s="11">
        <f t="shared" si="300"/>
        <v>5.2551829347775936E-3</v>
      </c>
      <c r="AQ215" s="11">
        <f t="shared" si="301"/>
        <v>4.7671139907976808E-3</v>
      </c>
      <c r="AR215" s="1">
        <f t="shared" si="307"/>
        <v>208032.25429352937</v>
      </c>
      <c r="AS215" s="1">
        <f t="shared" si="302"/>
        <v>92114.398566650241</v>
      </c>
      <c r="AT215" s="1">
        <f t="shared" si="303"/>
        <v>34347.309698765115</v>
      </c>
      <c r="AU215" s="1">
        <f t="shared" si="262"/>
        <v>41606.450858705881</v>
      </c>
      <c r="AV215" s="1">
        <f t="shared" si="263"/>
        <v>18422.87971333005</v>
      </c>
      <c r="AW215" s="1">
        <f t="shared" si="264"/>
        <v>6869.4619397530232</v>
      </c>
      <c r="AX215" s="1">
        <f t="shared" si="326"/>
        <v>142808.22438739176</v>
      </c>
      <c r="AY215" s="1">
        <f t="shared" si="309"/>
        <v>24861.853058651388</v>
      </c>
      <c r="AZ215" s="1">
        <f t="shared" si="310"/>
        <v>6288.4638515552633</v>
      </c>
      <c r="BA215" s="1">
        <f t="shared" si="327"/>
        <v>13832.192047395654</v>
      </c>
      <c r="BB215" s="1">
        <f t="shared" si="328"/>
        <v>29999.312021270947</v>
      </c>
      <c r="BC215" s="1">
        <f t="shared" si="329"/>
        <v>38218.273085704823</v>
      </c>
      <c r="BD215" s="1">
        <f t="shared" si="311"/>
        <v>865.25636205757212</v>
      </c>
      <c r="BE215" s="2">
        <f t="shared" si="338"/>
        <v>0.25378067252024261</v>
      </c>
      <c r="BF215" s="2">
        <f t="shared" si="339"/>
        <v>0.18498810604108842</v>
      </c>
      <c r="BG215" s="2">
        <f t="shared" si="340"/>
        <v>8.4903457765883886E-2</v>
      </c>
      <c r="BH215" s="2">
        <f t="shared" si="312"/>
        <v>0.12287421209607281</v>
      </c>
      <c r="BI215" s="2">
        <f t="shared" si="330"/>
        <v>6.4404629744826622E-3</v>
      </c>
      <c r="BJ215" s="2">
        <f t="shared" si="313"/>
        <v>3.422059937666898E-3</v>
      </c>
      <c r="BK215" s="2">
        <f t="shared" si="314"/>
        <v>7.2085971406032293E-4</v>
      </c>
      <c r="BL215" s="2">
        <f t="shared" si="315"/>
        <v>1339.8240312756377</v>
      </c>
      <c r="BM215" s="2">
        <f t="shared" si="316"/>
        <v>315.22099301721494</v>
      </c>
      <c r="BN215" s="2">
        <f t="shared" si="317"/>
        <v>24.759591848193178</v>
      </c>
      <c r="BO215" s="2">
        <f t="shared" si="331"/>
        <v>2199.0675789120974</v>
      </c>
      <c r="BP215" s="2">
        <f t="shared" si="332"/>
        <v>175.1400619849027</v>
      </c>
      <c r="BQ215" s="2">
        <f t="shared" si="333"/>
        <v>12.054177842876976</v>
      </c>
      <c r="BR215" s="17">
        <f t="shared" si="308"/>
        <v>1.0545505326963257E-2</v>
      </c>
      <c r="BS215" s="12">
        <f>BS$3*temperature!$I325</f>
        <v>-31.521369334175336</v>
      </c>
      <c r="BT215" s="12">
        <f>BT$3*temperature!$I325</f>
        <v>-29.133898152778912</v>
      </c>
      <c r="BU215" s="12">
        <f>BU$3*temperature!$I325</f>
        <v>-25.577053839404627</v>
      </c>
      <c r="BV215" s="12">
        <f t="shared" si="334"/>
        <v>-23.176582785028714</v>
      </c>
      <c r="BW215" s="12">
        <f t="shared" si="318"/>
        <v>-17.486094088425784</v>
      </c>
      <c r="BX215" s="12">
        <f t="shared" si="319"/>
        <v>-15.351284870812986</v>
      </c>
      <c r="BY215" s="19">
        <f t="shared" si="335"/>
        <v>0.26473426521160809</v>
      </c>
      <c r="BZ215" s="19">
        <f t="shared" si="320"/>
        <v>0.39980245703035483</v>
      </c>
      <c r="CA215" s="19">
        <f t="shared" si="321"/>
        <v>0.39980245703035489</v>
      </c>
      <c r="CB215" s="12">
        <f t="shared" si="336"/>
        <v>4.1723932745733121</v>
      </c>
      <c r="CC215" s="12">
        <f t="shared" si="322"/>
        <v>5.8239020321765631</v>
      </c>
      <c r="CD215" s="12">
        <f t="shared" si="323"/>
        <v>5.1128844842958205</v>
      </c>
      <c r="CE215" s="12">
        <f t="shared" si="337"/>
        <v>-27.348976059602027</v>
      </c>
      <c r="CF215" s="12">
        <f t="shared" si="324"/>
        <v>-23.309996120602346</v>
      </c>
      <c r="CG215" s="12">
        <f t="shared" si="325"/>
        <v>-20.464169355108808</v>
      </c>
      <c r="CH215" s="12">
        <f>CH$3*temperature!$I325+CH$4*temperature!$I325^2</f>
        <v>-27.348976059602027</v>
      </c>
      <c r="CI215" s="12">
        <f>CI$3*temperature!$I325+CI$4*temperature!$I325^2</f>
        <v>-23.310031638920005</v>
      </c>
      <c r="CJ215" s="12">
        <f>CJ$3*temperature!$I325+CJ$4*temperature!$I325^2</f>
        <v>-20.464187484733397</v>
      </c>
      <c r="CK215" s="17"/>
      <c r="CL215" s="17"/>
      <c r="CM215" s="17"/>
    </row>
    <row r="216" spans="1:91">
      <c r="A216" s="2">
        <f t="shared" si="265"/>
        <v>2170</v>
      </c>
      <c r="B216" s="5">
        <f t="shared" si="266"/>
        <v>1165.3809899663293</v>
      </c>
      <c r="C216" s="5">
        <f t="shared" si="267"/>
        <v>2964.0462176301621</v>
      </c>
      <c r="D216" s="5">
        <f t="shared" si="268"/>
        <v>4369.5840881381846</v>
      </c>
      <c r="E216" s="15">
        <f t="shared" si="269"/>
        <v>1.120481829964394E-6</v>
      </c>
      <c r="F216" s="15">
        <f t="shared" si="270"/>
        <v>2.2074243394775306E-6</v>
      </c>
      <c r="G216" s="15">
        <f t="shared" si="271"/>
        <v>4.5063782662394447E-6</v>
      </c>
      <c r="H216" s="5">
        <f t="shared" si="272"/>
        <v>208741.4561600934</v>
      </c>
      <c r="I216" s="5">
        <f t="shared" si="273"/>
        <v>92604.774009790184</v>
      </c>
      <c r="J216" s="5">
        <f t="shared" si="274"/>
        <v>34516.271805291653</v>
      </c>
      <c r="K216" s="5">
        <f t="shared" si="275"/>
        <v>179118.63841723077</v>
      </c>
      <c r="L216" s="5">
        <f t="shared" si="276"/>
        <v>31242.688949644751</v>
      </c>
      <c r="M216" s="5">
        <f t="shared" si="277"/>
        <v>7899.2121696411914</v>
      </c>
      <c r="N216" s="15">
        <f t="shared" si="278"/>
        <v>3.4079714139758632E-3</v>
      </c>
      <c r="O216" s="15">
        <f t="shared" si="279"/>
        <v>5.3213290558957738E-3</v>
      </c>
      <c r="P216" s="15">
        <f t="shared" si="280"/>
        <v>4.9146953671439508E-3</v>
      </c>
      <c r="Q216" s="5">
        <f t="shared" si="281"/>
        <v>5222.1798402524373</v>
      </c>
      <c r="R216" s="5">
        <f t="shared" si="282"/>
        <v>7811.8246614054451</v>
      </c>
      <c r="S216" s="5">
        <f t="shared" si="283"/>
        <v>4735.953792306781</v>
      </c>
      <c r="T216" s="5">
        <f t="shared" si="284"/>
        <v>25.017454301206506</v>
      </c>
      <c r="U216" s="5">
        <f t="shared" si="285"/>
        <v>84.356608446337532</v>
      </c>
      <c r="V216" s="5">
        <f t="shared" si="286"/>
        <v>137.20930867106907</v>
      </c>
      <c r="W216" s="15">
        <f t="shared" si="287"/>
        <v>-1.0734613539272964E-2</v>
      </c>
      <c r="X216" s="15">
        <f t="shared" si="288"/>
        <v>-1.217998157191269E-2</v>
      </c>
      <c r="Y216" s="15">
        <f t="shared" si="289"/>
        <v>-9.7425357312937999E-3</v>
      </c>
      <c r="Z216" s="5">
        <f t="shared" si="304"/>
        <v>4747.0987960137536</v>
      </c>
      <c r="AA216" s="5">
        <f t="shared" si="305"/>
        <v>19330.973961803822</v>
      </c>
      <c r="AB216" s="5">
        <f t="shared" si="306"/>
        <v>48623.443949966306</v>
      </c>
      <c r="AC216" s="16">
        <f t="shared" si="290"/>
        <v>1.2092074114038454</v>
      </c>
      <c r="AD216" s="16">
        <f t="shared" si="291"/>
        <v>3.0152337157673115</v>
      </c>
      <c r="AE216" s="16">
        <f t="shared" si="292"/>
        <v>11.164791687558644</v>
      </c>
      <c r="AF216" s="15">
        <f t="shared" si="293"/>
        <v>-4.0504037456468023E-3</v>
      </c>
      <c r="AG216" s="15">
        <f t="shared" si="294"/>
        <v>2.9673830763510267E-4</v>
      </c>
      <c r="AH216" s="15">
        <f t="shared" si="295"/>
        <v>9.7937136394747881E-3</v>
      </c>
      <c r="AI216" s="1">
        <f t="shared" si="259"/>
        <v>402041.77221738244</v>
      </c>
      <c r="AJ216" s="1">
        <f t="shared" si="260"/>
        <v>174937.59917057183</v>
      </c>
      <c r="AK216" s="1">
        <f t="shared" si="261"/>
        <v>65480.390313146614</v>
      </c>
      <c r="AL216" s="14">
        <f t="shared" si="296"/>
        <v>77.304637287908648</v>
      </c>
      <c r="AM216" s="14">
        <f t="shared" si="297"/>
        <v>18.103070875831378</v>
      </c>
      <c r="AN216" s="14">
        <f t="shared" si="298"/>
        <v>5.7846957289938805</v>
      </c>
      <c r="AO216" s="11">
        <f t="shared" si="299"/>
        <v>4.1299367951918983E-3</v>
      </c>
      <c r="AP216" s="11">
        <f t="shared" si="300"/>
        <v>5.2026311054298177E-3</v>
      </c>
      <c r="AQ216" s="11">
        <f t="shared" si="301"/>
        <v>4.7194428508897041E-3</v>
      </c>
      <c r="AR216" s="1">
        <f t="shared" si="307"/>
        <v>208741.4561600934</v>
      </c>
      <c r="AS216" s="1">
        <f t="shared" si="302"/>
        <v>92604.774009790184</v>
      </c>
      <c r="AT216" s="1">
        <f t="shared" si="303"/>
        <v>34516.271805291653</v>
      </c>
      <c r="AU216" s="1">
        <f t="shared" si="262"/>
        <v>41748.291232018681</v>
      </c>
      <c r="AV216" s="1">
        <f t="shared" si="263"/>
        <v>18520.954801958036</v>
      </c>
      <c r="AW216" s="1">
        <f t="shared" si="264"/>
        <v>6903.2543610583307</v>
      </c>
      <c r="AX216" s="1">
        <f t="shared" si="326"/>
        <v>143294.91073378464</v>
      </c>
      <c r="AY216" s="1">
        <f t="shared" si="309"/>
        <v>24994.151159715799</v>
      </c>
      <c r="AZ216" s="1">
        <f t="shared" si="310"/>
        <v>6319.3697357129531</v>
      </c>
      <c r="BA216" s="1">
        <f t="shared" si="327"/>
        <v>13836.172379027954</v>
      </c>
      <c r="BB216" s="1">
        <f t="shared" si="328"/>
        <v>30015.109090256534</v>
      </c>
      <c r="BC216" s="1">
        <f t="shared" si="329"/>
        <v>38239.867886674212</v>
      </c>
      <c r="BD216" s="1">
        <f t="shared" si="311"/>
        <v>840.47830371825125</v>
      </c>
      <c r="BE216" s="2">
        <f t="shared" si="338"/>
        <v>0.25378067252024261</v>
      </c>
      <c r="BF216" s="2">
        <f t="shared" si="339"/>
        <v>0.18498810604108842</v>
      </c>
      <c r="BG216" s="2">
        <f t="shared" si="340"/>
        <v>8.4903457765883886E-2</v>
      </c>
      <c r="BH216" s="2">
        <f t="shared" si="312"/>
        <v>0.12254243252919673</v>
      </c>
      <c r="BI216" s="2">
        <f t="shared" si="330"/>
        <v>6.4404629744826622E-3</v>
      </c>
      <c r="BJ216" s="2">
        <f t="shared" si="313"/>
        <v>3.422059937666898E-3</v>
      </c>
      <c r="BK216" s="2">
        <f t="shared" si="314"/>
        <v>7.2085971406032293E-4</v>
      </c>
      <c r="BL216" s="2">
        <f t="shared" si="315"/>
        <v>1344.3916196386774</v>
      </c>
      <c r="BM216" s="2">
        <f t="shared" si="316"/>
        <v>316.89908717559979</v>
      </c>
      <c r="BN216" s="2">
        <f t="shared" si="317"/>
        <v>24.881389823990929</v>
      </c>
      <c r="BO216" s="2">
        <f t="shared" si="331"/>
        <v>2231.8704288036802</v>
      </c>
      <c r="BP216" s="2">
        <f t="shared" si="332"/>
        <v>177.23661299511244</v>
      </c>
      <c r="BQ216" s="2">
        <f t="shared" si="333"/>
        <v>12.054065230228842</v>
      </c>
      <c r="BR216" s="17">
        <f t="shared" si="308"/>
        <v>1.0238354686372094E-2</v>
      </c>
      <c r="BS216" s="12">
        <f>BS$3*temperature!$I326</f>
        <v>-31.667178080949352</v>
      </c>
      <c r="BT216" s="12">
        <f>BT$3*temperature!$I326</f>
        <v>-29.268663147702306</v>
      </c>
      <c r="BU216" s="12">
        <f>BU$3*temperature!$I326</f>
        <v>-25.695365900246848</v>
      </c>
      <c r="BV216" s="12">
        <f t="shared" si="334"/>
        <v>-23.245011833835189</v>
      </c>
      <c r="BW216" s="12">
        <f t="shared" si="318"/>
        <v>-17.512851100739145</v>
      </c>
      <c r="BX216" s="12">
        <f t="shared" si="319"/>
        <v>-15.374775223560547</v>
      </c>
      <c r="BY216" s="19">
        <f t="shared" si="335"/>
        <v>0.26595884943031439</v>
      </c>
      <c r="BZ216" s="19">
        <f t="shared" si="320"/>
        <v>0.40165182767789093</v>
      </c>
      <c r="CA216" s="19">
        <f t="shared" si="321"/>
        <v>0.40165182767789093</v>
      </c>
      <c r="CB216" s="12">
        <f t="shared" si="336"/>
        <v>4.2110831235570814</v>
      </c>
      <c r="CC216" s="12">
        <f t="shared" si="322"/>
        <v>5.8779060234815814</v>
      </c>
      <c r="CD216" s="12">
        <f t="shared" si="323"/>
        <v>5.1602953383431505</v>
      </c>
      <c r="CE216" s="12">
        <f t="shared" si="337"/>
        <v>-27.456094957392271</v>
      </c>
      <c r="CF216" s="12">
        <f t="shared" si="324"/>
        <v>-23.390757124220727</v>
      </c>
      <c r="CG216" s="12">
        <f t="shared" si="325"/>
        <v>-20.535070561903698</v>
      </c>
      <c r="CH216" s="12">
        <f>CH$3*temperature!$I326+CH$4*temperature!$I326^2</f>
        <v>-27.456094957392271</v>
      </c>
      <c r="CI216" s="12">
        <f>CI$3*temperature!$I326+CI$4*temperature!$I326^2</f>
        <v>-23.3907926968879</v>
      </c>
      <c r="CJ216" s="12">
        <f>CJ$3*temperature!$I326+CJ$4*temperature!$I326^2</f>
        <v>-20.535088719269968</v>
      </c>
      <c r="CK216" s="17"/>
      <c r="CL216" s="17"/>
      <c r="CM216" s="17"/>
    </row>
    <row r="217" spans="1:91">
      <c r="A217" s="2">
        <f t="shared" si="265"/>
        <v>2171</v>
      </c>
      <c r="B217" s="5">
        <f t="shared" si="266"/>
        <v>1165.3822304651421</v>
      </c>
      <c r="C217" s="5">
        <f t="shared" si="267"/>
        <v>2964.0524333925382</v>
      </c>
      <c r="D217" s="5">
        <f t="shared" si="268"/>
        <v>4369.6027945870137</v>
      </c>
      <c r="E217" s="15">
        <f t="shared" si="269"/>
        <v>1.0644577384661743E-6</v>
      </c>
      <c r="F217" s="15">
        <f t="shared" si="270"/>
        <v>2.097053122503654E-6</v>
      </c>
      <c r="G217" s="15">
        <f t="shared" si="271"/>
        <v>4.2810593529274726E-6</v>
      </c>
      <c r="H217" s="5">
        <f t="shared" si="272"/>
        <v>209443.81692643059</v>
      </c>
      <c r="I217" s="5">
        <f t="shared" si="273"/>
        <v>93092.378423689224</v>
      </c>
      <c r="J217" s="5">
        <f t="shared" si="274"/>
        <v>34684.226881277988</v>
      </c>
      <c r="K217" s="5">
        <f t="shared" si="275"/>
        <v>179721.13479268918</v>
      </c>
      <c r="L217" s="5">
        <f t="shared" si="276"/>
        <v>31407.129433651531</v>
      </c>
      <c r="M217" s="5">
        <f t="shared" si="277"/>
        <v>7937.6155023161809</v>
      </c>
      <c r="N217" s="15">
        <f t="shared" si="278"/>
        <v>3.3636721492655841E-3</v>
      </c>
      <c r="O217" s="15">
        <f t="shared" si="279"/>
        <v>5.2633268625441598E-3</v>
      </c>
      <c r="P217" s="15">
        <f t="shared" si="280"/>
        <v>4.8616661826839103E-3</v>
      </c>
      <c r="Q217" s="5">
        <f t="shared" si="281"/>
        <v>5183.5044153268018</v>
      </c>
      <c r="R217" s="5">
        <f t="shared" si="282"/>
        <v>7757.3084406312255</v>
      </c>
      <c r="S217" s="5">
        <f t="shared" si="283"/>
        <v>4712.6340763927556</v>
      </c>
      <c r="T217" s="5">
        <f t="shared" si="284"/>
        <v>24.748901597546631</v>
      </c>
      <c r="U217" s="5">
        <f t="shared" si="285"/>
        <v>83.329146509992086</v>
      </c>
      <c r="V217" s="5">
        <f t="shared" si="286"/>
        <v>135.87254207867505</v>
      </c>
      <c r="W217" s="15">
        <f t="shared" si="287"/>
        <v>-1.0734613539272964E-2</v>
      </c>
      <c r="X217" s="15">
        <f t="shared" si="288"/>
        <v>-1.217998157191269E-2</v>
      </c>
      <c r="Y217" s="15">
        <f t="shared" si="289"/>
        <v>-9.7425357312937999E-3</v>
      </c>
      <c r="Z217" s="5">
        <f t="shared" si="304"/>
        <v>4693.0640070575519</v>
      </c>
      <c r="AA217" s="5">
        <f t="shared" si="305"/>
        <v>19202.875531485388</v>
      </c>
      <c r="AB217" s="5">
        <f t="shared" si="306"/>
        <v>48860.471986826684</v>
      </c>
      <c r="AC217" s="16">
        <f t="shared" si="290"/>
        <v>1.2043096331754313</v>
      </c>
      <c r="AD217" s="16">
        <f t="shared" si="291"/>
        <v>3.0161284511172526</v>
      </c>
      <c r="AE217" s="16">
        <f t="shared" si="292"/>
        <v>11.274136460190983</v>
      </c>
      <c r="AF217" s="15">
        <f t="shared" si="293"/>
        <v>-4.0504037456468023E-3</v>
      </c>
      <c r="AG217" s="15">
        <f t="shared" si="294"/>
        <v>2.9673830763510267E-4</v>
      </c>
      <c r="AH217" s="15">
        <f t="shared" si="295"/>
        <v>9.7937136394747881E-3</v>
      </c>
      <c r="AI217" s="1">
        <f t="shared" si="259"/>
        <v>403585.88622766291</v>
      </c>
      <c r="AJ217" s="1">
        <f t="shared" si="260"/>
        <v>175964.79405547268</v>
      </c>
      <c r="AK217" s="1">
        <f t="shared" si="261"/>
        <v>65835.605642890296</v>
      </c>
      <c r="AL217" s="14">
        <f t="shared" si="296"/>
        <v>77.6207079212232</v>
      </c>
      <c r="AM217" s="14">
        <f t="shared" si="297"/>
        <v>18.196312639477355</v>
      </c>
      <c r="AN217" s="14">
        <f t="shared" si="298"/>
        <v>5.8117232644876253</v>
      </c>
      <c r="AO217" s="11">
        <f t="shared" si="299"/>
        <v>4.0886374272399795E-3</v>
      </c>
      <c r="AP217" s="11">
        <f t="shared" si="300"/>
        <v>5.1506047943755198E-3</v>
      </c>
      <c r="AQ217" s="11">
        <f t="shared" si="301"/>
        <v>4.6722484223808069E-3</v>
      </c>
      <c r="AR217" s="1">
        <f t="shared" si="307"/>
        <v>209443.81692643059</v>
      </c>
      <c r="AS217" s="1">
        <f t="shared" si="302"/>
        <v>93092.378423689224</v>
      </c>
      <c r="AT217" s="1">
        <f t="shared" si="303"/>
        <v>34684.226881277988</v>
      </c>
      <c r="AU217" s="1">
        <f t="shared" si="262"/>
        <v>41888.763385286118</v>
      </c>
      <c r="AV217" s="1">
        <f t="shared" si="263"/>
        <v>18618.475684737845</v>
      </c>
      <c r="AW217" s="1">
        <f t="shared" si="264"/>
        <v>6936.8453762555982</v>
      </c>
      <c r="AX217" s="1">
        <f t="shared" si="326"/>
        <v>143776.90783415135</v>
      </c>
      <c r="AY217" s="1">
        <f t="shared" si="309"/>
        <v>25125.703546921224</v>
      </c>
      <c r="AZ217" s="1">
        <f t="shared" si="310"/>
        <v>6350.0924018529449</v>
      </c>
      <c r="BA217" s="1">
        <f t="shared" si="327"/>
        <v>13840.100492810803</v>
      </c>
      <c r="BB217" s="1">
        <f t="shared" si="328"/>
        <v>30030.731897830097</v>
      </c>
      <c r="BC217" s="1">
        <f t="shared" si="329"/>
        <v>38261.223671193351</v>
      </c>
      <c r="BD217" s="1">
        <f t="shared" si="311"/>
        <v>816.40497192432645</v>
      </c>
      <c r="BE217" s="2">
        <f t="shared" si="338"/>
        <v>0.25378067252024261</v>
      </c>
      <c r="BF217" s="2">
        <f t="shared" si="339"/>
        <v>0.18498810604108842</v>
      </c>
      <c r="BG217" s="2">
        <f t="shared" si="340"/>
        <v>8.4903457765883886E-2</v>
      </c>
      <c r="BH217" s="2">
        <f t="shared" si="312"/>
        <v>0.1222123981699958</v>
      </c>
      <c r="BI217" s="2">
        <f t="shared" si="330"/>
        <v>6.4404629744826622E-3</v>
      </c>
      <c r="BJ217" s="2">
        <f t="shared" si="313"/>
        <v>3.422059937666898E-3</v>
      </c>
      <c r="BK217" s="2">
        <f t="shared" si="314"/>
        <v>7.2085971406032293E-4</v>
      </c>
      <c r="BL217" s="2">
        <f t="shared" si="315"/>
        <v>1348.9151481490014</v>
      </c>
      <c r="BM217" s="2">
        <f t="shared" si="316"/>
        <v>318.56769870583321</v>
      </c>
      <c r="BN217" s="2">
        <f t="shared" si="317"/>
        <v>25.002461872041415</v>
      </c>
      <c r="BO217" s="2">
        <f t="shared" si="331"/>
        <v>2265.1637665654498</v>
      </c>
      <c r="BP217" s="2">
        <f t="shared" si="332"/>
        <v>179.35837518941074</v>
      </c>
      <c r="BQ217" s="2">
        <f t="shared" si="333"/>
        <v>12.053959662734627</v>
      </c>
      <c r="BR217" s="17">
        <f t="shared" si="308"/>
        <v>9.9401501809437808E-3</v>
      </c>
      <c r="BS217" s="12">
        <f>BS$3*temperature!$I327</f>
        <v>-31.812339065143306</v>
      </c>
      <c r="BT217" s="12">
        <f>BT$3*temperature!$I327</f>
        <v>-29.402829442460273</v>
      </c>
      <c r="BU217" s="12">
        <f>BU$3*temperature!$I327</f>
        <v>-25.813152353898289</v>
      </c>
      <c r="BV217" s="12">
        <f t="shared" si="334"/>
        <v>-23.312782149217764</v>
      </c>
      <c r="BW217" s="12">
        <f t="shared" si="318"/>
        <v>-17.53899409958472</v>
      </c>
      <c r="BX217" s="12">
        <f t="shared" si="319"/>
        <v>-15.397726525356493</v>
      </c>
      <c r="BY217" s="19">
        <f t="shared" si="335"/>
        <v>0.26717799337297032</v>
      </c>
      <c r="BZ217" s="19">
        <f t="shared" si="320"/>
        <v>0.40349298240471826</v>
      </c>
      <c r="CA217" s="19">
        <f t="shared" si="321"/>
        <v>0.40349298240471831</v>
      </c>
      <c r="CB217" s="12">
        <f t="shared" si="336"/>
        <v>4.2497784579627718</v>
      </c>
      <c r="CC217" s="12">
        <f t="shared" si="322"/>
        <v>5.9319176714377777</v>
      </c>
      <c r="CD217" s="12">
        <f t="shared" si="323"/>
        <v>5.207712914270898</v>
      </c>
      <c r="CE217" s="12">
        <f t="shared" si="337"/>
        <v>-27.562560607180536</v>
      </c>
      <c r="CF217" s="12">
        <f t="shared" si="324"/>
        <v>-23.470911771022497</v>
      </c>
      <c r="CG217" s="12">
        <f t="shared" si="325"/>
        <v>-20.605439439627389</v>
      </c>
      <c r="CH217" s="12">
        <f>CH$3*temperature!$I327+CH$4*temperature!$I327^2</f>
        <v>-27.562560607180536</v>
      </c>
      <c r="CI217" s="12">
        <f>CI$3*temperature!$I327+CI$4*temperature!$I327^2</f>
        <v>-23.470947396791988</v>
      </c>
      <c r="CJ217" s="12">
        <f>CJ$3*temperature!$I327+CJ$4*temperature!$I327^2</f>
        <v>-20.605457624098726</v>
      </c>
      <c r="CK217" s="17"/>
      <c r="CL217" s="17"/>
      <c r="CM217" s="17"/>
    </row>
    <row r="218" spans="1:91">
      <c r="A218" s="2">
        <f t="shared" si="265"/>
        <v>2172</v>
      </c>
      <c r="B218" s="5">
        <f t="shared" si="266"/>
        <v>1165.383408940269</v>
      </c>
      <c r="C218" s="5">
        <f t="shared" si="267"/>
        <v>2964.0583383791782</v>
      </c>
      <c r="D218" s="5">
        <f t="shared" si="268"/>
        <v>4369.6205657894798</v>
      </c>
      <c r="E218" s="15">
        <f t="shared" si="269"/>
        <v>1.0112348515428656E-6</v>
      </c>
      <c r="F218" s="15">
        <f t="shared" si="270"/>
        <v>1.9922004663784712E-6</v>
      </c>
      <c r="G218" s="15">
        <f t="shared" si="271"/>
        <v>4.0670063852810989E-6</v>
      </c>
      <c r="H218" s="5">
        <f t="shared" si="272"/>
        <v>210139.35913334374</v>
      </c>
      <c r="I218" s="5">
        <f t="shared" si="273"/>
        <v>93577.199419516779</v>
      </c>
      <c r="J218" s="5">
        <f t="shared" si="274"/>
        <v>34851.172285483946</v>
      </c>
      <c r="K218" s="5">
        <f t="shared" si="275"/>
        <v>180317.78856748278</v>
      </c>
      <c r="L218" s="5">
        <f t="shared" si="276"/>
        <v>31570.633481757701</v>
      </c>
      <c r="M218" s="5">
        <f t="shared" si="277"/>
        <v>7975.7891470806053</v>
      </c>
      <c r="N218" s="15">
        <f t="shared" si="278"/>
        <v>3.3198865313301962E-3</v>
      </c>
      <c r="O218" s="15">
        <f t="shared" si="279"/>
        <v>5.2059532677628528E-3</v>
      </c>
      <c r="P218" s="15">
        <f t="shared" si="280"/>
        <v>4.8092080994961428E-3</v>
      </c>
      <c r="Q218" s="5">
        <f t="shared" si="281"/>
        <v>5144.8906196604858</v>
      </c>
      <c r="R218" s="5">
        <f t="shared" si="282"/>
        <v>7702.7322187265463</v>
      </c>
      <c r="S218" s="5">
        <f t="shared" si="283"/>
        <v>4689.183374146558</v>
      </c>
      <c r="T218" s="5">
        <f t="shared" si="284"/>
        <v>24.483231703375473</v>
      </c>
      <c r="U218" s="5">
        <f t="shared" si="285"/>
        <v>82.314199041097169</v>
      </c>
      <c r="V218" s="5">
        <f t="shared" si="286"/>
        <v>134.54879898257184</v>
      </c>
      <c r="W218" s="15">
        <f t="shared" si="287"/>
        <v>-1.0734613539272964E-2</v>
      </c>
      <c r="X218" s="15">
        <f t="shared" si="288"/>
        <v>-1.217998157191269E-2</v>
      </c>
      <c r="Y218" s="15">
        <f t="shared" si="289"/>
        <v>-9.7425357312937999E-3</v>
      </c>
      <c r="Z218" s="5">
        <f t="shared" si="304"/>
        <v>4639.4391850720185</v>
      </c>
      <c r="AA218" s="5">
        <f t="shared" si="305"/>
        <v>19074.523279973339</v>
      </c>
      <c r="AB218" s="5">
        <f t="shared" si="306"/>
        <v>49096.053490255661</v>
      </c>
      <c r="AC218" s="16">
        <f t="shared" si="290"/>
        <v>1.1994316929262989</v>
      </c>
      <c r="AD218" s="16">
        <f t="shared" si="291"/>
        <v>3.0170234519694472</v>
      </c>
      <c r="AE218" s="16">
        <f t="shared" si="292"/>
        <v>11.384552124214455</v>
      </c>
      <c r="AF218" s="15">
        <f t="shared" si="293"/>
        <v>-4.0504037456468023E-3</v>
      </c>
      <c r="AG218" s="15">
        <f t="shared" si="294"/>
        <v>2.9673830763510267E-4</v>
      </c>
      <c r="AH218" s="15">
        <f t="shared" si="295"/>
        <v>9.7937136394747881E-3</v>
      </c>
      <c r="AI218" s="1">
        <f t="shared" si="259"/>
        <v>405116.0609901828</v>
      </c>
      <c r="AJ218" s="1">
        <f t="shared" si="260"/>
        <v>176986.79033466327</v>
      </c>
      <c r="AK218" s="1">
        <f t="shared" si="261"/>
        <v>66188.890454856868</v>
      </c>
      <c r="AL218" s="14">
        <f t="shared" si="296"/>
        <v>77.934897223443414</v>
      </c>
      <c r="AM218" s="14">
        <f t="shared" si="297"/>
        <v>18.289097434446994</v>
      </c>
      <c r="AN218" s="14">
        <f t="shared" si="298"/>
        <v>5.8386055411929032</v>
      </c>
      <c r="AO218" s="11">
        <f t="shared" si="299"/>
        <v>4.0477510529675796E-3</v>
      </c>
      <c r="AP218" s="11">
        <f t="shared" si="300"/>
        <v>5.0990987464317643E-3</v>
      </c>
      <c r="AQ218" s="11">
        <f t="shared" si="301"/>
        <v>4.6255259381569984E-3</v>
      </c>
      <c r="AR218" s="1">
        <f t="shared" si="307"/>
        <v>210139.35913334374</v>
      </c>
      <c r="AS218" s="1">
        <f t="shared" si="302"/>
        <v>93577.199419516779</v>
      </c>
      <c r="AT218" s="1">
        <f t="shared" si="303"/>
        <v>34851.172285483946</v>
      </c>
      <c r="AU218" s="1">
        <f t="shared" si="262"/>
        <v>42027.87182666875</v>
      </c>
      <c r="AV218" s="1">
        <f t="shared" si="263"/>
        <v>18715.439883903357</v>
      </c>
      <c r="AW218" s="1">
        <f t="shared" si="264"/>
        <v>6970.2344570967898</v>
      </c>
      <c r="AX218" s="1">
        <f t="shared" si="326"/>
        <v>144254.23085398623</v>
      </c>
      <c r="AY218" s="1">
        <f t="shared" si="309"/>
        <v>25256.506785406164</v>
      </c>
      <c r="AZ218" s="1">
        <f t="shared" si="310"/>
        <v>6380.6313176644844</v>
      </c>
      <c r="BA218" s="1">
        <f t="shared" si="327"/>
        <v>13843.977021042649</v>
      </c>
      <c r="BB218" s="1">
        <f t="shared" si="328"/>
        <v>30046.182447240215</v>
      </c>
      <c r="BC218" s="1">
        <f t="shared" si="329"/>
        <v>38282.343324532951</v>
      </c>
      <c r="BD218" s="1">
        <f t="shared" si="311"/>
        <v>793.01652282001123</v>
      </c>
      <c r="BE218" s="2">
        <f t="shared" si="338"/>
        <v>0.25378067252024261</v>
      </c>
      <c r="BF218" s="2">
        <f t="shared" si="339"/>
        <v>0.18498810604108842</v>
      </c>
      <c r="BG218" s="2">
        <f t="shared" si="340"/>
        <v>8.4903457765883886E-2</v>
      </c>
      <c r="BH218" s="2">
        <f t="shared" si="312"/>
        <v>0.12188411881591749</v>
      </c>
      <c r="BI218" s="2">
        <f t="shared" si="330"/>
        <v>6.4404629744826622E-3</v>
      </c>
      <c r="BJ218" s="2">
        <f t="shared" si="313"/>
        <v>3.422059937666898E-3</v>
      </c>
      <c r="BK218" s="2">
        <f t="shared" si="314"/>
        <v>7.2085971406032293E-4</v>
      </c>
      <c r="BL218" s="2">
        <f t="shared" si="315"/>
        <v>1353.3947619798155</v>
      </c>
      <c r="BM218" s="2">
        <f t="shared" si="316"/>
        <v>320.22678521259445</v>
      </c>
      <c r="BN218" s="2">
        <f t="shared" si="317"/>
        <v>25.122806088381008</v>
      </c>
      <c r="BO218" s="2">
        <f t="shared" si="331"/>
        <v>2298.9549278036252</v>
      </c>
      <c r="BP218" s="2">
        <f t="shared" si="332"/>
        <v>181.50565165023451</v>
      </c>
      <c r="BQ218" s="2">
        <f t="shared" si="333"/>
        <v>12.053861049419844</v>
      </c>
      <c r="BR218" s="17">
        <f t="shared" si="308"/>
        <v>9.6506312436347389E-3</v>
      </c>
      <c r="BS218" s="12">
        <f>BS$3*temperature!$I328</f>
        <v>-31.956853993875505</v>
      </c>
      <c r="BT218" s="12">
        <f>BT$3*temperature!$I328</f>
        <v>-29.536398614871676</v>
      </c>
      <c r="BU218" s="12">
        <f>BU$3*temperature!$I328</f>
        <v>-25.930414585548032</v>
      </c>
      <c r="BV218" s="12">
        <f t="shared" si="334"/>
        <v>-23.379899260236908</v>
      </c>
      <c r="BW218" s="12">
        <f t="shared" si="318"/>
        <v>-17.564529997517415</v>
      </c>
      <c r="BX218" s="12">
        <f t="shared" si="319"/>
        <v>-15.42014484482878</v>
      </c>
      <c r="BY218" s="19">
        <f t="shared" si="335"/>
        <v>0.26839171137691969</v>
      </c>
      <c r="BZ218" s="19">
        <f t="shared" si="320"/>
        <v>0.40532594286313517</v>
      </c>
      <c r="CA218" s="19">
        <f t="shared" si="321"/>
        <v>0.40532594286313528</v>
      </c>
      <c r="CB218" s="12">
        <f t="shared" si="336"/>
        <v>4.2884773668192988</v>
      </c>
      <c r="CC218" s="12">
        <f t="shared" si="322"/>
        <v>5.9859343086771313</v>
      </c>
      <c r="CD218" s="12">
        <f t="shared" si="323"/>
        <v>5.2551348703596261</v>
      </c>
      <c r="CE218" s="12">
        <f t="shared" si="337"/>
        <v>-27.668376627056205</v>
      </c>
      <c r="CF218" s="12">
        <f t="shared" si="324"/>
        <v>-23.550464306194545</v>
      </c>
      <c r="CG218" s="12">
        <f t="shared" si="325"/>
        <v>-20.675279715188406</v>
      </c>
      <c r="CH218" s="12">
        <f>CH$3*temperature!$I328+CH$4*temperature!$I328^2</f>
        <v>-27.668376627056205</v>
      </c>
      <c r="CI218" s="12">
        <f>CI$3*temperature!$I328+CI$4*temperature!$I328^2</f>
        <v>-23.550499983833184</v>
      </c>
      <c r="CJ218" s="12">
        <f>CJ$3*temperature!$I328+CJ$4*temperature!$I328^2</f>
        <v>-20.675297926135372</v>
      </c>
      <c r="CK218" s="17"/>
      <c r="CL218" s="17"/>
      <c r="CM218" s="17"/>
    </row>
    <row r="219" spans="1:91">
      <c r="A219" s="2">
        <f t="shared" si="265"/>
        <v>2173</v>
      </c>
      <c r="B219" s="5">
        <f t="shared" si="266"/>
        <v>1165.3845284927718</v>
      </c>
      <c r="C219" s="5">
        <f t="shared" si="267"/>
        <v>2964.0639481276621</v>
      </c>
      <c r="D219" s="5">
        <f t="shared" si="268"/>
        <v>4369.6374485004844</v>
      </c>
      <c r="E219" s="15">
        <f t="shared" si="269"/>
        <v>9.6067310896572221E-7</v>
      </c>
      <c r="F219" s="15">
        <f t="shared" si="270"/>
        <v>1.8925904430595475E-6</v>
      </c>
      <c r="G219" s="15">
        <f t="shared" si="271"/>
        <v>3.8636560660170436E-6</v>
      </c>
      <c r="H219" s="5">
        <f t="shared" si="272"/>
        <v>210828.10592757314</v>
      </c>
      <c r="I219" s="5">
        <f t="shared" si="273"/>
        <v>94059.225204796399</v>
      </c>
      <c r="J219" s="5">
        <f t="shared" si="274"/>
        <v>35017.105554551825</v>
      </c>
      <c r="K219" s="5">
        <f t="shared" si="275"/>
        <v>180908.61923509807</v>
      </c>
      <c r="L219" s="5">
        <f t="shared" si="276"/>
        <v>31733.197006161645</v>
      </c>
      <c r="M219" s="5">
        <f t="shared" si="277"/>
        <v>8013.7324817573926</v>
      </c>
      <c r="N219" s="15">
        <f t="shared" si="278"/>
        <v>3.2766077729162735E-3</v>
      </c>
      <c r="O219" s="15">
        <f t="shared" si="279"/>
        <v>5.1492005853439604E-3</v>
      </c>
      <c r="P219" s="15">
        <f t="shared" si="280"/>
        <v>4.7573141637873295E-3</v>
      </c>
      <c r="Q219" s="5">
        <f t="shared" si="281"/>
        <v>5106.3439394286834</v>
      </c>
      <c r="R219" s="5">
        <f t="shared" si="282"/>
        <v>7648.107376653561</v>
      </c>
      <c r="S219" s="5">
        <f t="shared" si="283"/>
        <v>4665.607446595729</v>
      </c>
      <c r="T219" s="5">
        <f t="shared" si="284"/>
        <v>24.220413672847261</v>
      </c>
      <c r="U219" s="5">
        <f t="shared" si="285"/>
        <v>81.311613613669849</v>
      </c>
      <c r="V219" s="5">
        <f t="shared" si="286"/>
        <v>133.23795250088148</v>
      </c>
      <c r="W219" s="15">
        <f t="shared" si="287"/>
        <v>-1.0734613539272964E-2</v>
      </c>
      <c r="X219" s="15">
        <f t="shared" si="288"/>
        <v>-1.217998157191269E-2</v>
      </c>
      <c r="Y219" s="15">
        <f t="shared" si="289"/>
        <v>-9.7425357312937999E-3</v>
      </c>
      <c r="Z219" s="5">
        <f t="shared" si="304"/>
        <v>4586.226711289888</v>
      </c>
      <c r="AA219" s="5">
        <f t="shared" si="305"/>
        <v>18945.945582359178</v>
      </c>
      <c r="AB219" s="5">
        <f t="shared" si="306"/>
        <v>49330.184912280944</v>
      </c>
      <c r="AC219" s="16">
        <f t="shared" si="290"/>
        <v>1.1945735103046227</v>
      </c>
      <c r="AD219" s="16">
        <f t="shared" si="291"/>
        <v>3.0179187184026799</v>
      </c>
      <c r="AE219" s="16">
        <f t="shared" si="292"/>
        <v>11.496049167632686</v>
      </c>
      <c r="AF219" s="15">
        <f t="shared" si="293"/>
        <v>-4.0504037456468023E-3</v>
      </c>
      <c r="AG219" s="15">
        <f t="shared" si="294"/>
        <v>2.9673830763510267E-4</v>
      </c>
      <c r="AH219" s="15">
        <f t="shared" si="295"/>
        <v>9.7937136394747881E-3</v>
      </c>
      <c r="AI219" s="1">
        <f t="shared" si="259"/>
        <v>406632.32671783329</v>
      </c>
      <c r="AJ219" s="1">
        <f t="shared" si="260"/>
        <v>178003.55118510031</v>
      </c>
      <c r="AK219" s="1">
        <f t="shared" si="261"/>
        <v>66540.235866467963</v>
      </c>
      <c r="AL219" s="14">
        <f t="shared" si="296"/>
        <v>78.247203675119536</v>
      </c>
      <c r="AM219" s="14">
        <f t="shared" si="297"/>
        <v>18.381422769110337</v>
      </c>
      <c r="AN219" s="14">
        <f t="shared" si="298"/>
        <v>5.8653420963526237</v>
      </c>
      <c r="AO219" s="11">
        <f t="shared" si="299"/>
        <v>4.0072735424379041E-3</v>
      </c>
      <c r="AP219" s="11">
        <f t="shared" si="300"/>
        <v>5.0481077589674466E-3</v>
      </c>
      <c r="AQ219" s="11">
        <f t="shared" si="301"/>
        <v>4.5792706787754281E-3</v>
      </c>
      <c r="AR219" s="1">
        <f t="shared" si="307"/>
        <v>210828.10592757314</v>
      </c>
      <c r="AS219" s="1">
        <f t="shared" si="302"/>
        <v>94059.225204796399</v>
      </c>
      <c r="AT219" s="1">
        <f t="shared" si="303"/>
        <v>35017.105554551825</v>
      </c>
      <c r="AU219" s="1">
        <f t="shared" si="262"/>
        <v>42165.621185514632</v>
      </c>
      <c r="AV219" s="1">
        <f t="shared" si="263"/>
        <v>18811.845040959281</v>
      </c>
      <c r="AW219" s="1">
        <f t="shared" si="264"/>
        <v>7003.4211109103653</v>
      </c>
      <c r="AX219" s="1">
        <f t="shared" si="326"/>
        <v>144726.89538807844</v>
      </c>
      <c r="AY219" s="1">
        <f t="shared" si="309"/>
        <v>25386.557604929319</v>
      </c>
      <c r="AZ219" s="1">
        <f t="shared" si="310"/>
        <v>6410.9859854059132</v>
      </c>
      <c r="BA219" s="1">
        <f t="shared" si="327"/>
        <v>13847.802586338961</v>
      </c>
      <c r="BB219" s="1">
        <f t="shared" si="328"/>
        <v>30061.462711556753</v>
      </c>
      <c r="BC219" s="1">
        <f t="shared" si="329"/>
        <v>38303.229681830344</v>
      </c>
      <c r="BD219" s="1">
        <f t="shared" si="311"/>
        <v>770.29366278495968</v>
      </c>
      <c r="BE219" s="2">
        <f t="shared" si="338"/>
        <v>0.25378067252024261</v>
      </c>
      <c r="BF219" s="2">
        <f t="shared" si="339"/>
        <v>0.18498810604108842</v>
      </c>
      <c r="BG219" s="2">
        <f t="shared" si="340"/>
        <v>8.4903457765883886E-2</v>
      </c>
      <c r="BH219" s="2">
        <f t="shared" si="312"/>
        <v>0.12155760396016735</v>
      </c>
      <c r="BI219" s="2">
        <f t="shared" si="330"/>
        <v>6.4404629744826622E-3</v>
      </c>
      <c r="BJ219" s="2">
        <f t="shared" si="313"/>
        <v>3.422059937666898E-3</v>
      </c>
      <c r="BK219" s="2">
        <f t="shared" si="314"/>
        <v>7.2085971406032293E-4</v>
      </c>
      <c r="BL219" s="2">
        <f t="shared" si="315"/>
        <v>1357.8306102068434</v>
      </c>
      <c r="BM219" s="2">
        <f t="shared" si="316"/>
        <v>321.87630634132228</v>
      </c>
      <c r="BN219" s="2">
        <f t="shared" si="317"/>
        <v>25.242420697274373</v>
      </c>
      <c r="BO219" s="2">
        <f t="shared" si="331"/>
        <v>2333.2513578867665</v>
      </c>
      <c r="BP219" s="2">
        <f t="shared" si="332"/>
        <v>183.67874910955848</v>
      </c>
      <c r="BQ219" s="2">
        <f t="shared" si="333"/>
        <v>12.05376930097106</v>
      </c>
      <c r="BR219" s="17">
        <f t="shared" si="308"/>
        <v>9.3695448967327562E-3</v>
      </c>
      <c r="BS219" s="12">
        <f>BS$3*temperature!$I329</f>
        <v>-32.100724669868903</v>
      </c>
      <c r="BT219" s="12">
        <f>BT$3*temperature!$I329</f>
        <v>-29.66937233111879</v>
      </c>
      <c r="BU219" s="12">
        <f>BU$3*temperature!$I329</f>
        <v>-26.047154057960643</v>
      </c>
      <c r="BV219" s="12">
        <f t="shared" si="334"/>
        <v>-23.446368702362193</v>
      </c>
      <c r="BW219" s="12">
        <f t="shared" si="318"/>
        <v>-17.589465670954777</v>
      </c>
      <c r="BX219" s="12">
        <f t="shared" si="319"/>
        <v>-15.442036218879887</v>
      </c>
      <c r="BY219" s="19">
        <f t="shared" si="335"/>
        <v>0.2696000185824482</v>
      </c>
      <c r="BZ219" s="19">
        <f t="shared" si="320"/>
        <v>0.40715073191804518</v>
      </c>
      <c r="CA219" s="19">
        <f t="shared" si="321"/>
        <v>0.40715073191804524</v>
      </c>
      <c r="CB219" s="12">
        <f t="shared" si="336"/>
        <v>4.3271779837533542</v>
      </c>
      <c r="CC219" s="12">
        <f t="shared" si="322"/>
        <v>6.0399533300820076</v>
      </c>
      <c r="CD219" s="12">
        <f t="shared" si="323"/>
        <v>5.3025589195403784</v>
      </c>
      <c r="CE219" s="12">
        <f t="shared" si="337"/>
        <v>-27.773546686115548</v>
      </c>
      <c r="CF219" s="12">
        <f t="shared" si="324"/>
        <v>-23.629419001036783</v>
      </c>
      <c r="CG219" s="12">
        <f t="shared" si="325"/>
        <v>-20.744595138420266</v>
      </c>
      <c r="CH219" s="12">
        <f>CH$3*temperature!$I329+CH$4*temperature!$I329^2</f>
        <v>-27.773546686115548</v>
      </c>
      <c r="CI219" s="12">
        <f>CI$3*temperature!$I329+CI$4*temperature!$I329^2</f>
        <v>-23.629454729325381</v>
      </c>
      <c r="CJ219" s="12">
        <f>CJ$3*temperature!$I329+CJ$4*temperature!$I329^2</f>
        <v>-20.744613375220538</v>
      </c>
      <c r="CK219" s="17"/>
      <c r="CL219" s="17"/>
      <c r="CM219" s="17"/>
    </row>
    <row r="220" spans="1:91">
      <c r="A220" s="2">
        <f t="shared" si="265"/>
        <v>2174</v>
      </c>
      <c r="B220" s="5">
        <f t="shared" si="266"/>
        <v>1165.385592068671</v>
      </c>
      <c r="C220" s="5">
        <f t="shared" si="267"/>
        <v>2964.0692773988076</v>
      </c>
      <c r="D220" s="5">
        <f t="shared" si="268"/>
        <v>4369.6534871379063</v>
      </c>
      <c r="E220" s="15">
        <f t="shared" si="269"/>
        <v>9.1263945351743604E-7</v>
      </c>
      <c r="F220" s="15">
        <f t="shared" si="270"/>
        <v>1.7979609209065701E-6</v>
      </c>
      <c r="G220" s="15">
        <f t="shared" si="271"/>
        <v>3.6704732627161914E-6</v>
      </c>
      <c r="H220" s="5">
        <f t="shared" si="272"/>
        <v>211510.08104376888</v>
      </c>
      <c r="I220" s="5">
        <f t="shared" si="273"/>
        <v>94538.444575704256</v>
      </c>
      <c r="J220" s="5">
        <f t="shared" si="274"/>
        <v>35182.024400646791</v>
      </c>
      <c r="K220" s="5">
        <f t="shared" si="275"/>
        <v>181493.64680948065</v>
      </c>
      <c r="L220" s="5">
        <f t="shared" si="276"/>
        <v>31894.816122067434</v>
      </c>
      <c r="M220" s="5">
        <f t="shared" si="277"/>
        <v>8051.4449267442442</v>
      </c>
      <c r="N220" s="15">
        <f t="shared" si="278"/>
        <v>3.2338291942979325E-3</v>
      </c>
      <c r="O220" s="15">
        <f t="shared" si="279"/>
        <v>5.0930612466939529E-3</v>
      </c>
      <c r="P220" s="15">
        <f t="shared" si="280"/>
        <v>4.7059775295346107E-3</v>
      </c>
      <c r="Q220" s="5">
        <f t="shared" si="281"/>
        <v>5067.8697187345369</v>
      </c>
      <c r="R220" s="5">
        <f t="shared" si="282"/>
        <v>7593.4450636854872</v>
      </c>
      <c r="S220" s="5">
        <f t="shared" si="283"/>
        <v>4641.9119716058322</v>
      </c>
      <c r="T220" s="5">
        <f t="shared" si="284"/>
        <v>23.960416892307922</v>
      </c>
      <c r="U220" s="5">
        <f t="shared" si="285"/>
        <v>80.321239658272859</v>
      </c>
      <c r="V220" s="5">
        <f t="shared" si="286"/>
        <v>131.9398769878772</v>
      </c>
      <c r="W220" s="15">
        <f t="shared" si="287"/>
        <v>-1.0734613539272964E-2</v>
      </c>
      <c r="X220" s="15">
        <f t="shared" si="288"/>
        <v>-1.217998157191269E-2</v>
      </c>
      <c r="Y220" s="15">
        <f t="shared" si="289"/>
        <v>-9.7425357312937999E-3</v>
      </c>
      <c r="Z220" s="5">
        <f t="shared" si="304"/>
        <v>4533.4287732407274</v>
      </c>
      <c r="AA220" s="5">
        <f t="shared" si="305"/>
        <v>18817.17027372721</v>
      </c>
      <c r="AB220" s="5">
        <f t="shared" si="306"/>
        <v>49562.862957348021</v>
      </c>
      <c r="AC220" s="16">
        <f t="shared" si="290"/>
        <v>1.1897350052840343</v>
      </c>
      <c r="AD220" s="16">
        <f t="shared" si="291"/>
        <v>3.0188142504957591</v>
      </c>
      <c r="AE220" s="16">
        <f t="shared" si="292"/>
        <v>11.608638181165803</v>
      </c>
      <c r="AF220" s="15">
        <f t="shared" si="293"/>
        <v>-4.0504037456468023E-3</v>
      </c>
      <c r="AG220" s="15">
        <f t="shared" si="294"/>
        <v>2.9673830763510267E-4</v>
      </c>
      <c r="AH220" s="15">
        <f t="shared" si="295"/>
        <v>9.7937136394747881E-3</v>
      </c>
      <c r="AI220" s="1">
        <f t="shared" si="259"/>
        <v>408134.71523156459</v>
      </c>
      <c r="AJ220" s="1">
        <f t="shared" si="260"/>
        <v>179015.04110754956</v>
      </c>
      <c r="AK220" s="1">
        <f t="shared" si="261"/>
        <v>66889.633390731542</v>
      </c>
      <c r="AL220" s="14">
        <f t="shared" si="296"/>
        <v>78.557626044686018</v>
      </c>
      <c r="AM220" s="14">
        <f t="shared" si="297"/>
        <v>18.473286257982927</v>
      </c>
      <c r="AN220" s="14">
        <f t="shared" si="298"/>
        <v>5.8919324955446104</v>
      </c>
      <c r="AO220" s="11">
        <f t="shared" si="299"/>
        <v>3.9672008070135252E-3</v>
      </c>
      <c r="AP220" s="11">
        <f t="shared" si="300"/>
        <v>4.9976266813777717E-3</v>
      </c>
      <c r="AQ220" s="11">
        <f t="shared" si="301"/>
        <v>4.5334779719876737E-3</v>
      </c>
      <c r="AR220" s="1">
        <f t="shared" si="307"/>
        <v>211510.08104376888</v>
      </c>
      <c r="AS220" s="1">
        <f t="shared" si="302"/>
        <v>94538.444575704256</v>
      </c>
      <c r="AT220" s="1">
        <f t="shared" si="303"/>
        <v>35182.024400646791</v>
      </c>
      <c r="AU220" s="1">
        <f t="shared" si="262"/>
        <v>42302.016208753776</v>
      </c>
      <c r="AV220" s="1">
        <f t="shared" si="263"/>
        <v>18907.68891514085</v>
      </c>
      <c r="AW220" s="1">
        <f t="shared" si="264"/>
        <v>7036.4048801293584</v>
      </c>
      <c r="AX220" s="1">
        <f t="shared" si="326"/>
        <v>145194.91744758451</v>
      </c>
      <c r="AY220" s="1">
        <f t="shared" si="309"/>
        <v>25515.852897653946</v>
      </c>
      <c r="AZ220" s="1">
        <f t="shared" si="310"/>
        <v>6441.1559413953955</v>
      </c>
      <c r="BA220" s="1">
        <f t="shared" si="327"/>
        <v>13851.577801847465</v>
      </c>
      <c r="BB220" s="1">
        <f t="shared" si="328"/>
        <v>30076.574634391742</v>
      </c>
      <c r="BC220" s="1">
        <f t="shared" si="329"/>
        <v>38323.885529536972</v>
      </c>
      <c r="BD220" s="1">
        <f t="shared" si="311"/>
        <v>748.21763356126905</v>
      </c>
      <c r="BE220" s="2">
        <f t="shared" si="338"/>
        <v>0.25378067252024261</v>
      </c>
      <c r="BF220" s="2">
        <f t="shared" si="339"/>
        <v>0.18498810604108842</v>
      </c>
      <c r="BG220" s="2">
        <f t="shared" si="340"/>
        <v>8.4903457765883886E-2</v>
      </c>
      <c r="BH220" s="2">
        <f t="shared" si="312"/>
        <v>0.12123286279037702</v>
      </c>
      <c r="BI220" s="2">
        <f t="shared" si="330"/>
        <v>6.4404629744826622E-3</v>
      </c>
      <c r="BJ220" s="2">
        <f t="shared" si="313"/>
        <v>3.422059937666898E-3</v>
      </c>
      <c r="BK220" s="2">
        <f t="shared" si="314"/>
        <v>7.2085971406032293E-4</v>
      </c>
      <c r="BL220" s="2">
        <f t="shared" si="315"/>
        <v>1362.2228456922207</v>
      </c>
      <c r="BM220" s="2">
        <f t="shared" si="316"/>
        <v>323.51622375185997</v>
      </c>
      <c r="BN220" s="2">
        <f t="shared" si="317"/>
        <v>25.361304049513549</v>
      </c>
      <c r="BO220" s="2">
        <f t="shared" si="331"/>
        <v>2368.0606135883986</v>
      </c>
      <c r="BP220" s="2">
        <f t="shared" si="332"/>
        <v>185.87797799276552</v>
      </c>
      <c r="BQ220" s="2">
        <f t="shared" si="333"/>
        <v>12.053684329693297</v>
      </c>
      <c r="BR220" s="17">
        <f t="shared" si="308"/>
        <v>9.0966455308085017E-3</v>
      </c>
      <c r="BS220" s="12">
        <f>BS$3*temperature!$I330</f>
        <v>-32.243952987683215</v>
      </c>
      <c r="BT220" s="12">
        <f>BT$3*temperature!$I330</f>
        <v>-29.801752342264816</v>
      </c>
      <c r="BU220" s="12">
        <f>BU$3*temperature!$I330</f>
        <v>-26.163372308418825</v>
      </c>
      <c r="BV220" s="12">
        <f t="shared" si="334"/>
        <v>-23.512196014780077</v>
      </c>
      <c r="BW220" s="12">
        <f t="shared" si="318"/>
        <v>-17.613807958195959</v>
      </c>
      <c r="BX220" s="12">
        <f t="shared" si="319"/>
        <v>-15.46340665094761</v>
      </c>
      <c r="BY220" s="19">
        <f t="shared" si="335"/>
        <v>0.27080293090113855</v>
      </c>
      <c r="BZ220" s="19">
        <f t="shared" si="320"/>
        <v>0.40896737359916668</v>
      </c>
      <c r="CA220" s="19">
        <f t="shared" si="321"/>
        <v>0.40896737359916674</v>
      </c>
      <c r="CB220" s="12">
        <f t="shared" si="336"/>
        <v>4.3658784864515692</v>
      </c>
      <c r="CC220" s="12">
        <f t="shared" si="322"/>
        <v>6.0939721920344283</v>
      </c>
      <c r="CD220" s="12">
        <f t="shared" si="323"/>
        <v>5.349982828735607</v>
      </c>
      <c r="CE220" s="12">
        <f t="shared" si="337"/>
        <v>-27.878074501231644</v>
      </c>
      <c r="CF220" s="12">
        <f t="shared" si="324"/>
        <v>-23.707780150230388</v>
      </c>
      <c r="CG220" s="12">
        <f t="shared" si="325"/>
        <v>-20.813389479683217</v>
      </c>
      <c r="CH220" s="12">
        <f>CH$3*temperature!$I330+CH$4*temperature!$I330^2</f>
        <v>-27.878074501231648</v>
      </c>
      <c r="CI220" s="12">
        <f>CI$3*temperature!$I330+CI$4*temperature!$I330^2</f>
        <v>-23.707815927963633</v>
      </c>
      <c r="CJ220" s="12">
        <f>CJ$3*temperature!$I330+CJ$4*temperature!$I330^2</f>
        <v>-20.813407741721576</v>
      </c>
      <c r="CK220" s="17"/>
      <c r="CL220" s="17"/>
      <c r="CM220" s="17"/>
    </row>
    <row r="221" spans="1:91">
      <c r="A221" s="2">
        <f t="shared" si="265"/>
        <v>2175</v>
      </c>
      <c r="B221" s="5">
        <f t="shared" si="266"/>
        <v>1165.3866024666975</v>
      </c>
      <c r="C221" s="5">
        <f t="shared" si="267"/>
        <v>2964.074340215499</v>
      </c>
      <c r="D221" s="5">
        <f t="shared" si="268"/>
        <v>4369.6687238993836</v>
      </c>
      <c r="E221" s="15">
        <f t="shared" si="269"/>
        <v>8.6700748084156423E-7</v>
      </c>
      <c r="F221" s="15">
        <f t="shared" si="270"/>
        <v>1.7080628748612415E-6</v>
      </c>
      <c r="G221" s="15">
        <f t="shared" si="271"/>
        <v>3.4869495995803815E-6</v>
      </c>
      <c r="H221" s="5">
        <f t="shared" si="272"/>
        <v>212185.3087868157</v>
      </c>
      <c r="I221" s="5">
        <f t="shared" si="273"/>
        <v>95014.846909360742</v>
      </c>
      <c r="J221" s="5">
        <f t="shared" si="274"/>
        <v>35345.926709093859</v>
      </c>
      <c r="K221" s="5">
        <f t="shared" si="275"/>
        <v>182072.89180920474</v>
      </c>
      <c r="L221" s="5">
        <f t="shared" si="276"/>
        <v>32055.487144918508</v>
      </c>
      <c r="M221" s="5">
        <f t="shared" si="277"/>
        <v>8088.9259443796091</v>
      </c>
      <c r="N221" s="15">
        <f t="shared" si="278"/>
        <v>3.1915442215568746E-3</v>
      </c>
      <c r="O221" s="15">
        <f t="shared" si="279"/>
        <v>5.0375277987544376E-3</v>
      </c>
      <c r="P221" s="15">
        <f t="shared" si="280"/>
        <v>4.6551914564880725E-3</v>
      </c>
      <c r="Q221" s="5">
        <f t="shared" si="281"/>
        <v>5029.4731615548408</v>
      </c>
      <c r="R221" s="5">
        <f t="shared" si="282"/>
        <v>7538.7561990101376</v>
      </c>
      <c r="S221" s="5">
        <f t="shared" si="283"/>
        <v>4618.1025440006142</v>
      </c>
      <c r="T221" s="5">
        <f t="shared" si="284"/>
        <v>23.703211076729129</v>
      </c>
      <c r="U221" s="5">
        <f t="shared" si="285"/>
        <v>79.342928439401916</v>
      </c>
      <c r="V221" s="5">
        <f t="shared" si="286"/>
        <v>130.65444802194028</v>
      </c>
      <c r="W221" s="15">
        <f t="shared" si="287"/>
        <v>-1.0734613539272964E-2</v>
      </c>
      <c r="X221" s="15">
        <f t="shared" si="288"/>
        <v>-1.217998157191269E-2</v>
      </c>
      <c r="Y221" s="15">
        <f t="shared" si="289"/>
        <v>-9.7425357312937999E-3</v>
      </c>
      <c r="Z221" s="5">
        <f t="shared" si="304"/>
        <v>4481.0473697924481</v>
      </c>
      <c r="AA221" s="5">
        <f t="shared" si="305"/>
        <v>18688.224652096658</v>
      </c>
      <c r="AB221" s="5">
        <f t="shared" si="306"/>
        <v>49794.084578924769</v>
      </c>
      <c r="AC221" s="16">
        <f t="shared" si="290"/>
        <v>1.1849160981623048</v>
      </c>
      <c r="AD221" s="16">
        <f t="shared" si="291"/>
        <v>3.0197100483275161</v>
      </c>
      <c r="AE221" s="16">
        <f t="shared" si="292"/>
        <v>11.722329859256414</v>
      </c>
      <c r="AF221" s="15">
        <f t="shared" si="293"/>
        <v>-4.0504037456468023E-3</v>
      </c>
      <c r="AG221" s="15">
        <f t="shared" si="294"/>
        <v>2.9673830763510267E-4</v>
      </c>
      <c r="AH221" s="15">
        <f t="shared" si="295"/>
        <v>9.7937136394747881E-3</v>
      </c>
      <c r="AI221" s="1">
        <f t="shared" si="259"/>
        <v>409623.25991716189</v>
      </c>
      <c r="AJ221" s="1">
        <f t="shared" si="260"/>
        <v>180021.22591193544</v>
      </c>
      <c r="AK221" s="1">
        <f t="shared" si="261"/>
        <v>67237.074931787749</v>
      </c>
      <c r="AL221" s="14">
        <f t="shared" si="296"/>
        <v>78.86616338335314</v>
      </c>
      <c r="AM221" s="14">
        <f t="shared" si="297"/>
        <v>18.564685620395597</v>
      </c>
      <c r="AN221" s="14">
        <f t="shared" si="298"/>
        <v>5.918376332263791</v>
      </c>
      <c r="AO221" s="11">
        <f t="shared" si="299"/>
        <v>3.9275287989433902E-3</v>
      </c>
      <c r="AP221" s="11">
        <f t="shared" si="300"/>
        <v>4.9476504145639939E-3</v>
      </c>
      <c r="AQ221" s="11">
        <f t="shared" si="301"/>
        <v>4.4881431922677972E-3</v>
      </c>
      <c r="AR221" s="1">
        <f t="shared" si="307"/>
        <v>212185.3087868157</v>
      </c>
      <c r="AS221" s="1">
        <f t="shared" si="302"/>
        <v>95014.846909360742</v>
      </c>
      <c r="AT221" s="1">
        <f t="shared" si="303"/>
        <v>35345.926709093859</v>
      </c>
      <c r="AU221" s="1">
        <f t="shared" si="262"/>
        <v>42437.061757363146</v>
      </c>
      <c r="AV221" s="1">
        <f t="shared" si="263"/>
        <v>19002.96938187215</v>
      </c>
      <c r="AW221" s="1">
        <f t="shared" si="264"/>
        <v>7069.185341818772</v>
      </c>
      <c r="AX221" s="1">
        <f t="shared" si="326"/>
        <v>145658.31344736379</v>
      </c>
      <c r="AY221" s="1">
        <f t="shared" si="309"/>
        <v>25644.389715934809</v>
      </c>
      <c r="AZ221" s="1">
        <f t="shared" si="310"/>
        <v>6471.1407555036867</v>
      </c>
      <c r="BA221" s="1">
        <f t="shared" si="327"/>
        <v>13855.303271456894</v>
      </c>
      <c r="BB221" s="1">
        <f t="shared" si="328"/>
        <v>30091.520130595927</v>
      </c>
      <c r="BC221" s="1">
        <f t="shared" si="329"/>
        <v>38344.313606809417</v>
      </c>
      <c r="BD221" s="1">
        <f t="shared" si="311"/>
        <v>726.77019776389977</v>
      </c>
      <c r="BE221" s="2">
        <f t="shared" si="338"/>
        <v>0.25378067252024261</v>
      </c>
      <c r="BF221" s="2">
        <f t="shared" si="339"/>
        <v>0.18498810604108842</v>
      </c>
      <c r="BG221" s="2">
        <f t="shared" si="340"/>
        <v>8.4903457765883886E-2</v>
      </c>
      <c r="BH221" s="2">
        <f t="shared" si="312"/>
        <v>0.12090990418746597</v>
      </c>
      <c r="BI221" s="2">
        <f t="shared" si="330"/>
        <v>6.4404629744826622E-3</v>
      </c>
      <c r="BJ221" s="2">
        <f t="shared" si="313"/>
        <v>3.422059937666898E-3</v>
      </c>
      <c r="BK221" s="2">
        <f t="shared" si="314"/>
        <v>7.2085971406032293E-4</v>
      </c>
      <c r="BL221" s="2">
        <f t="shared" si="315"/>
        <v>1366.5716249706572</v>
      </c>
      <c r="BM221" s="2">
        <f t="shared" si="316"/>
        <v>325.1465010920769</v>
      </c>
      <c r="BN221" s="2">
        <f t="shared" si="317"/>
        <v>25.479454620714531</v>
      </c>
      <c r="BO221" s="2">
        <f t="shared" si="331"/>
        <v>2403.390364754282</v>
      </c>
      <c r="BP221" s="2">
        <f t="shared" si="332"/>
        <v>188.10365246304616</v>
      </c>
      <c r="BQ221" s="2">
        <f t="shared" si="333"/>
        <v>12.053606049469339</v>
      </c>
      <c r="BR221" s="17">
        <f t="shared" si="308"/>
        <v>8.831694690105342E-3</v>
      </c>
      <c r="BS221" s="12">
        <f>BS$3*temperature!$I331</f>
        <v>-32.38654093003592</v>
      </c>
      <c r="BT221" s="12">
        <f>BT$3*temperature!$I331</f>
        <v>-29.933540480853516</v>
      </c>
      <c r="BU221" s="12">
        <f>BU$3*temperature!$I331</f>
        <v>-26.279070945738205</v>
      </c>
      <c r="BV221" s="12">
        <f t="shared" si="334"/>
        <v>-23.577386737811324</v>
      </c>
      <c r="BW221" s="12">
        <f t="shared" si="318"/>
        <v>-17.63756365755177</v>
      </c>
      <c r="BX221" s="12">
        <f t="shared" si="319"/>
        <v>-15.484262109363437</v>
      </c>
      <c r="BY221" s="19">
        <f t="shared" si="335"/>
        <v>0.27200046498497199</v>
      </c>
      <c r="BZ221" s="19">
        <f t="shared" si="320"/>
        <v>0.41077589305437023</v>
      </c>
      <c r="CA221" s="19">
        <f t="shared" si="321"/>
        <v>0.41077589305437029</v>
      </c>
      <c r="CB221" s="12">
        <f t="shared" si="336"/>
        <v>4.4045770961122983</v>
      </c>
      <c r="CC221" s="12">
        <f t="shared" si="322"/>
        <v>6.1479884116508732</v>
      </c>
      <c r="CD221" s="12">
        <f t="shared" si="323"/>
        <v>5.3974044181873833</v>
      </c>
      <c r="CE221" s="12">
        <f t="shared" si="337"/>
        <v>-27.981963833923622</v>
      </c>
      <c r="CF221" s="12">
        <f t="shared" si="324"/>
        <v>-23.785552069202645</v>
      </c>
      <c r="CG221" s="12">
        <f t="shared" si="325"/>
        <v>-20.88166652755082</v>
      </c>
      <c r="CH221" s="12">
        <f>CH$3*temperature!$I331+CH$4*temperature!$I331^2</f>
        <v>-27.981963833923622</v>
      </c>
      <c r="CI221" s="12">
        <f>CI$3*temperature!$I331+CI$4*temperature!$I331^2</f>
        <v>-23.785587895189042</v>
      </c>
      <c r="CJ221" s="12">
        <f>CJ$3*temperature!$I331+CJ$4*temperature!$I331^2</f>
        <v>-20.881684814219092</v>
      </c>
      <c r="CK221" s="17"/>
      <c r="CL221" s="17"/>
      <c r="CM221" s="17"/>
    </row>
    <row r="222" spans="1:91">
      <c r="A222" s="2">
        <f t="shared" si="265"/>
        <v>2176</v>
      </c>
      <c r="B222" s="5">
        <f t="shared" si="266"/>
        <v>1165.3875623456547</v>
      </c>
      <c r="C222" s="5">
        <f t="shared" si="267"/>
        <v>2964.0791498995704</v>
      </c>
      <c r="D222" s="5">
        <f t="shared" si="268"/>
        <v>4369.6831988732602</v>
      </c>
      <c r="E222" s="15">
        <f t="shared" si="269"/>
        <v>8.2365710679948601E-7</v>
      </c>
      <c r="F222" s="15">
        <f t="shared" si="270"/>
        <v>1.6226597311181794E-6</v>
      </c>
      <c r="G222" s="15">
        <f t="shared" si="271"/>
        <v>3.3126021196013625E-6</v>
      </c>
      <c r="H222" s="5">
        <f t="shared" si="272"/>
        <v>212853.81401449742</v>
      </c>
      <c r="I222" s="5">
        <f t="shared" si="273"/>
        <v>95488.422156117333</v>
      </c>
      <c r="J222" s="5">
        <f t="shared" si="274"/>
        <v>35508.810536010882</v>
      </c>
      <c r="K222" s="5">
        <f t="shared" si="275"/>
        <v>182646.37524195993</v>
      </c>
      <c r="L222" s="5">
        <f t="shared" si="276"/>
        <v>32215.206587635384</v>
      </c>
      <c r="M222" s="5">
        <f t="shared" si="277"/>
        <v>8126.1750383110075</v>
      </c>
      <c r="N222" s="15">
        <f t="shared" si="278"/>
        <v>3.149746384849772E-3</v>
      </c>
      <c r="O222" s="15">
        <f t="shared" si="279"/>
        <v>4.9825929019517989E-3</v>
      </c>
      <c r="P222" s="15">
        <f t="shared" si="280"/>
        <v>4.6049493081685711E-3</v>
      </c>
      <c r="Q222" s="5">
        <f t="shared" si="281"/>
        <v>4991.1593336910328</v>
      </c>
      <c r="R222" s="5">
        <f t="shared" si="282"/>
        <v>7484.0514734021517</v>
      </c>
      <c r="S222" s="5">
        <f t="shared" si="283"/>
        <v>4594.1846757124113</v>
      </c>
      <c r="T222" s="5">
        <f t="shared" si="284"/>
        <v>23.448766266180627</v>
      </c>
      <c r="U222" s="5">
        <f t="shared" si="285"/>
        <v>78.376533033148419</v>
      </c>
      <c r="V222" s="5">
        <f t="shared" si="286"/>
        <v>129.38154239363405</v>
      </c>
      <c r="W222" s="15">
        <f t="shared" si="287"/>
        <v>-1.0734613539272964E-2</v>
      </c>
      <c r="X222" s="15">
        <f t="shared" si="288"/>
        <v>-1.217998157191269E-2</v>
      </c>
      <c r="Y222" s="15">
        <f t="shared" si="289"/>
        <v>-9.7425357312937999E-3</v>
      </c>
      <c r="Z222" s="5">
        <f t="shared" si="304"/>
        <v>4429.0843161196881</v>
      </c>
      <c r="AA222" s="5">
        <f t="shared" si="305"/>
        <v>18559.135481547921</v>
      </c>
      <c r="AB222" s="5">
        <f t="shared" si="306"/>
        <v>50023.846976102213</v>
      </c>
      <c r="AC222" s="16">
        <f t="shared" si="290"/>
        <v>1.1801167095600311</v>
      </c>
      <c r="AD222" s="16">
        <f t="shared" si="291"/>
        <v>3.0206061119768055</v>
      </c>
      <c r="AE222" s="16">
        <f t="shared" si="292"/>
        <v>11.837135001085436</v>
      </c>
      <c r="AF222" s="15">
        <f t="shared" si="293"/>
        <v>-4.0504037456468023E-3</v>
      </c>
      <c r="AG222" s="15">
        <f t="shared" si="294"/>
        <v>2.9673830763510267E-4</v>
      </c>
      <c r="AH222" s="15">
        <f t="shared" si="295"/>
        <v>9.7937136394747881E-3</v>
      </c>
      <c r="AI222" s="1">
        <f t="shared" si="259"/>
        <v>411097.99568280886</v>
      </c>
      <c r="AJ222" s="1">
        <f t="shared" si="260"/>
        <v>181022.07270261407</v>
      </c>
      <c r="AK222" s="1">
        <f t="shared" si="261"/>
        <v>67582.552780427752</v>
      </c>
      <c r="AL222" s="14">
        <f t="shared" si="296"/>
        <v>79.172815020023933</v>
      </c>
      <c r="AM222" s="14">
        <f t="shared" si="297"/>
        <v>18.655618679156536</v>
      </c>
      <c r="AN222" s="14">
        <f t="shared" si="298"/>
        <v>5.9446732275042704</v>
      </c>
      <c r="AO222" s="11">
        <f t="shared" si="299"/>
        <v>3.8882535109539562E-3</v>
      </c>
      <c r="AP222" s="11">
        <f t="shared" si="300"/>
        <v>4.898173910418354E-3</v>
      </c>
      <c r="AQ222" s="11">
        <f t="shared" si="301"/>
        <v>4.4432617603451189E-3</v>
      </c>
      <c r="AR222" s="1">
        <f t="shared" si="307"/>
        <v>212853.81401449742</v>
      </c>
      <c r="AS222" s="1">
        <f t="shared" si="302"/>
        <v>95488.422156117333</v>
      </c>
      <c r="AT222" s="1">
        <f t="shared" si="303"/>
        <v>35508.810536010882</v>
      </c>
      <c r="AU222" s="1">
        <f t="shared" si="262"/>
        <v>42570.762802899488</v>
      </c>
      <c r="AV222" s="1">
        <f t="shared" si="263"/>
        <v>19097.684431223468</v>
      </c>
      <c r="AW222" s="1">
        <f t="shared" si="264"/>
        <v>7101.7621072021766</v>
      </c>
      <c r="AX222" s="1">
        <f t="shared" si="326"/>
        <v>146117.10019356792</v>
      </c>
      <c r="AY222" s="1">
        <f t="shared" si="309"/>
        <v>25772.165270108311</v>
      </c>
      <c r="AZ222" s="1">
        <f t="shared" si="310"/>
        <v>6500.940030648806</v>
      </c>
      <c r="BA222" s="1">
        <f t="shared" si="327"/>
        <v>13858.979589999481</v>
      </c>
      <c r="BB222" s="1">
        <f t="shared" si="328"/>
        <v>30106.301086931609</v>
      </c>
      <c r="BC222" s="1">
        <f t="shared" si="329"/>
        <v>38364.516606846482</v>
      </c>
      <c r="BD222" s="1">
        <f t="shared" si="311"/>
        <v>705.93362476561902</v>
      </c>
      <c r="BE222" s="2">
        <f t="shared" si="338"/>
        <v>0.25378067252024261</v>
      </c>
      <c r="BF222" s="2">
        <f t="shared" si="339"/>
        <v>0.18498810604108842</v>
      </c>
      <c r="BG222" s="2">
        <f t="shared" si="340"/>
        <v>8.4903457765883886E-2</v>
      </c>
      <c r="BH222" s="2">
        <f t="shared" si="312"/>
        <v>0.12058873672469195</v>
      </c>
      <c r="BI222" s="2">
        <f t="shared" si="330"/>
        <v>6.4404629744826622E-3</v>
      </c>
      <c r="BJ222" s="2">
        <f t="shared" si="313"/>
        <v>3.422059937666898E-3</v>
      </c>
      <c r="BK222" s="2">
        <f t="shared" si="314"/>
        <v>7.2085971406032293E-4</v>
      </c>
      <c r="BL222" s="2">
        <f t="shared" si="315"/>
        <v>1370.8771081377895</v>
      </c>
      <c r="BM222" s="2">
        <f t="shared" si="316"/>
        <v>326.76710397147332</v>
      </c>
      <c r="BN222" s="2">
        <f t="shared" si="317"/>
        <v>25.596871009610986</v>
      </c>
      <c r="BO222" s="2">
        <f t="shared" si="331"/>
        <v>2439.2483959945484</v>
      </c>
      <c r="BP222" s="2">
        <f t="shared" si="332"/>
        <v>190.35609046632996</v>
      </c>
      <c r="BQ222" s="2">
        <f t="shared" si="333"/>
        <v>12.053534375719792</v>
      </c>
      <c r="BR222" s="17">
        <f t="shared" si="308"/>
        <v>8.5744608641799436E-3</v>
      </c>
      <c r="BS222" s="12">
        <f>BS$3*temperature!$I332</f>
        <v>-32.528490564211019</v>
      </c>
      <c r="BT222" s="12">
        <f>BT$3*temperature!$I332</f>
        <v>-30.064738657590016</v>
      </c>
      <c r="BU222" s="12">
        <f>BU$3*temperature!$I332</f>
        <v>-26.394251647353347</v>
      </c>
      <c r="BV222" s="12">
        <f t="shared" si="334"/>
        <v>-23.641946410435072</v>
      </c>
      <c r="BW222" s="12">
        <f t="shared" si="318"/>
        <v>-17.660739525582226</v>
      </c>
      <c r="BX222" s="12">
        <f t="shared" si="319"/>
        <v>-15.504608525805253</v>
      </c>
      <c r="BY222" s="19">
        <f t="shared" si="335"/>
        <v>0.27319263819616746</v>
      </c>
      <c r="BZ222" s="19">
        <f t="shared" si="320"/>
        <v>0.41257631650412929</v>
      </c>
      <c r="CA222" s="19">
        <f t="shared" si="321"/>
        <v>0.41257631650412935</v>
      </c>
      <c r="CB222" s="12">
        <f t="shared" si="336"/>
        <v>4.4432720768879737</v>
      </c>
      <c r="CC222" s="12">
        <f t="shared" si="322"/>
        <v>6.2019995660038951</v>
      </c>
      <c r="CD222" s="12">
        <f t="shared" si="323"/>
        <v>5.444821560774046</v>
      </c>
      <c r="CE222" s="12">
        <f t="shared" si="337"/>
        <v>-28.085218487323047</v>
      </c>
      <c r="CF222" s="12">
        <f t="shared" si="324"/>
        <v>-23.862739091586121</v>
      </c>
      <c r="CG222" s="12">
        <f t="shared" si="325"/>
        <v>-20.949430086579298</v>
      </c>
      <c r="CH222" s="12">
        <f>CH$3*temperature!$I332+CH$4*temperature!$I332^2</f>
        <v>-28.085218487323047</v>
      </c>
      <c r="CI222" s="12">
        <f>CI$3*temperature!$I332+CI$4*temperature!$I332^2</f>
        <v>-23.862774964647897</v>
      </c>
      <c r="CJ222" s="12">
        <f>CJ$3*temperature!$I332+CJ$4*temperature!$I332^2</f>
        <v>-20.94944839727631</v>
      </c>
      <c r="CK222" s="17"/>
      <c r="CL222" s="17"/>
      <c r="CM222" s="17"/>
    </row>
    <row r="223" spans="1:91">
      <c r="A223" s="2">
        <f t="shared" si="265"/>
        <v>2177</v>
      </c>
      <c r="B223" s="5">
        <f t="shared" si="266"/>
        <v>1165.3884742314151</v>
      </c>
      <c r="C223" s="5">
        <f t="shared" si="267"/>
        <v>2964.0837191068526</v>
      </c>
      <c r="D223" s="5">
        <f t="shared" si="268"/>
        <v>4369.6969501439953</v>
      </c>
      <c r="E223" s="15">
        <f t="shared" si="269"/>
        <v>7.8247425145951167E-7</v>
      </c>
      <c r="F223" s="15">
        <f t="shared" si="270"/>
        <v>1.5415267445622704E-6</v>
      </c>
      <c r="G223" s="15">
        <f t="shared" si="271"/>
        <v>3.1469720136212941E-6</v>
      </c>
      <c r="H223" s="5">
        <f t="shared" si="272"/>
        <v>213515.62212050083</v>
      </c>
      <c r="I223" s="5">
        <f t="shared" si="273"/>
        <v>95959.160831842237</v>
      </c>
      <c r="J223" s="5">
        <f t="shared" si="274"/>
        <v>35670.674105938808</v>
      </c>
      <c r="K223" s="5">
        <f t="shared" si="275"/>
        <v>183214.11858935404</v>
      </c>
      <c r="L223" s="5">
        <f t="shared" si="276"/>
        <v>32373.971157858174</v>
      </c>
      <c r="M223" s="5">
        <f t="shared" si="277"/>
        <v>8163.1917528659169</v>
      </c>
      <c r="N223" s="15">
        <f t="shared" si="278"/>
        <v>3.10842931671651E-3</v>
      </c>
      <c r="O223" s="15">
        <f t="shared" si="279"/>
        <v>4.928249328183032E-3</v>
      </c>
      <c r="P223" s="15">
        <f t="shared" si="280"/>
        <v>4.5552445499135175E-3</v>
      </c>
      <c r="Q223" s="5">
        <f t="shared" si="281"/>
        <v>4952.9331647241388</v>
      </c>
      <c r="R223" s="5">
        <f t="shared" si="282"/>
        <v>7429.3413509605207</v>
      </c>
      <c r="S223" s="5">
        <f t="shared" si="283"/>
        <v>4570.1637959618702</v>
      </c>
      <c r="T223" s="5">
        <f t="shared" si="284"/>
        <v>23.197052822340439</v>
      </c>
      <c r="U223" s="5">
        <f t="shared" si="285"/>
        <v>77.421908305134266</v>
      </c>
      <c r="V223" s="5">
        <f t="shared" si="286"/>
        <v>128.12103809389416</v>
      </c>
      <c r="W223" s="15">
        <f t="shared" si="287"/>
        <v>-1.0734613539272964E-2</v>
      </c>
      <c r="X223" s="15">
        <f t="shared" si="288"/>
        <v>-1.217998157191269E-2</v>
      </c>
      <c r="Y223" s="15">
        <f t="shared" si="289"/>
        <v>-9.7425357312937999E-3</v>
      </c>
      <c r="Z223" s="5">
        <f t="shared" si="304"/>
        <v>4377.541248598267</v>
      </c>
      <c r="AA223" s="5">
        <f t="shared" si="305"/>
        <v>18429.928995524235</v>
      </c>
      <c r="AB223" s="5">
        <f t="shared" si="306"/>
        <v>50252.147590190456</v>
      </c>
      <c r="AC223" s="16">
        <f t="shared" si="290"/>
        <v>1.1753367604193288</v>
      </c>
      <c r="AD223" s="16">
        <f t="shared" si="291"/>
        <v>3.0215024415225056</v>
      </c>
      <c r="AE223" s="16">
        <f t="shared" si="292"/>
        <v>11.953064511597871</v>
      </c>
      <c r="AF223" s="15">
        <f t="shared" si="293"/>
        <v>-4.0504037456468023E-3</v>
      </c>
      <c r="AG223" s="15">
        <f t="shared" si="294"/>
        <v>2.9673830763510267E-4</v>
      </c>
      <c r="AH223" s="15">
        <f t="shared" si="295"/>
        <v>9.7937136394747881E-3</v>
      </c>
      <c r="AI223" s="1">
        <f t="shared" si="259"/>
        <v>412558.95891742746</v>
      </c>
      <c r="AJ223" s="1">
        <f t="shared" si="260"/>
        <v>182017.54986357613</v>
      </c>
      <c r="AK223" s="1">
        <f t="shared" si="261"/>
        <v>67926.059609587159</v>
      </c>
      <c r="AL223" s="14">
        <f t="shared" si="296"/>
        <v>79.477580556237911</v>
      </c>
      <c r="AM223" s="14">
        <f t="shared" si="297"/>
        <v>18.746083359206523</v>
      </c>
      <c r="AN223" s="14">
        <f t="shared" si="298"/>
        <v>5.9708228293414924</v>
      </c>
      <c r="AO223" s="11">
        <f t="shared" si="299"/>
        <v>3.8493709758444165E-3</v>
      </c>
      <c r="AP223" s="11">
        <f t="shared" si="300"/>
        <v>4.8491921713141707E-3</v>
      </c>
      <c r="AQ223" s="11">
        <f t="shared" si="301"/>
        <v>4.3988291427416674E-3</v>
      </c>
      <c r="AR223" s="1">
        <f t="shared" si="307"/>
        <v>213515.62212050083</v>
      </c>
      <c r="AS223" s="1">
        <f t="shared" si="302"/>
        <v>95959.160831842237</v>
      </c>
      <c r="AT223" s="1">
        <f t="shared" si="303"/>
        <v>35670.674105938808</v>
      </c>
      <c r="AU223" s="1">
        <f t="shared" si="262"/>
        <v>42703.12442410017</v>
      </c>
      <c r="AV223" s="1">
        <f t="shared" si="263"/>
        <v>19191.832166368447</v>
      </c>
      <c r="AW223" s="1">
        <f t="shared" si="264"/>
        <v>7134.1348211877621</v>
      </c>
      <c r="AX223" s="1">
        <f t="shared" si="326"/>
        <v>146571.29487148323</v>
      </c>
      <c r="AY223" s="1">
        <f t="shared" si="309"/>
        <v>25899.176926286538</v>
      </c>
      <c r="AZ223" s="1">
        <f t="shared" si="310"/>
        <v>6530.5534022927332</v>
      </c>
      <c r="BA223" s="1">
        <f t="shared" si="327"/>
        <v>13862.607343447398</v>
      </c>
      <c r="BB223" s="1">
        <f t="shared" si="328"/>
        <v>30120.91936272314</v>
      </c>
      <c r="BC223" s="1">
        <f t="shared" si="329"/>
        <v>38384.497178174577</v>
      </c>
      <c r="BD223" s="1">
        <f t="shared" si="311"/>
        <v>685.69067694772434</v>
      </c>
      <c r="BE223" s="2">
        <f t="shared" si="338"/>
        <v>0.25378067252024261</v>
      </c>
      <c r="BF223" s="2">
        <f t="shared" si="339"/>
        <v>0.18498810604108842</v>
      </c>
      <c r="BG223" s="2">
        <f t="shared" si="340"/>
        <v>8.4903457765883886E-2</v>
      </c>
      <c r="BH223" s="2">
        <f t="shared" si="312"/>
        <v>0.12026936866688673</v>
      </c>
      <c r="BI223" s="2">
        <f t="shared" si="330"/>
        <v>6.4404629744826622E-3</v>
      </c>
      <c r="BJ223" s="2">
        <f t="shared" si="313"/>
        <v>3.422059937666898E-3</v>
      </c>
      <c r="BK223" s="2">
        <f t="shared" si="314"/>
        <v>7.2085971406032293E-4</v>
      </c>
      <c r="BL223" s="2">
        <f t="shared" si="315"/>
        <v>1375.1394587407169</v>
      </c>
      <c r="BM223" s="2">
        <f t="shared" si="316"/>
        <v>328.37799993478188</v>
      </c>
      <c r="BN223" s="2">
        <f t="shared" si="317"/>
        <v>25.713551936346015</v>
      </c>
      <c r="BO223" s="2">
        <f t="shared" si="331"/>
        <v>2475.6426084012178</v>
      </c>
      <c r="BP223" s="2">
        <f t="shared" si="332"/>
        <v>192.63561377676118</v>
      </c>
      <c r="BQ223" s="2">
        <f t="shared" si="333"/>
        <v>12.053469225364525</v>
      </c>
      <c r="BR223" s="17">
        <f t="shared" si="308"/>
        <v>8.3247192856115964E-3</v>
      </c>
      <c r="BS223" s="12">
        <f>BS$3*temperature!$I333</f>
        <v>-32.669804038554574</v>
      </c>
      <c r="BT223" s="12">
        <f>BT$3*temperature!$I333</f>
        <v>-30.195348858101735</v>
      </c>
      <c r="BU223" s="12">
        <f>BU$3*temperature!$I333</f>
        <v>-26.508916156474143</v>
      </c>
      <c r="BV223" s="12">
        <f t="shared" si="334"/>
        <v>-23.705880567916783</v>
      </c>
      <c r="BW223" s="12">
        <f t="shared" si="318"/>
        <v>-17.683342275438129</v>
      </c>
      <c r="BX223" s="12">
        <f t="shared" si="319"/>
        <v>-15.524451793841388</v>
      </c>
      <c r="BY223" s="19">
        <f t="shared" si="335"/>
        <v>0.27437946857774864</v>
      </c>
      <c r="BZ223" s="19">
        <f t="shared" si="320"/>
        <v>0.41436867119707077</v>
      </c>
      <c r="CA223" s="19">
        <f t="shared" si="321"/>
        <v>0.41436867119707083</v>
      </c>
      <c r="CB223" s="12">
        <f t="shared" si="336"/>
        <v>4.4819617353188956</v>
      </c>
      <c r="CC223" s="12">
        <f t="shared" si="322"/>
        <v>6.256003291331802</v>
      </c>
      <c r="CD223" s="12">
        <f t="shared" si="323"/>
        <v>5.4922321813163766</v>
      </c>
      <c r="CE223" s="12">
        <f t="shared" si="337"/>
        <v>-28.187842303235676</v>
      </c>
      <c r="CF223" s="12">
        <f t="shared" si="324"/>
        <v>-23.93934556676993</v>
      </c>
      <c r="CG223" s="12">
        <f t="shared" si="325"/>
        <v>-21.016683975157765</v>
      </c>
      <c r="CH223" s="12">
        <f>CH$3*temperature!$I333+CH$4*temperature!$I333^2</f>
        <v>-28.187842303235676</v>
      </c>
      <c r="CI223" s="12">
        <f>CI$3*temperature!$I333+CI$4*temperature!$I333^2</f>
        <v>-23.939381485742949</v>
      </c>
      <c r="CJ223" s="12">
        <f>CJ$3*temperature!$I333+CJ$4*temperature!$I333^2</f>
        <v>-21.0167023092893</v>
      </c>
      <c r="CK223" s="17"/>
      <c r="CL223" s="17"/>
      <c r="CM223" s="17"/>
    </row>
    <row r="224" spans="1:91">
      <c r="A224" s="2">
        <f t="shared" si="265"/>
        <v>2178</v>
      </c>
      <c r="B224" s="5">
        <f t="shared" si="266"/>
        <v>1165.3893405235654</v>
      </c>
      <c r="C224" s="5">
        <f t="shared" si="267"/>
        <v>2964.0880598604626</v>
      </c>
      <c r="D224" s="5">
        <f t="shared" si="268"/>
        <v>4369.7100138923042</v>
      </c>
      <c r="E224" s="15">
        <f t="shared" si="269"/>
        <v>7.4335053888653601E-7</v>
      </c>
      <c r="F224" s="15">
        <f t="shared" si="270"/>
        <v>1.4644504073341569E-6</v>
      </c>
      <c r="G224" s="15">
        <f t="shared" si="271"/>
        <v>2.9896234129402294E-6</v>
      </c>
      <c r="H224" s="5">
        <f t="shared" si="272"/>
        <v>214170.75901774885</v>
      </c>
      <c r="I224" s="5">
        <f t="shared" si="273"/>
        <v>96427.05401020564</v>
      </c>
      <c r="J224" s="5">
        <f t="shared" si="274"/>
        <v>35831.515809470489</v>
      </c>
      <c r="K224" s="5">
        <f t="shared" si="275"/>
        <v>183776.14379202234</v>
      </c>
      <c r="L224" s="5">
        <f t="shared" si="276"/>
        <v>32531.777755194304</v>
      </c>
      <c r="M224" s="5">
        <f t="shared" si="277"/>
        <v>8199.9756724253857</v>
      </c>
      <c r="N224" s="15">
        <f t="shared" si="278"/>
        <v>3.0675867503857646E-3</v>
      </c>
      <c r="O224" s="15">
        <f t="shared" si="279"/>
        <v>4.8744899588206714E-3</v>
      </c>
      <c r="P224" s="15">
        <f t="shared" si="280"/>
        <v>4.5060707469666283E-3</v>
      </c>
      <c r="Q224" s="5">
        <f t="shared" si="281"/>
        <v>4914.799449972098</v>
      </c>
      <c r="R224" s="5">
        <f t="shared" si="282"/>
        <v>7374.6360709078654</v>
      </c>
      <c r="S224" s="5">
        <f t="shared" si="283"/>
        <v>4546.0452514660919</v>
      </c>
      <c r="T224" s="5">
        <f t="shared" si="284"/>
        <v>22.948041425042511</v>
      </c>
      <c r="U224" s="5">
        <f t="shared" si="285"/>
        <v>76.478910888715419</v>
      </c>
      <c r="V224" s="5">
        <f t="shared" si="286"/>
        <v>126.87281430233394</v>
      </c>
      <c r="W224" s="15">
        <f t="shared" si="287"/>
        <v>-1.0734613539272964E-2</v>
      </c>
      <c r="X224" s="15">
        <f t="shared" si="288"/>
        <v>-1.217998157191269E-2</v>
      </c>
      <c r="Y224" s="15">
        <f t="shared" si="289"/>
        <v>-9.7425357312937999E-3</v>
      </c>
      <c r="Z224" s="5">
        <f t="shared" si="304"/>
        <v>4326.4196296253522</v>
      </c>
      <c r="AA224" s="5">
        <f t="shared" si="305"/>
        <v>18300.630900300795</v>
      </c>
      <c r="AB224" s="5">
        <f t="shared" si="306"/>
        <v>50478.984101311551</v>
      </c>
      <c r="AC224" s="16">
        <f t="shared" si="290"/>
        <v>1.1705761720025301</v>
      </c>
      <c r="AD224" s="16">
        <f t="shared" si="291"/>
        <v>3.0223990370435181</v>
      </c>
      <c r="AE224" s="16">
        <f t="shared" si="292"/>
        <v>12.07012940253863</v>
      </c>
      <c r="AF224" s="15">
        <f t="shared" si="293"/>
        <v>-4.0504037456468023E-3</v>
      </c>
      <c r="AG224" s="15">
        <f t="shared" si="294"/>
        <v>2.9673830763510267E-4</v>
      </c>
      <c r="AH224" s="15">
        <f t="shared" si="295"/>
        <v>9.7937136394747881E-3</v>
      </c>
      <c r="AI224" s="1">
        <f t="shared" si="259"/>
        <v>414006.18744978489</v>
      </c>
      <c r="AJ224" s="1">
        <f t="shared" si="260"/>
        <v>183007.62704358698</v>
      </c>
      <c r="AK224" s="1">
        <f t="shared" si="261"/>
        <v>68267.588469816197</v>
      </c>
      <c r="AL224" s="14">
        <f t="shared" si="296"/>
        <v>79.780459861143186</v>
      </c>
      <c r="AM224" s="14">
        <f t="shared" si="297"/>
        <v>18.836077686268109</v>
      </c>
      <c r="AN224" s="14">
        <f t="shared" si="298"/>
        <v>5.996824812514669</v>
      </c>
      <c r="AO224" s="11">
        <f t="shared" si="299"/>
        <v>3.8108772660859721E-3</v>
      </c>
      <c r="AP224" s="11">
        <f t="shared" si="300"/>
        <v>4.8007002496010288E-3</v>
      </c>
      <c r="AQ224" s="11">
        <f t="shared" si="301"/>
        <v>4.3548408513142504E-3</v>
      </c>
      <c r="AR224" s="1">
        <f t="shared" si="307"/>
        <v>214170.75901774885</v>
      </c>
      <c r="AS224" s="1">
        <f t="shared" si="302"/>
        <v>96427.05401020564</v>
      </c>
      <c r="AT224" s="1">
        <f t="shared" si="303"/>
        <v>35831.515809470489</v>
      </c>
      <c r="AU224" s="1">
        <f t="shared" si="262"/>
        <v>42834.151803549772</v>
      </c>
      <c r="AV224" s="1">
        <f t="shared" si="263"/>
        <v>19285.41080204113</v>
      </c>
      <c r="AW224" s="1">
        <f t="shared" si="264"/>
        <v>7166.3031618940986</v>
      </c>
      <c r="AX224" s="1">
        <f t="shared" si="326"/>
        <v>147020.91503361787</v>
      </c>
      <c r="AY224" s="1">
        <f t="shared" si="309"/>
        <v>26025.422204155442</v>
      </c>
      <c r="AZ224" s="1">
        <f t="shared" si="310"/>
        <v>6559.9805379403087</v>
      </c>
      <c r="BA224" s="1">
        <f t="shared" si="327"/>
        <v>13866.187109103412</v>
      </c>
      <c r="BB224" s="1">
        <f t="shared" si="328"/>
        <v>30135.376790485519</v>
      </c>
      <c r="BC224" s="1">
        <f t="shared" si="329"/>
        <v>38404.257925883714</v>
      </c>
      <c r="BD224" s="1">
        <f t="shared" si="311"/>
        <v>666.02459630794658</v>
      </c>
      <c r="BE224" s="2">
        <f t="shared" si="338"/>
        <v>0.25378067252024261</v>
      </c>
      <c r="BF224" s="2">
        <f t="shared" si="339"/>
        <v>0.18498810604108842</v>
      </c>
      <c r="BG224" s="2">
        <f t="shared" si="340"/>
        <v>8.4903457765883886E-2</v>
      </c>
      <c r="BH224" s="2">
        <f t="shared" si="312"/>
        <v>0.11995180796987412</v>
      </c>
      <c r="BI224" s="2">
        <f t="shared" si="330"/>
        <v>6.4404629744826622E-3</v>
      </c>
      <c r="BJ224" s="2">
        <f t="shared" si="313"/>
        <v>3.422059937666898E-3</v>
      </c>
      <c r="BK224" s="2">
        <f t="shared" si="314"/>
        <v>7.2085971406032293E-4</v>
      </c>
      <c r="BL224" s="2">
        <f t="shared" si="315"/>
        <v>1379.3588436706602</v>
      </c>
      <c r="BM224" s="2">
        <f t="shared" si="316"/>
        <v>329.97915843556694</v>
      </c>
      <c r="BN224" s="2">
        <f t="shared" si="317"/>
        <v>25.829496240762836</v>
      </c>
      <c r="BO224" s="2">
        <f t="shared" si="331"/>
        <v>2512.581021291353</v>
      </c>
      <c r="BP224" s="2">
        <f t="shared" si="332"/>
        <v>194.94254804271796</v>
      </c>
      <c r="BQ224" s="2">
        <f t="shared" si="333"/>
        <v>12.053410516785481</v>
      </c>
      <c r="BR224" s="17">
        <f t="shared" si="308"/>
        <v>8.0822517336034908E-3</v>
      </c>
      <c r="BS224" s="12">
        <f>BS$3*temperature!$I334</f>
        <v>-32.81048357905582</v>
      </c>
      <c r="BT224" s="12">
        <f>BT$3*temperature!$I334</f>
        <v>-30.32537313977846</v>
      </c>
      <c r="BU224" s="12">
        <f>BU$3*temperature!$I334</f>
        <v>-26.623066279311661</v>
      </c>
      <c r="BV224" s="12">
        <f t="shared" si="334"/>
        <v>-23.769194739537102</v>
      </c>
      <c r="BW224" s="12">
        <f t="shared" si="318"/>
        <v>-17.7053785753032</v>
      </c>
      <c r="BX224" s="12">
        <f t="shared" si="319"/>
        <v>-15.543797767562948</v>
      </c>
      <c r="BY224" s="19">
        <f t="shared" si="335"/>
        <v>0.27556097482483055</v>
      </c>
      <c r="BZ224" s="19">
        <f t="shared" si="320"/>
        <v>0.41615298536661155</v>
      </c>
      <c r="CA224" s="19">
        <f t="shared" si="321"/>
        <v>0.41615298536661155</v>
      </c>
      <c r="CB224" s="12">
        <f t="shared" si="336"/>
        <v>4.5206444197593587</v>
      </c>
      <c r="CC224" s="12">
        <f t="shared" si="322"/>
        <v>6.3099972822376298</v>
      </c>
      <c r="CD224" s="12">
        <f t="shared" si="323"/>
        <v>5.5396342558743568</v>
      </c>
      <c r="CE224" s="12">
        <f t="shared" si="337"/>
        <v>-28.289839159296463</v>
      </c>
      <c r="CF224" s="12">
        <f t="shared" si="324"/>
        <v>-24.015375857540832</v>
      </c>
      <c r="CG224" s="12">
        <f t="shared" si="325"/>
        <v>-21.083432023437304</v>
      </c>
      <c r="CH224" s="12">
        <f>CH$3*temperature!$I334+CH$4*temperature!$I334^2</f>
        <v>-28.289839159296463</v>
      </c>
      <c r="CI224" s="12">
        <f>CI$3*temperature!$I334+CI$4*temperature!$I334^2</f>
        <v>-24.015411821274498</v>
      </c>
      <c r="CJ224" s="12">
        <f>CJ$3*temperature!$I334+CJ$4*temperature!$I334^2</f>
        <v>-21.083450380416075</v>
      </c>
      <c r="CK224" s="17"/>
      <c r="CL224" s="17"/>
      <c r="CM224" s="17"/>
    </row>
    <row r="225" spans="1:91">
      <c r="A225" s="2">
        <f t="shared" si="265"/>
        <v>2179</v>
      </c>
      <c r="B225" s="5">
        <f t="shared" si="266"/>
        <v>1165.3901635017198</v>
      </c>
      <c r="C225" s="5">
        <f t="shared" si="267"/>
        <v>2964.0921835824306</v>
      </c>
      <c r="D225" s="5">
        <f t="shared" si="268"/>
        <v>4369.7224244903009</v>
      </c>
      <c r="E225" s="15">
        <f t="shared" si="269"/>
        <v>7.0618301194220917E-7</v>
      </c>
      <c r="F225" s="15">
        <f t="shared" si="270"/>
        <v>1.3912278869674491E-6</v>
      </c>
      <c r="G225" s="15">
        <f t="shared" si="271"/>
        <v>2.8401422422932177E-6</v>
      </c>
      <c r="H225" s="5">
        <f t="shared" si="272"/>
        <v>214819.25112206038</v>
      </c>
      <c r="I225" s="5">
        <f t="shared" si="273"/>
        <v>96892.093314968894</v>
      </c>
      <c r="J225" s="5">
        <f t="shared" si="274"/>
        <v>35991.334200878373</v>
      </c>
      <c r="K225" s="5">
        <f t="shared" si="275"/>
        <v>184332.47323504061</v>
      </c>
      <c r="L225" s="5">
        <f t="shared" si="276"/>
        <v>32688.623468472619</v>
      </c>
      <c r="M225" s="5">
        <f t="shared" si="277"/>
        <v>8236.5264208004082</v>
      </c>
      <c r="N225" s="15">
        <f t="shared" si="278"/>
        <v>3.0272125181158849E-3</v>
      </c>
      <c r="O225" s="15">
        <f t="shared" si="279"/>
        <v>4.8213077827654605E-3</v>
      </c>
      <c r="P225" s="15">
        <f t="shared" si="280"/>
        <v>4.4574215625949876E-3</v>
      </c>
      <c r="Q225" s="5">
        <f t="shared" si="281"/>
        <v>4876.762852448197</v>
      </c>
      <c r="R225" s="5">
        <f t="shared" si="282"/>
        <v>7319.9456494482893</v>
      </c>
      <c r="S225" s="5">
        <f t="shared" si="283"/>
        <v>4521.8343066741763</v>
      </c>
      <c r="T225" s="5">
        <f t="shared" si="284"/>
        <v>22.701703068861452</v>
      </c>
      <c r="U225" s="5">
        <f t="shared" si="285"/>
        <v>75.547399163450919</v>
      </c>
      <c r="V225" s="5">
        <f t="shared" si="286"/>
        <v>125.63675137566365</v>
      </c>
      <c r="W225" s="15">
        <f t="shared" si="287"/>
        <v>-1.0734613539272964E-2</v>
      </c>
      <c r="X225" s="15">
        <f t="shared" si="288"/>
        <v>-1.217998157191269E-2</v>
      </c>
      <c r="Y225" s="15">
        <f t="shared" si="289"/>
        <v>-9.7425357312937999E-3</v>
      </c>
      <c r="Z225" s="5">
        <f t="shared" si="304"/>
        <v>4275.7207523647894</v>
      </c>
      <c r="AA225" s="5">
        <f t="shared" si="305"/>
        <v>18171.26637861296</v>
      </c>
      <c r="AB225" s="5">
        <f t="shared" si="306"/>
        <v>50704.354424991412</v>
      </c>
      <c r="AC225" s="16">
        <f t="shared" si="290"/>
        <v>1.1658348658908861</v>
      </c>
      <c r="AD225" s="16">
        <f t="shared" si="291"/>
        <v>3.0232958986187684</v>
      </c>
      <c r="AE225" s="16">
        <f t="shared" si="292"/>
        <v>12.188340793498497</v>
      </c>
      <c r="AF225" s="15">
        <f t="shared" si="293"/>
        <v>-4.0504037456468023E-3</v>
      </c>
      <c r="AG225" s="15">
        <f t="shared" si="294"/>
        <v>2.9673830763510267E-4</v>
      </c>
      <c r="AH225" s="15">
        <f t="shared" si="295"/>
        <v>9.7937136394747881E-3</v>
      </c>
      <c r="AI225" s="1">
        <f t="shared" si="259"/>
        <v>415439.72050835617</v>
      </c>
      <c r="AJ225" s="1">
        <f t="shared" si="260"/>
        <v>183992.27514126941</v>
      </c>
      <c r="AK225" s="1">
        <f t="shared" si="261"/>
        <v>68607.132784728674</v>
      </c>
      <c r="AL225" s="14">
        <f t="shared" si="296"/>
        <v>80.08145306649827</v>
      </c>
      <c r="AM225" s="14">
        <f t="shared" si="297"/>
        <v>18.925599785489577</v>
      </c>
      <c r="AN225" s="14">
        <f t="shared" si="298"/>
        <v>6.0226788780096649</v>
      </c>
      <c r="AO225" s="11">
        <f t="shared" si="299"/>
        <v>3.7727684934251125E-3</v>
      </c>
      <c r="AP225" s="11">
        <f t="shared" si="300"/>
        <v>4.7526932471050184E-3</v>
      </c>
      <c r="AQ225" s="11">
        <f t="shared" si="301"/>
        <v>4.3112924428011078E-3</v>
      </c>
      <c r="AR225" s="1">
        <f t="shared" si="307"/>
        <v>214819.25112206038</v>
      </c>
      <c r="AS225" s="1">
        <f t="shared" si="302"/>
        <v>96892.093314968894</v>
      </c>
      <c r="AT225" s="1">
        <f t="shared" si="303"/>
        <v>35991.334200878373</v>
      </c>
      <c r="AU225" s="1">
        <f t="shared" si="262"/>
        <v>42963.850224412075</v>
      </c>
      <c r="AV225" s="1">
        <f t="shared" si="263"/>
        <v>19378.418662993779</v>
      </c>
      <c r="AW225" s="1">
        <f t="shared" si="264"/>
        <v>7198.2668401756746</v>
      </c>
      <c r="AX225" s="1">
        <f t="shared" si="326"/>
        <v>147465.97858803251</v>
      </c>
      <c r="AY225" s="1">
        <f t="shared" si="309"/>
        <v>26150.898774778096</v>
      </c>
      <c r="AZ225" s="1">
        <f t="shared" si="310"/>
        <v>6589.2211366403253</v>
      </c>
      <c r="BA225" s="1">
        <f t="shared" si="327"/>
        <v>13869.719455785911</v>
      </c>
      <c r="BB225" s="1">
        <f t="shared" si="328"/>
        <v>30149.67517653235</v>
      </c>
      <c r="BC225" s="1">
        <f t="shared" si="329"/>
        <v>38423.801412816159</v>
      </c>
      <c r="BD225" s="1">
        <f t="shared" si="311"/>
        <v>646.91909141708754</v>
      </c>
      <c r="BE225" s="2">
        <f t="shared" si="338"/>
        <v>0.25378067252024261</v>
      </c>
      <c r="BF225" s="2">
        <f t="shared" si="339"/>
        <v>0.18498810604108842</v>
      </c>
      <c r="BG225" s="2">
        <f t="shared" si="340"/>
        <v>8.4903457765883886E-2</v>
      </c>
      <c r="BH225" s="2">
        <f t="shared" si="312"/>
        <v>0.11963606228006561</v>
      </c>
      <c r="BI225" s="2">
        <f t="shared" si="330"/>
        <v>6.4404629744826622E-3</v>
      </c>
      <c r="BJ225" s="2">
        <f t="shared" si="313"/>
        <v>3.422059937666898E-3</v>
      </c>
      <c r="BK225" s="2">
        <f t="shared" si="314"/>
        <v>7.2085971406032293E-4</v>
      </c>
      <c r="BL225" s="2">
        <f t="shared" si="315"/>
        <v>1383.5354330577229</v>
      </c>
      <c r="BM225" s="2">
        <f t="shared" si="316"/>
        <v>331.5705508098377</v>
      </c>
      <c r="BN225" s="2">
        <f t="shared" si="317"/>
        <v>25.944702880694706</v>
      </c>
      <c r="BO225" s="2">
        <f t="shared" si="331"/>
        <v>2550.0717739763272</v>
      </c>
      <c r="BP225" s="2">
        <f t="shared" si="332"/>
        <v>197.27722283338912</v>
      </c>
      <c r="BQ225" s="2">
        <f t="shared" si="333"/>
        <v>12.053358169790393</v>
      </c>
      <c r="BR225" s="17">
        <f t="shared" si="308"/>
        <v>7.84684634330436E-3</v>
      </c>
      <c r="BS225" s="12">
        <f>BS$3*temperature!$I335</f>
        <v>-32.950531486012757</v>
      </c>
      <c r="BT225" s="12">
        <f>BT$3*temperature!$I335</f>
        <v>-30.454813628690516</v>
      </c>
      <c r="BU225" s="12">
        <f>BU$3*temperature!$I335</f>
        <v>-26.736703882372577</v>
      </c>
      <c r="BV225" s="12">
        <f t="shared" si="334"/>
        <v>-23.8318944464189</v>
      </c>
      <c r="BW225" s="12">
        <f t="shared" si="318"/>
        <v>-17.726855046933384</v>
      </c>
      <c r="BX225" s="12">
        <f t="shared" si="319"/>
        <v>-15.562652260301439</v>
      </c>
      <c r="BY225" s="19">
        <f t="shared" si="335"/>
        <v>0.27673717625661515</v>
      </c>
      <c r="BZ225" s="19">
        <f t="shared" si="320"/>
        <v>0.41792928818866676</v>
      </c>
      <c r="CA225" s="19">
        <f t="shared" si="321"/>
        <v>0.41792928818866687</v>
      </c>
      <c r="CB225" s="12">
        <f t="shared" si="336"/>
        <v>4.5593185197969301</v>
      </c>
      <c r="CC225" s="12">
        <f t="shared" si="322"/>
        <v>6.3639792908785671</v>
      </c>
      <c r="CD225" s="12">
        <f t="shared" si="323"/>
        <v>5.5870258110355691</v>
      </c>
      <c r="CE225" s="12">
        <f t="shared" si="337"/>
        <v>-28.391212966215832</v>
      </c>
      <c r="CF225" s="12">
        <f t="shared" si="324"/>
        <v>-24.090834337811952</v>
      </c>
      <c r="CG225" s="12">
        <f t="shared" si="325"/>
        <v>-21.149678071337007</v>
      </c>
      <c r="CH225" s="12">
        <f>CH$3*temperature!$I335+CH$4*temperature!$I335^2</f>
        <v>-28.391212966215829</v>
      </c>
      <c r="CI225" s="12">
        <f>CI$3*temperature!$I335+CI$4*temperature!$I335^2</f>
        <v>-24.090870345169126</v>
      </c>
      <c r="CJ225" s="12">
        <f>CJ$3*temperature!$I335+CJ$4*temperature!$I335^2</f>
        <v>-21.149696450582582</v>
      </c>
      <c r="CK225" s="17"/>
      <c r="CL225" s="17"/>
      <c r="CM225" s="17"/>
    </row>
    <row r="226" spans="1:91">
      <c r="A226" s="2">
        <f t="shared" si="265"/>
        <v>2180</v>
      </c>
      <c r="B226" s="5">
        <f t="shared" si="266"/>
        <v>1165.3909453315189</v>
      </c>
      <c r="C226" s="5">
        <f t="shared" si="267"/>
        <v>2964.0961011237509</v>
      </c>
      <c r="D226" s="5">
        <f t="shared" si="268"/>
        <v>4369.7342145918838</v>
      </c>
      <c r="E226" s="15">
        <f t="shared" si="269"/>
        <v>6.7087386134509864E-7</v>
      </c>
      <c r="F226" s="15">
        <f t="shared" si="270"/>
        <v>1.3216664926190767E-6</v>
      </c>
      <c r="G226" s="15">
        <f t="shared" si="271"/>
        <v>2.6981351301785565E-6</v>
      </c>
      <c r="H226" s="5">
        <f t="shared" si="272"/>
        <v>215461.12533612995</v>
      </c>
      <c r="I226" s="5">
        <f t="shared" si="273"/>
        <v>97354.270912277934</v>
      </c>
      <c r="J226" s="5">
        <f t="shared" si="274"/>
        <v>36150.127995742128</v>
      </c>
      <c r="K226" s="5">
        <f t="shared" si="275"/>
        <v>184883.12973363433</v>
      </c>
      <c r="L226" s="5">
        <f t="shared" si="276"/>
        <v>32844.505573003822</v>
      </c>
      <c r="M226" s="5">
        <f t="shared" si="277"/>
        <v>8272.8436606111554</v>
      </c>
      <c r="N226" s="15">
        <f t="shared" si="278"/>
        <v>2.9873005495433258E-3</v>
      </c>
      <c r="O226" s="15">
        <f t="shared" si="279"/>
        <v>4.7686958945074576E-3</v>
      </c>
      <c r="P226" s="15">
        <f t="shared" si="280"/>
        <v>4.4092907562383044E-3</v>
      </c>
      <c r="Q226" s="5">
        <f t="shared" si="281"/>
        <v>4838.8279048192671</v>
      </c>
      <c r="R226" s="5">
        <f t="shared" si="282"/>
        <v>7265.2798816804416</v>
      </c>
      <c r="S226" s="5">
        <f t="shared" si="283"/>
        <v>4497.53614402926</v>
      </c>
      <c r="T226" s="5">
        <f t="shared" si="284"/>
        <v>22.458009059733897</v>
      </c>
      <c r="U226" s="5">
        <f t="shared" si="285"/>
        <v>74.627233233834161</v>
      </c>
      <c r="V226" s="5">
        <f t="shared" si="286"/>
        <v>124.41273083622256</v>
      </c>
      <c r="W226" s="15">
        <f t="shared" si="287"/>
        <v>-1.0734613539272964E-2</v>
      </c>
      <c r="X226" s="15">
        <f t="shared" si="288"/>
        <v>-1.217998157191269E-2</v>
      </c>
      <c r="Y226" s="15">
        <f t="shared" si="289"/>
        <v>-9.7425357312937999E-3</v>
      </c>
      <c r="Z226" s="5">
        <f t="shared" si="304"/>
        <v>4225.4457454173371</v>
      </c>
      <c r="AA226" s="5">
        <f t="shared" si="305"/>
        <v>18041.860093435909</v>
      </c>
      <c r="AB226" s="5">
        <f t="shared" si="306"/>
        <v>50928.256708750894</v>
      </c>
      <c r="AC226" s="16">
        <f t="shared" si="290"/>
        <v>1.1611127639832761</v>
      </c>
      <c r="AD226" s="16">
        <f t="shared" si="291"/>
        <v>3.0241930263272048</v>
      </c>
      <c r="AE226" s="16">
        <f t="shared" si="292"/>
        <v>12.307709912970351</v>
      </c>
      <c r="AF226" s="15">
        <f t="shared" si="293"/>
        <v>-4.0504037456468023E-3</v>
      </c>
      <c r="AG226" s="15">
        <f t="shared" si="294"/>
        <v>2.9673830763510267E-4</v>
      </c>
      <c r="AH226" s="15">
        <f t="shared" si="295"/>
        <v>9.7937136394747881E-3</v>
      </c>
      <c r="AI226" s="1">
        <f t="shared" si="259"/>
        <v>416859.59868193266</v>
      </c>
      <c r="AJ226" s="1">
        <f t="shared" si="260"/>
        <v>184971.46629013625</v>
      </c>
      <c r="AK226" s="1">
        <f t="shared" si="261"/>
        <v>68944.686346431481</v>
      </c>
      <c r="AL226" s="14">
        <f t="shared" si="296"/>
        <v>80.380560561704883</v>
      </c>
      <c r="AM226" s="14">
        <f t="shared" si="297"/>
        <v>19.014647880084507</v>
      </c>
      <c r="AN226" s="14">
        <f t="shared" si="298"/>
        <v>6.0483847526425238</v>
      </c>
      <c r="AO226" s="11">
        <f t="shared" si="299"/>
        <v>3.7350408084908613E-3</v>
      </c>
      <c r="AP226" s="11">
        <f t="shared" si="300"/>
        <v>4.7051663146339684E-3</v>
      </c>
      <c r="AQ226" s="11">
        <f t="shared" si="301"/>
        <v>4.2681795183730966E-3</v>
      </c>
      <c r="AR226" s="1">
        <f t="shared" si="307"/>
        <v>215461.12533612995</v>
      </c>
      <c r="AS226" s="1">
        <f t="shared" si="302"/>
        <v>97354.270912277934</v>
      </c>
      <c r="AT226" s="1">
        <f t="shared" si="303"/>
        <v>36150.127995742128</v>
      </c>
      <c r="AU226" s="1">
        <f t="shared" si="262"/>
        <v>43092.225067225991</v>
      </c>
      <c r="AV226" s="1">
        <f t="shared" si="263"/>
        <v>19470.854182455587</v>
      </c>
      <c r="AW226" s="1">
        <f t="shared" si="264"/>
        <v>7230.0255991484264</v>
      </c>
      <c r="AX226" s="1">
        <f t="shared" si="326"/>
        <v>147906.50378690744</v>
      </c>
      <c r="AY226" s="1">
        <f t="shared" si="309"/>
        <v>26275.604458403057</v>
      </c>
      <c r="AZ226" s="1">
        <f t="shared" si="310"/>
        <v>6618.2749284889233</v>
      </c>
      <c r="BA226" s="1">
        <f t="shared" si="327"/>
        <v>13873.204944008561</v>
      </c>
      <c r="BB226" s="1">
        <f t="shared" si="328"/>
        <v>30163.816301563707</v>
      </c>
      <c r="BC226" s="1">
        <f t="shared" si="329"/>
        <v>38443.13016070993</v>
      </c>
      <c r="BD226" s="1">
        <f t="shared" si="311"/>
        <v>628.35832471609262</v>
      </c>
      <c r="BE226" s="2">
        <f t="shared" si="338"/>
        <v>0.25378067252024261</v>
      </c>
      <c r="BF226" s="2">
        <f t="shared" si="339"/>
        <v>0.18498810604108842</v>
      </c>
      <c r="BG226" s="2">
        <f t="shared" si="340"/>
        <v>8.4903457765883886E-2</v>
      </c>
      <c r="BH226" s="2">
        <f t="shared" si="312"/>
        <v>0.11932213893422991</v>
      </c>
      <c r="BI226" s="2">
        <f t="shared" si="330"/>
        <v>6.4404629744826622E-3</v>
      </c>
      <c r="BJ226" s="2">
        <f t="shared" si="313"/>
        <v>3.422059937666898E-3</v>
      </c>
      <c r="BK226" s="2">
        <f t="shared" si="314"/>
        <v>7.2085971406032293E-4</v>
      </c>
      <c r="BL226" s="2">
        <f t="shared" si="315"/>
        <v>1387.6694001677131</v>
      </c>
      <c r="BM226" s="2">
        <f t="shared" si="316"/>
        <v>333.15215024967614</v>
      </c>
      <c r="BN226" s="2">
        <f t="shared" si="317"/>
        <v>26.059170930254744</v>
      </c>
      <c r="BO226" s="2">
        <f t="shared" si="331"/>
        <v>2588.1231275575519</v>
      </c>
      <c r="BP226" s="2">
        <f t="shared" si="332"/>
        <v>199.63997168590836</v>
      </c>
      <c r="BQ226" s="2">
        <f t="shared" si="333"/>
        <v>12.053312105577737</v>
      </c>
      <c r="BR226" s="17">
        <f t="shared" si="308"/>
        <v>7.6182974206838441E-3</v>
      </c>
      <c r="BS226" s="12">
        <f>BS$3*temperature!$I336</f>
        <v>-33.089950130781091</v>
      </c>
      <c r="BT226" s="12">
        <f>BT$3*temperature!$I336</f>
        <v>-30.583672516583924</v>
      </c>
      <c r="BU226" s="12">
        <f>BU$3*temperature!$I336</f>
        <v>-26.849830889821153</v>
      </c>
      <c r="BV226" s="12">
        <f t="shared" si="334"/>
        <v>-23.893985199449713</v>
      </c>
      <c r="BW226" s="12">
        <f t="shared" si="318"/>
        <v>-17.747778264290041</v>
      </c>
      <c r="BX226" s="12">
        <f t="shared" si="319"/>
        <v>-15.581021043428866</v>
      </c>
      <c r="BY226" s="19">
        <f t="shared" si="335"/>
        <v>0.27790809278908718</v>
      </c>
      <c r="BZ226" s="19">
        <f t="shared" si="320"/>
        <v>0.41969760974041453</v>
      </c>
      <c r="CA226" s="19">
        <f t="shared" si="321"/>
        <v>0.41969760974041459</v>
      </c>
      <c r="CB226" s="12">
        <f t="shared" si="336"/>
        <v>4.5979824656656891</v>
      </c>
      <c r="CC226" s="12">
        <f t="shared" si="322"/>
        <v>6.4179471261469407</v>
      </c>
      <c r="CD226" s="12">
        <f t="shared" si="323"/>
        <v>5.6344049231961435</v>
      </c>
      <c r="CE226" s="12">
        <f t="shared" si="337"/>
        <v>-28.491967665115403</v>
      </c>
      <c r="CF226" s="12">
        <f t="shared" si="324"/>
        <v>-24.165725390436982</v>
      </c>
      <c r="CG226" s="12">
        <f t="shared" si="325"/>
        <v>-21.215425966625009</v>
      </c>
      <c r="CH226" s="12">
        <f>CH$3*temperature!$I336+CH$4*temperature!$I336^2</f>
        <v>-28.491967665115403</v>
      </c>
      <c r="CI226" s="12">
        <f>CI$3*temperature!$I336+CI$4*temperature!$I336^2</f>
        <v>-24.165761440293878</v>
      </c>
      <c r="CJ226" s="12">
        <f>CJ$3*temperature!$I336+CJ$4*temperature!$I336^2</f>
        <v>-21.215444367563766</v>
      </c>
      <c r="CK226" s="17"/>
      <c r="CL226" s="17"/>
      <c r="CM226" s="17"/>
    </row>
    <row r="227" spans="1:91">
      <c r="A227" s="2">
        <f t="shared" si="265"/>
        <v>2181</v>
      </c>
      <c r="B227" s="5">
        <f t="shared" si="266"/>
        <v>1165.3916880703262</v>
      </c>
      <c r="C227" s="5">
        <f t="shared" si="267"/>
        <v>2964.0998227929235</v>
      </c>
      <c r="D227" s="5">
        <f t="shared" si="268"/>
        <v>4369.7454152186083</v>
      </c>
      <c r="E227" s="15">
        <f t="shared" si="269"/>
        <v>6.3733016827784372E-7</v>
      </c>
      <c r="F227" s="15">
        <f t="shared" si="270"/>
        <v>1.2555831679881227E-6</v>
      </c>
      <c r="G227" s="15">
        <f t="shared" si="271"/>
        <v>2.5632283736696284E-6</v>
      </c>
      <c r="H227" s="5">
        <f t="shared" si="272"/>
        <v>216096.40903381945</v>
      </c>
      <c r="I227" s="5">
        <f t="shared" si="273"/>
        <v>97813.579502964538</v>
      </c>
      <c r="J227" s="5">
        <f t="shared" si="274"/>
        <v>36307.896068576592</v>
      </c>
      <c r="K227" s="5">
        <f t="shared" si="275"/>
        <v>185428.13651917773</v>
      </c>
      <c r="L227" s="5">
        <f t="shared" si="276"/>
        <v>32999.421527848441</v>
      </c>
      <c r="M227" s="5">
        <f t="shared" si="277"/>
        <v>8308.9270926691261</v>
      </c>
      <c r="N227" s="15">
        <f t="shared" si="278"/>
        <v>2.9478448700464011E-3</v>
      </c>
      <c r="O227" s="15">
        <f t="shared" si="279"/>
        <v>4.7166474922353263E-3</v>
      </c>
      <c r="P227" s="15">
        <f t="shared" si="280"/>
        <v>4.3616721816914783E-3</v>
      </c>
      <c r="Q227" s="5">
        <f t="shared" si="281"/>
        <v>4800.9990113623544</v>
      </c>
      <c r="R227" s="5">
        <f t="shared" si="282"/>
        <v>7210.6483435627579</v>
      </c>
      <c r="S227" s="5">
        <f t="shared" si="283"/>
        <v>4473.1558642560958</v>
      </c>
      <c r="T227" s="5">
        <f t="shared" si="284"/>
        <v>22.216931011616161</v>
      </c>
      <c r="U227" s="5">
        <f t="shared" si="285"/>
        <v>73.718274908283234</v>
      </c>
      <c r="V227" s="5">
        <f t="shared" si="286"/>
        <v>123.20063536062283</v>
      </c>
      <c r="W227" s="15">
        <f t="shared" si="287"/>
        <v>-1.0734613539272964E-2</v>
      </c>
      <c r="X227" s="15">
        <f t="shared" si="288"/>
        <v>-1.217998157191269E-2</v>
      </c>
      <c r="Y227" s="15">
        <f t="shared" si="289"/>
        <v>-9.7425357312937999E-3</v>
      </c>
      <c r="Z227" s="5">
        <f t="shared" si="304"/>
        <v>4175.5955774155273</v>
      </c>
      <c r="AA227" s="5">
        <f t="shared" si="305"/>
        <v>17912.436191907982</v>
      </c>
      <c r="AB227" s="5">
        <f t="shared" si="306"/>
        <v>51150.689328697714</v>
      </c>
      <c r="AC227" s="16">
        <f t="shared" si="290"/>
        <v>1.15640978849492</v>
      </c>
      <c r="AD227" s="16">
        <f t="shared" si="291"/>
        <v>3.0250904202477988</v>
      </c>
      <c r="AE227" s="16">
        <f t="shared" si="292"/>
        <v>12.428248099415708</v>
      </c>
      <c r="AF227" s="15">
        <f t="shared" si="293"/>
        <v>-4.0504037456468023E-3</v>
      </c>
      <c r="AG227" s="15">
        <f t="shared" si="294"/>
        <v>2.9673830763510267E-4</v>
      </c>
      <c r="AH227" s="15">
        <f t="shared" si="295"/>
        <v>9.7937136394747881E-3</v>
      </c>
      <c r="AI227" s="1">
        <f t="shared" si="259"/>
        <v>418265.86388096539</v>
      </c>
      <c r="AJ227" s="1">
        <f t="shared" si="260"/>
        <v>185945.1738435782</v>
      </c>
      <c r="AK227" s="1">
        <f t="shared" si="261"/>
        <v>69280.243310936756</v>
      </c>
      <c r="AL227" s="14">
        <f t="shared" si="296"/>
        <v>80.677782988873147</v>
      </c>
      <c r="AM227" s="14">
        <f t="shared" si="297"/>
        <v>19.103220289967609</v>
      </c>
      <c r="AN227" s="14">
        <f t="shared" si="298"/>
        <v>6.0739421886437892</v>
      </c>
      <c r="AO227" s="11">
        <f t="shared" si="299"/>
        <v>3.6976904004059528E-3</v>
      </c>
      <c r="AP227" s="11">
        <f t="shared" si="300"/>
        <v>4.6581146514876283E-3</v>
      </c>
      <c r="AQ227" s="11">
        <f t="shared" si="301"/>
        <v>4.225497723189366E-3</v>
      </c>
      <c r="AR227" s="1">
        <f t="shared" si="307"/>
        <v>216096.40903381945</v>
      </c>
      <c r="AS227" s="1">
        <f t="shared" si="302"/>
        <v>97813.579502964538</v>
      </c>
      <c r="AT227" s="1">
        <f t="shared" si="303"/>
        <v>36307.896068576592</v>
      </c>
      <c r="AU227" s="1">
        <f t="shared" si="262"/>
        <v>43219.281806763895</v>
      </c>
      <c r="AV227" s="1">
        <f t="shared" si="263"/>
        <v>19562.71590059291</v>
      </c>
      <c r="AW227" s="1">
        <f t="shared" si="264"/>
        <v>7261.5792137153185</v>
      </c>
      <c r="AX227" s="1">
        <f t="shared" si="326"/>
        <v>148342.5092153422</v>
      </c>
      <c r="AY227" s="1">
        <f t="shared" si="309"/>
        <v>26399.537222278748</v>
      </c>
      <c r="AZ227" s="1">
        <f t="shared" si="310"/>
        <v>6647.1416741353005</v>
      </c>
      <c r="BA227" s="1">
        <f t="shared" si="327"/>
        <v>13876.644126154721</v>
      </c>
      <c r="BB227" s="1">
        <f t="shared" si="328"/>
        <v>30177.801921234775</v>
      </c>
      <c r="BC227" s="1">
        <f t="shared" si="329"/>
        <v>38462.246651298839</v>
      </c>
      <c r="BD227" s="1">
        <f t="shared" si="311"/>
        <v>610.32690014541629</v>
      </c>
      <c r="BE227" s="2">
        <f t="shared" si="338"/>
        <v>0.25378067252024261</v>
      </c>
      <c r="BF227" s="2">
        <f t="shared" si="339"/>
        <v>0.18498810604108842</v>
      </c>
      <c r="BG227" s="2">
        <f t="shared" si="340"/>
        <v>8.4903457765883886E-2</v>
      </c>
      <c r="BH227" s="2">
        <f t="shared" si="312"/>
        <v>0.11901004495943328</v>
      </c>
      <c r="BI227" s="2">
        <f t="shared" si="330"/>
        <v>6.4404629744826622E-3</v>
      </c>
      <c r="BJ227" s="2">
        <f t="shared" si="313"/>
        <v>3.422059937666898E-3</v>
      </c>
      <c r="BK227" s="2">
        <f t="shared" si="314"/>
        <v>7.2085971406032293E-4</v>
      </c>
      <c r="BL227" s="2">
        <f t="shared" si="315"/>
        <v>1391.7609213009748</v>
      </c>
      <c r="BM227" s="2">
        <f t="shared" si="316"/>
        <v>334.72393177689099</v>
      </c>
      <c r="BN227" s="2">
        <f t="shared" si="317"/>
        <v>26.172899578126046</v>
      </c>
      <c r="BO227" s="2">
        <f t="shared" si="331"/>
        <v>2626.7434667490415</v>
      </c>
      <c r="BP227" s="2">
        <f t="shared" si="332"/>
        <v>202.03113215305729</v>
      </c>
      <c r="BQ227" s="2">
        <f t="shared" si="333"/>
        <v>12.053272246702598</v>
      </c>
      <c r="BR227" s="17">
        <f t="shared" si="308"/>
        <v>7.3964052627998487E-3</v>
      </c>
      <c r="BS227" s="12">
        <f>BS$3*temperature!$I337</f>
        <v>-33.228741952605226</v>
      </c>
      <c r="BT227" s="12">
        <f>BT$3*temperature!$I337</f>
        <v>-30.711952057951404</v>
      </c>
      <c r="BU227" s="12">
        <f>BU$3*temperature!$I337</f>
        <v>-26.962449280907869</v>
      </c>
      <c r="BV227" s="12">
        <f t="shared" si="334"/>
        <v>-23.955472497296856</v>
      </c>
      <c r="BW227" s="12">
        <f t="shared" si="318"/>
        <v>-17.768154752263769</v>
      </c>
      <c r="BX227" s="12">
        <f t="shared" si="319"/>
        <v>-15.598909845237293</v>
      </c>
      <c r="BY227" s="19">
        <f t="shared" si="335"/>
        <v>0.27907374490839904</v>
      </c>
      <c r="BZ227" s="19">
        <f t="shared" si="320"/>
        <v>0.42145798096010156</v>
      </c>
      <c r="CA227" s="19">
        <f t="shared" si="321"/>
        <v>0.42145798096010167</v>
      </c>
      <c r="CB227" s="12">
        <f t="shared" si="336"/>
        <v>4.6366347276541839</v>
      </c>
      <c r="CC227" s="12">
        <f t="shared" si="322"/>
        <v>6.4718986528438167</v>
      </c>
      <c r="CD227" s="12">
        <f t="shared" si="323"/>
        <v>5.6817697178352882</v>
      </c>
      <c r="CE227" s="12">
        <f t="shared" si="337"/>
        <v>-28.59210722495104</v>
      </c>
      <c r="CF227" s="12">
        <f t="shared" si="324"/>
        <v>-24.240053405107584</v>
      </c>
      <c r="CG227" s="12">
        <f t="shared" si="325"/>
        <v>-21.280679563072582</v>
      </c>
      <c r="CH227" s="12">
        <f>CH$3*temperature!$I337+CH$4*temperature!$I337^2</f>
        <v>-28.592107224951043</v>
      </c>
      <c r="CI227" s="12">
        <f>CI$3*temperature!$I337+CI$4*temperature!$I337^2</f>
        <v>-24.240089496353665</v>
      </c>
      <c r="CJ227" s="12">
        <f>CJ$3*temperature!$I337+CJ$4*temperature!$I337^2</f>
        <v>-21.280697985137671</v>
      </c>
      <c r="CK227" s="17"/>
      <c r="CL227" s="17"/>
      <c r="CM227" s="17"/>
    </row>
    <row r="228" spans="1:91">
      <c r="A228" s="2">
        <f t="shared" si="265"/>
        <v>2182</v>
      </c>
      <c r="B228" s="5">
        <f t="shared" si="266"/>
        <v>1165.3923936726428</v>
      </c>
      <c r="C228" s="5">
        <f t="shared" si="267"/>
        <v>2964.1033583830767</v>
      </c>
      <c r="D228" s="5">
        <f t="shared" si="268"/>
        <v>4369.7560558412706</v>
      </c>
      <c r="E228" s="15">
        <f t="shared" si="269"/>
        <v>6.0546365986395154E-7</v>
      </c>
      <c r="F228" s="15">
        <f t="shared" si="270"/>
        <v>1.1928040095887166E-6</v>
      </c>
      <c r="G228" s="15">
        <f t="shared" si="271"/>
        <v>2.4350669549861471E-6</v>
      </c>
      <c r="H228" s="5">
        <f t="shared" si="272"/>
        <v>216725.13004476059</v>
      </c>
      <c r="I228" s="5">
        <f t="shared" si="273"/>
        <v>98270.012314857391</v>
      </c>
      <c r="J228" s="5">
        <f t="shared" si="274"/>
        <v>36464.637450461894</v>
      </c>
      <c r="K228" s="5">
        <f t="shared" si="275"/>
        <v>185967.51722548</v>
      </c>
      <c r="L228" s="5">
        <f t="shared" si="276"/>
        <v>33153.368973092714</v>
      </c>
      <c r="M228" s="5">
        <f t="shared" si="277"/>
        <v>8344.7764553624911</v>
      </c>
      <c r="N228" s="15">
        <f t="shared" si="278"/>
        <v>2.9088395991430094E-3</v>
      </c>
      <c r="O228" s="15">
        <f t="shared" si="279"/>
        <v>4.6651558759707168E-3</v>
      </c>
      <c r="P228" s="15">
        <f t="shared" si="280"/>
        <v>4.3145597853415651E-3</v>
      </c>
      <c r="Q228" s="5">
        <f t="shared" si="281"/>
        <v>4763.2804499187805</v>
      </c>
      <c r="R228" s="5">
        <f t="shared" si="282"/>
        <v>7156.0603939277953</v>
      </c>
      <c r="S228" s="5">
        <f t="shared" si="283"/>
        <v>4448.6984866733983</v>
      </c>
      <c r="T228" s="5">
        <f t="shared" si="284"/>
        <v>21.978440843177772</v>
      </c>
      <c r="U228" s="5">
        <f t="shared" si="285"/>
        <v>72.820387678387149</v>
      </c>
      <c r="V228" s="5">
        <f t="shared" si="286"/>
        <v>122.00034876850386</v>
      </c>
      <c r="W228" s="15">
        <f t="shared" si="287"/>
        <v>-1.0734613539272964E-2</v>
      </c>
      <c r="X228" s="15">
        <f t="shared" si="288"/>
        <v>-1.217998157191269E-2</v>
      </c>
      <c r="Y228" s="15">
        <f t="shared" si="289"/>
        <v>-9.7425357312937999E-3</v>
      </c>
      <c r="Z228" s="5">
        <f t="shared" si="304"/>
        <v>4126.1710615429447</v>
      </c>
      <c r="AA228" s="5">
        <f t="shared" si="305"/>
        <v>17783.018309390263</v>
      </c>
      <c r="AB228" s="5">
        <f t="shared" si="306"/>
        <v>51371.650886119765</v>
      </c>
      <c r="AC228" s="16">
        <f t="shared" si="290"/>
        <v>1.1517258619560975</v>
      </c>
      <c r="AD228" s="16">
        <f t="shared" si="291"/>
        <v>3.0259880804595465</v>
      </c>
      <c r="AE228" s="16">
        <f t="shared" si="292"/>
        <v>12.549966802341732</v>
      </c>
      <c r="AF228" s="15">
        <f t="shared" si="293"/>
        <v>-4.0504037456468023E-3</v>
      </c>
      <c r="AG228" s="15">
        <f t="shared" si="294"/>
        <v>2.9673830763510267E-4</v>
      </c>
      <c r="AH228" s="15">
        <f t="shared" si="295"/>
        <v>9.7937136394747881E-3</v>
      </c>
      <c r="AI228" s="1">
        <f t="shared" si="259"/>
        <v>419658.55929963279</v>
      </c>
      <c r="AJ228" s="1">
        <f t="shared" si="260"/>
        <v>186913.37235981331</v>
      </c>
      <c r="AK228" s="1">
        <f t="shared" si="261"/>
        <v>69613.79819355841</v>
      </c>
      <c r="AL228" s="14">
        <f t="shared" si="296"/>
        <v>80.97312123792031</v>
      </c>
      <c r="AM228" s="14">
        <f t="shared" si="297"/>
        <v>19.191315430387672</v>
      </c>
      <c r="AN228" s="14">
        <f t="shared" si="298"/>
        <v>6.0993509632437979</v>
      </c>
      <c r="AO228" s="11">
        <f t="shared" si="299"/>
        <v>3.660713496401893E-3</v>
      </c>
      <c r="AP228" s="11">
        <f t="shared" si="300"/>
        <v>4.6115335049727521E-3</v>
      </c>
      <c r="AQ228" s="11">
        <f t="shared" si="301"/>
        <v>4.1832427459574722E-3</v>
      </c>
      <c r="AR228" s="1">
        <f t="shared" si="307"/>
        <v>216725.13004476059</v>
      </c>
      <c r="AS228" s="1">
        <f t="shared" si="302"/>
        <v>98270.012314857391</v>
      </c>
      <c r="AT228" s="1">
        <f t="shared" si="303"/>
        <v>36464.637450461894</v>
      </c>
      <c r="AU228" s="1">
        <f t="shared" si="262"/>
        <v>43345.026008952118</v>
      </c>
      <c r="AV228" s="1">
        <f t="shared" si="263"/>
        <v>19654.002462971479</v>
      </c>
      <c r="AW228" s="1">
        <f t="shared" si="264"/>
        <v>7292.9274900923792</v>
      </c>
      <c r="AX228" s="1">
        <f t="shared" si="326"/>
        <v>148774.01378038403</v>
      </c>
      <c r="AY228" s="1">
        <f t="shared" si="309"/>
        <v>26522.695178474165</v>
      </c>
      <c r="AZ228" s="1">
        <f t="shared" si="310"/>
        <v>6675.8211642899923</v>
      </c>
      <c r="BA228" s="1">
        <f t="shared" si="327"/>
        <v>13880.037546646867</v>
      </c>
      <c r="BB228" s="1">
        <f t="shared" si="328"/>
        <v>30191.633766706127</v>
      </c>
      <c r="BC228" s="1">
        <f t="shared" si="329"/>
        <v>38481.153327371248</v>
      </c>
      <c r="BD228" s="1">
        <f t="shared" si="311"/>
        <v>592.80985109868516</v>
      </c>
      <c r="BE228" s="2">
        <f t="shared" si="338"/>
        <v>0.25378067252024261</v>
      </c>
      <c r="BF228" s="2">
        <f t="shared" si="339"/>
        <v>0.18498810604108842</v>
      </c>
      <c r="BG228" s="2">
        <f t="shared" si="340"/>
        <v>8.4903457765883886E-2</v>
      </c>
      <c r="BH228" s="2">
        <f t="shared" si="312"/>
        <v>0.1186997870731463</v>
      </c>
      <c r="BI228" s="2">
        <f t="shared" si="330"/>
        <v>6.4404629744826622E-3</v>
      </c>
      <c r="BJ228" s="2">
        <f t="shared" si="313"/>
        <v>3.422059937666898E-3</v>
      </c>
      <c r="BK228" s="2">
        <f t="shared" si="314"/>
        <v>7.2085971406032293E-4</v>
      </c>
      <c r="BL228" s="2">
        <f t="shared" si="315"/>
        <v>1395.8101756932206</v>
      </c>
      <c r="BM228" s="2">
        <f t="shared" si="316"/>
        <v>336.2858722167062</v>
      </c>
      <c r="BN228" s="2">
        <f t="shared" si="317"/>
        <v>26.285888125853305</v>
      </c>
      <c r="BO228" s="2">
        <f t="shared" si="331"/>
        <v>2665.9413017272909</v>
      </c>
      <c r="BP228" s="2">
        <f t="shared" si="332"/>
        <v>204.45104585154323</v>
      </c>
      <c r="BQ228" s="2">
        <f t="shared" si="333"/>
        <v>12.053238517043914</v>
      </c>
      <c r="BR228" s="17">
        <f t="shared" si="308"/>
        <v>7.1809759833008236E-3</v>
      </c>
      <c r="BS228" s="12">
        <f>BS$3*temperature!$I338</f>
        <v>-33.366909455530248</v>
      </c>
      <c r="BT228" s="12">
        <f>BT$3*temperature!$I338</f>
        <v>-30.839654567178282</v>
      </c>
      <c r="BU228" s="12">
        <f>BU$3*temperature!$I338</f>
        <v>-27.074561087463742</v>
      </c>
      <c r="BV228" s="12">
        <f t="shared" si="334"/>
        <v>-24.016361824512526</v>
      </c>
      <c r="BW228" s="12">
        <f t="shared" si="318"/>
        <v>-17.787990985485628</v>
      </c>
      <c r="BX228" s="12">
        <f t="shared" si="319"/>
        <v>-15.616324349895264</v>
      </c>
      <c r="BY228" s="19">
        <f t="shared" si="335"/>
        <v>0.28023415364493576</v>
      </c>
      <c r="BZ228" s="19">
        <f t="shared" si="320"/>
        <v>0.42321043360787669</v>
      </c>
      <c r="CA228" s="19">
        <f t="shared" si="321"/>
        <v>0.42321043360787675</v>
      </c>
      <c r="CB228" s="12">
        <f t="shared" si="336"/>
        <v>4.6752738155088611</v>
      </c>
      <c r="CC228" s="12">
        <f t="shared" si="322"/>
        <v>6.5258317908463281</v>
      </c>
      <c r="CD228" s="12">
        <f t="shared" si="323"/>
        <v>5.7291183687842393</v>
      </c>
      <c r="CE228" s="12">
        <f t="shared" si="337"/>
        <v>-28.691635640021389</v>
      </c>
      <c r="CF228" s="12">
        <f t="shared" si="324"/>
        <v>-24.313822776331957</v>
      </c>
      <c r="CG228" s="12">
        <f t="shared" si="325"/>
        <v>-21.345442718679504</v>
      </c>
      <c r="CH228" s="12">
        <f>CH$3*temperature!$I338+CH$4*temperature!$I338^2</f>
        <v>-28.691635640021389</v>
      </c>
      <c r="CI228" s="12">
        <f>CI$3*temperature!$I338+CI$4*temperature!$I338^2</f>
        <v>-24.313858907869836</v>
      </c>
      <c r="CJ228" s="12">
        <f>CJ$3*temperature!$I338+CJ$4*temperature!$I338^2</f>
        <v>-21.345461161310787</v>
      </c>
      <c r="CK228" s="17"/>
      <c r="CL228" s="17"/>
      <c r="CM228" s="17"/>
    </row>
    <row r="229" spans="1:91">
      <c r="A229" s="2">
        <f t="shared" si="265"/>
        <v>2183</v>
      </c>
      <c r="B229" s="5">
        <f t="shared" si="266"/>
        <v>1165.3930639952493</v>
      </c>
      <c r="C229" s="5">
        <f t="shared" si="267"/>
        <v>2964.1067171977288</v>
      </c>
      <c r="D229" s="5">
        <f t="shared" si="268"/>
        <v>4369.7661644574155</v>
      </c>
      <c r="E229" s="15">
        <f t="shared" si="269"/>
        <v>5.7519047687075398E-7</v>
      </c>
      <c r="F229" s="15">
        <f t="shared" si="270"/>
        <v>1.1331638091092807E-6</v>
      </c>
      <c r="G229" s="15">
        <f t="shared" si="271"/>
        <v>2.3133136072368396E-6</v>
      </c>
      <c r="H229" s="5">
        <f t="shared" si="272"/>
        <v>217347.3166392587</v>
      </c>
      <c r="I229" s="5">
        <f t="shared" si="273"/>
        <v>98723.563095103891</v>
      </c>
      <c r="J229" s="5">
        <f t="shared" si="274"/>
        <v>36620.351326674827</v>
      </c>
      <c r="K229" s="5">
        <f t="shared" si="275"/>
        <v>186501.29587534998</v>
      </c>
      <c r="L229" s="5">
        <f t="shared" si="276"/>
        <v>33306.345727132692</v>
      </c>
      <c r="M229" s="5">
        <f t="shared" si="277"/>
        <v>8380.3915240443748</v>
      </c>
      <c r="N229" s="15">
        <f t="shared" si="278"/>
        <v>2.8702789488919134E-3</v>
      </c>
      <c r="O229" s="15">
        <f t="shared" si="279"/>
        <v>4.6142144457215206E-3</v>
      </c>
      <c r="P229" s="15">
        <f t="shared" si="280"/>
        <v>4.2679476043958608E-3</v>
      </c>
      <c r="Q229" s="5">
        <f t="shared" si="281"/>
        <v>4725.6763738443724</v>
      </c>
      <c r="R229" s="5">
        <f t="shared" si="282"/>
        <v>7101.5251765426337</v>
      </c>
      <c r="S229" s="5">
        <f t="shared" si="283"/>
        <v>4424.1689495298551</v>
      </c>
      <c r="T229" s="5">
        <f t="shared" si="284"/>
        <v>21.742510774530487</v>
      </c>
      <c r="U229" s="5">
        <f t="shared" si="285"/>
        <v>71.933436698404861</v>
      </c>
      <c r="V229" s="5">
        <f t="shared" si="286"/>
        <v>120.8117560113964</v>
      </c>
      <c r="W229" s="15">
        <f t="shared" si="287"/>
        <v>-1.0734613539272964E-2</v>
      </c>
      <c r="X229" s="15">
        <f t="shared" si="288"/>
        <v>-1.217998157191269E-2</v>
      </c>
      <c r="Y229" s="15">
        <f t="shared" si="289"/>
        <v>-9.7425357312937999E-3</v>
      </c>
      <c r="Z229" s="5">
        <f t="shared" si="304"/>
        <v>4077.1728599779162</v>
      </c>
      <c r="AA229" s="5">
        <f t="shared" si="305"/>
        <v>17653.629573655286</v>
      </c>
      <c r="AB229" s="5">
        <f t="shared" si="306"/>
        <v>51591.140204082381</v>
      </c>
      <c r="AC229" s="16">
        <f t="shared" si="290"/>
        <v>1.1470609072108722</v>
      </c>
      <c r="AD229" s="16">
        <f t="shared" si="291"/>
        <v>3.0268860070414658</v>
      </c>
      <c r="AE229" s="16">
        <f t="shared" si="292"/>
        <v>12.672877583388782</v>
      </c>
      <c r="AF229" s="15">
        <f t="shared" si="293"/>
        <v>-4.0504037456468023E-3</v>
      </c>
      <c r="AG229" s="15">
        <f t="shared" si="294"/>
        <v>2.9673830763510267E-4</v>
      </c>
      <c r="AH229" s="15">
        <f t="shared" si="295"/>
        <v>9.7937136394747881E-3</v>
      </c>
      <c r="AI229" s="1">
        <f t="shared" si="259"/>
        <v>421037.72937862162</v>
      </c>
      <c r="AJ229" s="1">
        <f t="shared" si="260"/>
        <v>187876.03758680346</v>
      </c>
      <c r="AK229" s="1">
        <f t="shared" si="261"/>
        <v>69945.345864294955</v>
      </c>
      <c r="AL229" s="14">
        <f t="shared" si="296"/>
        <v>81.266576441704146</v>
      </c>
      <c r="AM229" s="14">
        <f t="shared" si="297"/>
        <v>19.278931810558287</v>
      </c>
      <c r="AN229" s="14">
        <f t="shared" si="298"/>
        <v>6.1246108782591149</v>
      </c>
      <c r="AO229" s="11">
        <f t="shared" si="299"/>
        <v>3.6241063614378742E-3</v>
      </c>
      <c r="AP229" s="11">
        <f t="shared" si="300"/>
        <v>4.5654181699230243E-3</v>
      </c>
      <c r="AQ229" s="11">
        <f t="shared" si="301"/>
        <v>4.1414103184978972E-3</v>
      </c>
      <c r="AR229" s="1">
        <f t="shared" si="307"/>
        <v>217347.3166392587</v>
      </c>
      <c r="AS229" s="1">
        <f t="shared" si="302"/>
        <v>98723.563095103891</v>
      </c>
      <c r="AT229" s="1">
        <f t="shared" si="303"/>
        <v>36620.351326674827</v>
      </c>
      <c r="AU229" s="1">
        <f t="shared" si="262"/>
        <v>43469.463327851743</v>
      </c>
      <c r="AV229" s="1">
        <f t="shared" si="263"/>
        <v>19744.712619020778</v>
      </c>
      <c r="AW229" s="1">
        <f t="shared" si="264"/>
        <v>7324.0702653349654</v>
      </c>
      <c r="AX229" s="1">
        <f t="shared" si="326"/>
        <v>149201.03670028</v>
      </c>
      <c r="AY229" s="1">
        <f t="shared" si="309"/>
        <v>26645.076581706158</v>
      </c>
      <c r="AZ229" s="1">
        <f t="shared" si="310"/>
        <v>6704.3132192355006</v>
      </c>
      <c r="BA229" s="1">
        <f t="shared" si="327"/>
        <v>13883.385742111155</v>
      </c>
      <c r="BB229" s="1">
        <f t="shared" si="328"/>
        <v>30205.313545176115</v>
      </c>
      <c r="BC229" s="1">
        <f t="shared" si="329"/>
        <v>38499.852593789008</v>
      </c>
      <c r="BD229" s="1">
        <f t="shared" si="311"/>
        <v>575.7926286928182</v>
      </c>
      <c r="BE229" s="2">
        <f t="shared" si="338"/>
        <v>0.25378067252024261</v>
      </c>
      <c r="BF229" s="2">
        <f t="shared" si="339"/>
        <v>0.18498810604108842</v>
      </c>
      <c r="BG229" s="2">
        <f t="shared" si="340"/>
        <v>8.4903457765883886E-2</v>
      </c>
      <c r="BH229" s="2">
        <f t="shared" si="312"/>
        <v>0.11839137168351319</v>
      </c>
      <c r="BI229" s="2">
        <f t="shared" si="330"/>
        <v>6.4404629744826622E-3</v>
      </c>
      <c r="BJ229" s="2">
        <f t="shared" si="313"/>
        <v>3.422059937666898E-3</v>
      </c>
      <c r="BK229" s="2">
        <f t="shared" si="314"/>
        <v>7.2085971406032293E-4</v>
      </c>
      <c r="BL229" s="2">
        <f t="shared" si="315"/>
        <v>1399.8173454183052</v>
      </c>
      <c r="BM229" s="2">
        <f t="shared" si="316"/>
        <v>337.83795017148532</v>
      </c>
      <c r="BN229" s="2">
        <f t="shared" si="317"/>
        <v>26.398135986135383</v>
      </c>
      <c r="BO229" s="2">
        <f t="shared" si="331"/>
        <v>2705.7252700087852</v>
      </c>
      <c r="BP229" s="2">
        <f t="shared" si="332"/>
        <v>206.90005851085465</v>
      </c>
      <c r="BQ229" s="2">
        <f t="shared" si="333"/>
        <v>12.053210841772158</v>
      </c>
      <c r="BR229" s="17">
        <f t="shared" si="308"/>
        <v>6.9718213430105085E-3</v>
      </c>
      <c r="BS229" s="12">
        <f>BS$3*temperature!$I339</f>
        <v>-33.504455205393498</v>
      </c>
      <c r="BT229" s="12">
        <f>BT$3*temperature!$I339</f>
        <v>-30.966782415761905</v>
      </c>
      <c r="BU229" s="12">
        <f>BU$3*temperature!$I339</f>
        <v>-27.186168391459237</v>
      </c>
      <c r="BV229" s="12">
        <f t="shared" si="334"/>
        <v>-24.076658649726181</v>
      </c>
      <c r="BW229" s="12">
        <f t="shared" si="318"/>
        <v>-17.807293387222746</v>
      </c>
      <c r="BX229" s="12">
        <f t="shared" si="319"/>
        <v>-15.633270196478207</v>
      </c>
      <c r="BY229" s="19">
        <f t="shared" si="335"/>
        <v>0.28138934054804876</v>
      </c>
      <c r="BZ229" s="19">
        <f t="shared" si="320"/>
        <v>0.42495500022763288</v>
      </c>
      <c r="CA229" s="19">
        <f t="shared" si="321"/>
        <v>0.42495500022763294</v>
      </c>
      <c r="CB229" s="12">
        <f t="shared" si="336"/>
        <v>4.7138982778336578</v>
      </c>
      <c r="CC229" s="12">
        <f t="shared" si="322"/>
        <v>6.5797445142695787</v>
      </c>
      <c r="CD229" s="12">
        <f t="shared" si="323"/>
        <v>5.7764490974905138</v>
      </c>
      <c r="CE229" s="12">
        <f t="shared" si="337"/>
        <v>-28.790556927559837</v>
      </c>
      <c r="CF229" s="12">
        <f t="shared" si="324"/>
        <v>-24.387037901492324</v>
      </c>
      <c r="CG229" s="12">
        <f t="shared" si="325"/>
        <v>-21.40971929396872</v>
      </c>
      <c r="CH229" s="12">
        <f>CH$3*temperature!$I339+CH$4*temperature!$I339^2</f>
        <v>-28.790556927559841</v>
      </c>
      <c r="CI229" s="12">
        <f>CI$3*temperature!$I339+CI$4*temperature!$I339^2</f>
        <v>-24.38707407223767</v>
      </c>
      <c r="CJ229" s="12">
        <f>CJ$3*temperature!$I339+CJ$4*temperature!$I339^2</f>
        <v>-21.409737756612728</v>
      </c>
      <c r="CK229" s="17"/>
      <c r="CL229" s="17"/>
      <c r="CM229" s="17"/>
    </row>
    <row r="230" spans="1:91">
      <c r="A230" s="2">
        <f t="shared" si="265"/>
        <v>2184</v>
      </c>
      <c r="B230" s="5">
        <f t="shared" si="266"/>
        <v>1165.3937008020919</v>
      </c>
      <c r="C230" s="5">
        <f t="shared" si="267"/>
        <v>2964.1099080752642</v>
      </c>
      <c r="D230" s="5">
        <f t="shared" si="268"/>
        <v>4369.775767664968</v>
      </c>
      <c r="E230" s="15">
        <f t="shared" si="269"/>
        <v>5.4643095302721625E-7</v>
      </c>
      <c r="F230" s="15">
        <f t="shared" si="270"/>
        <v>1.0765056186538167E-6</v>
      </c>
      <c r="G230" s="15">
        <f t="shared" si="271"/>
        <v>2.1976479268749977E-6</v>
      </c>
      <c r="H230" s="5">
        <f t="shared" si="272"/>
        <v>217962.99751349434</v>
      </c>
      <c r="I230" s="5">
        <f t="shared" si="273"/>
        <v>99174.226102507295</v>
      </c>
      <c r="J230" s="5">
        <f t="shared" si="274"/>
        <v>36775.037034323832</v>
      </c>
      <c r="K230" s="5">
        <f t="shared" si="275"/>
        <v>187029.49686743587</v>
      </c>
      <c r="L230" s="5">
        <f t="shared" si="276"/>
        <v>33458.349783967955</v>
      </c>
      <c r="M230" s="5">
        <f t="shared" si="277"/>
        <v>8415.7721104245429</v>
      </c>
      <c r="N230" s="15">
        <f t="shared" si="278"/>
        <v>2.83215722232244E-3</v>
      </c>
      <c r="O230" s="15">
        <f t="shared" si="279"/>
        <v>4.5638166996937457E-3</v>
      </c>
      <c r="P230" s="15">
        <f t="shared" si="280"/>
        <v>4.221829765191476E-3</v>
      </c>
      <c r="Q230" s="5">
        <f t="shared" si="281"/>
        <v>4688.1908139548286</v>
      </c>
      <c r="R230" s="5">
        <f t="shared" si="282"/>
        <v>7047.0516222126435</v>
      </c>
      <c r="S230" s="5">
        <f t="shared" si="283"/>
        <v>4399.572110363154</v>
      </c>
      <c r="T230" s="5">
        <f t="shared" si="284"/>
        <v>21.509113323992423</v>
      </c>
      <c r="U230" s="5">
        <f t="shared" si="285"/>
        <v>71.057288765013936</v>
      </c>
      <c r="V230" s="5">
        <f t="shared" si="286"/>
        <v>119.63474316169501</v>
      </c>
      <c r="W230" s="15">
        <f t="shared" si="287"/>
        <v>-1.0734613539272964E-2</v>
      </c>
      <c r="X230" s="15">
        <f t="shared" si="288"/>
        <v>-1.217998157191269E-2</v>
      </c>
      <c r="Y230" s="15">
        <f t="shared" si="289"/>
        <v>-9.7425357312937999E-3</v>
      </c>
      <c r="Z230" s="5">
        <f t="shared" si="304"/>
        <v>4028.6014882615073</v>
      </c>
      <c r="AA230" s="5">
        <f t="shared" si="305"/>
        <v>17524.292609197502</v>
      </c>
      <c r="AB230" s="5">
        <f t="shared" si="306"/>
        <v>51809.156324028241</v>
      </c>
      <c r="AC230" s="16">
        <f t="shared" si="290"/>
        <v>1.1424148474158202</v>
      </c>
      <c r="AD230" s="16">
        <f t="shared" si="291"/>
        <v>3.0277842000725999</v>
      </c>
      <c r="AE230" s="16">
        <f t="shared" si="292"/>
        <v>12.796992117428612</v>
      </c>
      <c r="AF230" s="15">
        <f t="shared" si="293"/>
        <v>-4.0504037456468023E-3</v>
      </c>
      <c r="AG230" s="15">
        <f t="shared" si="294"/>
        <v>2.9673830763510267E-4</v>
      </c>
      <c r="AH230" s="15">
        <f t="shared" si="295"/>
        <v>9.7937136394747881E-3</v>
      </c>
      <c r="AI230" s="1">
        <f t="shared" si="259"/>
        <v>422403.4197686112</v>
      </c>
      <c r="AJ230" s="1">
        <f t="shared" si="260"/>
        <v>188833.1464471439</v>
      </c>
      <c r="AK230" s="1">
        <f t="shared" si="261"/>
        <v>70274.881543200434</v>
      </c>
      <c r="AL230" s="14">
        <f t="shared" si="296"/>
        <v>81.55814997119225</v>
      </c>
      <c r="AM230" s="14">
        <f t="shared" si="297"/>
        <v>19.366068032287071</v>
      </c>
      <c r="AN230" s="14">
        <f t="shared" si="298"/>
        <v>6.1497217596802418</v>
      </c>
      <c r="AO230" s="11">
        <f t="shared" si="299"/>
        <v>3.5878652978234954E-3</v>
      </c>
      <c r="AP230" s="11">
        <f t="shared" si="300"/>
        <v>4.519763988223794E-3</v>
      </c>
      <c r="AQ230" s="11">
        <f t="shared" si="301"/>
        <v>4.0999962153129184E-3</v>
      </c>
      <c r="AR230" s="1">
        <f t="shared" si="307"/>
        <v>217962.99751349434</v>
      </c>
      <c r="AS230" s="1">
        <f t="shared" si="302"/>
        <v>99174.226102507295</v>
      </c>
      <c r="AT230" s="1">
        <f t="shared" si="303"/>
        <v>36775.037034323832</v>
      </c>
      <c r="AU230" s="1">
        <f t="shared" si="262"/>
        <v>43592.599502698868</v>
      </c>
      <c r="AV230" s="1">
        <f t="shared" si="263"/>
        <v>19834.845220501462</v>
      </c>
      <c r="AW230" s="1">
        <f t="shared" si="264"/>
        <v>7355.0074068647664</v>
      </c>
      <c r="AX230" s="1">
        <f t="shared" si="326"/>
        <v>149623.59749394871</v>
      </c>
      <c r="AY230" s="1">
        <f t="shared" si="309"/>
        <v>26766.679827174365</v>
      </c>
      <c r="AZ230" s="1">
        <f t="shared" si="310"/>
        <v>6732.6176883396338</v>
      </c>
      <c r="BA230" s="1">
        <f t="shared" si="327"/>
        <v>13886.689241537328</v>
      </c>
      <c r="BB230" s="1">
        <f t="shared" si="328"/>
        <v>30218.84294039636</v>
      </c>
      <c r="BC230" s="1">
        <f t="shared" si="329"/>
        <v>38518.346818468533</v>
      </c>
      <c r="BD230" s="1">
        <f t="shared" si="311"/>
        <v>559.26109034691456</v>
      </c>
      <c r="BE230" s="2">
        <f t="shared" si="338"/>
        <v>0.25378067252024261</v>
      </c>
      <c r="BF230" s="2">
        <f t="shared" si="339"/>
        <v>0.18498810604108842</v>
      </c>
      <c r="BG230" s="2">
        <f t="shared" si="340"/>
        <v>8.4903457765883886E-2</v>
      </c>
      <c r="BH230" s="2">
        <f t="shared" si="312"/>
        <v>0.11808480488978038</v>
      </c>
      <c r="BI230" s="2">
        <f t="shared" si="330"/>
        <v>6.4404629744826622E-3</v>
      </c>
      <c r="BJ230" s="2">
        <f t="shared" si="313"/>
        <v>3.422059937666898E-3</v>
      </c>
      <c r="BK230" s="2">
        <f t="shared" si="314"/>
        <v>7.2085971406032293E-4</v>
      </c>
      <c r="BL230" s="2">
        <f t="shared" si="315"/>
        <v>1403.7826152929169</v>
      </c>
      <c r="BM230" s="2">
        <f t="shared" si="316"/>
        <v>339.38014599450895</v>
      </c>
      <c r="BN230" s="2">
        <f t="shared" si="317"/>
        <v>26.509642681120464</v>
      </c>
      <c r="BO230" s="2">
        <f t="shared" si="331"/>
        <v>2746.1041383556144</v>
      </c>
      <c r="BP230" s="2">
        <f t="shared" si="332"/>
        <v>209.37852002271069</v>
      </c>
      <c r="BQ230" s="2">
        <f t="shared" si="333"/>
        <v>12.05318914731852</v>
      </c>
      <c r="BR230" s="17">
        <f t="shared" si="308"/>
        <v>6.768758585447095E-3</v>
      </c>
      <c r="BS230" s="12">
        <f>BS$3*temperature!$I340</f>
        <v>-33.641381826894701</v>
      </c>
      <c r="BT230" s="12">
        <f>BT$3*temperature!$I340</f>
        <v>-31.093338029603689</v>
      </c>
      <c r="BU230" s="12">
        <f>BU$3*temperature!$I340</f>
        <v>-27.2972733226269</v>
      </c>
      <c r="BV230" s="12">
        <f t="shared" si="334"/>
        <v>-24.136368423921784</v>
      </c>
      <c r="BW230" s="12">
        <f t="shared" si="318"/>
        <v>-17.826068328355213</v>
      </c>
      <c r="BX230" s="12">
        <f t="shared" si="319"/>
        <v>-15.649752978070243</v>
      </c>
      <c r="BY230" s="19">
        <f t="shared" si="335"/>
        <v>0.28253932766144896</v>
      </c>
      <c r="BZ230" s="19">
        <f t="shared" si="320"/>
        <v>0.42669171410984658</v>
      </c>
      <c r="CA230" s="19">
        <f t="shared" si="321"/>
        <v>0.42669171410984658</v>
      </c>
      <c r="CB230" s="12">
        <f t="shared" si="336"/>
        <v>4.7525067014864586</v>
      </c>
      <c r="CC230" s="12">
        <f t="shared" si="322"/>
        <v>6.6336348506242384</v>
      </c>
      <c r="CD230" s="12">
        <f t="shared" si="323"/>
        <v>5.8237601722783285</v>
      </c>
      <c r="CE230" s="12">
        <f t="shared" si="337"/>
        <v>-28.888875125408241</v>
      </c>
      <c r="CF230" s="12">
        <f t="shared" si="324"/>
        <v>-24.459703178979453</v>
      </c>
      <c r="CG230" s="12">
        <f t="shared" si="325"/>
        <v>-21.473513150348573</v>
      </c>
      <c r="CH230" s="12">
        <f>CH$3*temperature!$I340+CH$4*temperature!$I340^2</f>
        <v>-28.888875125408244</v>
      </c>
      <c r="CI230" s="12">
        <f>CI$3*temperature!$I340+CI$4*temperature!$I340^2</f>
        <v>-24.459739387860864</v>
      </c>
      <c r="CJ230" s="12">
        <f>CJ$3*temperature!$I340+CJ$4*temperature!$I340^2</f>
        <v>-21.473531632458421</v>
      </c>
      <c r="CK230" s="17"/>
      <c r="CL230" s="17"/>
      <c r="CM230" s="17"/>
    </row>
    <row r="231" spans="1:91">
      <c r="A231" s="2">
        <f t="shared" si="265"/>
        <v>2185</v>
      </c>
      <c r="B231" s="5">
        <f t="shared" si="266"/>
        <v>1165.394305768923</v>
      </c>
      <c r="C231" s="5">
        <f t="shared" si="267"/>
        <v>2964.1129394121863</v>
      </c>
      <c r="D231" s="5">
        <f t="shared" si="268"/>
        <v>4369.7848907321913</v>
      </c>
      <c r="E231" s="15">
        <f t="shared" si="269"/>
        <v>5.1910940537585537E-7</v>
      </c>
      <c r="F231" s="15">
        <f t="shared" si="270"/>
        <v>1.0226803377211258E-6</v>
      </c>
      <c r="G231" s="15">
        <f t="shared" si="271"/>
        <v>2.0877655305312479E-6</v>
      </c>
      <c r="H231" s="5">
        <f t="shared" si="272"/>
        <v>218572.20177501679</v>
      </c>
      <c r="I231" s="5">
        <f t="shared" si="273"/>
        <v>99621.99609987819</v>
      </c>
      <c r="J231" s="5">
        <f t="shared" si="274"/>
        <v>36928.694059987349</v>
      </c>
      <c r="K231" s="5">
        <f t="shared" si="275"/>
        <v>187552.14496333376</v>
      </c>
      <c r="L231" s="5">
        <f t="shared" si="276"/>
        <v>33609.379310504359</v>
      </c>
      <c r="M231" s="5">
        <f t="shared" si="277"/>
        <v>8450.9180619642939</v>
      </c>
      <c r="N231" s="15">
        <f t="shared" si="278"/>
        <v>2.7944688118812788E-3</v>
      </c>
      <c r="O231" s="15">
        <f t="shared" si="279"/>
        <v>4.5139562324969518E-3</v>
      </c>
      <c r="P231" s="15">
        <f t="shared" si="280"/>
        <v>4.1762004815002474E-3</v>
      </c>
      <c r="Q231" s="5">
        <f t="shared" si="281"/>
        <v>4650.8276804652087</v>
      </c>
      <c r="R231" s="5">
        <f t="shared" si="282"/>
        <v>6992.6484509255988</v>
      </c>
      <c r="S231" s="5">
        <f t="shared" si="283"/>
        <v>4374.9127463810319</v>
      </c>
      <c r="T231" s="5">
        <f t="shared" si="284"/>
        <v>21.278221304886937</v>
      </c>
      <c r="U231" s="5">
        <f t="shared" si="285"/>
        <v>70.191812297305987</v>
      </c>
      <c r="V231" s="5">
        <f t="shared" si="286"/>
        <v>118.46919740173804</v>
      </c>
      <c r="W231" s="15">
        <f t="shared" si="287"/>
        <v>-1.0734613539272964E-2</v>
      </c>
      <c r="X231" s="15">
        <f t="shared" si="288"/>
        <v>-1.217998157191269E-2</v>
      </c>
      <c r="Y231" s="15">
        <f t="shared" si="289"/>
        <v>-9.7425357312937999E-3</v>
      </c>
      <c r="Z231" s="5">
        <f t="shared" si="304"/>
        <v>3980.4573195899125</v>
      </c>
      <c r="AA231" s="5">
        <f t="shared" si="305"/>
        <v>17395.029541659209</v>
      </c>
      <c r="AB231" s="5">
        <f t="shared" si="306"/>
        <v>52025.698502383297</v>
      </c>
      <c r="AC231" s="16">
        <f t="shared" si="290"/>
        <v>1.1377876060387646</v>
      </c>
      <c r="AD231" s="16">
        <f t="shared" si="291"/>
        <v>3.0286826596320138</v>
      </c>
      <c r="AE231" s="16">
        <f t="shared" si="292"/>
        <v>12.922322193673324</v>
      </c>
      <c r="AF231" s="15">
        <f t="shared" si="293"/>
        <v>-4.0504037456468023E-3</v>
      </c>
      <c r="AG231" s="15">
        <f t="shared" si="294"/>
        <v>2.9673830763510267E-4</v>
      </c>
      <c r="AH231" s="15">
        <f t="shared" si="295"/>
        <v>9.7937136394747881E-3</v>
      </c>
      <c r="AI231" s="1">
        <f t="shared" si="259"/>
        <v>423755.67729444895</v>
      </c>
      <c r="AJ231" s="1">
        <f t="shared" si="260"/>
        <v>189784.67702293099</v>
      </c>
      <c r="AK231" s="1">
        <f t="shared" si="261"/>
        <v>70602.400795745169</v>
      </c>
      <c r="AL231" s="14">
        <f t="shared" si="296"/>
        <v>81.847843430668206</v>
      </c>
      <c r="AM231" s="14">
        <f t="shared" si="297"/>
        <v>19.452722788604039</v>
      </c>
      <c r="AN231" s="14">
        <f t="shared" si="298"/>
        <v>6.1746834572607598</v>
      </c>
      <c r="AO231" s="11">
        <f t="shared" si="299"/>
        <v>3.5519866448452606E-3</v>
      </c>
      <c r="AP231" s="11">
        <f t="shared" si="300"/>
        <v>4.4745663483415563E-3</v>
      </c>
      <c r="AQ231" s="11">
        <f t="shared" si="301"/>
        <v>4.0589962531597888E-3</v>
      </c>
      <c r="AR231" s="1">
        <f t="shared" si="307"/>
        <v>218572.20177501679</v>
      </c>
      <c r="AS231" s="1">
        <f t="shared" si="302"/>
        <v>99621.99609987819</v>
      </c>
      <c r="AT231" s="1">
        <f t="shared" si="303"/>
        <v>36928.694059987349</v>
      </c>
      <c r="AU231" s="1">
        <f t="shared" si="262"/>
        <v>43714.44035500336</v>
      </c>
      <c r="AV231" s="1">
        <f t="shared" si="263"/>
        <v>19924.399219975639</v>
      </c>
      <c r="AW231" s="1">
        <f t="shared" si="264"/>
        <v>7385.7388119974703</v>
      </c>
      <c r="AX231" s="1">
        <f t="shared" si="326"/>
        <v>150041.71597066705</v>
      </c>
      <c r="AY231" s="1">
        <f t="shared" si="309"/>
        <v>26887.503448403488</v>
      </c>
      <c r="AZ231" s="1">
        <f t="shared" si="310"/>
        <v>6760.7344495714351</v>
      </c>
      <c r="BA231" s="1">
        <f t="shared" si="327"/>
        <v>13889.948566434088</v>
      </c>
      <c r="BB231" s="1">
        <f t="shared" si="328"/>
        <v>30232.223613170729</v>
      </c>
      <c r="BC231" s="1">
        <f t="shared" si="329"/>
        <v>38536.638333325456</v>
      </c>
      <c r="BD231" s="1">
        <f t="shared" si="311"/>
        <v>543.20148866237025</v>
      </c>
      <c r="BE231" s="2">
        <f t="shared" si="338"/>
        <v>0.25378067252024261</v>
      </c>
      <c r="BF231" s="2">
        <f t="shared" si="339"/>
        <v>0.18498810604108842</v>
      </c>
      <c r="BG231" s="2">
        <f t="shared" si="340"/>
        <v>8.4903457765883886E-2</v>
      </c>
      <c r="BH231" s="2">
        <f t="shared" si="312"/>
        <v>0.11778009248288046</v>
      </c>
      <c r="BI231" s="2">
        <f t="shared" si="330"/>
        <v>6.4404629744826622E-3</v>
      </c>
      <c r="BJ231" s="2">
        <f t="shared" si="313"/>
        <v>3.422059937666898E-3</v>
      </c>
      <c r="BK231" s="2">
        <f t="shared" si="314"/>
        <v>7.2085971406032293E-4</v>
      </c>
      <c r="BL231" s="2">
        <f t="shared" si="315"/>
        <v>1407.7061727831492</v>
      </c>
      <c r="BM231" s="2">
        <f t="shared" si="316"/>
        <v>340.9124417638011</v>
      </c>
      <c r="BN231" s="2">
        <f t="shared" si="317"/>
        <v>26.620407840703628</v>
      </c>
      <c r="BO231" s="2">
        <f t="shared" si="331"/>
        <v>2787.0868047095996</v>
      </c>
      <c r="BP231" s="2">
        <f t="shared" si="332"/>
        <v>211.88678449109827</v>
      </c>
      <c r="BQ231" s="2">
        <f t="shared" si="333"/>
        <v>12.053173361344689</v>
      </c>
      <c r="BR231" s="17">
        <f t="shared" si="308"/>
        <v>6.5716102771331015E-3</v>
      </c>
      <c r="BS231" s="12">
        <f>BS$3*temperature!$I341</f>
        <v>-33.777692000743187</v>
      </c>
      <c r="BT231" s="12">
        <f>BT$3*temperature!$I341</f>
        <v>-31.219323886372415</v>
      </c>
      <c r="BU231" s="12">
        <f>BU$3*temperature!$I341</f>
        <v>-27.407878056146565</v>
      </c>
      <c r="BV231" s="12">
        <f t="shared" si="334"/>
        <v>-24.195496578797126</v>
      </c>
      <c r="BW231" s="12">
        <f t="shared" si="318"/>
        <v>-17.844322126431273</v>
      </c>
      <c r="BX231" s="12">
        <f t="shared" si="319"/>
        <v>-15.665778240934712</v>
      </c>
      <c r="BY231" s="19">
        <f t="shared" si="335"/>
        <v>0.28368413749924748</v>
      </c>
      <c r="BZ231" s="19">
        <f t="shared" si="320"/>
        <v>0.42842060925539394</v>
      </c>
      <c r="CA231" s="19">
        <f t="shared" si="321"/>
        <v>0.42842060925539394</v>
      </c>
      <c r="CB231" s="12">
        <f t="shared" si="336"/>
        <v>4.7910977109730313</v>
      </c>
      <c r="CC231" s="12">
        <f t="shared" si="322"/>
        <v>6.6875008799705711</v>
      </c>
      <c r="CD231" s="12">
        <f t="shared" si="323"/>
        <v>5.8710499076059266</v>
      </c>
      <c r="CE231" s="12">
        <f t="shared" si="337"/>
        <v>-28.986594289770157</v>
      </c>
      <c r="CF231" s="12">
        <f t="shared" si="324"/>
        <v>-24.531823006401844</v>
      </c>
      <c r="CG231" s="12">
        <f t="shared" si="325"/>
        <v>-21.536828148540639</v>
      </c>
      <c r="CH231" s="12">
        <f>CH$3*temperature!$I341+CH$4*temperature!$I341^2</f>
        <v>-28.986594289770157</v>
      </c>
      <c r="CI231" s="12">
        <f>CI$3*temperature!$I341+CI$4*temperature!$I341^2</f>
        <v>-24.531859252360761</v>
      </c>
      <c r="CJ231" s="12">
        <f>CJ$3*temperature!$I341+CJ$4*temperature!$I341^2</f>
        <v>-21.536846649576013</v>
      </c>
      <c r="CK231" s="17"/>
      <c r="CL231" s="17"/>
      <c r="CM231" s="17"/>
    </row>
    <row r="232" spans="1:91">
      <c r="A232" s="2">
        <f t="shared" si="265"/>
        <v>2186</v>
      </c>
      <c r="B232" s="5">
        <f t="shared" si="266"/>
        <v>1165.3948804877107</v>
      </c>
      <c r="C232" s="5">
        <f t="shared" si="267"/>
        <v>2964.1158191852069</v>
      </c>
      <c r="D232" s="5">
        <f t="shared" si="268"/>
        <v>4369.7935576641485</v>
      </c>
      <c r="E232" s="15">
        <f t="shared" si="269"/>
        <v>4.9315393510706261E-7</v>
      </c>
      <c r="F232" s="15">
        <f t="shared" si="270"/>
        <v>9.7154632083506949E-7</v>
      </c>
      <c r="G232" s="15">
        <f t="shared" si="271"/>
        <v>1.9833772540046856E-6</v>
      </c>
      <c r="H232" s="5">
        <f t="shared" si="272"/>
        <v>219174.95892852449</v>
      </c>
      <c r="I232" s="5">
        <f t="shared" si="273"/>
        <v>100066.8683464044</v>
      </c>
      <c r="J232" s="5">
        <f t="shared" si="274"/>
        <v>37081.322037356549</v>
      </c>
      <c r="K232" s="5">
        <f t="shared" si="275"/>
        <v>188069.26527496081</v>
      </c>
      <c r="L232" s="5">
        <f t="shared" si="276"/>
        <v>33759.432643867258</v>
      </c>
      <c r="M232" s="5">
        <f t="shared" si="277"/>
        <v>8485.829261274801</v>
      </c>
      <c r="N232" s="15">
        <f t="shared" si="278"/>
        <v>2.7572081979021501E-3</v>
      </c>
      <c r="O232" s="15">
        <f t="shared" si="279"/>
        <v>4.4646267334071954E-3</v>
      </c>
      <c r="P232" s="15">
        <f t="shared" si="280"/>
        <v>4.1310540528884943E-3</v>
      </c>
      <c r="Q232" s="5">
        <f t="shared" si="281"/>
        <v>4613.5907649225601</v>
      </c>
      <c r="R232" s="5">
        <f t="shared" si="282"/>
        <v>6938.324174033598</v>
      </c>
      <c r="S232" s="5">
        <f t="shared" si="283"/>
        <v>4350.1955548635697</v>
      </c>
      <c r="T232" s="5">
        <f t="shared" si="284"/>
        <v>21.04980782237585</v>
      </c>
      <c r="U232" s="5">
        <f t="shared" si="285"/>
        <v>69.336877317025639</v>
      </c>
      <c r="V232" s="5">
        <f t="shared" si="286"/>
        <v>117.31500701299392</v>
      </c>
      <c r="W232" s="15">
        <f t="shared" si="287"/>
        <v>-1.0734613539272964E-2</v>
      </c>
      <c r="X232" s="15">
        <f t="shared" si="288"/>
        <v>-1.217998157191269E-2</v>
      </c>
      <c r="Y232" s="15">
        <f t="shared" si="289"/>
        <v>-9.7425357312937999E-3</v>
      </c>
      <c r="Z232" s="5">
        <f t="shared" si="304"/>
        <v>3932.7405890313576</v>
      </c>
      <c r="AA232" s="5">
        <f t="shared" si="305"/>
        <v>17265.862002364593</v>
      </c>
      <c r="AB232" s="5">
        <f t="shared" si="306"/>
        <v>52240.766207168352</v>
      </c>
      <c r="AC232" s="16">
        <f t="shared" si="290"/>
        <v>1.1331791068575148</v>
      </c>
      <c r="AD232" s="16">
        <f t="shared" si="291"/>
        <v>3.0295813857987968</v>
      </c>
      <c r="AE232" s="16">
        <f t="shared" si="292"/>
        <v>13.04887971679519</v>
      </c>
      <c r="AF232" s="15">
        <f t="shared" si="293"/>
        <v>-4.0504037456468023E-3</v>
      </c>
      <c r="AG232" s="15">
        <f t="shared" si="294"/>
        <v>2.9673830763510267E-4</v>
      </c>
      <c r="AH232" s="15">
        <f t="shared" si="295"/>
        <v>9.7937136394747881E-3</v>
      </c>
      <c r="AI232" s="1">
        <f t="shared" si="259"/>
        <v>425094.54992000741</v>
      </c>
      <c r="AJ232" s="1">
        <f t="shared" si="260"/>
        <v>190730.60854061352</v>
      </c>
      <c r="AK232" s="1">
        <f t="shared" si="261"/>
        <v>70927.899528168127</v>
      </c>
      <c r="AL232" s="14">
        <f t="shared" si="296"/>
        <v>82.135658652975579</v>
      </c>
      <c r="AM232" s="14">
        <f t="shared" si="297"/>
        <v>19.538894862389807</v>
      </c>
      <c r="AN232" s="14">
        <f t="shared" si="298"/>
        <v>6.1994958441080534</v>
      </c>
      <c r="AO232" s="11">
        <f t="shared" si="299"/>
        <v>3.5164667783968077E-3</v>
      </c>
      <c r="AP232" s="11">
        <f t="shared" si="300"/>
        <v>4.4298206848581408E-3</v>
      </c>
      <c r="AQ232" s="11">
        <f t="shared" si="301"/>
        <v>4.0184062906281912E-3</v>
      </c>
      <c r="AR232" s="1">
        <f t="shared" si="307"/>
        <v>219174.95892852449</v>
      </c>
      <c r="AS232" s="1">
        <f t="shared" si="302"/>
        <v>100066.8683464044</v>
      </c>
      <c r="AT232" s="1">
        <f t="shared" si="303"/>
        <v>37081.322037356549</v>
      </c>
      <c r="AU232" s="1">
        <f t="shared" si="262"/>
        <v>43834.9917857049</v>
      </c>
      <c r="AV232" s="1">
        <f t="shared" si="263"/>
        <v>20013.373669280882</v>
      </c>
      <c r="AW232" s="1">
        <f t="shared" si="264"/>
        <v>7416.2644074713098</v>
      </c>
      <c r="AX232" s="1">
        <f t="shared" si="326"/>
        <v>150455.41221996865</v>
      </c>
      <c r="AY232" s="1">
        <f t="shared" si="309"/>
        <v>27007.546115093806</v>
      </c>
      <c r="AZ232" s="1">
        <f t="shared" si="310"/>
        <v>6788.6634090198413</v>
      </c>
      <c r="BA232" s="1">
        <f t="shared" si="327"/>
        <v>13893.164230980146</v>
      </c>
      <c r="BB232" s="1">
        <f t="shared" si="328"/>
        <v>30245.457201838606</v>
      </c>
      <c r="BC232" s="1">
        <f t="shared" si="329"/>
        <v>38554.729435184505</v>
      </c>
      <c r="BD232" s="1">
        <f t="shared" si="311"/>
        <v>527.6004605968385</v>
      </c>
      <c r="BE232" s="2">
        <f t="shared" si="338"/>
        <v>0.25378067252024261</v>
      </c>
      <c r="BF232" s="2">
        <f t="shared" si="339"/>
        <v>0.18498810604108842</v>
      </c>
      <c r="BG232" s="2">
        <f t="shared" si="340"/>
        <v>8.4903457765883886E-2</v>
      </c>
      <c r="BH232" s="2">
        <f t="shared" si="312"/>
        <v>0.11747723994616695</v>
      </c>
      <c r="BI232" s="2">
        <f t="shared" si="330"/>
        <v>6.4404629744826622E-3</v>
      </c>
      <c r="BJ232" s="2">
        <f t="shared" si="313"/>
        <v>3.422059937666898E-3</v>
      </c>
      <c r="BK232" s="2">
        <f t="shared" si="314"/>
        <v>7.2085971406032293E-4</v>
      </c>
      <c r="BL232" s="2">
        <f t="shared" si="315"/>
        <v>1411.5882079129201</v>
      </c>
      <c r="BM232" s="2">
        <f t="shared" si="316"/>
        <v>342.43482125601832</v>
      </c>
      <c r="BN232" s="2">
        <f t="shared" si="317"/>
        <v>26.730431200827592</v>
      </c>
      <c r="BO232" s="2">
        <f t="shared" si="331"/>
        <v>2828.6823001553435</v>
      </c>
      <c r="BP232" s="2">
        <f t="shared" si="332"/>
        <v>214.42521028291728</v>
      </c>
      <c r="BQ232" s="2">
        <f t="shared" si="333"/>
        <v>12.053163412713632</v>
      </c>
      <c r="BR232" s="17">
        <f t="shared" si="308"/>
        <v>6.3802041525564089E-3</v>
      </c>
      <c r="BS232" s="12">
        <f>BS$3*temperature!$I342</f>
        <v>-33.913388460881137</v>
      </c>
      <c r="BT232" s="12">
        <f>BT$3*temperature!$I342</f>
        <v>-31.344742512937767</v>
      </c>
      <c r="BU232" s="12">
        <f>BU$3*temperature!$I342</f>
        <v>-27.517984810392232</v>
      </c>
      <c r="BV232" s="12">
        <f t="shared" si="334"/>
        <v>-24.254048525202904</v>
      </c>
      <c r="BW232" s="12">
        <f t="shared" si="318"/>
        <v>-17.862061044797976</v>
      </c>
      <c r="BX232" s="12">
        <f t="shared" si="319"/>
        <v>-15.681351483750994</v>
      </c>
      <c r="BY232" s="19">
        <f t="shared" si="335"/>
        <v>0.28482379302263516</v>
      </c>
      <c r="BZ232" s="19">
        <f t="shared" si="320"/>
        <v>0.43014172034033188</v>
      </c>
      <c r="CA232" s="19">
        <f t="shared" si="321"/>
        <v>0.43014172034033193</v>
      </c>
      <c r="CB232" s="12">
        <f t="shared" si="336"/>
        <v>4.8296699678391164</v>
      </c>
      <c r="CC232" s="12">
        <f t="shared" si="322"/>
        <v>6.7413407340698948</v>
      </c>
      <c r="CD232" s="12">
        <f t="shared" si="323"/>
        <v>5.9183166633206188</v>
      </c>
      <c r="CE232" s="12">
        <f t="shared" si="337"/>
        <v>-29.083718493042021</v>
      </c>
      <c r="CF232" s="12">
        <f t="shared" si="324"/>
        <v>-24.60340177886787</v>
      </c>
      <c r="CG232" s="12">
        <f t="shared" si="325"/>
        <v>-21.599668147071611</v>
      </c>
      <c r="CH232" s="12">
        <f>CH$3*temperature!$I342+CH$4*temperature!$I342^2</f>
        <v>-29.083718493042021</v>
      </c>
      <c r="CI232" s="12">
        <f>CI$3*temperature!$I342+CI$4*temperature!$I342^2</f>
        <v>-24.603438060858458</v>
      </c>
      <c r="CJ232" s="12">
        <f>CJ$3*temperature!$I342+CJ$4*temperature!$I342^2</f>
        <v>-21.599686666498684</v>
      </c>
      <c r="CK232" s="17"/>
      <c r="CL232" s="17"/>
      <c r="CM232" s="17"/>
    </row>
    <row r="233" spans="1:91">
      <c r="A233" s="2">
        <f t="shared" si="265"/>
        <v>2187</v>
      </c>
      <c r="B233" s="5">
        <f t="shared" si="266"/>
        <v>1165.3954264708282</v>
      </c>
      <c r="C233" s="5">
        <f t="shared" si="267"/>
        <v>2964.1185549722345</v>
      </c>
      <c r="D233" s="5">
        <f t="shared" si="268"/>
        <v>4369.8017912658379</v>
      </c>
      <c r="E233" s="15">
        <f t="shared" si="269"/>
        <v>4.6849623835170947E-7</v>
      </c>
      <c r="F233" s="15">
        <f t="shared" si="270"/>
        <v>9.2296900479331592E-7</v>
      </c>
      <c r="G233" s="15">
        <f t="shared" si="271"/>
        <v>1.8842083913044511E-6</v>
      </c>
      <c r="H233" s="5">
        <f t="shared" si="272"/>
        <v>219771.29886192581</v>
      </c>
      <c r="I233" s="5">
        <f t="shared" si="273"/>
        <v>100508.8385900405</v>
      </c>
      <c r="J233" s="5">
        <f t="shared" si="274"/>
        <v>37232.920744883297</v>
      </c>
      <c r="K233" s="5">
        <f t="shared" si="275"/>
        <v>188580.88325218519</v>
      </c>
      <c r="L233" s="5">
        <f t="shared" si="276"/>
        <v>33908.508288725308</v>
      </c>
      <c r="M233" s="5">
        <f t="shared" si="277"/>
        <v>8520.5056255189356</v>
      </c>
      <c r="N233" s="15">
        <f t="shared" si="278"/>
        <v>2.7203699470850218E-3</v>
      </c>
      <c r="O233" s="15">
        <f t="shared" si="279"/>
        <v>4.4158219846486269E-3</v>
      </c>
      <c r="P233" s="15">
        <f t="shared" si="280"/>
        <v>4.0863848631012001E-3</v>
      </c>
      <c r="Q233" s="5">
        <f t="shared" si="281"/>
        <v>4576.4837421307639</v>
      </c>
      <c r="R233" s="5">
        <f t="shared" si="282"/>
        <v>6884.0870964700998</v>
      </c>
      <c r="S233" s="5">
        <f t="shared" si="283"/>
        <v>4325.4251535859012</v>
      </c>
      <c r="T233" s="5">
        <f t="shared" si="284"/>
        <v>20.82384627032668</v>
      </c>
      <c r="U233" s="5">
        <f t="shared" si="285"/>
        <v>68.492355429050292</v>
      </c>
      <c r="V233" s="5">
        <f t="shared" si="286"/>
        <v>116.17206136535285</v>
      </c>
      <c r="W233" s="15">
        <f t="shared" si="287"/>
        <v>-1.0734613539272964E-2</v>
      </c>
      <c r="X233" s="15">
        <f t="shared" si="288"/>
        <v>-1.217998157191269E-2</v>
      </c>
      <c r="Y233" s="15">
        <f t="shared" si="289"/>
        <v>-9.7425357312937999E-3</v>
      </c>
      <c r="Z233" s="5">
        <f t="shared" si="304"/>
        <v>3885.451397667664</v>
      </c>
      <c r="AA233" s="5">
        <f t="shared" si="305"/>
        <v>17136.811132955954</v>
      </c>
      <c r="AB233" s="5">
        <f t="shared" si="306"/>
        <v>52454.359114617815</v>
      </c>
      <c r="AC233" s="16">
        <f t="shared" si="290"/>
        <v>1.1285892739586103</v>
      </c>
      <c r="AD233" s="16">
        <f t="shared" si="291"/>
        <v>3.0304803786520615</v>
      </c>
      <c r="AE233" s="16">
        <f t="shared" si="292"/>
        <v>13.176676708057432</v>
      </c>
      <c r="AF233" s="15">
        <f t="shared" si="293"/>
        <v>-4.0504037456468023E-3</v>
      </c>
      <c r="AG233" s="15">
        <f t="shared" si="294"/>
        <v>2.9673830763510267E-4</v>
      </c>
      <c r="AH233" s="15">
        <f t="shared" si="295"/>
        <v>9.7937136394747881E-3</v>
      </c>
      <c r="AI233" s="1">
        <f t="shared" si="259"/>
        <v>426420.08671371161</v>
      </c>
      <c r="AJ233" s="1">
        <f t="shared" si="260"/>
        <v>191670.92135583304</v>
      </c>
      <c r="AK233" s="1">
        <f t="shared" si="261"/>
        <v>71251.373982822624</v>
      </c>
      <c r="AL233" s="14">
        <f t="shared" si="296"/>
        <v>82.421597694800752</v>
      </c>
      <c r="AM233" s="14">
        <f t="shared" si="297"/>
        <v>19.624583125004282</v>
      </c>
      <c r="AN233" s="14">
        <f t="shared" si="298"/>
        <v>6.2241588162757528</v>
      </c>
      <c r="AO233" s="11">
        <f t="shared" si="299"/>
        <v>3.4813021106128396E-3</v>
      </c>
      <c r="AP233" s="11">
        <f t="shared" si="300"/>
        <v>4.3855224780095592E-3</v>
      </c>
      <c r="AQ233" s="11">
        <f t="shared" si="301"/>
        <v>3.978222227721909E-3</v>
      </c>
      <c r="AR233" s="1">
        <f t="shared" si="307"/>
        <v>219771.29886192581</v>
      </c>
      <c r="AS233" s="1">
        <f t="shared" si="302"/>
        <v>100508.8385900405</v>
      </c>
      <c r="AT233" s="1">
        <f t="shared" si="303"/>
        <v>37232.920744883297</v>
      </c>
      <c r="AU233" s="1">
        <f t="shared" si="262"/>
        <v>43954.259772385165</v>
      </c>
      <c r="AV233" s="1">
        <f t="shared" si="263"/>
        <v>20101.767718008101</v>
      </c>
      <c r="AW233" s="1">
        <f t="shared" si="264"/>
        <v>7446.5841489766599</v>
      </c>
      <c r="AX233" s="1">
        <f t="shared" si="326"/>
        <v>150864.70660174816</v>
      </c>
      <c r="AY233" s="1">
        <f t="shared" si="309"/>
        <v>27126.806630980249</v>
      </c>
      <c r="AZ233" s="1">
        <f t="shared" si="310"/>
        <v>6816.4045004151485</v>
      </c>
      <c r="BA233" s="1">
        <f t="shared" si="327"/>
        <v>13896.336742171045</v>
      </c>
      <c r="BB233" s="1">
        <f t="shared" si="328"/>
        <v>30258.545322743023</v>
      </c>
      <c r="BC233" s="1">
        <f t="shared" si="329"/>
        <v>38572.622386656018</v>
      </c>
      <c r="BD233" s="1">
        <f t="shared" si="311"/>
        <v>512.44501692479253</v>
      </c>
      <c r="BE233" s="2">
        <f t="shared" si="338"/>
        <v>0.25378067252024261</v>
      </c>
      <c r="BF233" s="2">
        <f t="shared" si="339"/>
        <v>0.18498810604108842</v>
      </c>
      <c r="BG233" s="2">
        <f t="shared" si="340"/>
        <v>8.4903457765883886E-2</v>
      </c>
      <c r="BH233" s="2">
        <f t="shared" si="312"/>
        <v>0.11717625245629713</v>
      </c>
      <c r="BI233" s="2">
        <f t="shared" si="330"/>
        <v>6.4404629744826622E-3</v>
      </c>
      <c r="BJ233" s="2">
        <f t="shared" si="313"/>
        <v>3.422059937666898E-3</v>
      </c>
      <c r="BK233" s="2">
        <f t="shared" si="314"/>
        <v>7.2085971406032293E-4</v>
      </c>
      <c r="BL233" s="2">
        <f t="shared" si="315"/>
        <v>1415.4289131741969</v>
      </c>
      <c r="BM233" s="2">
        <f t="shared" si="316"/>
        <v>343.94726992040631</v>
      </c>
      <c r="BN233" s="2">
        <f t="shared" si="317"/>
        <v>26.839712601787241</v>
      </c>
      <c r="BO233" s="2">
        <f t="shared" si="331"/>
        <v>2870.8997909126479</v>
      </c>
      <c r="BP233" s="2">
        <f t="shared" si="332"/>
        <v>216.99416007923205</v>
      </c>
      <c r="BQ233" s="2">
        <f t="shared" si="333"/>
        <v>12.053159231461267</v>
      </c>
      <c r="BR233" s="17">
        <f t="shared" si="308"/>
        <v>6.1943729636469991E-3</v>
      </c>
      <c r="BS233" s="12">
        <f>BS$3*temperature!$I343</f>
        <v>-34.048473991781414</v>
      </c>
      <c r="BT233" s="12">
        <f>BT$3*temperature!$I343</f>
        <v>-31.469596482872888</v>
      </c>
      <c r="BU233" s="12">
        <f>BU$3*temperature!$I343</f>
        <v>-27.627595844739496</v>
      </c>
      <c r="BV233" s="12">
        <f t="shared" si="334"/>
        <v>-24.312029651659017</v>
      </c>
      <c r="BW233" s="12">
        <f t="shared" si="318"/>
        <v>-17.879291291804428</v>
      </c>
      <c r="BX233" s="12">
        <f t="shared" si="319"/>
        <v>-15.696478156914987</v>
      </c>
      <c r="BY233" s="19">
        <f t="shared" si="335"/>
        <v>0.28595831761718798</v>
      </c>
      <c r="BZ233" s="19">
        <f t="shared" si="320"/>
        <v>0.43185508268162548</v>
      </c>
      <c r="CA233" s="19">
        <f t="shared" si="321"/>
        <v>0.43185508268162554</v>
      </c>
      <c r="CB233" s="12">
        <f t="shared" si="336"/>
        <v>4.8682221700611974</v>
      </c>
      <c r="CC233" s="12">
        <f t="shared" si="322"/>
        <v>6.7951525955342307</v>
      </c>
      <c r="CD233" s="12">
        <f t="shared" si="323"/>
        <v>5.9655588439122544</v>
      </c>
      <c r="CE233" s="12">
        <f t="shared" si="337"/>
        <v>-29.180251821720216</v>
      </c>
      <c r="CF233" s="12">
        <f t="shared" si="324"/>
        <v>-24.674443887338658</v>
      </c>
      <c r="CG233" s="12">
        <f t="shared" si="325"/>
        <v>-21.66203700082724</v>
      </c>
      <c r="CH233" s="12">
        <f>CH$3*temperature!$I343+CH$4*temperature!$I343^2</f>
        <v>-29.180251821720216</v>
      </c>
      <c r="CI233" s="12">
        <f>CI$3*temperature!$I343+CI$4*temperature!$I343^2</f>
        <v>-24.674480204327672</v>
      </c>
      <c r="CJ233" s="12">
        <f>CJ$3*temperature!$I343+CJ$4*temperature!$I343^2</f>
        <v>-21.662055538118615</v>
      </c>
      <c r="CK233" s="17"/>
      <c r="CL233" s="17"/>
      <c r="CM233" s="17"/>
    </row>
    <row r="234" spans="1:91">
      <c r="A234" s="2">
        <f t="shared" si="265"/>
        <v>2188</v>
      </c>
      <c r="B234" s="5">
        <f t="shared" si="266"/>
        <v>1165.3959451550329</v>
      </c>
      <c r="C234" s="5">
        <f t="shared" si="267"/>
        <v>2964.1211539723099</v>
      </c>
      <c r="D234" s="5">
        <f t="shared" si="268"/>
        <v>4369.8096132021819</v>
      </c>
      <c r="E234" s="15">
        <f t="shared" si="269"/>
        <v>4.4507142643412396E-7</v>
      </c>
      <c r="F234" s="15">
        <f t="shared" si="270"/>
        <v>8.768205545536501E-7</v>
      </c>
      <c r="G234" s="15">
        <f t="shared" si="271"/>
        <v>1.7899979717392285E-6</v>
      </c>
      <c r="H234" s="5">
        <f t="shared" si="272"/>
        <v>220361.25183267763</v>
      </c>
      <c r="I234" s="5">
        <f t="shared" si="273"/>
        <v>100947.90305991925</v>
      </c>
      <c r="J234" s="5">
        <f t="shared" si="274"/>
        <v>37383.490103433454</v>
      </c>
      <c r="K234" s="5">
        <f t="shared" si="275"/>
        <v>189087.02467071216</v>
      </c>
      <c r="L234" s="5">
        <f t="shared" si="276"/>
        <v>34056.604914625656</v>
      </c>
      <c r="M234" s="5">
        <f t="shared" si="277"/>
        <v>8554.9471058165745</v>
      </c>
      <c r="N234" s="15">
        <f t="shared" si="278"/>
        <v>2.6839487110159599E-3</v>
      </c>
      <c r="O234" s="15">
        <f t="shared" si="279"/>
        <v>4.3675358597119462E-3</v>
      </c>
      <c r="P234" s="15">
        <f t="shared" si="280"/>
        <v>4.0421873784681761E-3</v>
      </c>
      <c r="Q234" s="5">
        <f t="shared" si="281"/>
        <v>4539.5101720667626</v>
      </c>
      <c r="R234" s="5">
        <f t="shared" si="282"/>
        <v>6829.9453189995565</v>
      </c>
      <c r="S234" s="5">
        <f t="shared" si="283"/>
        <v>4300.6060812604983</v>
      </c>
      <c r="T234" s="5">
        <f t="shared" si="284"/>
        <v>20.600310328213492</v>
      </c>
      <c r="U234" s="5">
        <f t="shared" si="285"/>
        <v>67.658119802107564</v>
      </c>
      <c r="V234" s="5">
        <f t="shared" si="286"/>
        <v>115.04025090652284</v>
      </c>
      <c r="W234" s="15">
        <f t="shared" si="287"/>
        <v>-1.0734613539272964E-2</v>
      </c>
      <c r="X234" s="15">
        <f t="shared" si="288"/>
        <v>-1.217998157191269E-2</v>
      </c>
      <c r="Y234" s="15">
        <f t="shared" si="289"/>
        <v>-9.7425357312937999E-3</v>
      </c>
      <c r="Z234" s="5">
        <f t="shared" si="304"/>
        <v>3838.5897166607178</v>
      </c>
      <c r="AA234" s="5">
        <f t="shared" si="305"/>
        <v>17007.897590125565</v>
      </c>
      <c r="AB234" s="5">
        <f t="shared" si="306"/>
        <v>52666.477105806545</v>
      </c>
      <c r="AC234" s="16">
        <f t="shared" si="290"/>
        <v>1.1240180317360715</v>
      </c>
      <c r="AD234" s="16">
        <f t="shared" si="291"/>
        <v>3.0313796382709444</v>
      </c>
      <c r="AE234" s="16">
        <f t="shared" si="292"/>
        <v>13.305725306456084</v>
      </c>
      <c r="AF234" s="15">
        <f t="shared" si="293"/>
        <v>-4.0504037456468023E-3</v>
      </c>
      <c r="AG234" s="15">
        <f t="shared" si="294"/>
        <v>2.9673830763510267E-4</v>
      </c>
      <c r="AH234" s="15">
        <f t="shared" si="295"/>
        <v>9.7937136394747881E-3</v>
      </c>
      <c r="AI234" s="1">
        <f t="shared" si="259"/>
        <v>427732.33781472564</v>
      </c>
      <c r="AJ234" s="1">
        <f t="shared" si="260"/>
        <v>192605.59693825783</v>
      </c>
      <c r="AK234" s="1">
        <f t="shared" si="261"/>
        <v>71572.820733517015</v>
      </c>
      <c r="AL234" s="14">
        <f t="shared" si="296"/>
        <v>82.705662831995596</v>
      </c>
      <c r="AM234" s="14">
        <f t="shared" si="297"/>
        <v>19.709786534916393</v>
      </c>
      <c r="AN234" s="14">
        <f t="shared" si="298"/>
        <v>6.2486722923580151</v>
      </c>
      <c r="AO234" s="11">
        <f t="shared" si="299"/>
        <v>3.4464890895067111E-3</v>
      </c>
      <c r="AP234" s="11">
        <f t="shared" si="300"/>
        <v>4.3416672532294639E-3</v>
      </c>
      <c r="AQ234" s="11">
        <f t="shared" si="301"/>
        <v>3.9384400054446895E-3</v>
      </c>
      <c r="AR234" s="1">
        <f t="shared" si="307"/>
        <v>220361.25183267763</v>
      </c>
      <c r="AS234" s="1">
        <f t="shared" si="302"/>
        <v>100947.90305991925</v>
      </c>
      <c r="AT234" s="1">
        <f t="shared" si="303"/>
        <v>37383.490103433454</v>
      </c>
      <c r="AU234" s="1">
        <f t="shared" si="262"/>
        <v>44072.250366535533</v>
      </c>
      <c r="AV234" s="1">
        <f t="shared" si="263"/>
        <v>20189.580611983853</v>
      </c>
      <c r="AW234" s="1">
        <f t="shared" si="264"/>
        <v>7476.6980206866911</v>
      </c>
      <c r="AX234" s="1">
        <f t="shared" si="326"/>
        <v>151269.61973656973</v>
      </c>
      <c r="AY234" s="1">
        <f t="shared" si="309"/>
        <v>27245.283931700527</v>
      </c>
      <c r="AZ234" s="1">
        <f t="shared" si="310"/>
        <v>6843.95768465326</v>
      </c>
      <c r="BA234" s="1">
        <f t="shared" si="327"/>
        <v>13899.466599961939</v>
      </c>
      <c r="BB234" s="1">
        <f t="shared" si="328"/>
        <v>30271.489570684196</v>
      </c>
      <c r="BC234" s="1">
        <f t="shared" si="329"/>
        <v>38590.319416980587</v>
      </c>
      <c r="BD234" s="1">
        <f t="shared" si="311"/>
        <v>497.72253197760529</v>
      </c>
      <c r="BE234" s="2">
        <f t="shared" si="338"/>
        <v>0.25378067252024261</v>
      </c>
      <c r="BF234" s="2">
        <f t="shared" si="339"/>
        <v>0.18498810604108842</v>
      </c>
      <c r="BG234" s="2">
        <f t="shared" si="340"/>
        <v>8.4903457765883886E-2</v>
      </c>
      <c r="BH234" s="2">
        <f t="shared" si="312"/>
        <v>0.11687713488425844</v>
      </c>
      <c r="BI234" s="2">
        <f t="shared" si="330"/>
        <v>6.4404629744826622E-3</v>
      </c>
      <c r="BJ234" s="2">
        <f t="shared" si="313"/>
        <v>3.422059937666898E-3</v>
      </c>
      <c r="BK234" s="2">
        <f t="shared" si="314"/>
        <v>7.2085971406032293E-4</v>
      </c>
      <c r="BL234" s="2">
        <f t="shared" si="315"/>
        <v>1419.22848343901</v>
      </c>
      <c r="BM234" s="2">
        <f t="shared" si="316"/>
        <v>345.4497748528313</v>
      </c>
      <c r="BN234" s="2">
        <f t="shared" si="317"/>
        <v>26.948251986537951</v>
      </c>
      <c r="BO234" s="2">
        <f t="shared" si="331"/>
        <v>2913.7485803587583</v>
      </c>
      <c r="BP234" s="2">
        <f t="shared" si="332"/>
        <v>219.5940009271421</v>
      </c>
      <c r="BQ234" s="2">
        <f t="shared" si="333"/>
        <v>12.053160748768839</v>
      </c>
      <c r="BR234" s="17">
        <f t="shared" si="308"/>
        <v>6.0139543336378632E-3</v>
      </c>
      <c r="BS234" s="12">
        <f>BS$3*temperature!$I344</f>
        <v>-34.182951425818842</v>
      </c>
      <c r="BT234" s="12">
        <f>BT$3*temperature!$I344</f>
        <v>-31.593888414024672</v>
      </c>
      <c r="BU234" s="12">
        <f>BU$3*temperature!$I344</f>
        <v>-27.736713457432515</v>
      </c>
      <c r="BV234" s="12">
        <f t="shared" si="334"/>
        <v>-24.36944532294569</v>
      </c>
      <c r="BW234" s="12">
        <f t="shared" si="318"/>
        <v>-17.896019020074807</v>
      </c>
      <c r="BX234" s="12">
        <f t="shared" si="319"/>
        <v>-15.711163661900924</v>
      </c>
      <c r="BY234" s="19">
        <f t="shared" si="335"/>
        <v>0.28708773507078961</v>
      </c>
      <c r="BZ234" s="19">
        <f t="shared" si="320"/>
        <v>0.43356073220380559</v>
      </c>
      <c r="CA234" s="19">
        <f t="shared" si="321"/>
        <v>0.43356073220380564</v>
      </c>
      <c r="CB234" s="12">
        <f t="shared" si="336"/>
        <v>4.9067530514365743</v>
      </c>
      <c r="CC234" s="12">
        <f t="shared" si="322"/>
        <v>6.8489346969749336</v>
      </c>
      <c r="CD234" s="12">
        <f t="shared" si="323"/>
        <v>6.0127748977657953</v>
      </c>
      <c r="CE234" s="12">
        <f t="shared" si="337"/>
        <v>-29.276198374382265</v>
      </c>
      <c r="CF234" s="12">
        <f t="shared" si="324"/>
        <v>-24.744953717049739</v>
      </c>
      <c r="CG234" s="12">
        <f t="shared" si="325"/>
        <v>-21.72393855966672</v>
      </c>
      <c r="CH234" s="12">
        <f>CH$3*temperature!$I344+CH$4*temperature!$I344^2</f>
        <v>-29.276198374382268</v>
      </c>
      <c r="CI234" s="12">
        <f>CI$3*temperature!$I344+CI$4*temperature!$I344^2</f>
        <v>-24.74499006801646</v>
      </c>
      <c r="CJ234" s="12">
        <f>CJ$3*temperature!$I344+CJ$4*temperature!$I344^2</f>
        <v>-21.723957114301378</v>
      </c>
      <c r="CK234" s="17"/>
      <c r="CL234" s="17"/>
      <c r="CM234" s="17"/>
    </row>
    <row r="235" spans="1:91">
      <c r="A235" s="2">
        <f t="shared" si="265"/>
        <v>2189</v>
      </c>
      <c r="B235" s="5">
        <f t="shared" si="266"/>
        <v>1165.3964379052468</v>
      </c>
      <c r="C235" s="5">
        <f t="shared" si="267"/>
        <v>2964.1236230245463</v>
      </c>
      <c r="D235" s="5">
        <f t="shared" si="268"/>
        <v>4369.8170440550093</v>
      </c>
      <c r="E235" s="15">
        <f t="shared" si="269"/>
        <v>4.2281785511241776E-7</v>
      </c>
      <c r="F235" s="15">
        <f t="shared" si="270"/>
        <v>8.3297952682596752E-7</v>
      </c>
      <c r="G235" s="15">
        <f t="shared" si="271"/>
        <v>1.700498073152267E-6</v>
      </c>
      <c r="H235" s="5">
        <f t="shared" si="272"/>
        <v>220944.84845439313</v>
      </c>
      <c r="I235" s="5">
        <f t="shared" si="273"/>
        <v>101384.05845878538</v>
      </c>
      <c r="J235" s="5">
        <f t="shared" si="274"/>
        <v>37533.030173946827</v>
      </c>
      <c r="K235" s="5">
        <f t="shared" si="275"/>
        <v>189587.71562021642</v>
      </c>
      <c r="L235" s="5">
        <f t="shared" si="276"/>
        <v>34203.721353340399</v>
      </c>
      <c r="M235" s="5">
        <f t="shared" si="277"/>
        <v>8589.1536866536007</v>
      </c>
      <c r="N235" s="15">
        <f t="shared" si="278"/>
        <v>2.6479392246834266E-3</v>
      </c>
      <c r="O235" s="15">
        <f t="shared" si="279"/>
        <v>4.3197623216859604E-3</v>
      </c>
      <c r="P235" s="15">
        <f t="shared" si="280"/>
        <v>3.998456146358631E-3</v>
      </c>
      <c r="Q235" s="5">
        <f t="shared" si="281"/>
        <v>4502.6735017872988</v>
      </c>
      <c r="R235" s="5">
        <f t="shared" si="282"/>
        <v>6775.9067404970874</v>
      </c>
      <c r="S235" s="5">
        <f t="shared" si="283"/>
        <v>4275.742797998284</v>
      </c>
      <c r="T235" s="5">
        <f t="shared" si="284"/>
        <v>20.379173958051027</v>
      </c>
      <c r="U235" s="5">
        <f t="shared" si="285"/>
        <v>66.834045149727629</v>
      </c>
      <c r="V235" s="5">
        <f t="shared" si="286"/>
        <v>113.91946715152903</v>
      </c>
      <c r="W235" s="15">
        <f t="shared" si="287"/>
        <v>-1.0734613539272964E-2</v>
      </c>
      <c r="X235" s="15">
        <f t="shared" si="288"/>
        <v>-1.217998157191269E-2</v>
      </c>
      <c r="Y235" s="15">
        <f t="shared" si="289"/>
        <v>-9.7425357312937999E-3</v>
      </c>
      <c r="Z235" s="5">
        <f t="shared" si="304"/>
        <v>3792.1553912441432</v>
      </c>
      <c r="AA235" s="5">
        <f t="shared" si="305"/>
        <v>16879.14155043718</v>
      </c>
      <c r="AB235" s="5">
        <f t="shared" si="306"/>
        <v>52877.12026328536</v>
      </c>
      <c r="AC235" s="16">
        <f t="shared" si="290"/>
        <v>1.1194653048901533</v>
      </c>
      <c r="AD235" s="16">
        <f t="shared" si="291"/>
        <v>3.0322791647346046</v>
      </c>
      <c r="AE235" s="16">
        <f t="shared" si="292"/>
        <v>13.436037769873028</v>
      </c>
      <c r="AF235" s="15">
        <f t="shared" si="293"/>
        <v>-4.0504037456468023E-3</v>
      </c>
      <c r="AG235" s="15">
        <f t="shared" si="294"/>
        <v>2.9673830763510267E-4</v>
      </c>
      <c r="AH235" s="15">
        <f t="shared" si="295"/>
        <v>9.7937136394747881E-3</v>
      </c>
      <c r="AI235" s="1">
        <f t="shared" si="259"/>
        <v>429031.35439978866</v>
      </c>
      <c r="AJ235" s="1">
        <f t="shared" si="260"/>
        <v>193534.61785641592</v>
      </c>
      <c r="AK235" s="1">
        <f t="shared" si="261"/>
        <v>71892.236680852002</v>
      </c>
      <c r="AL235" s="14">
        <f t="shared" si="296"/>
        <v>82.987856554940592</v>
      </c>
      <c r="AM235" s="14">
        <f t="shared" si="297"/>
        <v>19.794504136335515</v>
      </c>
      <c r="AN235" s="14">
        <f t="shared" si="298"/>
        <v>6.2730362130857795</v>
      </c>
      <c r="AO235" s="11">
        <f t="shared" si="299"/>
        <v>3.4120241986116441E-3</v>
      </c>
      <c r="AP235" s="11">
        <f t="shared" si="300"/>
        <v>4.2982505806971692E-3</v>
      </c>
      <c r="AQ235" s="11">
        <f t="shared" si="301"/>
        <v>3.8990556053902425E-3</v>
      </c>
      <c r="AR235" s="1">
        <f t="shared" si="307"/>
        <v>220944.84845439313</v>
      </c>
      <c r="AS235" s="1">
        <f t="shared" si="302"/>
        <v>101384.05845878538</v>
      </c>
      <c r="AT235" s="1">
        <f t="shared" si="303"/>
        <v>37533.030173946827</v>
      </c>
      <c r="AU235" s="1">
        <f t="shared" si="262"/>
        <v>44188.969690878628</v>
      </c>
      <c r="AV235" s="1">
        <f t="shared" si="263"/>
        <v>20276.811691757077</v>
      </c>
      <c r="AW235" s="1">
        <f t="shared" si="264"/>
        <v>7506.6060347893654</v>
      </c>
      <c r="AX235" s="1">
        <f t="shared" si="326"/>
        <v>151670.17249617312</v>
      </c>
      <c r="AY235" s="1">
        <f t="shared" si="309"/>
        <v>27362.977082672318</v>
      </c>
      <c r="AZ235" s="1">
        <f t="shared" si="310"/>
        <v>6871.322949322881</v>
      </c>
      <c r="BA235" s="1">
        <f t="shared" si="327"/>
        <v>13902.554297406457</v>
      </c>
      <c r="BB235" s="1">
        <f t="shared" si="328"/>
        <v>30284.291519358994</v>
      </c>
      <c r="BC235" s="1">
        <f t="shared" si="329"/>
        <v>38607.822722843048</v>
      </c>
      <c r="BD235" s="1">
        <f t="shared" si="311"/>
        <v>483.42073365620291</v>
      </c>
      <c r="BE235" s="2">
        <f t="shared" si="338"/>
        <v>0.25378067252024261</v>
      </c>
      <c r="BF235" s="2">
        <f t="shared" si="339"/>
        <v>0.18498810604108842</v>
      </c>
      <c r="BG235" s="2">
        <f t="shared" si="340"/>
        <v>8.4903457765883886E-2</v>
      </c>
      <c r="BH235" s="2">
        <f t="shared" si="312"/>
        <v>0.116579891796535</v>
      </c>
      <c r="BI235" s="2">
        <f t="shared" si="330"/>
        <v>6.4404629744826622E-3</v>
      </c>
      <c r="BJ235" s="2">
        <f t="shared" si="313"/>
        <v>3.422059937666898E-3</v>
      </c>
      <c r="BK235" s="2">
        <f t="shared" si="314"/>
        <v>7.2085971406032293E-4</v>
      </c>
      <c r="BL235" s="2">
        <f t="shared" si="315"/>
        <v>1422.9871158732017</v>
      </c>
      <c r="BM235" s="2">
        <f t="shared" si="316"/>
        <v>346.94232476988822</v>
      </c>
      <c r="BN235" s="2">
        <f t="shared" si="317"/>
        <v>27.056049399008781</v>
      </c>
      <c r="BO235" s="2">
        <f t="shared" si="331"/>
        <v>2957.2381110808246</v>
      </c>
      <c r="BP235" s="2">
        <f t="shared" si="332"/>
        <v>222.22510429227293</v>
      </c>
      <c r="BQ235" s="2">
        <f t="shared" si="333"/>
        <v>12.053167896936245</v>
      </c>
      <c r="BR235" s="17">
        <f t="shared" si="308"/>
        <v>5.8387906151823911E-3</v>
      </c>
      <c r="BS235" s="12">
        <f>BS$3*temperature!$I345</f>
        <v>-34.31682364071353</v>
      </c>
      <c r="BT235" s="12">
        <f>BT$3*temperature!$I345</f>
        <v>-31.717620966150836</v>
      </c>
      <c r="BU235" s="12">
        <f>BU$3*temperature!$I345</f>
        <v>-27.845339983509525</v>
      </c>
      <c r="BV235" s="12">
        <f t="shared" si="334"/>
        <v>-24.426300878767027</v>
      </c>
      <c r="BW235" s="12">
        <f t="shared" si="318"/>
        <v>-17.912250325848621</v>
      </c>
      <c r="BX235" s="12">
        <f t="shared" si="319"/>
        <v>-15.725413350682143</v>
      </c>
      <c r="BY235" s="19">
        <f t="shared" si="335"/>
        <v>0.28821206955215911</v>
      </c>
      <c r="BZ235" s="19">
        <f t="shared" si="320"/>
        <v>0.43525870540654221</v>
      </c>
      <c r="CA235" s="19">
        <f t="shared" si="321"/>
        <v>0.43525870540654227</v>
      </c>
      <c r="CB235" s="12">
        <f t="shared" si="336"/>
        <v>4.9452613809732524</v>
      </c>
      <c r="CC235" s="12">
        <f t="shared" si="322"/>
        <v>6.9026853201511074</v>
      </c>
      <c r="CD235" s="12">
        <f t="shared" si="323"/>
        <v>6.0599633164136932</v>
      </c>
      <c r="CE235" s="12">
        <f t="shared" si="337"/>
        <v>-29.37156225974028</v>
      </c>
      <c r="CF235" s="12">
        <f t="shared" si="324"/>
        <v>-24.814935645999729</v>
      </c>
      <c r="CG235" s="12">
        <f t="shared" si="325"/>
        <v>-21.785376667095836</v>
      </c>
      <c r="CH235" s="12">
        <f>CH$3*temperature!$I345+CH$4*temperature!$I345^2</f>
        <v>-29.371562259740276</v>
      </c>
      <c r="CI235" s="12">
        <f>CI$3*temperature!$I345+CI$4*temperature!$I345^2</f>
        <v>-24.814972029935802</v>
      </c>
      <c r="CJ235" s="12">
        <f>CJ$3*temperature!$I345+CJ$4*temperature!$I345^2</f>
        <v>-21.78539523855909</v>
      </c>
      <c r="CK235" s="17"/>
      <c r="CL235" s="17"/>
      <c r="CM235" s="17"/>
    </row>
    <row r="236" spans="1:91">
      <c r="A236" s="2">
        <f t="shared" si="265"/>
        <v>2190</v>
      </c>
      <c r="B236" s="5">
        <f t="shared" si="266"/>
        <v>1165.396906018148</v>
      </c>
      <c r="C236" s="5">
        <f t="shared" si="267"/>
        <v>2964.1259686261246</v>
      </c>
      <c r="D236" s="5">
        <f t="shared" si="268"/>
        <v>4369.8241033771992</v>
      </c>
      <c r="E236" s="15">
        <f t="shared" si="269"/>
        <v>4.0167696235679688E-7</v>
      </c>
      <c r="F236" s="15">
        <f t="shared" si="270"/>
        <v>7.9133055048466909E-7</v>
      </c>
      <c r="G236" s="15">
        <f t="shared" si="271"/>
        <v>1.6154731694946537E-6</v>
      </c>
      <c r="H236" s="5">
        <f t="shared" si="272"/>
        <v>221522.11968371816</v>
      </c>
      <c r="I236" s="5">
        <f t="shared" si="273"/>
        <v>101817.30195545622</v>
      </c>
      <c r="J236" s="5">
        <f t="shared" si="274"/>
        <v>37681.541155104278</v>
      </c>
      <c r="K236" s="5">
        <f t="shared" si="275"/>
        <v>190082.98249272042</v>
      </c>
      <c r="L236" s="5">
        <f t="shared" si="276"/>
        <v>34349.856596225785</v>
      </c>
      <c r="M236" s="5">
        <f t="shared" si="277"/>
        <v>8623.125385294632</v>
      </c>
      <c r="N236" s="15">
        <f t="shared" si="278"/>
        <v>2.6123363050385429E-3</v>
      </c>
      <c r="O236" s="15">
        <f t="shared" si="279"/>
        <v>4.2724954216455391E-3</v>
      </c>
      <c r="P236" s="15">
        <f t="shared" si="280"/>
        <v>3.9551857936619417E-3</v>
      </c>
      <c r="Q236" s="5">
        <f t="shared" si="281"/>
        <v>4465.9770673254507</v>
      </c>
      <c r="R236" s="5">
        <f t="shared" si="282"/>
        <v>6721.9790602559688</v>
      </c>
      <c r="S236" s="5">
        <f t="shared" si="283"/>
        <v>4250.8396857878106</v>
      </c>
      <c r="T236" s="5">
        <f t="shared" si="284"/>
        <v>20.160411401361735</v>
      </c>
      <c r="U236" s="5">
        <f t="shared" si="285"/>
        <v>66.020007711427567</v>
      </c>
      <c r="V236" s="5">
        <f t="shared" si="286"/>
        <v>112.80960267231531</v>
      </c>
      <c r="W236" s="15">
        <f t="shared" si="287"/>
        <v>-1.0734613539272964E-2</v>
      </c>
      <c r="X236" s="15">
        <f t="shared" si="288"/>
        <v>-1.217998157191269E-2</v>
      </c>
      <c r="Y236" s="15">
        <f t="shared" si="289"/>
        <v>-9.7425357312937999E-3</v>
      </c>
      <c r="Z236" s="5">
        <f t="shared" si="304"/>
        <v>3746.1481446404828</v>
      </c>
      <c r="AA236" s="5">
        <f t="shared" si="305"/>
        <v>16750.562715231066</v>
      </c>
      <c r="AB236" s="5">
        <f t="shared" si="306"/>
        <v>53086.288867726696</v>
      </c>
      <c r="AC236" s="16">
        <f t="shared" si="290"/>
        <v>1.1149310184261045</v>
      </c>
      <c r="AD236" s="16">
        <f t="shared" si="291"/>
        <v>3.033178958122225</v>
      </c>
      <c r="AE236" s="16">
        <f t="shared" si="292"/>
        <v>13.567626476240331</v>
      </c>
      <c r="AF236" s="15">
        <f t="shared" si="293"/>
        <v>-4.0504037456468023E-3</v>
      </c>
      <c r="AG236" s="15">
        <f t="shared" si="294"/>
        <v>2.9673830763510267E-4</v>
      </c>
      <c r="AH236" s="15">
        <f t="shared" si="295"/>
        <v>9.7937136394747881E-3</v>
      </c>
      <c r="AI236" s="1">
        <f t="shared" si="259"/>
        <v>430317.18865068845</v>
      </c>
      <c r="AJ236" s="1">
        <f t="shared" si="260"/>
        <v>194457.96776253142</v>
      </c>
      <c r="AK236" s="1">
        <f t="shared" si="261"/>
        <v>72209.61904755616</v>
      </c>
      <c r="AL236" s="14">
        <f t="shared" si="296"/>
        <v>83.268181563949398</v>
      </c>
      <c r="AM236" s="14">
        <f t="shared" si="297"/>
        <v>19.878735057845144</v>
      </c>
      <c r="AN236" s="14">
        <f t="shared" si="298"/>
        <v>6.2972505409251331</v>
      </c>
      <c r="AO236" s="11">
        <f t="shared" si="299"/>
        <v>3.3779039566255277E-3</v>
      </c>
      <c r="AP236" s="11">
        <f t="shared" si="300"/>
        <v>4.2552680748901978E-3</v>
      </c>
      <c r="AQ236" s="11">
        <f t="shared" si="301"/>
        <v>3.8600650493363399E-3</v>
      </c>
      <c r="AR236" s="1">
        <f t="shared" si="307"/>
        <v>221522.11968371816</v>
      </c>
      <c r="AS236" s="1">
        <f t="shared" si="302"/>
        <v>101817.30195545622</v>
      </c>
      <c r="AT236" s="1">
        <f t="shared" si="303"/>
        <v>37681.541155104278</v>
      </c>
      <c r="AU236" s="1">
        <f t="shared" si="262"/>
        <v>44304.423936743638</v>
      </c>
      <c r="AV236" s="1">
        <f t="shared" si="263"/>
        <v>20363.460391091245</v>
      </c>
      <c r="AW236" s="1">
        <f t="shared" si="264"/>
        <v>7536.3082310208556</v>
      </c>
      <c r="AX236" s="1">
        <f t="shared" si="326"/>
        <v>152066.38599417632</v>
      </c>
      <c r="AY236" s="1">
        <f t="shared" si="309"/>
        <v>27479.885276980625</v>
      </c>
      <c r="AZ236" s="1">
        <f t="shared" si="310"/>
        <v>6898.5003082357052</v>
      </c>
      <c r="BA236" s="1">
        <f t="shared" si="327"/>
        <v>13905.600320791771</v>
      </c>
      <c r="BB236" s="1">
        <f t="shared" si="328"/>
        <v>30296.952721787056</v>
      </c>
      <c r="BC236" s="1">
        <f t="shared" si="329"/>
        <v>38625.134469157354</v>
      </c>
      <c r="BD236" s="1">
        <f t="shared" si="311"/>
        <v>469.52769370949994</v>
      </c>
      <c r="BE236" s="2">
        <f t="shared" si="338"/>
        <v>0.25378067252024261</v>
      </c>
      <c r="BF236" s="2">
        <f t="shared" si="339"/>
        <v>0.18498810604108842</v>
      </c>
      <c r="BG236" s="2">
        <f t="shared" si="340"/>
        <v>8.4903457765883886E-2</v>
      </c>
      <c r="BH236" s="2">
        <f t="shared" si="312"/>
        <v>0.11628452745641034</v>
      </c>
      <c r="BI236" s="2">
        <f t="shared" si="330"/>
        <v>6.4404629744826622E-3</v>
      </c>
      <c r="BJ236" s="2">
        <f t="shared" si="313"/>
        <v>3.422059937666898E-3</v>
      </c>
      <c r="BK236" s="2">
        <f t="shared" si="314"/>
        <v>7.2085971406032293E-4</v>
      </c>
      <c r="BL236" s="2">
        <f t="shared" si="315"/>
        <v>1426.7050098519037</v>
      </c>
      <c r="BM236" s="2">
        <f t="shared" si="316"/>
        <v>348.42490998310024</v>
      </c>
      <c r="BN236" s="2">
        <f t="shared" si="317"/>
        <v>27.163104982420762</v>
      </c>
      <c r="BO236" s="2">
        <f t="shared" si="331"/>
        <v>3001.3779669591204</v>
      </c>
      <c r="BP236" s="2">
        <f t="shared" si="332"/>
        <v>224.88784611190462</v>
      </c>
      <c r="BQ236" s="2">
        <f t="shared" si="333"/>
        <v>12.053180609356142</v>
      </c>
      <c r="BR236" s="17">
        <f t="shared" si="308"/>
        <v>5.6687287526042632E-3</v>
      </c>
      <c r="BS236" s="12">
        <f>BS$3*temperature!$I346</f>
        <v>-34.450093557045108</v>
      </c>
      <c r="BT236" s="12">
        <f>BT$3*temperature!$I346</f>
        <v>-31.840796838622339</v>
      </c>
      <c r="BU236" s="12">
        <f>BU$3*temperature!$I346</f>
        <v>-27.953477792785787</v>
      </c>
      <c r="BV236" s="12">
        <f t="shared" si="334"/>
        <v>-24.482601632484755</v>
      </c>
      <c r="BW236" s="12">
        <f t="shared" si="318"/>
        <v>-17.927991248385414</v>
      </c>
      <c r="BX236" s="12">
        <f t="shared" si="319"/>
        <v>-15.739232525208466</v>
      </c>
      <c r="BY236" s="19">
        <f t="shared" si="335"/>
        <v>0.28933134558997392</v>
      </c>
      <c r="BZ236" s="19">
        <f t="shared" si="320"/>
        <v>0.43694903933311519</v>
      </c>
      <c r="CA236" s="19">
        <f t="shared" si="321"/>
        <v>0.43694903933311524</v>
      </c>
      <c r="CB236" s="12">
        <f t="shared" si="336"/>
        <v>4.9837459622801763</v>
      </c>
      <c r="CC236" s="12">
        <f t="shared" si="322"/>
        <v>6.9564027951184606</v>
      </c>
      <c r="CD236" s="12">
        <f t="shared" si="323"/>
        <v>6.1071226337886602</v>
      </c>
      <c r="CE236" s="12">
        <f t="shared" si="337"/>
        <v>-29.466347594764933</v>
      </c>
      <c r="CF236" s="12">
        <f t="shared" si="324"/>
        <v>-24.884394043503875</v>
      </c>
      <c r="CG236" s="12">
        <f t="shared" si="325"/>
        <v>-21.846355158997127</v>
      </c>
      <c r="CH236" s="12">
        <f>CH$3*temperature!$I346+CH$4*temperature!$I346^2</f>
        <v>-29.466347594764933</v>
      </c>
      <c r="CI236" s="12">
        <f>CI$3*temperature!$I346+CI$4*temperature!$I346^2</f>
        <v>-24.884430459413217</v>
      </c>
      <c r="CJ236" s="12">
        <f>CJ$3*temperature!$I346+CJ$4*temperature!$I346^2</f>
        <v>-21.846373746780554</v>
      </c>
      <c r="CK236" s="17"/>
      <c r="CL236" s="17"/>
      <c r="CM236" s="17"/>
    </row>
    <row r="237" spans="1:91">
      <c r="A237" s="2">
        <f t="shared" si="265"/>
        <v>2191</v>
      </c>
      <c r="B237" s="5">
        <f t="shared" si="266"/>
        <v>1165.3973507255828</v>
      </c>
      <c r="C237" s="5">
        <f t="shared" si="267"/>
        <v>2964.1281969493875</v>
      </c>
      <c r="D237" s="5">
        <f t="shared" si="268"/>
        <v>4369.830809744114</v>
      </c>
      <c r="E237" s="15">
        <f t="shared" si="269"/>
        <v>3.8159311423895703E-7</v>
      </c>
      <c r="F237" s="15">
        <f t="shared" si="270"/>
        <v>7.5176402296043561E-7</v>
      </c>
      <c r="G237" s="15">
        <f t="shared" si="271"/>
        <v>1.5346995110199209E-6</v>
      </c>
      <c r="H237" s="5">
        <f t="shared" si="272"/>
        <v>222093.09680746653</v>
      </c>
      <c r="I237" s="5">
        <f t="shared" si="273"/>
        <v>102247.63117730698</v>
      </c>
      <c r="J237" s="5">
        <f t="shared" si="274"/>
        <v>37829.023381002153</v>
      </c>
      <c r="K237" s="5">
        <f t="shared" si="275"/>
        <v>190572.85197120978</v>
      </c>
      <c r="L237" s="5">
        <f t="shared" si="276"/>
        <v>34495.009791593322</v>
      </c>
      <c r="M237" s="5">
        <f t="shared" si="277"/>
        <v>8656.8622511994508</v>
      </c>
      <c r="N237" s="15">
        <f t="shared" si="278"/>
        <v>2.5771348495551294E-3</v>
      </c>
      <c r="O237" s="15">
        <f t="shared" si="279"/>
        <v>4.2257292970324656E-3</v>
      </c>
      <c r="P237" s="15">
        <f t="shared" si="280"/>
        <v>3.9123710252841892E-3</v>
      </c>
      <c r="Q237" s="5">
        <f t="shared" si="281"/>
        <v>4429.4240955761543</v>
      </c>
      <c r="R237" s="5">
        <f t="shared" si="282"/>
        <v>6668.169780320377</v>
      </c>
      <c r="S237" s="5">
        <f t="shared" si="283"/>
        <v>4225.9010489916764</v>
      </c>
      <c r="T237" s="5">
        <f t="shared" si="284"/>
        <v>19.943997176175365</v>
      </c>
      <c r="U237" s="5">
        <f t="shared" si="285"/>
        <v>65.215885234124841</v>
      </c>
      <c r="V237" s="5">
        <f t="shared" si="286"/>
        <v>111.71055108744721</v>
      </c>
      <c r="W237" s="15">
        <f t="shared" si="287"/>
        <v>-1.0734613539272964E-2</v>
      </c>
      <c r="X237" s="15">
        <f t="shared" si="288"/>
        <v>-1.217998157191269E-2</v>
      </c>
      <c r="Y237" s="15">
        <f t="shared" si="289"/>
        <v>-9.7425357312937999E-3</v>
      </c>
      <c r="Z237" s="5">
        <f t="shared" si="304"/>
        <v>3700.5675819043295</v>
      </c>
      <c r="AA237" s="5">
        <f t="shared" si="305"/>
        <v>16622.180315607158</v>
      </c>
      <c r="AB237" s="5">
        <f t="shared" si="306"/>
        <v>53293.983394581323</v>
      </c>
      <c r="AC237" s="16">
        <f t="shared" si="290"/>
        <v>1.1104150976529337</v>
      </c>
      <c r="AD237" s="16">
        <f t="shared" si="291"/>
        <v>3.0340790185130126</v>
      </c>
      <c r="AE237" s="16">
        <f t="shared" si="292"/>
        <v>13.700503924715985</v>
      </c>
      <c r="AF237" s="15">
        <f t="shared" si="293"/>
        <v>-4.0504037456468023E-3</v>
      </c>
      <c r="AG237" s="15">
        <f t="shared" si="294"/>
        <v>2.9673830763510267E-4</v>
      </c>
      <c r="AH237" s="15">
        <f t="shared" si="295"/>
        <v>9.7937136394747881E-3</v>
      </c>
      <c r="AI237" s="1">
        <f t="shared" si="259"/>
        <v>431589.89372236322</v>
      </c>
      <c r="AJ237" s="1">
        <f t="shared" si="260"/>
        <v>195375.63137736951</v>
      </c>
      <c r="AK237" s="1">
        <f t="shared" si="261"/>
        <v>72524.965373821411</v>
      </c>
      <c r="AL237" s="14">
        <f t="shared" si="296"/>
        <v>83.546640764715619</v>
      </c>
      <c r="AM237" s="14">
        <f t="shared" si="297"/>
        <v>19.962478511039386</v>
      </c>
      <c r="AN237" s="14">
        <f t="shared" si="298"/>
        <v>6.3213152596778732</v>
      </c>
      <c r="AO237" s="11">
        <f t="shared" si="299"/>
        <v>3.3441249170592722E-3</v>
      </c>
      <c r="AP237" s="11">
        <f t="shared" si="300"/>
        <v>4.2127153941412957E-3</v>
      </c>
      <c r="AQ237" s="11">
        <f t="shared" si="301"/>
        <v>3.8214643988429766E-3</v>
      </c>
      <c r="AR237" s="1">
        <f t="shared" si="307"/>
        <v>222093.09680746653</v>
      </c>
      <c r="AS237" s="1">
        <f t="shared" si="302"/>
        <v>102247.63117730698</v>
      </c>
      <c r="AT237" s="1">
        <f t="shared" si="303"/>
        <v>37829.023381002153</v>
      </c>
      <c r="AU237" s="1">
        <f t="shared" si="262"/>
        <v>44418.619361493307</v>
      </c>
      <c r="AV237" s="1">
        <f t="shared" si="263"/>
        <v>20449.526235461395</v>
      </c>
      <c r="AW237" s="1">
        <f t="shared" si="264"/>
        <v>7565.8046762004305</v>
      </c>
      <c r="AX237" s="1">
        <f t="shared" si="326"/>
        <v>152458.28157696783</v>
      </c>
      <c r="AY237" s="1">
        <f t="shared" si="309"/>
        <v>27596.007833274656</v>
      </c>
      <c r="AZ237" s="1">
        <f t="shared" si="310"/>
        <v>6925.4898009595609</v>
      </c>
      <c r="BA237" s="1">
        <f t="shared" si="327"/>
        <v>13908.605149770008</v>
      </c>
      <c r="BB237" s="1">
        <f t="shared" si="328"/>
        <v>30309.474710723767</v>
      </c>
      <c r="BC237" s="1">
        <f t="shared" si="329"/>
        <v>38642.256789823223</v>
      </c>
      <c r="BD237" s="1">
        <f t="shared" si="311"/>
        <v>456.03181827196187</v>
      </c>
      <c r="BE237" s="2">
        <f t="shared" si="338"/>
        <v>0.25378067252024261</v>
      </c>
      <c r="BF237" s="2">
        <f t="shared" si="339"/>
        <v>0.18498810604108842</v>
      </c>
      <c r="BG237" s="2">
        <f t="shared" si="340"/>
        <v>8.4903457765883886E-2</v>
      </c>
      <c r="BH237" s="2">
        <f t="shared" si="312"/>
        <v>0.1159910458254024</v>
      </c>
      <c r="BI237" s="2">
        <f t="shared" si="330"/>
        <v>6.4404629744826622E-3</v>
      </c>
      <c r="BJ237" s="2">
        <f t="shared" si="313"/>
        <v>3.422059937666898E-3</v>
      </c>
      <c r="BK237" s="2">
        <f t="shared" si="314"/>
        <v>7.2085971406032293E-4</v>
      </c>
      <c r="BL237" s="2">
        <f t="shared" si="315"/>
        <v>1430.3823668766818</v>
      </c>
      <c r="BM237" s="2">
        <f t="shared" si="316"/>
        <v>349.89752237320306</v>
      </c>
      <c r="BN237" s="2">
        <f t="shared" si="317"/>
        <v>27.269418977610481</v>
      </c>
      <c r="BO237" s="2">
        <f t="shared" si="331"/>
        <v>3046.1778752813684</v>
      </c>
      <c r="BP237" s="2">
        <f t="shared" si="332"/>
        <v>227.58260684873181</v>
      </c>
      <c r="BQ237" s="2">
        <f t="shared" si="333"/>
        <v>12.053198820488664</v>
      </c>
      <c r="BR237" s="17">
        <f t="shared" si="308"/>
        <v>5.5036201481594785E-3</v>
      </c>
      <c r="BS237" s="12">
        <f>BS$3*temperature!$I347</f>
        <v>-34.582764135836399</v>
      </c>
      <c r="BT237" s="12">
        <f>BT$3*temperature!$I347</f>
        <v>-31.963418768190135</v>
      </c>
      <c r="BU237" s="12">
        <f>BU$3*temperature!$I347</f>
        <v>-28.061129287892975</v>
      </c>
      <c r="BV237" s="12">
        <f t="shared" si="334"/>
        <v>-24.538352869919851</v>
      </c>
      <c r="BW237" s="12">
        <f t="shared" si="318"/>
        <v>-17.943247769431444</v>
      </c>
      <c r="BX237" s="12">
        <f t="shared" si="319"/>
        <v>-15.752626436938025</v>
      </c>
      <c r="BY237" s="19">
        <f t="shared" si="335"/>
        <v>0.29044558805257631</v>
      </c>
      <c r="BZ237" s="19">
        <f t="shared" si="320"/>
        <v>0.43863177153976746</v>
      </c>
      <c r="CA237" s="19">
        <f t="shared" si="321"/>
        <v>0.43863177153976751</v>
      </c>
      <c r="CB237" s="12">
        <f t="shared" si="336"/>
        <v>5.0222056329582738</v>
      </c>
      <c r="CC237" s="12">
        <f t="shared" si="322"/>
        <v>7.0100854993793451</v>
      </c>
      <c r="CD237" s="12">
        <f t="shared" si="323"/>
        <v>6.1542514254774758</v>
      </c>
      <c r="CE237" s="12">
        <f t="shared" si="337"/>
        <v>-29.560558502878123</v>
      </c>
      <c r="CF237" s="12">
        <f t="shared" si="324"/>
        <v>-24.953333268810788</v>
      </c>
      <c r="CG237" s="12">
        <f t="shared" si="325"/>
        <v>-21.906877862415499</v>
      </c>
      <c r="CH237" s="12">
        <f>CH$3*temperature!$I347+CH$4*temperature!$I347^2</f>
        <v>-29.560558502878123</v>
      </c>
      <c r="CI237" s="12">
        <f>CI$3*temperature!$I347+CI$4*temperature!$I347^2</f>
        <v>-24.953369715709467</v>
      </c>
      <c r="CJ237" s="12">
        <f>CJ$3*temperature!$I347+CJ$4*temperature!$I347^2</f>
        <v>-21.906896466016867</v>
      </c>
      <c r="CK237" s="17"/>
      <c r="CL237" s="17"/>
      <c r="CM237" s="17"/>
    </row>
    <row r="238" spans="1:91">
      <c r="A238" s="2">
        <f t="shared" si="265"/>
        <v>2192</v>
      </c>
      <c r="B238" s="5">
        <f t="shared" si="266"/>
        <v>1165.3977731978071</v>
      </c>
      <c r="C238" s="5">
        <f t="shared" si="267"/>
        <v>2964.1303138580784</v>
      </c>
      <c r="D238" s="5">
        <f t="shared" si="268"/>
        <v>4369.8371808024613</v>
      </c>
      <c r="E238" s="15">
        <f t="shared" si="269"/>
        <v>3.6251345852700916E-7</v>
      </c>
      <c r="F238" s="15">
        <f t="shared" si="270"/>
        <v>7.141758218124138E-7</v>
      </c>
      <c r="G238" s="15">
        <f t="shared" si="271"/>
        <v>1.4579645354689247E-6</v>
      </c>
      <c r="H238" s="5">
        <f t="shared" si="272"/>
        <v>222657.81143001301</v>
      </c>
      <c r="I238" s="5">
        <f t="shared" si="273"/>
        <v>102675.04420278696</v>
      </c>
      <c r="J238" s="5">
        <f t="shared" si="274"/>
        <v>37975.47731883487</v>
      </c>
      <c r="K238" s="5">
        <f t="shared" si="275"/>
        <v>191057.35101848398</v>
      </c>
      <c r="L238" s="5">
        <f t="shared" si="276"/>
        <v>34639.180242094779</v>
      </c>
      <c r="M238" s="5">
        <f t="shared" si="277"/>
        <v>8690.364365443289</v>
      </c>
      <c r="N238" s="15">
        <f t="shared" si="278"/>
        <v>2.5423298348254963E-3</v>
      </c>
      <c r="O238" s="15">
        <f t="shared" si="279"/>
        <v>4.1794581701086742E-3</v>
      </c>
      <c r="P238" s="15">
        <f t="shared" si="280"/>
        <v>3.8700066226877716E-3</v>
      </c>
      <c r="Q238" s="5">
        <f t="shared" si="281"/>
        <v>4393.0177061700915</v>
      </c>
      <c r="R238" s="5">
        <f t="shared" si="282"/>
        <v>6614.4862078414344</v>
      </c>
      <c r="S238" s="5">
        <f t="shared" si="283"/>
        <v>4200.9311148594616</v>
      </c>
      <c r="T238" s="5">
        <f t="shared" si="284"/>
        <v>19.729906074060771</v>
      </c>
      <c r="U238" s="5">
        <f t="shared" si="285"/>
        <v>64.421556953777227</v>
      </c>
      <c r="V238" s="5">
        <f t="shared" si="286"/>
        <v>110.62220705191524</v>
      </c>
      <c r="W238" s="15">
        <f t="shared" si="287"/>
        <v>-1.0734613539272964E-2</v>
      </c>
      <c r="X238" s="15">
        <f t="shared" si="288"/>
        <v>-1.217998157191269E-2</v>
      </c>
      <c r="Y238" s="15">
        <f t="shared" si="289"/>
        <v>-9.7425357312937999E-3</v>
      </c>
      <c r="Z238" s="5">
        <f t="shared" si="304"/>
        <v>3655.4131936917615</v>
      </c>
      <c r="AA238" s="5">
        <f t="shared" si="305"/>
        <v>16494.013117480223</v>
      </c>
      <c r="AB238" s="5">
        <f t="shared" si="306"/>
        <v>53500.204510746305</v>
      </c>
      <c r="AC238" s="16">
        <f t="shared" si="290"/>
        <v>1.1059174681821775</v>
      </c>
      <c r="AD238" s="16">
        <f t="shared" si="291"/>
        <v>3.0349793459861973</v>
      </c>
      <c r="AE238" s="16">
        <f t="shared" si="292"/>
        <v>13.834682736871153</v>
      </c>
      <c r="AF238" s="15">
        <f t="shared" si="293"/>
        <v>-4.0504037456468023E-3</v>
      </c>
      <c r="AG238" s="15">
        <f t="shared" si="294"/>
        <v>2.9673830763510267E-4</v>
      </c>
      <c r="AH238" s="15">
        <f t="shared" si="295"/>
        <v>9.7937136394747881E-3</v>
      </c>
      <c r="AI238" s="1">
        <f t="shared" si="259"/>
        <v>432849.52371162025</v>
      </c>
      <c r="AJ238" s="1">
        <f t="shared" si="260"/>
        <v>196287.59447509394</v>
      </c>
      <c r="AK238" s="1">
        <f t="shared" si="261"/>
        <v>72838.273512639702</v>
      </c>
      <c r="AL238" s="14">
        <f t="shared" si="296"/>
        <v>83.823237263802326</v>
      </c>
      <c r="AM238" s="14">
        <f t="shared" si="297"/>
        <v>20.045733789162771</v>
      </c>
      <c r="AN238" s="14">
        <f t="shared" si="298"/>
        <v>6.3452303740844069</v>
      </c>
      <c r="AO238" s="11">
        <f t="shared" si="299"/>
        <v>3.3106836678886793E-3</v>
      </c>
      <c r="AP238" s="11">
        <f t="shared" si="300"/>
        <v>4.1705882401998828E-3</v>
      </c>
      <c r="AQ238" s="11">
        <f t="shared" si="301"/>
        <v>3.7832497548545467E-3</v>
      </c>
      <c r="AR238" s="1">
        <f t="shared" si="307"/>
        <v>222657.81143001301</v>
      </c>
      <c r="AS238" s="1">
        <f t="shared" si="302"/>
        <v>102675.04420278696</v>
      </c>
      <c r="AT238" s="1">
        <f t="shared" si="303"/>
        <v>37975.47731883487</v>
      </c>
      <c r="AU238" s="1">
        <f t="shared" si="262"/>
        <v>44531.562286002605</v>
      </c>
      <c r="AV238" s="1">
        <f t="shared" si="263"/>
        <v>20535.008840557392</v>
      </c>
      <c r="AW238" s="1">
        <f t="shared" si="264"/>
        <v>7595.0954637669747</v>
      </c>
      <c r="AX238" s="1">
        <f t="shared" si="326"/>
        <v>152845.8808147872</v>
      </c>
      <c r="AY238" s="1">
        <f t="shared" si="309"/>
        <v>27711.344193675828</v>
      </c>
      <c r="AZ238" s="1">
        <f t="shared" si="310"/>
        <v>6952.2914923546305</v>
      </c>
      <c r="BA238" s="1">
        <f t="shared" si="327"/>
        <v>13911.569257486139</v>
      </c>
      <c r="BB238" s="1">
        <f t="shared" si="328"/>
        <v>30321.8589990609</v>
      </c>
      <c r="BC238" s="1">
        <f t="shared" si="329"/>
        <v>38659.19178845601</v>
      </c>
      <c r="BD238" s="1">
        <f t="shared" si="311"/>
        <v>442.9218386537932</v>
      </c>
      <c r="BE238" s="2">
        <f t="shared" si="338"/>
        <v>0.25378067252024261</v>
      </c>
      <c r="BF238" s="2">
        <f t="shared" si="339"/>
        <v>0.18498810604108842</v>
      </c>
      <c r="BG238" s="2">
        <f t="shared" si="340"/>
        <v>8.4903457765883886E-2</v>
      </c>
      <c r="BH238" s="2">
        <f t="shared" si="312"/>
        <v>0.11569945056482706</v>
      </c>
      <c r="BI238" s="2">
        <f t="shared" si="330"/>
        <v>6.4404629744826622E-3</v>
      </c>
      <c r="BJ238" s="2">
        <f t="shared" si="313"/>
        <v>3.422059937666898E-3</v>
      </c>
      <c r="BK238" s="2">
        <f t="shared" si="314"/>
        <v>7.2085971406032293E-4</v>
      </c>
      <c r="BL238" s="2">
        <f t="shared" si="315"/>
        <v>1434.0193904943412</v>
      </c>
      <c r="BM238" s="2">
        <f t="shared" si="316"/>
        <v>351.3601553645351</v>
      </c>
      <c r="BN238" s="2">
        <f t="shared" si="317"/>
        <v>27.374991721359585</v>
      </c>
      <c r="BO238" s="2">
        <f t="shared" si="331"/>
        <v>3091.6477088887418</v>
      </c>
      <c r="BP238" s="2">
        <f t="shared" si="332"/>
        <v>230.30977154527986</v>
      </c>
      <c r="BQ238" s="2">
        <f t="shared" si="333"/>
        <v>12.053222465836892</v>
      </c>
      <c r="BR238" s="17">
        <f t="shared" si="308"/>
        <v>5.343320532193668E-3</v>
      </c>
      <c r="BS238" s="12">
        <f>BS$3*temperature!$I348</f>
        <v>-34.714838376205442</v>
      </c>
      <c r="BT238" s="12">
        <f>BT$3*temperature!$I348</f>
        <v>-32.085489526815003</v>
      </c>
      <c r="BU238" s="12">
        <f>BU$3*temperature!$I348</f>
        <v>-28.168296902373957</v>
      </c>
      <c r="BV238" s="12">
        <f t="shared" si="334"/>
        <v>-24.59355984821979</v>
      </c>
      <c r="BW238" s="12">
        <f t="shared" si="318"/>
        <v>-17.958025812745841</v>
      </c>
      <c r="BX238" s="12">
        <f t="shared" si="319"/>
        <v>-15.765600286421238</v>
      </c>
      <c r="BY238" s="19">
        <f t="shared" si="335"/>
        <v>0.29155482212825368</v>
      </c>
      <c r="BZ238" s="19">
        <f t="shared" si="320"/>
        <v>0.44030694006592386</v>
      </c>
      <c r="CA238" s="19">
        <f t="shared" si="321"/>
        <v>0.44030694006592391</v>
      </c>
      <c r="CB238" s="12">
        <f t="shared" si="336"/>
        <v>5.0606392639928259</v>
      </c>
      <c r="CC238" s="12">
        <f t="shared" si="322"/>
        <v>7.06373185703458</v>
      </c>
      <c r="CD238" s="12">
        <f t="shared" si="323"/>
        <v>6.2013483079763603</v>
      </c>
      <c r="CE238" s="12">
        <f t="shared" si="337"/>
        <v>-29.654199112212616</v>
      </c>
      <c r="CF238" s="12">
        <f t="shared" si="324"/>
        <v>-25.02175766978042</v>
      </c>
      <c r="CG238" s="12">
        <f t="shared" si="325"/>
        <v>-21.9669485943976</v>
      </c>
      <c r="CH238" s="12">
        <f>CH$3*temperature!$I348+CH$4*temperature!$I348^2</f>
        <v>-29.654199112212616</v>
      </c>
      <c r="CI238" s="12">
        <f>CI$3*temperature!$I348+CI$4*temperature!$I348^2</f>
        <v>-25.021794146696536</v>
      </c>
      <c r="CJ238" s="12">
        <f>CJ$3*temperature!$I348+CJ$4*temperature!$I348^2</f>
        <v>-21.966967213320814</v>
      </c>
      <c r="CK238" s="17"/>
      <c r="CL238" s="17"/>
      <c r="CM238" s="17"/>
    </row>
    <row r="239" spans="1:91">
      <c r="A239" s="2">
        <f t="shared" si="265"/>
        <v>2193</v>
      </c>
      <c r="B239" s="5">
        <f t="shared" si="266"/>
        <v>1165.3981745465655</v>
      </c>
      <c r="C239" s="5">
        <f t="shared" si="267"/>
        <v>2964.1323249227712</v>
      </c>
      <c r="D239" s="5">
        <f t="shared" si="268"/>
        <v>4369.8432333167148</v>
      </c>
      <c r="E239" s="15">
        <f t="shared" si="269"/>
        <v>3.4438778560065868E-7</v>
      </c>
      <c r="F239" s="15">
        <f t="shared" si="270"/>
        <v>6.7846703072179308E-7</v>
      </c>
      <c r="G239" s="15">
        <f t="shared" si="271"/>
        <v>1.3850663086954785E-6</v>
      </c>
      <c r="H239" s="5">
        <f t="shared" si="272"/>
        <v>223216.29546093734</v>
      </c>
      <c r="I239" s="5">
        <f t="shared" si="273"/>
        <v>103099.53955396437</v>
      </c>
      <c r="J239" s="5">
        <f t="shared" si="274"/>
        <v>38120.903566587069</v>
      </c>
      <c r="K239" s="5">
        <f t="shared" si="275"/>
        <v>191536.50686623616</v>
      </c>
      <c r="L239" s="5">
        <f t="shared" si="276"/>
        <v>34782.367402120137</v>
      </c>
      <c r="M239" s="5">
        <f t="shared" si="277"/>
        <v>8723.6318401411554</v>
      </c>
      <c r="N239" s="15">
        <f t="shared" si="278"/>
        <v>2.5079163151686679E-3</v>
      </c>
      <c r="O239" s="15">
        <f t="shared" si="279"/>
        <v>4.1336763463977189E-3</v>
      </c>
      <c r="P239" s="15">
        <f t="shared" si="280"/>
        <v>3.8280874424727607E-3</v>
      </c>
      <c r="Q239" s="5">
        <f t="shared" si="281"/>
        <v>4356.7609133352371</v>
      </c>
      <c r="R239" s="5">
        <f t="shared" si="282"/>
        <v>6560.9354574541203</v>
      </c>
      <c r="S239" s="5">
        <f t="shared" si="283"/>
        <v>4175.9340340565641</v>
      </c>
      <c r="T239" s="5">
        <f t="shared" si="284"/>
        <v>19.518113157189575</v>
      </c>
      <c r="U239" s="5">
        <f t="shared" si="285"/>
        <v>63.636903577246294</v>
      </c>
      <c r="V239" s="5">
        <f t="shared" si="286"/>
        <v>109.54446624703738</v>
      </c>
      <c r="W239" s="15">
        <f t="shared" si="287"/>
        <v>-1.0734613539272964E-2</v>
      </c>
      <c r="X239" s="15">
        <f t="shared" si="288"/>
        <v>-1.217998157191269E-2</v>
      </c>
      <c r="Y239" s="15">
        <f t="shared" si="289"/>
        <v>-9.7425357312937999E-3</v>
      </c>
      <c r="Z239" s="5">
        <f t="shared" si="304"/>
        <v>3610.6843599566232</v>
      </c>
      <c r="AA239" s="5">
        <f t="shared" si="305"/>
        <v>16366.079426702287</v>
      </c>
      <c r="AB239" s="5">
        <f t="shared" si="306"/>
        <v>53704.953071245298</v>
      </c>
      <c r="AC239" s="16">
        <f t="shared" si="290"/>
        <v>1.1014380559266761</v>
      </c>
      <c r="AD239" s="16">
        <f t="shared" si="291"/>
        <v>3.0358799406210326</v>
      </c>
      <c r="AE239" s="16">
        <f t="shared" si="292"/>
        <v>13.970175657889055</v>
      </c>
      <c r="AF239" s="15">
        <f t="shared" si="293"/>
        <v>-4.0504037456468023E-3</v>
      </c>
      <c r="AG239" s="15">
        <f t="shared" si="294"/>
        <v>2.9673830763510267E-4</v>
      </c>
      <c r="AH239" s="15">
        <f t="shared" si="295"/>
        <v>9.7937136394747881E-3</v>
      </c>
      <c r="AI239" s="1">
        <f t="shared" si="259"/>
        <v>434096.13362646085</v>
      </c>
      <c r="AJ239" s="1">
        <f t="shared" si="260"/>
        <v>197193.84386814194</v>
      </c>
      <c r="AK239" s="1">
        <f t="shared" si="261"/>
        <v>73149.541625142709</v>
      </c>
      <c r="AL239" s="14">
        <f t="shared" si="296"/>
        <v>84.097974364175172</v>
      </c>
      <c r="AM239" s="14">
        <f t="shared" si="297"/>
        <v>20.128500265753956</v>
      </c>
      <c r="AN239" s="14">
        <f t="shared" si="298"/>
        <v>6.368995909429084</v>
      </c>
      <c r="AO239" s="11">
        <f t="shared" si="299"/>
        <v>3.2775768312097923E-3</v>
      </c>
      <c r="AP239" s="11">
        <f t="shared" si="300"/>
        <v>4.1288823577978837E-3</v>
      </c>
      <c r="AQ239" s="11">
        <f t="shared" si="301"/>
        <v>3.7454172573060012E-3</v>
      </c>
      <c r="AR239" s="1">
        <f t="shared" si="307"/>
        <v>223216.29546093734</v>
      </c>
      <c r="AS239" s="1">
        <f t="shared" si="302"/>
        <v>103099.53955396437</v>
      </c>
      <c r="AT239" s="1">
        <f t="shared" si="303"/>
        <v>38120.903566587069</v>
      </c>
      <c r="AU239" s="1">
        <f t="shared" si="262"/>
        <v>44643.259092187473</v>
      </c>
      <c r="AV239" s="1">
        <f t="shared" si="263"/>
        <v>20619.907910792874</v>
      </c>
      <c r="AW239" s="1">
        <f t="shared" si="264"/>
        <v>7624.1807133174143</v>
      </c>
      <c r="AX239" s="1">
        <f t="shared" si="326"/>
        <v>153229.2054929889</v>
      </c>
      <c r="AY239" s="1">
        <f t="shared" si="309"/>
        <v>27825.893921696112</v>
      </c>
      <c r="AZ239" s="1">
        <f t="shared" si="310"/>
        <v>6978.9054721129241</v>
      </c>
      <c r="BA239" s="1">
        <f t="shared" si="327"/>
        <v>13914.493110702446</v>
      </c>
      <c r="BB239" s="1">
        <f t="shared" si="328"/>
        <v>30334.107080215119</v>
      </c>
      <c r="BC239" s="1">
        <f t="shared" si="329"/>
        <v>38675.941539090862</v>
      </c>
      <c r="BD239" s="1">
        <f t="shared" si="311"/>
        <v>430.18680237738323</v>
      </c>
      <c r="BE239" s="2">
        <f t="shared" si="338"/>
        <v>0.25378067252024261</v>
      </c>
      <c r="BF239" s="2">
        <f t="shared" si="339"/>
        <v>0.18498810604108842</v>
      </c>
      <c r="BG239" s="2">
        <f t="shared" si="340"/>
        <v>8.4903457765883886E-2</v>
      </c>
      <c r="BH239" s="2">
        <f t="shared" si="312"/>
        <v>0.11540974503748715</v>
      </c>
      <c r="BI239" s="2">
        <f t="shared" si="330"/>
        <v>6.4404629744826622E-3</v>
      </c>
      <c r="BJ239" s="2">
        <f t="shared" si="313"/>
        <v>3.422059937666898E-3</v>
      </c>
      <c r="BK239" s="2">
        <f t="shared" si="314"/>
        <v>7.2085971406032293E-4</v>
      </c>
      <c r="BL239" s="2">
        <f t="shared" si="315"/>
        <v>1437.6162862173492</v>
      </c>
      <c r="BM239" s="2">
        <f t="shared" si="316"/>
        <v>352.81280389952519</v>
      </c>
      <c r="BN239" s="2">
        <f t="shared" si="317"/>
        <v>27.479823644731098</v>
      </c>
      <c r="BO239" s="2">
        <f t="shared" si="331"/>
        <v>3137.7974883539473</v>
      </c>
      <c r="BP239" s="2">
        <f t="shared" si="332"/>
        <v>233.06972987896756</v>
      </c>
      <c r="BQ239" s="2">
        <f t="shared" si="333"/>
        <v>12.053251481923352</v>
      </c>
      <c r="BR239" s="17">
        <f t="shared" si="308"/>
        <v>5.1876898370812313E-3</v>
      </c>
      <c r="BS239" s="12">
        <f>BS$3*temperature!$I349</f>
        <v>-34.846319313084443</v>
      </c>
      <c r="BT239" s="12">
        <f>BT$3*temperature!$I349</f>
        <v>-32.207011919559264</v>
      </c>
      <c r="BU239" s="12">
        <f>BU$3*temperature!$I349</f>
        <v>-28.274983098831907</v>
      </c>
      <c r="BV239" s="12">
        <f t="shared" si="334"/>
        <v>-24.648227794789353</v>
      </c>
      <c r="BW239" s="12">
        <f t="shared" si="318"/>
        <v>-17.972331243683829</v>
      </c>
      <c r="BX239" s="12">
        <f t="shared" si="319"/>
        <v>-15.778159222934921</v>
      </c>
      <c r="BY239" s="19">
        <f t="shared" si="335"/>
        <v>0.2926590733060811</v>
      </c>
      <c r="BZ239" s="19">
        <f t="shared" si="320"/>
        <v>0.44197458340525947</v>
      </c>
      <c r="CA239" s="19">
        <f t="shared" si="321"/>
        <v>0.44197458340525952</v>
      </c>
      <c r="CB239" s="12">
        <f t="shared" si="336"/>
        <v>5.0990457591475442</v>
      </c>
      <c r="CC239" s="12">
        <f t="shared" si="322"/>
        <v>7.1173403379377156</v>
      </c>
      <c r="CD239" s="12">
        <f t="shared" si="323"/>
        <v>6.248411937948493</v>
      </c>
      <c r="CE239" s="12">
        <f t="shared" si="337"/>
        <v>-29.747273553936896</v>
      </c>
      <c r="CF239" s="12">
        <f t="shared" si="324"/>
        <v>-25.089671581621545</v>
      </c>
      <c r="CG239" s="12">
        <f t="shared" si="325"/>
        <v>-22.026571160883414</v>
      </c>
      <c r="CH239" s="12">
        <f>CH$3*temperature!$I349+CH$4*temperature!$I349^2</f>
        <v>-29.7472735539369</v>
      </c>
      <c r="CI239" s="12">
        <f>CI$3*temperature!$I349+CI$4*temperature!$I349^2</f>
        <v>-25.08970808759511</v>
      </c>
      <c r="CJ239" s="12">
        <f>CJ$3*temperature!$I349+CJ$4*temperature!$I349^2</f>
        <v>-22.026589794638475</v>
      </c>
      <c r="CK239" s="17"/>
      <c r="CL239" s="17"/>
      <c r="CM239" s="17"/>
    </row>
    <row r="240" spans="1:91">
      <c r="A240" s="2">
        <f t="shared" si="265"/>
        <v>2194</v>
      </c>
      <c r="B240" s="5">
        <f t="shared" si="266"/>
        <v>1165.3985558280174</v>
      </c>
      <c r="C240" s="5">
        <f t="shared" si="267"/>
        <v>2964.1342354355252</v>
      </c>
      <c r="D240" s="5">
        <f t="shared" si="268"/>
        <v>4369.84898321322</v>
      </c>
      <c r="E240" s="15">
        <f t="shared" si="269"/>
        <v>3.2716839632062573E-7</v>
      </c>
      <c r="F240" s="15">
        <f t="shared" si="270"/>
        <v>6.4454367918570338E-7</v>
      </c>
      <c r="G240" s="15">
        <f t="shared" si="271"/>
        <v>1.3158129932607044E-6</v>
      </c>
      <c r="H240" s="5">
        <f t="shared" si="272"/>
        <v>223768.58110291633</v>
      </c>
      <c r="I240" s="5">
        <f t="shared" si="273"/>
        <v>103521.11618910328</v>
      </c>
      <c r="J240" s="5">
        <f t="shared" si="274"/>
        <v>38265.30285073413</v>
      </c>
      <c r="K240" s="5">
        <f t="shared" si="275"/>
        <v>192010.34700435889</v>
      </c>
      <c r="L240" s="5">
        <f t="shared" si="276"/>
        <v>34924.570875209625</v>
      </c>
      <c r="M240" s="5">
        <f t="shared" si="277"/>
        <v>8756.6648178759351</v>
      </c>
      <c r="N240" s="15">
        <f t="shared" si="278"/>
        <v>2.4738894212665841E-3</v>
      </c>
      <c r="O240" s="15">
        <f t="shared" si="279"/>
        <v>4.0883782131753144E-3</v>
      </c>
      <c r="P240" s="15">
        <f t="shared" si="280"/>
        <v>3.7866084149471568E-3</v>
      </c>
      <c r="Q240" s="5">
        <f t="shared" si="281"/>
        <v>4320.6566277455022</v>
      </c>
      <c r="R240" s="5">
        <f t="shared" si="282"/>
        <v>6507.5244536730906</v>
      </c>
      <c r="S240" s="5">
        <f t="shared" si="283"/>
        <v>4150.9138812079955</v>
      </c>
      <c r="T240" s="5">
        <f t="shared" si="284"/>
        <v>19.308593755431346</v>
      </c>
      <c r="U240" s="5">
        <f t="shared" si="285"/>
        <v>62.861807264381852</v>
      </c>
      <c r="V240" s="5">
        <f t="shared" si="286"/>
        <v>108.4772253704601</v>
      </c>
      <c r="W240" s="15">
        <f t="shared" si="287"/>
        <v>-1.0734613539272964E-2</v>
      </c>
      <c r="X240" s="15">
        <f t="shared" si="288"/>
        <v>-1.217998157191269E-2</v>
      </c>
      <c r="Y240" s="15">
        <f t="shared" si="289"/>
        <v>-9.7425357312937999E-3</v>
      </c>
      <c r="Z240" s="5">
        <f t="shared" si="304"/>
        <v>3566.380353574114</v>
      </c>
      <c r="AA240" s="5">
        <f t="shared" si="305"/>
        <v>16238.397094246475</v>
      </c>
      <c r="AB240" s="5">
        <f t="shared" si="306"/>
        <v>53908.230115923419</v>
      </c>
      <c r="AC240" s="16">
        <f t="shared" si="290"/>
        <v>1.0969767870993528</v>
      </c>
      <c r="AD240" s="16">
        <f t="shared" si="291"/>
        <v>3.0367808024967959</v>
      </c>
      <c r="AE240" s="16">
        <f t="shared" si="292"/>
        <v>14.106995557775582</v>
      </c>
      <c r="AF240" s="15">
        <f t="shared" si="293"/>
        <v>-4.0504037456468023E-3</v>
      </c>
      <c r="AG240" s="15">
        <f t="shared" si="294"/>
        <v>2.9673830763510267E-4</v>
      </c>
      <c r="AH240" s="15">
        <f t="shared" si="295"/>
        <v>9.7937136394747881E-3</v>
      </c>
      <c r="AI240" s="1">
        <f t="shared" si="259"/>
        <v>435329.77935600223</v>
      </c>
      <c r="AJ240" s="1">
        <f t="shared" si="260"/>
        <v>198094.36739212062</v>
      </c>
      <c r="AK240" s="1">
        <f t="shared" si="261"/>
        <v>73458.76817594585</v>
      </c>
      <c r="AL240" s="14">
        <f t="shared" si="296"/>
        <v>84.370855560779589</v>
      </c>
      <c r="AM240" s="14">
        <f t="shared" si="297"/>
        <v>20.210777393293796</v>
      </c>
      <c r="AN240" s="14">
        <f t="shared" si="298"/>
        <v>6.3926119111480624</v>
      </c>
      <c r="AO240" s="11">
        <f t="shared" si="299"/>
        <v>3.2448010628976943E-3</v>
      </c>
      <c r="AP240" s="11">
        <f t="shared" si="300"/>
        <v>4.0875935342199049E-3</v>
      </c>
      <c r="AQ240" s="11">
        <f t="shared" si="301"/>
        <v>3.707963084732941E-3</v>
      </c>
      <c r="AR240" s="1">
        <f t="shared" si="307"/>
        <v>223768.58110291633</v>
      </c>
      <c r="AS240" s="1">
        <f t="shared" si="302"/>
        <v>103521.11618910328</v>
      </c>
      <c r="AT240" s="1">
        <f t="shared" si="303"/>
        <v>38265.30285073413</v>
      </c>
      <c r="AU240" s="1">
        <f t="shared" si="262"/>
        <v>44753.716220583272</v>
      </c>
      <c r="AV240" s="1">
        <f t="shared" si="263"/>
        <v>20704.223237820657</v>
      </c>
      <c r="AW240" s="1">
        <f t="shared" si="264"/>
        <v>7653.0605701468266</v>
      </c>
      <c r="AX240" s="1">
        <f t="shared" si="326"/>
        <v>153608.27760348711</v>
      </c>
      <c r="AY240" s="1">
        <f t="shared" si="309"/>
        <v>27939.656700167699</v>
      </c>
      <c r="AZ240" s="1">
        <f t="shared" si="310"/>
        <v>7005.3318543007472</v>
      </c>
      <c r="BA240" s="1">
        <f t="shared" si="327"/>
        <v>13917.377169919682</v>
      </c>
      <c r="BB240" s="1">
        <f t="shared" si="328"/>
        <v>30346.220428504985</v>
      </c>
      <c r="BC240" s="1">
        <f t="shared" si="329"/>
        <v>38692.508086862123</v>
      </c>
      <c r="BD240" s="1">
        <f t="shared" si="311"/>
        <v>417.81606445378532</v>
      </c>
      <c r="BE240" s="2">
        <f t="shared" si="338"/>
        <v>0.25378067252024261</v>
      </c>
      <c r="BF240" s="2">
        <f t="shared" si="339"/>
        <v>0.18498810604108842</v>
      </c>
      <c r="BG240" s="2">
        <f t="shared" si="340"/>
        <v>8.4903457765883886E-2</v>
      </c>
      <c r="BH240" s="2">
        <f t="shared" si="312"/>
        <v>0.1151219323094816</v>
      </c>
      <c r="BI240" s="2">
        <f t="shared" si="330"/>
        <v>6.4404629744826622E-3</v>
      </c>
      <c r="BJ240" s="2">
        <f t="shared" si="313"/>
        <v>3.422059937666898E-3</v>
      </c>
      <c r="BK240" s="2">
        <f t="shared" si="314"/>
        <v>7.2085971406032293E-4</v>
      </c>
      <c r="BL240" s="2">
        <f t="shared" si="315"/>
        <v>1441.1732614458533</v>
      </c>
      <c r="BM240" s="2">
        <f t="shared" si="316"/>
        <v>354.2554644132905</v>
      </c>
      <c r="BN240" s="2">
        <f t="shared" si="317"/>
        <v>27.583915271411865</v>
      </c>
      <c r="BO240" s="2">
        <f t="shared" si="331"/>
        <v>3184.6373841919176</v>
      </c>
      <c r="BP240" s="2">
        <f t="shared" si="332"/>
        <v>235.86287621783666</v>
      </c>
      <c r="BQ240" s="2">
        <f t="shared" si="333"/>
        <v>12.05328580626658</v>
      </c>
      <c r="BR240" s="17">
        <f t="shared" si="308"/>
        <v>5.0365920748361472E-3</v>
      </c>
      <c r="BS240" s="12">
        <f>BS$3*temperature!$I350</f>
        <v>-34.977210015004403</v>
      </c>
      <c r="BT240" s="12">
        <f>BT$3*temperature!$I350</f>
        <v>-32.327988782539251</v>
      </c>
      <c r="BU240" s="12">
        <f>BU$3*temperature!$I350</f>
        <v>-28.381190367132739</v>
      </c>
      <c r="BV240" s="12">
        <f t="shared" si="334"/>
        <v>-24.702361906282775</v>
      </c>
      <c r="BW240" s="12">
        <f t="shared" si="318"/>
        <v>-17.986169868834644</v>
      </c>
      <c r="BX240" s="12">
        <f t="shared" si="319"/>
        <v>-15.790308344164407</v>
      </c>
      <c r="BY240" s="19">
        <f t="shared" si="335"/>
        <v>0.2937583673573152</v>
      </c>
      <c r="BZ240" s="19">
        <f t="shared" si="320"/>
        <v>0.44363474047760132</v>
      </c>
      <c r="CA240" s="19">
        <f t="shared" si="321"/>
        <v>0.44363474047760132</v>
      </c>
      <c r="CB240" s="12">
        <f t="shared" si="336"/>
        <v>5.137424054360813</v>
      </c>
      <c r="CC240" s="12">
        <f t="shared" si="322"/>
        <v>7.1709094568523035</v>
      </c>
      <c r="CD240" s="12">
        <f t="shared" si="323"/>
        <v>6.295441011484165</v>
      </c>
      <c r="CE240" s="12">
        <f t="shared" si="337"/>
        <v>-29.839785960643589</v>
      </c>
      <c r="CF240" s="12">
        <f t="shared" si="324"/>
        <v>-25.157079325686947</v>
      </c>
      <c r="CG240" s="12">
        <f t="shared" si="325"/>
        <v>-22.085749355648574</v>
      </c>
      <c r="CH240" s="12">
        <f>CH$3*temperature!$I350+CH$4*temperature!$I350^2</f>
        <v>-29.839785960643589</v>
      </c>
      <c r="CI240" s="12">
        <f>CI$3*temperature!$I350+CI$4*temperature!$I350^2</f>
        <v>-25.157115859769767</v>
      </c>
      <c r="CJ240" s="12">
        <f>CJ$3*temperature!$I350+CJ$4*temperature!$I350^2</f>
        <v>-22.085768003751497</v>
      </c>
      <c r="CK240" s="17"/>
      <c r="CL240" s="17"/>
      <c r="CM240" s="17"/>
    </row>
    <row r="241" spans="1:91">
      <c r="A241" s="2">
        <f t="shared" si="265"/>
        <v>2195</v>
      </c>
      <c r="B241" s="5">
        <f t="shared" si="266"/>
        <v>1165.3989180455151</v>
      </c>
      <c r="C241" s="5">
        <f t="shared" si="267"/>
        <v>2964.1360504238119</v>
      </c>
      <c r="D241" s="5">
        <f t="shared" si="268"/>
        <v>4369.854445622087</v>
      </c>
      <c r="E241" s="15">
        <f t="shared" si="269"/>
        <v>3.1080997650459445E-7</v>
      </c>
      <c r="F241" s="15">
        <f t="shared" si="270"/>
        <v>6.1231649522641822E-7</v>
      </c>
      <c r="G241" s="15">
        <f t="shared" si="271"/>
        <v>1.2500223435976691E-6</v>
      </c>
      <c r="H241" s="5">
        <f t="shared" si="272"/>
        <v>224314.70083985644</v>
      </c>
      <c r="I241" s="5">
        <f t="shared" si="273"/>
        <v>103939.77349527471</v>
      </c>
      <c r="J241" s="5">
        <f t="shared" si="274"/>
        <v>38408.676023953674</v>
      </c>
      <c r="K241" s="5">
        <f t="shared" si="275"/>
        <v>192478.89917046909</v>
      </c>
      <c r="L241" s="5">
        <f t="shared" si="276"/>
        <v>35065.790411480404</v>
      </c>
      <c r="M241" s="5">
        <f t="shared" si="277"/>
        <v>8789.4634711307554</v>
      </c>
      <c r="N241" s="15">
        <f t="shared" si="278"/>
        <v>2.4402443588082967E-3</v>
      </c>
      <c r="O241" s="15">
        <f t="shared" si="279"/>
        <v>4.0435582379916291E-3</v>
      </c>
      <c r="P241" s="15">
        <f t="shared" si="280"/>
        <v>3.7455645427770801E-3</v>
      </c>
      <c r="Q241" s="5">
        <f t="shared" si="281"/>
        <v>4284.7076583558401</v>
      </c>
      <c r="R241" s="5">
        <f t="shared" si="282"/>
        <v>6454.2599333053722</v>
      </c>
      <c r="S241" s="5">
        <f t="shared" si="283"/>
        <v>4125.8746554567006</v>
      </c>
      <c r="T241" s="5">
        <f t="shared" si="284"/>
        <v>19.101323463479972</v>
      </c>
      <c r="U241" s="5">
        <f t="shared" si="285"/>
        <v>62.096151610324554</v>
      </c>
      <c r="V241" s="5">
        <f t="shared" si="286"/>
        <v>107.42038212625678</v>
      </c>
      <c r="W241" s="15">
        <f t="shared" si="287"/>
        <v>-1.0734613539272964E-2</v>
      </c>
      <c r="X241" s="15">
        <f t="shared" si="288"/>
        <v>-1.217998157191269E-2</v>
      </c>
      <c r="Y241" s="15">
        <f t="shared" si="289"/>
        <v>-9.7425357312937999E-3</v>
      </c>
      <c r="Z241" s="5">
        <f t="shared" si="304"/>
        <v>3522.5003438922763</v>
      </c>
      <c r="AA241" s="5">
        <f t="shared" si="305"/>
        <v>16110.983521447484</v>
      </c>
      <c r="AB241" s="5">
        <f t="shared" si="306"/>
        <v>54110.036866154573</v>
      </c>
      <c r="AC241" s="16">
        <f t="shared" si="290"/>
        <v>1.092533588211998</v>
      </c>
      <c r="AD241" s="16">
        <f t="shared" si="291"/>
        <v>3.0376819316927874</v>
      </c>
      <c r="AE241" s="16">
        <f t="shared" si="292"/>
        <v>14.245155432581779</v>
      </c>
      <c r="AF241" s="15">
        <f t="shared" si="293"/>
        <v>-4.0504037456468023E-3</v>
      </c>
      <c r="AG241" s="15">
        <f t="shared" si="294"/>
        <v>2.9673830763510267E-4</v>
      </c>
      <c r="AH241" s="15">
        <f t="shared" si="295"/>
        <v>9.7937136394747881E-3</v>
      </c>
      <c r="AI241" s="1">
        <f t="shared" si="259"/>
        <v>436550.51764098532</v>
      </c>
      <c r="AJ241" s="1">
        <f t="shared" si="260"/>
        <v>198989.15389072924</v>
      </c>
      <c r="AK241" s="1">
        <f t="shared" si="261"/>
        <v>73765.951928498092</v>
      </c>
      <c r="AL241" s="14">
        <f t="shared" si="296"/>
        <v>84.641884536162792</v>
      </c>
      <c r="AM241" s="14">
        <f t="shared" si="297"/>
        <v>20.292564701858236</v>
      </c>
      <c r="AN241" s="14">
        <f t="shared" si="298"/>
        <v>6.4160784444398082</v>
      </c>
      <c r="AO241" s="11">
        <f t="shared" si="299"/>
        <v>3.2123530522687174E-3</v>
      </c>
      <c r="AP241" s="11">
        <f t="shared" si="300"/>
        <v>4.0467175988777061E-3</v>
      </c>
      <c r="AQ241" s="11">
        <f t="shared" si="301"/>
        <v>3.6708834538856116E-3</v>
      </c>
      <c r="AR241" s="1">
        <f t="shared" si="307"/>
        <v>224314.70083985644</v>
      </c>
      <c r="AS241" s="1">
        <f t="shared" si="302"/>
        <v>103939.77349527471</v>
      </c>
      <c r="AT241" s="1">
        <f t="shared" si="303"/>
        <v>38408.676023953674</v>
      </c>
      <c r="AU241" s="1">
        <f t="shared" si="262"/>
        <v>44862.94016797129</v>
      </c>
      <c r="AV241" s="1">
        <f t="shared" si="263"/>
        <v>20787.954699054942</v>
      </c>
      <c r="AW241" s="1">
        <f t="shared" si="264"/>
        <v>7681.7352047907352</v>
      </c>
      <c r="AX241" s="1">
        <f t="shared" si="326"/>
        <v>153983.11933637527</v>
      </c>
      <c r="AY241" s="1">
        <f t="shared" si="309"/>
        <v>28052.632329184325</v>
      </c>
      <c r="AZ241" s="1">
        <f t="shared" si="310"/>
        <v>7031.5707769046048</v>
      </c>
      <c r="BA241" s="1">
        <f t="shared" si="327"/>
        <v>13920.221889495038</v>
      </c>
      <c r="BB241" s="1">
        <f t="shared" si="328"/>
        <v>30358.200499516821</v>
      </c>
      <c r="BC241" s="1">
        <f t="shared" si="329"/>
        <v>38708.893448659182</v>
      </c>
      <c r="BD241" s="1">
        <f t="shared" si="311"/>
        <v>405.79927889314399</v>
      </c>
      <c r="BE241" s="2">
        <f t="shared" si="338"/>
        <v>0.25378067252024261</v>
      </c>
      <c r="BF241" s="2">
        <f t="shared" si="339"/>
        <v>0.18498810604108842</v>
      </c>
      <c r="BG241" s="2">
        <f t="shared" si="340"/>
        <v>8.4903457765883886E-2</v>
      </c>
      <c r="BH241" s="2">
        <f t="shared" si="312"/>
        <v>0.11483601515213275</v>
      </c>
      <c r="BI241" s="2">
        <f t="shared" si="330"/>
        <v>6.4404629744826622E-3</v>
      </c>
      <c r="BJ241" s="2">
        <f t="shared" si="313"/>
        <v>3.422059937666898E-3</v>
      </c>
      <c r="BK241" s="2">
        <f t="shared" si="314"/>
        <v>7.2085971406032293E-4</v>
      </c>
      <c r="BL241" s="2">
        <f t="shared" si="315"/>
        <v>1444.6905253912503</v>
      </c>
      <c r="BM241" s="2">
        <f t="shared" si="316"/>
        <v>355.68813480835126</v>
      </c>
      <c r="BN241" s="2">
        <f t="shared" si="317"/>
        <v>27.687267216062828</v>
      </c>
      <c r="BO241" s="2">
        <f t="shared" si="331"/>
        <v>3232.1777191035362</v>
      </c>
      <c r="BP241" s="2">
        <f t="shared" si="332"/>
        <v>238.68960967695276</v>
      </c>
      <c r="BQ241" s="2">
        <f t="shared" si="333"/>
        <v>12.05332537735903</v>
      </c>
      <c r="BR241" s="17">
        <f t="shared" si="308"/>
        <v>4.8898952182875217E-3</v>
      </c>
      <c r="BS241" s="12">
        <f>BS$3*temperature!$I351</f>
        <v>-35.107513581944268</v>
      </c>
      <c r="BT241" s="12">
        <f>BT$3*temperature!$I351</f>
        <v>-32.448422980937288</v>
      </c>
      <c r="BU241" s="12">
        <f>BU$3*temperature!$I351</f>
        <v>-28.48692122265982</v>
      </c>
      <c r="BV241" s="12">
        <f t="shared" si="334"/>
        <v>-24.755967347655243</v>
      </c>
      <c r="BW241" s="12">
        <f t="shared" si="318"/>
        <v>-17.999547435711825</v>
      </c>
      <c r="BX241" s="12">
        <f t="shared" si="319"/>
        <v>-15.802052695931673</v>
      </c>
      <c r="BY241" s="19">
        <f t="shared" si="335"/>
        <v>0.29485273031733028</v>
      </c>
      <c r="BZ241" s="19">
        <f t="shared" si="320"/>
        <v>0.44528745060164709</v>
      </c>
      <c r="CA241" s="19">
        <f t="shared" si="321"/>
        <v>0.44528745060164715</v>
      </c>
      <c r="CB241" s="12">
        <f t="shared" si="336"/>
        <v>5.1757731171445114</v>
      </c>
      <c r="CC241" s="12">
        <f t="shared" si="322"/>
        <v>7.2244377726127311</v>
      </c>
      <c r="CD241" s="12">
        <f t="shared" si="323"/>
        <v>6.3424342633640745</v>
      </c>
      <c r="CE241" s="12">
        <f t="shared" si="337"/>
        <v>-29.931740464799756</v>
      </c>
      <c r="CF241" s="12">
        <f t="shared" si="324"/>
        <v>-25.223985208324557</v>
      </c>
      <c r="CG241" s="12">
        <f t="shared" si="325"/>
        <v>-22.144486959295747</v>
      </c>
      <c r="CH241" s="12">
        <f>CH$3*temperature!$I351+CH$4*temperature!$I351^2</f>
        <v>-29.931740464799756</v>
      </c>
      <c r="CI241" s="12">
        <f>CI$3*temperature!$I351+CI$4*temperature!$I351^2</f>
        <v>-25.224021769580116</v>
      </c>
      <c r="CJ241" s="12">
        <f>CJ$3*temperature!$I351+CJ$4*temperature!$I351^2</f>
        <v>-22.1445056212685</v>
      </c>
      <c r="CK241" s="17"/>
      <c r="CL241" s="17"/>
      <c r="CM241" s="17"/>
    </row>
    <row r="242" spans="1:91">
      <c r="A242" s="2">
        <f t="shared" si="265"/>
        <v>2196</v>
      </c>
      <c r="B242" s="5">
        <f t="shared" si="266"/>
        <v>1165.399262152245</v>
      </c>
      <c r="C242" s="5">
        <f t="shared" si="267"/>
        <v>2964.1377746637399</v>
      </c>
      <c r="D242" s="5">
        <f t="shared" si="268"/>
        <v>4369.8596349169975</v>
      </c>
      <c r="E242" s="15">
        <f t="shared" si="269"/>
        <v>2.9526947767936471E-7</v>
      </c>
      <c r="F242" s="15">
        <f t="shared" si="270"/>
        <v>5.8170067046509729E-7</v>
      </c>
      <c r="G242" s="15">
        <f t="shared" si="271"/>
        <v>1.1875212264177856E-6</v>
      </c>
      <c r="H242" s="5">
        <f t="shared" si="272"/>
        <v>224854.68742526672</v>
      </c>
      <c r="I242" s="5">
        <f t="shared" si="273"/>
        <v>104355.51128100144</v>
      </c>
      <c r="J242" s="5">
        <f t="shared" si="274"/>
        <v>38551.024062846765</v>
      </c>
      <c r="K242" s="5">
        <f t="shared" si="275"/>
        <v>192942.19133965115</v>
      </c>
      <c r="L242" s="5">
        <f t="shared" si="276"/>
        <v>35206.025905067727</v>
      </c>
      <c r="M242" s="5">
        <f t="shared" si="277"/>
        <v>8822.0280017252808</v>
      </c>
      <c r="N242" s="15">
        <f t="shared" si="278"/>
        <v>2.4069764071736888E-3</v>
      </c>
      <c r="O242" s="15">
        <f t="shared" si="279"/>
        <v>3.9992109672055687E-3</v>
      </c>
      <c r="P242" s="15">
        <f t="shared" si="280"/>
        <v>3.7049508996180869E-3</v>
      </c>
      <c r="Q242" s="5">
        <f t="shared" si="281"/>
        <v>4248.9167142233346</v>
      </c>
      <c r="R242" s="5">
        <f t="shared" si="282"/>
        <v>6401.1484478778857</v>
      </c>
      <c r="S242" s="5">
        <f t="shared" si="283"/>
        <v>4100.8202810354842</v>
      </c>
      <c r="T242" s="5">
        <f t="shared" si="284"/>
        <v>18.896278138010867</v>
      </c>
      <c r="U242" s="5">
        <f t="shared" si="285"/>
        <v>61.339821628024104</v>
      </c>
      <c r="V242" s="5">
        <f t="shared" si="286"/>
        <v>106.3738352151225</v>
      </c>
      <c r="W242" s="15">
        <f t="shared" si="287"/>
        <v>-1.0734613539272964E-2</v>
      </c>
      <c r="X242" s="15">
        <f t="shared" si="288"/>
        <v>-1.217998157191269E-2</v>
      </c>
      <c r="Y242" s="15">
        <f t="shared" si="289"/>
        <v>-9.7425357312937999E-3</v>
      </c>
      <c r="Z242" s="5">
        <f t="shared" si="304"/>
        <v>3479.0434002119196</v>
      </c>
      <c r="AA242" s="5">
        <f t="shared" si="305"/>
        <v>15983.855665293802</v>
      </c>
      <c r="AB242" s="5">
        <f t="shared" si="306"/>
        <v>54310.374721565437</v>
      </c>
      <c r="AC242" s="16">
        <f t="shared" si="290"/>
        <v>1.0881083860740592</v>
      </c>
      <c r="AD242" s="16">
        <f t="shared" si="291"/>
        <v>3.0385833282883317</v>
      </c>
      <c r="AE242" s="16">
        <f t="shared" si="292"/>
        <v>14.384668405638294</v>
      </c>
      <c r="AF242" s="15">
        <f t="shared" si="293"/>
        <v>-4.0504037456468023E-3</v>
      </c>
      <c r="AG242" s="15">
        <f t="shared" si="294"/>
        <v>2.9673830763510267E-4</v>
      </c>
      <c r="AH242" s="15">
        <f t="shared" si="295"/>
        <v>9.7937136394747881E-3</v>
      </c>
      <c r="AI242" s="1">
        <f t="shared" si="259"/>
        <v>437758.4060448581</v>
      </c>
      <c r="AJ242" s="1">
        <f t="shared" si="260"/>
        <v>199878.19320071128</v>
      </c>
      <c r="AK242" s="1">
        <f t="shared" si="261"/>
        <v>74071.091940439015</v>
      </c>
      <c r="AL242" s="14">
        <f t="shared" si="296"/>
        <v>84.911065156140907</v>
      </c>
      <c r="AM242" s="14">
        <f t="shared" si="297"/>
        <v>20.373861797776556</v>
      </c>
      <c r="AN242" s="14">
        <f t="shared" si="298"/>
        <v>6.4393955938783289</v>
      </c>
      <c r="AO242" s="11">
        <f t="shared" si="299"/>
        <v>3.1802295217460302E-3</v>
      </c>
      <c r="AP242" s="11">
        <f t="shared" si="300"/>
        <v>4.006250422888929E-3</v>
      </c>
      <c r="AQ242" s="11">
        <f t="shared" si="301"/>
        <v>3.6341746193467553E-3</v>
      </c>
      <c r="AR242" s="1">
        <f t="shared" si="307"/>
        <v>224854.68742526672</v>
      </c>
      <c r="AS242" s="1">
        <f t="shared" si="302"/>
        <v>104355.51128100144</v>
      </c>
      <c r="AT242" s="1">
        <f t="shared" si="303"/>
        <v>38551.024062846765</v>
      </c>
      <c r="AU242" s="1">
        <f t="shared" si="262"/>
        <v>44970.93748505335</v>
      </c>
      <c r="AV242" s="1">
        <f t="shared" si="263"/>
        <v>20871.102256200291</v>
      </c>
      <c r="AW242" s="1">
        <f t="shared" si="264"/>
        <v>7710.2048125693536</v>
      </c>
      <c r="AX242" s="1">
        <f t="shared" si="326"/>
        <v>154353.75307172092</v>
      </c>
      <c r="AY242" s="1">
        <f t="shared" si="309"/>
        <v>28164.820724054181</v>
      </c>
      <c r="AZ242" s="1">
        <f t="shared" si="310"/>
        <v>7057.6224013802248</v>
      </c>
      <c r="BA242" s="1">
        <f t="shared" si="327"/>
        <v>13923.027717757037</v>
      </c>
      <c r="BB242" s="1">
        <f t="shared" si="328"/>
        <v>30370.048730459817</v>
      </c>
      <c r="BC242" s="1">
        <f t="shared" si="329"/>
        <v>38725.099613759623</v>
      </c>
      <c r="BD242" s="1">
        <f t="shared" si="311"/>
        <v>394.12639044311686</v>
      </c>
      <c r="BE242" s="2">
        <f t="shared" si="338"/>
        <v>0.25378067252024261</v>
      </c>
      <c r="BF242" s="2">
        <f t="shared" si="339"/>
        <v>0.18498810604108842</v>
      </c>
      <c r="BG242" s="2">
        <f t="shared" si="340"/>
        <v>8.4903457765883886E-2</v>
      </c>
      <c r="BH242" s="2">
        <f t="shared" si="312"/>
        <v>0.1145519960440267</v>
      </c>
      <c r="BI242" s="2">
        <f t="shared" si="330"/>
        <v>6.4404629744826622E-3</v>
      </c>
      <c r="BJ242" s="2">
        <f t="shared" si="313"/>
        <v>3.422059937666898E-3</v>
      </c>
      <c r="BK242" s="2">
        <f t="shared" si="314"/>
        <v>7.2085971406032293E-4</v>
      </c>
      <c r="BL242" s="2">
        <f t="shared" si="315"/>
        <v>1448.1682890013026</v>
      </c>
      <c r="BM242" s="2">
        <f t="shared" si="316"/>
        <v>357.11081442946107</v>
      </c>
      <c r="BN242" s="2">
        <f t="shared" si="317"/>
        <v>27.789880182676349</v>
      </c>
      <c r="BO242" s="2">
        <f t="shared" si="331"/>
        <v>3280.4289702529841</v>
      </c>
      <c r="BP242" s="2">
        <f t="shared" si="332"/>
        <v>241.55033417548137</v>
      </c>
      <c r="BQ242" s="2">
        <f t="shared" si="333"/>
        <v>12.053370134645021</v>
      </c>
      <c r="BR242" s="17">
        <f t="shared" si="308"/>
        <v>4.7474710857160407E-3</v>
      </c>
      <c r="BS242" s="12">
        <f>BS$3*temperature!$I352</f>
        <v>-35.237233143243124</v>
      </c>
      <c r="BT242" s="12">
        <f>BT$3*temperature!$I352</f>
        <v>-32.56831740707208</v>
      </c>
      <c r="BU242" s="12">
        <f>BU$3*temperature!$I352</f>
        <v>-28.592178204619913</v>
      </c>
      <c r="BV242" s="12">
        <f t="shared" si="334"/>
        <v>-24.809049251271659</v>
      </c>
      <c r="BW242" s="12">
        <f t="shared" si="318"/>
        <v>-18.012469632493762</v>
      </c>
      <c r="BX242" s="12">
        <f t="shared" si="319"/>
        <v>-15.813397271967524</v>
      </c>
      <c r="BY242" s="19">
        <f t="shared" si="335"/>
        <v>0.29594218846808368</v>
      </c>
      <c r="BZ242" s="19">
        <f t="shared" si="320"/>
        <v>0.44693275346848516</v>
      </c>
      <c r="CA242" s="19">
        <f t="shared" si="321"/>
        <v>0.44693275346848521</v>
      </c>
      <c r="CB242" s="12">
        <f t="shared" si="336"/>
        <v>5.2140919459857304</v>
      </c>
      <c r="CC242" s="12">
        <f t="shared" si="322"/>
        <v>7.2779238872891607</v>
      </c>
      <c r="CD242" s="12">
        <f t="shared" si="323"/>
        <v>6.3893904663261933</v>
      </c>
      <c r="CE242" s="12">
        <f t="shared" si="337"/>
        <v>-30.023141197257388</v>
      </c>
      <c r="CF242" s="12">
        <f t="shared" si="324"/>
        <v>-25.290393519782924</v>
      </c>
      <c r="CG242" s="12">
        <f t="shared" si="325"/>
        <v>-22.202787738293718</v>
      </c>
      <c r="CH242" s="12">
        <f>CH$3*temperature!$I352+CH$4*temperature!$I352^2</f>
        <v>-30.023141197257395</v>
      </c>
      <c r="CI242" s="12">
        <f>CI$3*temperature!$I352+CI$4*temperature!$I352^2</f>
        <v>-25.290430107286262</v>
      </c>
      <c r="CJ242" s="12">
        <f>CJ$3*temperature!$I352+CJ$4*temperature!$I352^2</f>
        <v>-22.202806413664177</v>
      </c>
      <c r="CK242" s="17"/>
      <c r="CL242" s="17"/>
      <c r="CM242" s="17"/>
    </row>
    <row r="243" spans="1:91">
      <c r="A243" s="2">
        <f t="shared" si="265"/>
        <v>2197</v>
      </c>
      <c r="B243" s="5">
        <f t="shared" si="266"/>
        <v>1165.3995890537349</v>
      </c>
      <c r="C243" s="5">
        <f t="shared" si="267"/>
        <v>2964.1394126926243</v>
      </c>
      <c r="D243" s="5">
        <f t="shared" si="268"/>
        <v>4369.8645647530166</v>
      </c>
      <c r="E243" s="15">
        <f t="shared" si="269"/>
        <v>2.8050600379539646E-7</v>
      </c>
      <c r="F243" s="15">
        <f t="shared" si="270"/>
        <v>5.5261563694184238E-7</v>
      </c>
      <c r="G243" s="15">
        <f t="shared" si="271"/>
        <v>1.1281451650968962E-6</v>
      </c>
      <c r="H243" s="5">
        <f t="shared" si="272"/>
        <v>225388.57387086339</v>
      </c>
      <c r="I243" s="5">
        <f t="shared" si="273"/>
        <v>104768.32976894028</v>
      </c>
      <c r="J243" s="5">
        <f t="shared" si="274"/>
        <v>38692.348065670623</v>
      </c>
      <c r="K243" s="5">
        <f t="shared" si="275"/>
        <v>193400.25171441093</v>
      </c>
      <c r="L243" s="5">
        <f t="shared" si="276"/>
        <v>35345.277391581505</v>
      </c>
      <c r="M243" s="5">
        <f t="shared" si="277"/>
        <v>8854.3586402562814</v>
      </c>
      <c r="N243" s="15">
        <f t="shared" si="278"/>
        <v>2.3740809181203026E-3</v>
      </c>
      <c r="O243" s="15">
        <f t="shared" si="279"/>
        <v>3.955331024559916E-3</v>
      </c>
      <c r="P243" s="15">
        <f t="shared" si="280"/>
        <v>3.6647626288057733E-3</v>
      </c>
      <c r="Q243" s="5">
        <f t="shared" si="281"/>
        <v>4213.2864063137176</v>
      </c>
      <c r="R243" s="5">
        <f t="shared" si="282"/>
        <v>6348.1963660780002</v>
      </c>
      <c r="S243" s="5">
        <f t="shared" si="283"/>
        <v>4075.7546078520386</v>
      </c>
      <c r="T243" s="5">
        <f t="shared" si="284"/>
        <v>18.693433894868708</v>
      </c>
      <c r="U243" s="5">
        <f t="shared" si="285"/>
        <v>60.592703730970356</v>
      </c>
      <c r="V243" s="5">
        <f t="shared" si="286"/>
        <v>105.3374843246644</v>
      </c>
      <c r="W243" s="15">
        <f t="shared" si="287"/>
        <v>-1.0734613539272964E-2</v>
      </c>
      <c r="X243" s="15">
        <f t="shared" si="288"/>
        <v>-1.217998157191269E-2</v>
      </c>
      <c r="Y243" s="15">
        <f t="shared" si="289"/>
        <v>-9.7425357312937999E-3</v>
      </c>
      <c r="Z243" s="5">
        <f t="shared" si="304"/>
        <v>3436.0084951956355</v>
      </c>
      <c r="AA243" s="5">
        <f t="shared" si="305"/>
        <v>15857.030043766696</v>
      </c>
      <c r="AB243" s="5">
        <f t="shared" si="306"/>
        <v>54509.245256773815</v>
      </c>
      <c r="AC243" s="16">
        <f t="shared" si="290"/>
        <v>1.0837011077914351</v>
      </c>
      <c r="AD243" s="16">
        <f t="shared" si="291"/>
        <v>3.0394849923627763</v>
      </c>
      <c r="AE243" s="16">
        <f t="shared" si="292"/>
        <v>14.525547728801916</v>
      </c>
      <c r="AF243" s="15">
        <f t="shared" si="293"/>
        <v>-4.0504037456468023E-3</v>
      </c>
      <c r="AG243" s="15">
        <f t="shared" si="294"/>
        <v>2.9673830763510267E-4</v>
      </c>
      <c r="AH243" s="15">
        <f t="shared" si="295"/>
        <v>9.7937136394747881E-3</v>
      </c>
      <c r="AI243" s="1">
        <f t="shared" si="259"/>
        <v>438953.50292542565</v>
      </c>
      <c r="AJ243" s="1">
        <f t="shared" si="260"/>
        <v>200761.47613684047</v>
      </c>
      <c r="AK243" s="1">
        <f t="shared" si="261"/>
        <v>74374.187558964477</v>
      </c>
      <c r="AL243" s="14">
        <f t="shared" si="296"/>
        <v>85.178401465512039</v>
      </c>
      <c r="AM243" s="14">
        <f t="shared" si="297"/>
        <v>20.454668362295347</v>
      </c>
      <c r="AN243" s="14">
        <f t="shared" si="298"/>
        <v>6.4625634630292224</v>
      </c>
      <c r="AO243" s="11">
        <f t="shared" si="299"/>
        <v>3.1484272265285699E-3</v>
      </c>
      <c r="AP243" s="11">
        <f t="shared" si="300"/>
        <v>3.9661879186600399E-3</v>
      </c>
      <c r="AQ243" s="11">
        <f t="shared" si="301"/>
        <v>3.5978328731532875E-3</v>
      </c>
      <c r="AR243" s="1">
        <f t="shared" si="307"/>
        <v>225388.57387086339</v>
      </c>
      <c r="AS243" s="1">
        <f t="shared" si="302"/>
        <v>104768.32976894028</v>
      </c>
      <c r="AT243" s="1">
        <f t="shared" si="303"/>
        <v>38692.348065670623</v>
      </c>
      <c r="AU243" s="1">
        <f t="shared" si="262"/>
        <v>45077.71477417268</v>
      </c>
      <c r="AV243" s="1">
        <f t="shared" si="263"/>
        <v>20953.665953788059</v>
      </c>
      <c r="AW243" s="1">
        <f t="shared" si="264"/>
        <v>7738.4696131341252</v>
      </c>
      <c r="AX243" s="1">
        <f t="shared" si="326"/>
        <v>154720.20137152876</v>
      </c>
      <c r="AY243" s="1">
        <f t="shared" si="309"/>
        <v>28276.221913265199</v>
      </c>
      <c r="AZ243" s="1">
        <f t="shared" si="310"/>
        <v>7083.4869122050241</v>
      </c>
      <c r="BA243" s="1">
        <f t="shared" si="327"/>
        <v>13925.795097117405</v>
      </c>
      <c r="BB243" s="1">
        <f t="shared" si="328"/>
        <v>30381.766540510827</v>
      </c>
      <c r="BC243" s="1">
        <f t="shared" si="329"/>
        <v>38741.128544440609</v>
      </c>
      <c r="BD243" s="1">
        <f t="shared" si="311"/>
        <v>382.78762654947712</v>
      </c>
      <c r="BE243" s="2">
        <f t="shared" si="338"/>
        <v>0.25378067252024261</v>
      </c>
      <c r="BF243" s="2">
        <f t="shared" si="339"/>
        <v>0.18498810604108842</v>
      </c>
      <c r="BG243" s="2">
        <f t="shared" si="340"/>
        <v>8.4903457765883886E-2</v>
      </c>
      <c r="BH243" s="2">
        <f t="shared" si="312"/>
        <v>0.11426987717316392</v>
      </c>
      <c r="BI243" s="2">
        <f t="shared" si="330"/>
        <v>6.4404629744826622E-3</v>
      </c>
      <c r="BJ243" s="2">
        <f t="shared" si="313"/>
        <v>3.422059937666898E-3</v>
      </c>
      <c r="BK243" s="2">
        <f t="shared" si="314"/>
        <v>7.2085971406032293E-4</v>
      </c>
      <c r="BL243" s="2">
        <f t="shared" si="315"/>
        <v>1451.6067648867461</v>
      </c>
      <c r="BM243" s="2">
        <f t="shared" si="316"/>
        <v>358.52350403856479</v>
      </c>
      <c r="BN243" s="2">
        <f t="shared" si="317"/>
        <v>27.891754962941814</v>
      </c>
      <c r="BO243" s="2">
        <f t="shared" si="331"/>
        <v>3329.4017715791097</v>
      </c>
      <c r="BP243" s="2">
        <f t="shared" si="332"/>
        <v>244.44545849445447</v>
      </c>
      <c r="BQ243" s="2">
        <f t="shared" si="333"/>
        <v>12.053420018499731</v>
      </c>
      <c r="BR243" s="17">
        <f t="shared" si="308"/>
        <v>4.6091952288505244E-3</v>
      </c>
      <c r="BS243" s="12">
        <f>BS$3*temperature!$I353</f>
        <v>-35.36637185557435</v>
      </c>
      <c r="BT243" s="12">
        <f>BT$3*temperature!$I353</f>
        <v>-32.68767497852631</v>
      </c>
      <c r="BU243" s="12">
        <f>BU$3*temperature!$I353</f>
        <v>-28.696963874399369</v>
      </c>
      <c r="BV243" s="12">
        <f t="shared" si="334"/>
        <v>-24.861612716070741</v>
      </c>
      <c r="BW243" s="12">
        <f t="shared" si="318"/>
        <v>-18.024942087812214</v>
      </c>
      <c r="BX243" s="12">
        <f t="shared" si="319"/>
        <v>-15.824347013725969</v>
      </c>
      <c r="BY243" s="19">
        <f t="shared" si="335"/>
        <v>0.29702676832110153</v>
      </c>
      <c r="BZ243" s="19">
        <f t="shared" si="320"/>
        <v>0.44857068911589953</v>
      </c>
      <c r="CA243" s="19">
        <f t="shared" si="321"/>
        <v>0.44857068911589959</v>
      </c>
      <c r="CB243" s="12">
        <f t="shared" si="336"/>
        <v>5.2523795697518052</v>
      </c>
      <c r="CC243" s="12">
        <f t="shared" si="322"/>
        <v>7.3313664453570464</v>
      </c>
      <c r="CD243" s="12">
        <f t="shared" si="323"/>
        <v>6.4363084303367</v>
      </c>
      <c r="CE243" s="12">
        <f t="shared" si="337"/>
        <v>-30.113992285822548</v>
      </c>
      <c r="CF243" s="12">
        <f t="shared" si="324"/>
        <v>-25.356308533169262</v>
      </c>
      <c r="CG243" s="12">
        <f t="shared" si="325"/>
        <v>-22.260655444062671</v>
      </c>
      <c r="CH243" s="12">
        <f>CH$3*temperature!$I353+CH$4*temperature!$I353^2</f>
        <v>-30.113992285822548</v>
      </c>
      <c r="CI243" s="12">
        <f>CI$3*temperature!$I353+CI$4*temperature!$I353^2</f>
        <v>-25.356345146006863</v>
      </c>
      <c r="CJ243" s="12">
        <f>CJ$3*temperature!$I353+CJ$4*temperature!$I353^2</f>
        <v>-22.260674132364539</v>
      </c>
      <c r="CK243" s="17"/>
      <c r="CL243" s="17"/>
      <c r="CM243" s="17"/>
    </row>
    <row r="244" spans="1:91">
      <c r="A244" s="2">
        <f t="shared" si="265"/>
        <v>2198</v>
      </c>
      <c r="B244" s="5">
        <f t="shared" si="266"/>
        <v>1165.3998996102373</v>
      </c>
      <c r="C244" s="5">
        <f t="shared" si="267"/>
        <v>2964.1409688209246</v>
      </c>
      <c r="D244" s="5">
        <f t="shared" si="268"/>
        <v>4369.8692481025182</v>
      </c>
      <c r="E244" s="15">
        <f t="shared" si="269"/>
        <v>2.6648070360562665E-7</v>
      </c>
      <c r="F244" s="15">
        <f t="shared" si="270"/>
        <v>5.2498485509475023E-7</v>
      </c>
      <c r="G244" s="15">
        <f t="shared" si="271"/>
        <v>1.0717379068420515E-6</v>
      </c>
      <c r="H244" s="5">
        <f t="shared" si="272"/>
        <v>225916.39343540405</v>
      </c>
      <c r="I244" s="5">
        <f t="shared" si="273"/>
        <v>105178.22958860071</v>
      </c>
      <c r="J244" s="5">
        <f t="shared" si="274"/>
        <v>38832.649250082715</v>
      </c>
      <c r="K244" s="5">
        <f t="shared" si="275"/>
        <v>193853.10871483749</v>
      </c>
      <c r="L244" s="5">
        <f t="shared" si="276"/>
        <v>35483.545045578066</v>
      </c>
      <c r="M244" s="5">
        <f t="shared" si="277"/>
        <v>8886.4556455423935</v>
      </c>
      <c r="N244" s="15">
        <f t="shared" si="278"/>
        <v>2.3415533144977019E-3</v>
      </c>
      <c r="O244" s="15">
        <f t="shared" si="279"/>
        <v>3.9119131097693494E-3</v>
      </c>
      <c r="P244" s="15">
        <f t="shared" si="280"/>
        <v>3.6249949420597005E-3</v>
      </c>
      <c r="Q244" s="5">
        <f t="shared" si="281"/>
        <v>4177.8192492928592</v>
      </c>
      <c r="R244" s="5">
        <f t="shared" si="282"/>
        <v>6295.4098762051617</v>
      </c>
      <c r="S244" s="5">
        <f t="shared" si="283"/>
        <v>4050.6814120863428</v>
      </c>
      <c r="T244" s="5">
        <f t="shared" si="284"/>
        <v>18.492767106285346</v>
      </c>
      <c r="U244" s="5">
        <f t="shared" si="285"/>
        <v>59.854685716134775</v>
      </c>
      <c r="V244" s="5">
        <f t="shared" si="286"/>
        <v>104.31123011978676</v>
      </c>
      <c r="W244" s="15">
        <f t="shared" si="287"/>
        <v>-1.0734613539272964E-2</v>
      </c>
      <c r="X244" s="15">
        <f t="shared" si="288"/>
        <v>-1.217998157191269E-2</v>
      </c>
      <c r="Y244" s="15">
        <f t="shared" si="289"/>
        <v>-9.7425357312937999E-3</v>
      </c>
      <c r="Z244" s="5">
        <f t="shared" si="304"/>
        <v>3393.3945082065252</v>
      </c>
      <c r="AA244" s="5">
        <f t="shared" si="305"/>
        <v>15730.522741221552</v>
      </c>
      <c r="AB244" s="5">
        <f t="shared" si="306"/>
        <v>54706.650218144263</v>
      </c>
      <c r="AC244" s="16">
        <f t="shared" si="290"/>
        <v>1.0793116807652752</v>
      </c>
      <c r="AD244" s="16">
        <f t="shared" si="291"/>
        <v>3.0403869239954924</v>
      </c>
      <c r="AE244" s="16">
        <f t="shared" si="292"/>
        <v>14.667806783714326</v>
      </c>
      <c r="AF244" s="15">
        <f t="shared" si="293"/>
        <v>-4.0504037456468023E-3</v>
      </c>
      <c r="AG244" s="15">
        <f t="shared" si="294"/>
        <v>2.9673830763510267E-4</v>
      </c>
      <c r="AH244" s="15">
        <f t="shared" si="295"/>
        <v>9.7937136394747881E-3</v>
      </c>
      <c r="AI244" s="1">
        <f t="shared" si="259"/>
        <v>440135.8674070558</v>
      </c>
      <c r="AJ244" s="1">
        <f t="shared" si="260"/>
        <v>201638.9944769445</v>
      </c>
      <c r="AK244" s="1">
        <f t="shared" si="261"/>
        <v>74675.238416202148</v>
      </c>
      <c r="AL244" s="14">
        <f t="shared" si="296"/>
        <v>85.443897683815365</v>
      </c>
      <c r="AM244" s="14">
        <f t="shared" si="297"/>
        <v>20.534984150248693</v>
      </c>
      <c r="AN244" s="14">
        <f t="shared" si="298"/>
        <v>6.485582174068627</v>
      </c>
      <c r="AO244" s="11">
        <f t="shared" si="299"/>
        <v>3.116942954263284E-3</v>
      </c>
      <c r="AP244" s="11">
        <f t="shared" si="300"/>
        <v>3.9265260394734398E-3</v>
      </c>
      <c r="AQ244" s="11">
        <f t="shared" si="301"/>
        <v>3.5618545444217548E-3</v>
      </c>
      <c r="AR244" s="1">
        <f t="shared" si="307"/>
        <v>225916.39343540405</v>
      </c>
      <c r="AS244" s="1">
        <f t="shared" si="302"/>
        <v>105178.22958860071</v>
      </c>
      <c r="AT244" s="1">
        <f t="shared" si="303"/>
        <v>38832.649250082715</v>
      </c>
      <c r="AU244" s="1">
        <f t="shared" si="262"/>
        <v>45183.278687080812</v>
      </c>
      <c r="AV244" s="1">
        <f t="shared" si="263"/>
        <v>21035.645917720143</v>
      </c>
      <c r="AW244" s="1">
        <f t="shared" si="264"/>
        <v>7766.5298500165436</v>
      </c>
      <c r="AX244" s="1">
        <f t="shared" si="326"/>
        <v>155082.48697187004</v>
      </c>
      <c r="AY244" s="1">
        <f t="shared" si="309"/>
        <v>28386.836036462453</v>
      </c>
      <c r="AZ244" s="1">
        <f t="shared" si="310"/>
        <v>7109.1645164339143</v>
      </c>
      <c r="BA244" s="1">
        <f t="shared" si="327"/>
        <v>13928.524464180096</v>
      </c>
      <c r="BB244" s="1">
        <f t="shared" si="328"/>
        <v>30393.355331149236</v>
      </c>
      <c r="BC244" s="1">
        <f t="shared" si="329"/>
        <v>38756.982176569545</v>
      </c>
      <c r="BD244" s="1">
        <f t="shared" si="311"/>
        <v>371.7734895332112</v>
      </c>
      <c r="BE244" s="2">
        <f t="shared" si="338"/>
        <v>0.25378067252024261</v>
      </c>
      <c r="BF244" s="2">
        <f t="shared" si="339"/>
        <v>0.18498810604108842</v>
      </c>
      <c r="BG244" s="2">
        <f t="shared" si="340"/>
        <v>8.4903457765883886E-2</v>
      </c>
      <c r="BH244" s="2">
        <f t="shared" si="312"/>
        <v>0.11398966043921586</v>
      </c>
      <c r="BI244" s="2">
        <f t="shared" si="330"/>
        <v>6.4404629744826622E-3</v>
      </c>
      <c r="BJ244" s="2">
        <f t="shared" si="313"/>
        <v>3.422059937666898E-3</v>
      </c>
      <c r="BK244" s="2">
        <f t="shared" si="314"/>
        <v>7.2085971406032293E-4</v>
      </c>
      <c r="BL244" s="2">
        <f t="shared" si="315"/>
        <v>1455.0061672493778</v>
      </c>
      <c r="BM244" s="2">
        <f t="shared" si="316"/>
        <v>359.92620578988164</v>
      </c>
      <c r="BN244" s="2">
        <f t="shared" si="317"/>
        <v>27.992892434619439</v>
      </c>
      <c r="BO244" s="2">
        <f t="shared" si="331"/>
        <v>3379.1069161413998</v>
      </c>
      <c r="BP244" s="2">
        <f t="shared" si="332"/>
        <v>247.37539633522826</v>
      </c>
      <c r="BQ244" s="2">
        <f t="shared" si="333"/>
        <v>12.053474970208551</v>
      </c>
      <c r="BR244" s="17">
        <f t="shared" si="308"/>
        <v>4.4749468241267222E-3</v>
      </c>
      <c r="BS244" s="12">
        <f>BS$3*temperature!$I354</f>
        <v>-35.494932900980444</v>
      </c>
      <c r="BT244" s="12">
        <f>BT$3*temperature!$I354</f>
        <v>-32.806498636330254</v>
      </c>
      <c r="BU244" s="12">
        <f>BU$3*temperature!$I354</f>
        <v>-28.801280813969523</v>
      </c>
      <c r="BV244" s="12">
        <f t="shared" si="334"/>
        <v>-24.913662806782515</v>
      </c>
      <c r="BW244" s="12">
        <f t="shared" si="318"/>
        <v>-18.036970370586801</v>
      </c>
      <c r="BX244" s="12">
        <f t="shared" si="319"/>
        <v>-15.834906810238877</v>
      </c>
      <c r="BY244" s="19">
        <f t="shared" si="335"/>
        <v>0.2981064966009741</v>
      </c>
      <c r="BZ244" s="19">
        <f t="shared" si="320"/>
        <v>0.45020129790344415</v>
      </c>
      <c r="CA244" s="19">
        <f t="shared" si="321"/>
        <v>0.45020129790344421</v>
      </c>
      <c r="CB244" s="12">
        <f t="shared" si="336"/>
        <v>5.2906350470989647</v>
      </c>
      <c r="CC244" s="12">
        <f t="shared" si="322"/>
        <v>7.3847641328717257</v>
      </c>
      <c r="CD244" s="12">
        <f t="shared" si="323"/>
        <v>6.483187001865323</v>
      </c>
      <c r="CE244" s="12">
        <f t="shared" si="337"/>
        <v>-30.204297853881478</v>
      </c>
      <c r="CF244" s="12">
        <f t="shared" si="324"/>
        <v>-25.421734503458527</v>
      </c>
      <c r="CG244" s="12">
        <f t="shared" si="325"/>
        <v>-22.318093812104202</v>
      </c>
      <c r="CH244" s="12">
        <f>CH$3*temperature!$I354+CH$4*temperature!$I354^2</f>
        <v>-30.204297853881478</v>
      </c>
      <c r="CI244" s="12">
        <f>CI$3*temperature!$I354+CI$4*temperature!$I354^2</f>
        <v>-25.421771140728161</v>
      </c>
      <c r="CJ244" s="12">
        <f>CJ$3*temperature!$I354+CJ$4*temperature!$I354^2</f>
        <v>-22.318112512876965</v>
      </c>
      <c r="CK244" s="17"/>
      <c r="CL244" s="17"/>
      <c r="CM244" s="17"/>
    </row>
    <row r="245" spans="1:91">
      <c r="A245" s="2">
        <f t="shared" si="265"/>
        <v>2199</v>
      </c>
      <c r="B245" s="5">
        <f t="shared" si="266"/>
        <v>1165.4001946389933</v>
      </c>
      <c r="C245" s="5">
        <f t="shared" si="267"/>
        <v>2964.1424471435857</v>
      </c>
      <c r="D245" s="5">
        <f t="shared" si="268"/>
        <v>4369.873697289313</v>
      </c>
      <c r="E245" s="15">
        <f t="shared" si="269"/>
        <v>2.5315666842534528E-7</v>
      </c>
      <c r="F245" s="15">
        <f t="shared" si="270"/>
        <v>4.9873561234001268E-7</v>
      </c>
      <c r="G245" s="15">
        <f t="shared" si="271"/>
        <v>1.0181510114999488E-6</v>
      </c>
      <c r="H245" s="5">
        <f t="shared" si="272"/>
        <v>226438.17961374842</v>
      </c>
      <c r="I245" s="5">
        <f t="shared" si="273"/>
        <v>105585.21176910427</v>
      </c>
      <c r="J245" s="5">
        <f t="shared" si="274"/>
        <v>38971.92895089712</v>
      </c>
      <c r="K245" s="5">
        <f t="shared" si="275"/>
        <v>194300.79096897037</v>
      </c>
      <c r="L245" s="5">
        <f t="shared" si="276"/>
        <v>35620.82917804848</v>
      </c>
      <c r="M245" s="5">
        <f t="shared" si="277"/>
        <v>8918.3193040732258</v>
      </c>
      <c r="N245" s="15">
        <f t="shared" si="278"/>
        <v>2.3093890889902546E-3</v>
      </c>
      <c r="O245" s="15">
        <f t="shared" si="279"/>
        <v>3.8689519971601971E-3</v>
      </c>
      <c r="P245" s="15">
        <f t="shared" si="280"/>
        <v>3.5856431182228476E-3</v>
      </c>
      <c r="Q245" s="5">
        <f t="shared" si="281"/>
        <v>4142.5176633028223</v>
      </c>
      <c r="R245" s="5">
        <f t="shared" si="282"/>
        <v>6242.7949886319948</v>
      </c>
      <c r="S245" s="5">
        <f t="shared" si="283"/>
        <v>4025.6043967998316</v>
      </c>
      <c r="T245" s="5">
        <f t="shared" si="284"/>
        <v>18.294254398127592</v>
      </c>
      <c r="U245" s="5">
        <f t="shared" si="285"/>
        <v>59.125656747119628</v>
      </c>
      <c r="V245" s="5">
        <f t="shared" si="286"/>
        <v>103.29497423316953</v>
      </c>
      <c r="W245" s="15">
        <f t="shared" si="287"/>
        <v>-1.0734613539272964E-2</v>
      </c>
      <c r="X245" s="15">
        <f t="shared" si="288"/>
        <v>-1.217998157191269E-2</v>
      </c>
      <c r="Y245" s="15">
        <f t="shared" si="289"/>
        <v>-9.7425357312937999E-3</v>
      </c>
      <c r="Z245" s="5">
        <f t="shared" si="304"/>
        <v>3351.2002285773051</v>
      </c>
      <c r="AA245" s="5">
        <f t="shared" si="305"/>
        <v>15604.349413806895</v>
      </c>
      <c r="AB245" s="5">
        <f t="shared" si="306"/>
        <v>54902.591520560571</v>
      </c>
      <c r="AC245" s="16">
        <f t="shared" si="290"/>
        <v>1.0749400326907832</v>
      </c>
      <c r="AD245" s="16">
        <f t="shared" si="291"/>
        <v>3.0412891232658747</v>
      </c>
      <c r="AE245" s="16">
        <f t="shared" si="292"/>
        <v>14.811459083073169</v>
      </c>
      <c r="AF245" s="15">
        <f t="shared" si="293"/>
        <v>-4.0504037456468023E-3</v>
      </c>
      <c r="AG245" s="15">
        <f t="shared" si="294"/>
        <v>2.9673830763510267E-4</v>
      </c>
      <c r="AH245" s="15">
        <f t="shared" si="295"/>
        <v>9.7937136394747881E-3</v>
      </c>
      <c r="AI245" s="1">
        <f t="shared" si="259"/>
        <v>441305.55935343105</v>
      </c>
      <c r="AJ245" s="1">
        <f t="shared" si="260"/>
        <v>202510.74094697018</v>
      </c>
      <c r="AK245" s="1">
        <f t="shared" si="261"/>
        <v>74974.244424598466</v>
      </c>
      <c r="AL245" s="14">
        <f t="shared" si="296"/>
        <v>85.707558201137033</v>
      </c>
      <c r="AM245" s="14">
        <f t="shared" si="297"/>
        <v>20.614808988734957</v>
      </c>
      <c r="AN245" s="14">
        <f t="shared" si="298"/>
        <v>6.5084518674051557</v>
      </c>
      <c r="AO245" s="11">
        <f t="shared" si="299"/>
        <v>3.085773524720651E-3</v>
      </c>
      <c r="AP245" s="11">
        <f t="shared" si="300"/>
        <v>3.8872607790787052E-3</v>
      </c>
      <c r="AQ245" s="11">
        <f t="shared" si="301"/>
        <v>3.5262359989775374E-3</v>
      </c>
      <c r="AR245" s="1">
        <f t="shared" si="307"/>
        <v>226438.17961374842</v>
      </c>
      <c r="AS245" s="1">
        <f t="shared" si="302"/>
        <v>105585.21176910427</v>
      </c>
      <c r="AT245" s="1">
        <f t="shared" si="303"/>
        <v>38971.92895089712</v>
      </c>
      <c r="AU245" s="1">
        <f t="shared" si="262"/>
        <v>45287.635922749687</v>
      </c>
      <c r="AV245" s="1">
        <f t="shared" si="263"/>
        <v>21117.042353820856</v>
      </c>
      <c r="AW245" s="1">
        <f t="shared" si="264"/>
        <v>7794.3857901794245</v>
      </c>
      <c r="AX245" s="1">
        <f t="shared" si="326"/>
        <v>155440.63277517632</v>
      </c>
      <c r="AY245" s="1">
        <f t="shared" si="309"/>
        <v>28496.663342438784</v>
      </c>
      <c r="AZ245" s="1">
        <f t="shared" si="310"/>
        <v>7134.6554432585808</v>
      </c>
      <c r="BA245" s="1">
        <f t="shared" si="327"/>
        <v>13931.216249847485</v>
      </c>
      <c r="BB245" s="1">
        <f t="shared" si="328"/>
        <v>30404.816486482192</v>
      </c>
      <c r="BC245" s="1">
        <f t="shared" si="329"/>
        <v>38772.662420174725</v>
      </c>
      <c r="BD245" s="1">
        <f t="shared" si="311"/>
        <v>361.07474897855849</v>
      </c>
      <c r="BE245" s="2">
        <f t="shared" si="338"/>
        <v>0.25378067252024261</v>
      </c>
      <c r="BF245" s="2">
        <f t="shared" si="339"/>
        <v>0.18498810604108842</v>
      </c>
      <c r="BG245" s="2">
        <f t="shared" si="340"/>
        <v>8.4903457765883886E-2</v>
      </c>
      <c r="BH245" s="2">
        <f t="shared" si="312"/>
        <v>0.1137113474558839</v>
      </c>
      <c r="BI245" s="2">
        <f t="shared" si="330"/>
        <v>6.4404629744826622E-3</v>
      </c>
      <c r="BJ245" s="2">
        <f t="shared" si="313"/>
        <v>3.422059937666898E-3</v>
      </c>
      <c r="BK245" s="2">
        <f t="shared" si="314"/>
        <v>7.2085971406032293E-4</v>
      </c>
      <c r="BL245" s="2">
        <f t="shared" si="315"/>
        <v>1458.3667118116014</v>
      </c>
      <c r="BM245" s="2">
        <f t="shared" si="316"/>
        <v>361.31892320512719</v>
      </c>
      <c r="BN245" s="2">
        <f t="shared" si="317"/>
        <v>28.09329355992292</v>
      </c>
      <c r="BO245" s="2">
        <f t="shared" si="331"/>
        <v>3429.5553585010721</v>
      </c>
      <c r="BP245" s="2">
        <f t="shared" si="332"/>
        <v>250.34056637864964</v>
      </c>
      <c r="BQ245" s="2">
        <f t="shared" si="333"/>
        <v>12.053534931947187</v>
      </c>
      <c r="BR245" s="17">
        <f t="shared" si="308"/>
        <v>4.3446085671133223E-3</v>
      </c>
      <c r="BS245" s="12">
        <f>BS$3*temperature!$I355</f>
        <v>-35.622919484967177</v>
      </c>
      <c r="BT245" s="12">
        <f>BT$3*temperature!$I355</f>
        <v>-32.924791343200354</v>
      </c>
      <c r="BU245" s="12">
        <f>BU$3*temperature!$I355</f>
        <v>-28.905131624340285</v>
      </c>
      <c r="BV245" s="12">
        <f t="shared" si="334"/>
        <v>-24.965204553197314</v>
      </c>
      <c r="BW245" s="12">
        <f t="shared" si="318"/>
        <v>-18.04855998990336</v>
      </c>
      <c r="BX245" s="12">
        <f t="shared" si="319"/>
        <v>-15.845081498009229</v>
      </c>
      <c r="BY245" s="19">
        <f t="shared" si="335"/>
        <v>0.29918140022934969</v>
      </c>
      <c r="BZ245" s="19">
        <f t="shared" si="320"/>
        <v>0.45182462048827055</v>
      </c>
      <c r="CA245" s="19">
        <f t="shared" si="321"/>
        <v>0.45182462048827055</v>
      </c>
      <c r="CB245" s="12">
        <f t="shared" si="336"/>
        <v>5.3288574658849326</v>
      </c>
      <c r="CC245" s="12">
        <f t="shared" si="322"/>
        <v>7.4381156766484979</v>
      </c>
      <c r="CD245" s="12">
        <f t="shared" si="323"/>
        <v>6.530025063165529</v>
      </c>
      <c r="CE245" s="12">
        <f t="shared" si="337"/>
        <v>-30.294062019082247</v>
      </c>
      <c r="CF245" s="12">
        <f t="shared" si="324"/>
        <v>-25.486675666551857</v>
      </c>
      <c r="CG245" s="12">
        <f t="shared" si="325"/>
        <v>-22.375106561174757</v>
      </c>
      <c r="CH245" s="12">
        <f>CH$3*temperature!$I355+CH$4*temperature!$I355^2</f>
        <v>-30.294062019082247</v>
      </c>
      <c r="CI245" s="12">
        <f>CI$3*temperature!$I355+CI$4*temperature!$I355^2</f>
        <v>-25.486712327362483</v>
      </c>
      <c r="CJ245" s="12">
        <f>CJ$3*temperature!$I355+CJ$4*temperature!$I355^2</f>
        <v>-22.375125273963604</v>
      </c>
      <c r="CK245" s="17"/>
      <c r="CL245" s="17"/>
      <c r="CM245" s="17"/>
    </row>
    <row r="246" spans="1:91">
      <c r="A246" s="2">
        <f t="shared" si="265"/>
        <v>2200</v>
      </c>
      <c r="B246" s="5">
        <f t="shared" si="266"/>
        <v>1165.4004749163826</v>
      </c>
      <c r="C246" s="5">
        <f t="shared" si="267"/>
        <v>2964.1438515508144</v>
      </c>
      <c r="D246" s="5">
        <f t="shared" si="268"/>
        <v>4369.8779240210715</v>
      </c>
      <c r="E246" s="15">
        <f t="shared" si="269"/>
        <v>2.4049883500407801E-7</v>
      </c>
      <c r="F246" s="15">
        <f t="shared" si="270"/>
        <v>4.7379883172301204E-7</v>
      </c>
      <c r="G246" s="15">
        <f t="shared" si="271"/>
        <v>9.6724346092495143E-7</v>
      </c>
      <c r="H246" s="5">
        <f t="shared" si="272"/>
        <v>226953.96612613782</v>
      </c>
      <c r="I246" s="5">
        <f t="shared" si="273"/>
        <v>105989.27773198384</v>
      </c>
      <c r="J246" s="5">
        <f t="shared" si="274"/>
        <v>39110.188617852895</v>
      </c>
      <c r="K246" s="5">
        <f t="shared" si="275"/>
        <v>194743.32730336476</v>
      </c>
      <c r="L246" s="5">
        <f t="shared" si="276"/>
        <v>35757.130233922748</v>
      </c>
      <c r="M246" s="5">
        <f t="shared" si="277"/>
        <v>8949.9499294626767</v>
      </c>
      <c r="N246" s="15">
        <f t="shared" si="278"/>
        <v>2.2775838028630258E-3</v>
      </c>
      <c r="O246" s="15">
        <f t="shared" si="279"/>
        <v>3.8264425343097486E-3</v>
      </c>
      <c r="P246" s="15">
        <f t="shared" si="280"/>
        <v>3.5467025020066156E-3</v>
      </c>
      <c r="Q246" s="5">
        <f t="shared" si="281"/>
        <v>4107.3839757220085</v>
      </c>
      <c r="R246" s="5">
        <f t="shared" si="282"/>
        <v>6190.3575382730287</v>
      </c>
      <c r="S246" s="5">
        <f t="shared" si="283"/>
        <v>4000.5271925556344</v>
      </c>
      <c r="T246" s="5">
        <f t="shared" si="284"/>
        <v>18.097872647174547</v>
      </c>
      <c r="U246" s="5">
        <f t="shared" si="285"/>
        <v>58.405507337512475</v>
      </c>
      <c r="V246" s="5">
        <f t="shared" si="286"/>
        <v>102.28861925583981</v>
      </c>
      <c r="W246" s="15">
        <f t="shared" si="287"/>
        <v>-1.0734613539272964E-2</v>
      </c>
      <c r="X246" s="15">
        <f t="shared" si="288"/>
        <v>-1.217998157191269E-2</v>
      </c>
      <c r="Y246" s="15">
        <f t="shared" si="289"/>
        <v>-9.7425357312937999E-3</v>
      </c>
      <c r="Z246" s="5">
        <f t="shared" si="304"/>
        <v>3309.4243588105292</v>
      </c>
      <c r="AA246" s="5">
        <f t="shared" si="305"/>
        <v>15478.525294917064</v>
      </c>
      <c r="AB246" s="5">
        <f t="shared" si="306"/>
        <v>55097.071244216568</v>
      </c>
      <c r="AC246" s="16">
        <f t="shared" si="290"/>
        <v>1.0705860915560268</v>
      </c>
      <c r="AD246" s="16">
        <f t="shared" si="291"/>
        <v>3.0421915902533416</v>
      </c>
      <c r="AE246" s="16">
        <f t="shared" si="292"/>
        <v>14.956518271915586</v>
      </c>
      <c r="AF246" s="15">
        <f t="shared" si="293"/>
        <v>-4.0504037456468023E-3</v>
      </c>
      <c r="AG246" s="15">
        <f t="shared" si="294"/>
        <v>2.9673830763510267E-4</v>
      </c>
      <c r="AH246" s="15">
        <f t="shared" si="295"/>
        <v>9.7937136394747881E-3</v>
      </c>
      <c r="AI246" s="1">
        <f t="shared" si="259"/>
        <v>442462.63934083766</v>
      </c>
      <c r="AJ246" s="1">
        <f t="shared" si="260"/>
        <v>203376.70920609403</v>
      </c>
      <c r="AK246" s="1">
        <f t="shared" si="261"/>
        <v>75271.205772318048</v>
      </c>
      <c r="AL246" s="14">
        <f t="shared" si="296"/>
        <v>85.969387573962905</v>
      </c>
      <c r="AM246" s="14">
        <f t="shared" si="297"/>
        <v>20.694142775800564</v>
      </c>
      <c r="AN246" s="14">
        <f t="shared" si="298"/>
        <v>6.5311727013048886</v>
      </c>
      <c r="AO246" s="11">
        <f t="shared" si="299"/>
        <v>3.0549157894734446E-3</v>
      </c>
      <c r="AP246" s="11">
        <f t="shared" si="300"/>
        <v>3.8483881712879182E-3</v>
      </c>
      <c r="AQ246" s="11">
        <f t="shared" si="301"/>
        <v>3.4909736389877621E-3</v>
      </c>
      <c r="AR246" s="1">
        <f t="shared" si="307"/>
        <v>226953.96612613782</v>
      </c>
      <c r="AS246" s="1">
        <f t="shared" si="302"/>
        <v>105989.27773198384</v>
      </c>
      <c r="AT246" s="1">
        <f t="shared" si="303"/>
        <v>39110.188617852895</v>
      </c>
      <c r="AU246" s="1">
        <f t="shared" si="262"/>
        <v>45390.793225227564</v>
      </c>
      <c r="AV246" s="1">
        <f t="shared" si="263"/>
        <v>21197.855546396768</v>
      </c>
      <c r="AW246" s="1">
        <f t="shared" si="264"/>
        <v>7822.0377235705791</v>
      </c>
      <c r="AX246" s="1">
        <f t="shared" si="326"/>
        <v>155794.6618426918</v>
      </c>
      <c r="AY246" s="1">
        <f t="shared" si="309"/>
        <v>28605.704187138199</v>
      </c>
      <c r="AZ246" s="1">
        <f t="shared" si="310"/>
        <v>7159.9599435701411</v>
      </c>
      <c r="BA246" s="1">
        <f t="shared" si="327"/>
        <v>13933.870879423872</v>
      </c>
      <c r="BB246" s="1">
        <f t="shared" si="328"/>
        <v>30416.151373560704</v>
      </c>
      <c r="BC246" s="1">
        <f t="shared" si="329"/>
        <v>38788.171159996782</v>
      </c>
      <c r="BD246" s="1">
        <f t="shared" si="311"/>
        <v>350.68243432656618</v>
      </c>
      <c r="BE246" s="2">
        <f t="shared" si="338"/>
        <v>0.25378067252024261</v>
      </c>
      <c r="BF246" s="2">
        <f t="shared" si="339"/>
        <v>0.18498810604108842</v>
      </c>
      <c r="BG246" s="2">
        <f t="shared" si="340"/>
        <v>8.4903457765883886E-2</v>
      </c>
      <c r="BH246" s="2">
        <f t="shared" si="312"/>
        <v>0.11343493955335723</v>
      </c>
      <c r="BI246" s="2">
        <f t="shared" si="330"/>
        <v>6.4404629744826622E-3</v>
      </c>
      <c r="BJ246" s="2">
        <f t="shared" si="313"/>
        <v>3.422059937666898E-3</v>
      </c>
      <c r="BK246" s="2">
        <f t="shared" si="314"/>
        <v>7.2085971406032293E-4</v>
      </c>
      <c r="BL246" s="2">
        <f t="shared" si="315"/>
        <v>1461.688615747383</v>
      </c>
      <c r="BM246" s="2">
        <f t="shared" si="316"/>
        <v>362.70166114887212</v>
      </c>
      <c r="BN246" s="2">
        <f t="shared" si="317"/>
        <v>28.192959383910733</v>
      </c>
      <c r="BO246" s="2">
        <f t="shared" si="331"/>
        <v>3480.7582171377339</v>
      </c>
      <c r="BP246" s="2">
        <f t="shared" si="332"/>
        <v>253.3413923449308</v>
      </c>
      <c r="BQ246" s="2">
        <f t="shared" si="333"/>
        <v>12.053599846762024</v>
      </c>
      <c r="BR246" s="17">
        <f t="shared" si="308"/>
        <v>4.2180665700129339E-3</v>
      </c>
      <c r="BS246" s="12">
        <f>BS$3*temperature!$I356</f>
        <v>-35.750334834655995</v>
      </c>
      <c r="BT246" s="12">
        <f>BT$3*temperature!$I356</f>
        <v>-33.042556081831485</v>
      </c>
      <c r="BU246" s="12">
        <f>BU$3*temperature!$I356</f>
        <v>-29.008518924060926</v>
      </c>
      <c r="BV246" s="12">
        <f t="shared" si="334"/>
        <v>-25.016242949484507</v>
      </c>
      <c r="BW246" s="12">
        <f t="shared" si="318"/>
        <v>-18.059716394934245</v>
      </c>
      <c r="BX246" s="12">
        <f t="shared" si="319"/>
        <v>-15.854875860941124</v>
      </c>
      <c r="BY246" s="19">
        <f t="shared" si="335"/>
        <v>0.30025150630941705</v>
      </c>
      <c r="BZ246" s="19">
        <f t="shared" si="320"/>
        <v>0.45344069780169288</v>
      </c>
      <c r="CA246" s="19">
        <f t="shared" si="321"/>
        <v>0.45344069780169299</v>
      </c>
      <c r="CB246" s="12">
        <f t="shared" si="336"/>
        <v>5.3670459425857437</v>
      </c>
      <c r="CC246" s="12">
        <f t="shared" si="322"/>
        <v>7.491419843448619</v>
      </c>
      <c r="CD246" s="12">
        <f t="shared" si="323"/>
        <v>6.5768215315599017</v>
      </c>
      <c r="CE246" s="12">
        <f t="shared" si="337"/>
        <v>-30.383288892070251</v>
      </c>
      <c r="CF246" s="12">
        <f t="shared" si="324"/>
        <v>-25.551136238382863</v>
      </c>
      <c r="CG246" s="12">
        <f t="shared" si="325"/>
        <v>-22.431697392501025</v>
      </c>
      <c r="CH246" s="12">
        <f>CH$3*temperature!$I356+CH$4*temperature!$I356^2</f>
        <v>-30.383288892070254</v>
      </c>
      <c r="CI246" s="12">
        <f>CI$3*temperature!$I356+CI$4*temperature!$I356^2</f>
        <v>-25.551172921854544</v>
      </c>
      <c r="CJ246" s="12">
        <f>CJ$3*temperature!$I356+CJ$4*temperature!$I356^2</f>
        <v>-22.431716116856801</v>
      </c>
      <c r="CK246" s="17"/>
      <c r="CL246" s="17"/>
      <c r="CM246" s="17"/>
    </row>
    <row r="247" spans="1:91">
      <c r="A247" s="2">
        <f t="shared" si="265"/>
        <v>2201</v>
      </c>
      <c r="B247" s="5">
        <f t="shared" si="266"/>
        <v>1165.4007411799664</v>
      </c>
      <c r="C247" s="5">
        <f t="shared" si="267"/>
        <v>2964.1451857383136</v>
      </c>
      <c r="D247" s="5">
        <f t="shared" si="268"/>
        <v>4369.8819394201264</v>
      </c>
      <c r="E247" s="15">
        <f t="shared" si="269"/>
        <v>2.2847389325387411E-7</v>
      </c>
      <c r="F247" s="15">
        <f t="shared" si="270"/>
        <v>4.5010889013686141E-7</v>
      </c>
      <c r="G247" s="15">
        <f t="shared" si="271"/>
        <v>9.1888128787870382E-7</v>
      </c>
      <c r="H247" s="5">
        <f t="shared" si="272"/>
        <v>227463.78690769197</v>
      </c>
      <c r="I247" s="5">
        <f t="shared" si="273"/>
        <v>106390.42928402347</v>
      </c>
      <c r="J247" s="5">
        <f t="shared" si="274"/>
        <v>39247.429813395989</v>
      </c>
      <c r="K247" s="5">
        <f t="shared" si="275"/>
        <v>195180.7467338533</v>
      </c>
      <c r="L247" s="5">
        <f t="shared" si="276"/>
        <v>35892.448789590439</v>
      </c>
      <c r="M247" s="5">
        <f t="shared" si="277"/>
        <v>8981.3478619067773</v>
      </c>
      <c r="N247" s="15">
        <f t="shared" si="278"/>
        <v>2.2461330847405314E-3</v>
      </c>
      <c r="O247" s="15">
        <f t="shared" si="279"/>
        <v>3.7843796407159846E-3</v>
      </c>
      <c r="P247" s="15">
        <f t="shared" si="280"/>
        <v>3.5081685027913423E-3</v>
      </c>
      <c r="Q247" s="5">
        <f t="shared" si="281"/>
        <v>4072.4204229090424</v>
      </c>
      <c r="R247" s="5">
        <f t="shared" si="282"/>
        <v>6138.1031870594006</v>
      </c>
      <c r="S247" s="5">
        <f t="shared" si="283"/>
        <v>3975.4533580493899</v>
      </c>
      <c r="T247" s="5">
        <f t="shared" si="284"/>
        <v>17.903598978424149</v>
      </c>
      <c r="U247" s="5">
        <f t="shared" si="285"/>
        <v>57.69412933444336</v>
      </c>
      <c r="V247" s="5">
        <f t="shared" si="286"/>
        <v>101.29206872783507</v>
      </c>
      <c r="W247" s="15">
        <f t="shared" si="287"/>
        <v>-1.0734613539272964E-2</v>
      </c>
      <c r="X247" s="15">
        <f t="shared" si="288"/>
        <v>-1.217998157191269E-2</v>
      </c>
      <c r="Y247" s="15">
        <f t="shared" si="289"/>
        <v>-9.7425357312937999E-3</v>
      </c>
      <c r="Z247" s="5">
        <f t="shared" si="304"/>
        <v>3268.0655177105823</v>
      </c>
      <c r="AA247" s="5">
        <f t="shared" si="305"/>
        <v>15353.065200674133</v>
      </c>
      <c r="AB247" s="5">
        <f t="shared" si="306"/>
        <v>55290.091631424548</v>
      </c>
      <c r="AC247" s="16">
        <f t="shared" si="290"/>
        <v>1.0662497856407509</v>
      </c>
      <c r="AD247" s="16">
        <f t="shared" si="291"/>
        <v>3.0430943250373352</v>
      </c>
      <c r="AE247" s="16">
        <f t="shared" si="292"/>
        <v>15.102998128914299</v>
      </c>
      <c r="AF247" s="15">
        <f t="shared" si="293"/>
        <v>-4.0504037456468023E-3</v>
      </c>
      <c r="AG247" s="15">
        <f t="shared" si="294"/>
        <v>2.9673830763510267E-4</v>
      </c>
      <c r="AH247" s="15">
        <f t="shared" si="295"/>
        <v>9.7937136394747881E-3</v>
      </c>
      <c r="AI247" s="1">
        <f t="shared" si="259"/>
        <v>443607.16863198148</v>
      </c>
      <c r="AJ247" s="1">
        <f t="shared" si="260"/>
        <v>204236.8938318814</v>
      </c>
      <c r="AK247" s="1">
        <f t="shared" si="261"/>
        <v>75566.122918656823</v>
      </c>
      <c r="AL247" s="14">
        <f t="shared" si="296"/>
        <v>86.229390521078869</v>
      </c>
      <c r="AM247" s="14">
        <f t="shared" si="297"/>
        <v>20.772985479131165</v>
      </c>
      <c r="AN247" s="14">
        <f t="shared" si="298"/>
        <v>6.5537448515195003</v>
      </c>
      <c r="AO247" s="11">
        <f t="shared" si="299"/>
        <v>3.02436663157871E-3</v>
      </c>
      <c r="AP247" s="11">
        <f t="shared" si="300"/>
        <v>3.8099042895750391E-3</v>
      </c>
      <c r="AQ247" s="11">
        <f t="shared" si="301"/>
        <v>3.4560639025978846E-3</v>
      </c>
      <c r="AR247" s="1">
        <f t="shared" si="307"/>
        <v>227463.78690769197</v>
      </c>
      <c r="AS247" s="1">
        <f t="shared" si="302"/>
        <v>106390.42928402347</v>
      </c>
      <c r="AT247" s="1">
        <f t="shared" si="303"/>
        <v>39247.429813395989</v>
      </c>
      <c r="AU247" s="1">
        <f t="shared" si="262"/>
        <v>45492.757381538395</v>
      </c>
      <c r="AV247" s="1">
        <f t="shared" si="263"/>
        <v>21278.085856804697</v>
      </c>
      <c r="AW247" s="1">
        <f t="shared" si="264"/>
        <v>7849.4859626791986</v>
      </c>
      <c r="AX247" s="1">
        <f t="shared" si="326"/>
        <v>156144.59738708264</v>
      </c>
      <c r="AY247" s="1">
        <f t="shared" si="309"/>
        <v>28713.959031672352</v>
      </c>
      <c r="AZ247" s="1">
        <f t="shared" si="310"/>
        <v>7185.0782895254215</v>
      </c>
      <c r="BA247" s="1">
        <f t="shared" si="327"/>
        <v>13936.48877271635</v>
      </c>
      <c r="BB247" s="1">
        <f t="shared" si="328"/>
        <v>30427.361342686683</v>
      </c>
      <c r="BC247" s="1">
        <f t="shared" si="329"/>
        <v>38803.510256021873</v>
      </c>
      <c r="BD247" s="1">
        <f t="shared" si="311"/>
        <v>340.58782766886003</v>
      </c>
      <c r="BE247" s="2">
        <f t="shared" si="338"/>
        <v>0.25378067252024261</v>
      </c>
      <c r="BF247" s="2">
        <f t="shared" si="339"/>
        <v>0.18498810604108842</v>
      </c>
      <c r="BG247" s="2">
        <f t="shared" si="340"/>
        <v>8.4903457765883886E-2</v>
      </c>
      <c r="BH247" s="2">
        <f t="shared" si="312"/>
        <v>0.11316043778086625</v>
      </c>
      <c r="BI247" s="2">
        <f t="shared" si="330"/>
        <v>6.4404629744826622E-3</v>
      </c>
      <c r="BJ247" s="2">
        <f t="shared" si="313"/>
        <v>3.422059937666898E-3</v>
      </c>
      <c r="BK247" s="2">
        <f t="shared" si="314"/>
        <v>7.2085971406032293E-4</v>
      </c>
      <c r="BL247" s="2">
        <f t="shared" si="315"/>
        <v>1464.9720976146043</v>
      </c>
      <c r="BM247" s="2">
        <f t="shared" si="316"/>
        <v>364.07442580403989</v>
      </c>
      <c r="BN247" s="2">
        <f t="shared" si="317"/>
        <v>28.291891032887225</v>
      </c>
      <c r="BO247" s="2">
        <f t="shared" si="331"/>
        <v>3532.7267769022369</v>
      </c>
      <c r="BP247" s="2">
        <f t="shared" si="332"/>
        <v>256.37830305424211</v>
      </c>
      <c r="BQ247" s="2">
        <f t="shared" si="333"/>
        <v>12.053669658551454</v>
      </c>
      <c r="BR247" s="17">
        <f t="shared" si="308"/>
        <v>4.0952102621484793E-3</v>
      </c>
      <c r="BS247" s="12">
        <f>BS$3*temperature!$I357</f>
        <v>-35.877182196993303</v>
      </c>
      <c r="BT247" s="12">
        <f>BT$3*temperature!$I357</f>
        <v>-33.15979585324196</v>
      </c>
      <c r="BU247" s="12">
        <f>BU$3*temperature!$I357</f>
        <v>-29.111445347767095</v>
      </c>
      <c r="BV247" s="12">
        <f t="shared" si="334"/>
        <v>-25.066782953559091</v>
      </c>
      <c r="BW247" s="12">
        <f t="shared" si="318"/>
        <v>-18.070444974898667</v>
      </c>
      <c r="BX247" s="12">
        <f t="shared" si="319"/>
        <v>-15.864294630304954</v>
      </c>
      <c r="BY247" s="19">
        <f t="shared" si="335"/>
        <v>0.30131684211086618</v>
      </c>
      <c r="BZ247" s="19">
        <f t="shared" si="320"/>
        <v>0.4550495710264767</v>
      </c>
      <c r="CA247" s="19">
        <f t="shared" si="321"/>
        <v>0.45504957102647686</v>
      </c>
      <c r="CB247" s="12">
        <f t="shared" si="336"/>
        <v>5.405199621717105</v>
      </c>
      <c r="CC247" s="12">
        <f t="shared" si="322"/>
        <v>7.5446754391716464</v>
      </c>
      <c r="CD247" s="12">
        <f t="shared" si="323"/>
        <v>6.6235753587310713</v>
      </c>
      <c r="CE247" s="12">
        <f t="shared" si="337"/>
        <v>-30.471982575276197</v>
      </c>
      <c r="CF247" s="12">
        <f t="shared" si="324"/>
        <v>-25.615120414070311</v>
      </c>
      <c r="CG247" s="12">
        <f t="shared" si="325"/>
        <v>-22.487869989036025</v>
      </c>
      <c r="CH247" s="12">
        <f>CH$3*temperature!$I357+CH$4*temperature!$I357^2</f>
        <v>-30.471982575276201</v>
      </c>
      <c r="CI247" s="12">
        <f>CI$3*temperature!$I357+CI$4*temperature!$I357^2</f>
        <v>-25.615157119334022</v>
      </c>
      <c r="CJ247" s="12">
        <f>CJ$3*temperature!$I357+CJ$4*temperature!$I357^2</f>
        <v>-22.487888724515155</v>
      </c>
      <c r="CK247" s="17"/>
      <c r="CL247" s="17"/>
      <c r="CM247" s="17"/>
    </row>
    <row r="248" spans="1:91">
      <c r="A248" s="2">
        <f t="shared" si="265"/>
        <v>2202</v>
      </c>
      <c r="B248" s="5">
        <f t="shared" si="266"/>
        <v>1165.4009941304287</v>
      </c>
      <c r="C248" s="5">
        <f t="shared" si="267"/>
        <v>2964.146453217008</v>
      </c>
      <c r="D248" s="5">
        <f t="shared" si="268"/>
        <v>4369.8857540527333</v>
      </c>
      <c r="E248" s="15">
        <f t="shared" si="269"/>
        <v>2.170501985911804E-7</v>
      </c>
      <c r="F248" s="15">
        <f t="shared" si="270"/>
        <v>4.2760344563001834E-7</v>
      </c>
      <c r="G248" s="15">
        <f t="shared" si="271"/>
        <v>8.7293722348476857E-7</v>
      </c>
      <c r="H248" s="5">
        <f t="shared" si="272"/>
        <v>227967.67609811993</v>
      </c>
      <c r="I248" s="5">
        <f t="shared" si="273"/>
        <v>106788.66861014349</v>
      </c>
      <c r="J248" s="5">
        <f t="shared" si="274"/>
        <v>39383.654210474444</v>
      </c>
      <c r="K248" s="5">
        <f t="shared" si="275"/>
        <v>195613.07845650113</v>
      </c>
      <c r="L248" s="5">
        <f t="shared" si="276"/>
        <v>36026.785550438995</v>
      </c>
      <c r="M248" s="5">
        <f t="shared" si="277"/>
        <v>9012.5134676459529</v>
      </c>
      <c r="N248" s="15">
        <f t="shared" si="278"/>
        <v>2.2150326294085865E-3</v>
      </c>
      <c r="O248" s="15">
        <f t="shared" si="279"/>
        <v>3.7427583065192671E-3</v>
      </c>
      <c r="P248" s="15">
        <f t="shared" si="280"/>
        <v>3.4700365934339228E-3</v>
      </c>
      <c r="Q248" s="5">
        <f t="shared" si="281"/>
        <v>4037.6291519300885</v>
      </c>
      <c r="R248" s="5">
        <f t="shared" si="282"/>
        <v>6086.0374264180928</v>
      </c>
      <c r="S248" s="5">
        <f t="shared" si="283"/>
        <v>3950.3863807499615</v>
      </c>
      <c r="T248" s="5">
        <f t="shared" si="284"/>
        <v>17.711410762428645</v>
      </c>
      <c r="U248" s="5">
        <f t="shared" si="285"/>
        <v>56.99141590234229</v>
      </c>
      <c r="V248" s="5">
        <f t="shared" si="286"/>
        <v>100.30522712895747</v>
      </c>
      <c r="W248" s="15">
        <f t="shared" si="287"/>
        <v>-1.0734613539272964E-2</v>
      </c>
      <c r="X248" s="15">
        <f t="shared" si="288"/>
        <v>-1.217998157191269E-2</v>
      </c>
      <c r="Y248" s="15">
        <f t="shared" si="289"/>
        <v>-9.7425357312937999E-3</v>
      </c>
      <c r="Z248" s="5">
        <f t="shared" si="304"/>
        <v>3227.1222434482274</v>
      </c>
      <c r="AA248" s="5">
        <f t="shared" si="305"/>
        <v>15227.983535434951</v>
      </c>
      <c r="AB248" s="5">
        <f t="shared" si="306"/>
        <v>55481.655083443882</v>
      </c>
      <c r="AC248" s="16">
        <f t="shared" si="290"/>
        <v>1.0619310435151965</v>
      </c>
      <c r="AD248" s="16">
        <f t="shared" si="291"/>
        <v>3.0439973276973209</v>
      </c>
      <c r="AE248" s="16">
        <f t="shared" si="292"/>
        <v>15.250912567686409</v>
      </c>
      <c r="AF248" s="15">
        <f t="shared" si="293"/>
        <v>-4.0504037456468023E-3</v>
      </c>
      <c r="AG248" s="15">
        <f t="shared" si="294"/>
        <v>2.9673830763510267E-4</v>
      </c>
      <c r="AH248" s="15">
        <f t="shared" si="295"/>
        <v>9.7937136394747881E-3</v>
      </c>
      <c r="AI248" s="1">
        <f t="shared" si="259"/>
        <v>444739.20915032172</v>
      </c>
      <c r="AJ248" s="1">
        <f t="shared" si="260"/>
        <v>205091.29030549794</v>
      </c>
      <c r="AK248" s="1">
        <f t="shared" si="261"/>
        <v>75858.996589470349</v>
      </c>
      <c r="AL248" s="14">
        <f t="shared" si="296"/>
        <v>86.487571919518672</v>
      </c>
      <c r="AM248" s="14">
        <f t="shared" si="297"/>
        <v>20.851337134750544</v>
      </c>
      <c r="AN248" s="14">
        <f t="shared" si="298"/>
        <v>6.5761685109175909</v>
      </c>
      <c r="AO248" s="11">
        <f t="shared" si="299"/>
        <v>2.9941229652629231E-3</v>
      </c>
      <c r="AP248" s="11">
        <f t="shared" si="300"/>
        <v>3.7718052466792886E-3</v>
      </c>
      <c r="AQ248" s="11">
        <f t="shared" si="301"/>
        <v>3.4215032635719058E-3</v>
      </c>
      <c r="AR248" s="1">
        <f t="shared" si="307"/>
        <v>227967.67609811993</v>
      </c>
      <c r="AS248" s="1">
        <f t="shared" si="302"/>
        <v>106788.66861014349</v>
      </c>
      <c r="AT248" s="1">
        <f t="shared" si="303"/>
        <v>39383.654210474444</v>
      </c>
      <c r="AU248" s="1">
        <f t="shared" si="262"/>
        <v>45593.535219623991</v>
      </c>
      <c r="AV248" s="1">
        <f t="shared" si="263"/>
        <v>21357.733722028701</v>
      </c>
      <c r="AW248" s="1">
        <f t="shared" si="264"/>
        <v>7876.7308420948893</v>
      </c>
      <c r="AX248" s="1">
        <f t="shared" si="326"/>
        <v>156490.46276520088</v>
      </c>
      <c r="AY248" s="1">
        <f t="shared" si="309"/>
        <v>28821.428440351192</v>
      </c>
      <c r="AZ248" s="1">
        <f t="shared" si="310"/>
        <v>7210.0107741167612</v>
      </c>
      <c r="BA248" s="1">
        <f t="shared" si="327"/>
        <v>13939.070344133144</v>
      </c>
      <c r="BB248" s="1">
        <f t="shared" si="328"/>
        <v>30438.447727711555</v>
      </c>
      <c r="BC248" s="1">
        <f t="shared" si="329"/>
        <v>38818.681543997198</v>
      </c>
      <c r="BD248" s="1">
        <f t="shared" si="311"/>
        <v>330.78245673645552</v>
      </c>
      <c r="BE248" s="2">
        <f t="shared" si="338"/>
        <v>0.25378067252024261</v>
      </c>
      <c r="BF248" s="2">
        <f t="shared" si="339"/>
        <v>0.18498810604108842</v>
      </c>
      <c r="BG248" s="2">
        <f t="shared" si="340"/>
        <v>8.4903457765883886E-2</v>
      </c>
      <c r="BH248" s="2">
        <f t="shared" si="312"/>
        <v>0.11288784290932666</v>
      </c>
      <c r="BI248" s="2">
        <f t="shared" si="330"/>
        <v>6.4404629744826622E-3</v>
      </c>
      <c r="BJ248" s="2">
        <f t="shared" si="313"/>
        <v>3.422059937666898E-3</v>
      </c>
      <c r="BK248" s="2">
        <f t="shared" si="314"/>
        <v>7.2085971406032293E-4</v>
      </c>
      <c r="BL248" s="2">
        <f t="shared" si="315"/>
        <v>1468.2173772887977</v>
      </c>
      <c r="BM248" s="2">
        <f t="shared" si="316"/>
        <v>365.43722464755865</v>
      </c>
      <c r="BN248" s="2">
        <f t="shared" si="317"/>
        <v>28.390089712813243</v>
      </c>
      <c r="BO248" s="2">
        <f t="shared" si="331"/>
        <v>3585.4724915062461</v>
      </c>
      <c r="BP248" s="2">
        <f t="shared" si="332"/>
        <v>259.4517324880419</v>
      </c>
      <c r="BQ248" s="2">
        <f t="shared" si="333"/>
        <v>12.053744312047417</v>
      </c>
      <c r="BR248" s="17">
        <f t="shared" si="308"/>
        <v>3.9759322933480383E-3</v>
      </c>
      <c r="BS248" s="12">
        <f>BS$3*temperature!$I358</f>
        <v>-36.003464837015528</v>
      </c>
      <c r="BT248" s="12">
        <f>BT$3*temperature!$I358</f>
        <v>-33.276513675169916</v>
      </c>
      <c r="BU248" s="12">
        <f>BU$3*temperature!$I358</f>
        <v>-29.213913544773014</v>
      </c>
      <c r="BV248" s="12">
        <f t="shared" si="334"/>
        <v>-25.116829486494463</v>
      </c>
      <c r="BW248" s="12">
        <f t="shared" si="318"/>
        <v>-18.080751059061136</v>
      </c>
      <c r="BX248" s="12">
        <f t="shared" si="319"/>
        <v>-15.873342484736057</v>
      </c>
      <c r="BY248" s="19">
        <f t="shared" si="335"/>
        <v>0.30237743505531733</v>
      </c>
      <c r="BZ248" s="19">
        <f t="shared" si="320"/>
        <v>0.45665128157483248</v>
      </c>
      <c r="CA248" s="19">
        <f t="shared" si="321"/>
        <v>0.45665128157483259</v>
      </c>
      <c r="CB248" s="12">
        <f t="shared" si="336"/>
        <v>5.4433176752605315</v>
      </c>
      <c r="CC248" s="12">
        <f t="shared" si="322"/>
        <v>7.5978813080543901</v>
      </c>
      <c r="CD248" s="12">
        <f t="shared" si="323"/>
        <v>6.6702855300184796</v>
      </c>
      <c r="CE248" s="12">
        <f t="shared" si="337"/>
        <v>-30.560147161754994</v>
      </c>
      <c r="CF248" s="12">
        <f t="shared" si="324"/>
        <v>-25.678632367115526</v>
      </c>
      <c r="CG248" s="12">
        <f t="shared" si="325"/>
        <v>-22.543628014754535</v>
      </c>
      <c r="CH248" s="12">
        <f>CH$3*temperature!$I358+CH$4*temperature!$I358^2</f>
        <v>-30.560147161754998</v>
      </c>
      <c r="CI248" s="12">
        <f>CI$3*temperature!$I358+CI$4*temperature!$I358^2</f>
        <v>-25.678669093313079</v>
      </c>
      <c r="CJ248" s="12">
        <f>CJ$3*temperature!$I358+CJ$4*temperature!$I358^2</f>
        <v>-22.543646760918982</v>
      </c>
      <c r="CK248" s="17"/>
      <c r="CL248" s="17"/>
      <c r="CM248" s="17"/>
    </row>
    <row r="249" spans="1:91">
      <c r="A249" s="2">
        <f t="shared" si="265"/>
        <v>2203</v>
      </c>
      <c r="B249" s="5">
        <f t="shared" si="266"/>
        <v>1165.4012344334201</v>
      </c>
      <c r="C249" s="5">
        <f t="shared" si="267"/>
        <v>2964.1476573222826</v>
      </c>
      <c r="D249" s="5">
        <f t="shared" si="268"/>
        <v>4369.8893779568734</v>
      </c>
      <c r="E249" s="15">
        <f t="shared" si="269"/>
        <v>2.0619768866162136E-7</v>
      </c>
      <c r="F249" s="15">
        <f t="shared" si="270"/>
        <v>4.0622327334851738E-7</v>
      </c>
      <c r="G249" s="15">
        <f t="shared" si="271"/>
        <v>8.2929036231053014E-7</v>
      </c>
      <c r="H249" s="5">
        <f t="shared" si="272"/>
        <v>228465.66803163814</v>
      </c>
      <c r="I249" s="5">
        <f t="shared" si="273"/>
        <v>107183.99826632817</v>
      </c>
      <c r="J249" s="5">
        <f t="shared" si="274"/>
        <v>39518.863590347122</v>
      </c>
      <c r="K249" s="5">
        <f t="shared" si="275"/>
        <v>196040.35183874733</v>
      </c>
      <c r="L249" s="5">
        <f t="shared" si="276"/>
        <v>36160.141348408673</v>
      </c>
      <c r="M249" s="5">
        <f t="shared" si="277"/>
        <v>9043.4471384316894</v>
      </c>
      <c r="N249" s="15">
        <f t="shared" si="278"/>
        <v>2.1842781966197045E-3</v>
      </c>
      <c r="O249" s="15">
        <f t="shared" si="279"/>
        <v>3.7015735912095948E-3</v>
      </c>
      <c r="P249" s="15">
        <f t="shared" si="280"/>
        <v>3.4323023090934157E-3</v>
      </c>
      <c r="Q249" s="5">
        <f t="shared" si="281"/>
        <v>4003.0122222691894</v>
      </c>
      <c r="R249" s="5">
        <f t="shared" si="282"/>
        <v>6034.1655797540088</v>
      </c>
      <c r="S249" s="5">
        <f t="shared" si="283"/>
        <v>3925.3296775494523</v>
      </c>
      <c r="T249" s="5">
        <f t="shared" si="284"/>
        <v>17.521285612658655</v>
      </c>
      <c r="U249" s="5">
        <f t="shared" si="285"/>
        <v>56.29726150689455</v>
      </c>
      <c r="V249" s="5">
        <f t="shared" si="286"/>
        <v>99.327999869618054</v>
      </c>
      <c r="W249" s="15">
        <f t="shared" si="287"/>
        <v>-1.0734613539272964E-2</v>
      </c>
      <c r="X249" s="15">
        <f t="shared" si="288"/>
        <v>-1.217998157191269E-2</v>
      </c>
      <c r="Y249" s="15">
        <f t="shared" si="289"/>
        <v>-9.7425357312937999E-3</v>
      </c>
      <c r="Z249" s="5">
        <f t="shared" si="304"/>
        <v>3186.5929965584751</v>
      </c>
      <c r="AA249" s="5">
        <f t="shared" si="305"/>
        <v>15103.294297319806</v>
      </c>
      <c r="AB249" s="5">
        <f t="shared" si="306"/>
        <v>55671.764157329133</v>
      </c>
      <c r="AC249" s="16">
        <f t="shared" si="290"/>
        <v>1.0576297940389239</v>
      </c>
      <c r="AD249" s="16">
        <f t="shared" si="291"/>
        <v>3.0449005983127875</v>
      </c>
      <c r="AE249" s="16">
        <f t="shared" si="292"/>
        <v>15.400275638114998</v>
      </c>
      <c r="AF249" s="15">
        <f t="shared" si="293"/>
        <v>-4.0504037456468023E-3</v>
      </c>
      <c r="AG249" s="15">
        <f t="shared" si="294"/>
        <v>2.9673830763510267E-4</v>
      </c>
      <c r="AH249" s="15">
        <f t="shared" si="295"/>
        <v>9.7937136394747881E-3</v>
      </c>
      <c r="AI249" s="1">
        <f t="shared" ref="AI249:AI312" si="341">(1-$AI$5)*AI248+AU248</f>
        <v>445858.82345491357</v>
      </c>
      <c r="AJ249" s="1">
        <f t="shared" ref="AJ249:AJ312" si="342">(1-$AI$5)*AJ248+AV248</f>
        <v>205939.89499697686</v>
      </c>
      <c r="AK249" s="1">
        <f t="shared" ref="AK249:AK312" si="343">(1-$AI$5)*AK248+AW248</f>
        <v>76149.827772618199</v>
      </c>
      <c r="AL249" s="14">
        <f t="shared" si="296"/>
        <v>86.743936800559794</v>
      </c>
      <c r="AM249" s="14">
        <f t="shared" si="297"/>
        <v>20.929197845727622</v>
      </c>
      <c r="AN249" s="14">
        <f t="shared" si="298"/>
        <v>6.5984438891192756</v>
      </c>
      <c r="AO249" s="11">
        <f t="shared" si="299"/>
        <v>2.9641817356102938E-3</v>
      </c>
      <c r="AP249" s="11">
        <f t="shared" si="300"/>
        <v>3.7340871942124956E-3</v>
      </c>
      <c r="AQ249" s="11">
        <f t="shared" si="301"/>
        <v>3.3872882309361869E-3</v>
      </c>
      <c r="AR249" s="1">
        <f t="shared" si="307"/>
        <v>228465.66803163814</v>
      </c>
      <c r="AS249" s="1">
        <f t="shared" si="302"/>
        <v>107183.99826632817</v>
      </c>
      <c r="AT249" s="1">
        <f t="shared" si="303"/>
        <v>39518.863590347122</v>
      </c>
      <c r="AU249" s="1">
        <f t="shared" ref="AU249:AU312" si="344">$AU$5*AR249</f>
        <v>45693.133606327632</v>
      </c>
      <c r="AV249" s="1">
        <f t="shared" ref="AV249:AV312" si="345">$AU$5*AS249</f>
        <v>21436.799653265636</v>
      </c>
      <c r="AW249" s="1">
        <f t="shared" ref="AW249:AW312" si="346">$AU$5*AT249</f>
        <v>7903.7727180694246</v>
      </c>
      <c r="AX249" s="1">
        <f t="shared" si="326"/>
        <v>156832.28147099787</v>
      </c>
      <c r="AY249" s="1">
        <f t="shared" si="309"/>
        <v>28928.113078726936</v>
      </c>
      <c r="AZ249" s="1">
        <f t="shared" si="310"/>
        <v>7234.7577107453517</v>
      </c>
      <c r="BA249" s="1">
        <f t="shared" si="327"/>
        <v>13941.61600277949</v>
      </c>
      <c r="BB249" s="1">
        <f t="shared" si="328"/>
        <v>30449.41184632654</v>
      </c>
      <c r="BC249" s="1">
        <f t="shared" si="329"/>
        <v>38833.686835929613</v>
      </c>
      <c r="BD249" s="1">
        <f t="shared" si="311"/>
        <v>321.25808807855333</v>
      </c>
      <c r="BE249" s="2">
        <f t="shared" si="338"/>
        <v>0.25378067252024261</v>
      </c>
      <c r="BF249" s="2">
        <f t="shared" si="339"/>
        <v>0.18498810604108842</v>
      </c>
      <c r="BG249" s="2">
        <f t="shared" si="340"/>
        <v>8.4903457765883886E-2</v>
      </c>
      <c r="BH249" s="2">
        <f t="shared" si="312"/>
        <v>0.11261715543407237</v>
      </c>
      <c r="BI249" s="2">
        <f t="shared" si="330"/>
        <v>6.4404629744826622E-3</v>
      </c>
      <c r="BJ249" s="2">
        <f t="shared" si="313"/>
        <v>3.422059937666898E-3</v>
      </c>
      <c r="BK249" s="2">
        <f t="shared" si="314"/>
        <v>7.2085971406032293E-4</v>
      </c>
      <c r="BL249" s="2">
        <f t="shared" si="315"/>
        <v>1471.4246758982126</v>
      </c>
      <c r="BM249" s="2">
        <f t="shared" si="316"/>
        <v>366.79006642615985</v>
      </c>
      <c r="BN249" s="2">
        <f t="shared" si="317"/>
        <v>28.487556707726533</v>
      </c>
      <c r="BO249" s="2">
        <f t="shared" si="331"/>
        <v>3639.0069860490053</v>
      </c>
      <c r="BP249" s="2">
        <f t="shared" si="332"/>
        <v>262.56211985113657</v>
      </c>
      <c r="BQ249" s="2">
        <f t="shared" si="333"/>
        <v>12.053823752797468</v>
      </c>
      <c r="BR249" s="17">
        <f t="shared" si="308"/>
        <v>3.8601284401437266E-3</v>
      </c>
      <c r="BS249" s="12">
        <f>BS$3*temperature!$I359</f>
        <v>-36.129186036168676</v>
      </c>
      <c r="BT249" s="12">
        <f>BT$3*temperature!$I359</f>
        <v>-33.392712580520197</v>
      </c>
      <c r="BU249" s="12">
        <f>BU$3*temperature!$I359</f>
        <v>-29.315926177707972</v>
      </c>
      <c r="BV249" s="12">
        <f t="shared" si="334"/>
        <v>-25.166387431979668</v>
      </c>
      <c r="BW249" s="12">
        <f t="shared" si="318"/>
        <v>-18.090639916766335</v>
      </c>
      <c r="BX249" s="12">
        <f t="shared" si="319"/>
        <v>-15.882024050265317</v>
      </c>
      <c r="BY249" s="19">
        <f t="shared" si="335"/>
        <v>0.30343331270220769</v>
      </c>
      <c r="BZ249" s="19">
        <f t="shared" si="320"/>
        <v>0.4582458710671023</v>
      </c>
      <c r="CA249" s="19">
        <f t="shared" si="321"/>
        <v>0.4582458710671023</v>
      </c>
      <c r="CB249" s="12">
        <f t="shared" si="336"/>
        <v>5.4813993020945029</v>
      </c>
      <c r="CC249" s="12">
        <f t="shared" si="322"/>
        <v>7.6510363318769317</v>
      </c>
      <c r="CD249" s="12">
        <f t="shared" si="323"/>
        <v>6.7169510637213286</v>
      </c>
      <c r="CE249" s="12">
        <f t="shared" si="337"/>
        <v>-30.64778673407417</v>
      </c>
      <c r="CF249" s="12">
        <f t="shared" si="324"/>
        <v>-25.741676248643266</v>
      </c>
      <c r="CG249" s="12">
        <f t="shared" si="325"/>
        <v>-22.598975113986647</v>
      </c>
      <c r="CH249" s="12">
        <f>CH$3*temperature!$I359+CH$4*temperature!$I359^2</f>
        <v>-30.647786734074174</v>
      </c>
      <c r="CI249" s="12">
        <f>CI$3*temperature!$I359+CI$4*temperature!$I359^2</f>
        <v>-25.741712994927173</v>
      </c>
      <c r="CJ249" s="12">
        <f>CJ$3*temperature!$I359+CJ$4*temperature!$I359^2</f>
        <v>-22.598993870403817</v>
      </c>
      <c r="CK249" s="17"/>
      <c r="CL249" s="17"/>
      <c r="CM249" s="17"/>
    </row>
    <row r="250" spans="1:91">
      <c r="A250" s="2">
        <f t="shared" ref="A250:A313" si="347">1+A249</f>
        <v>2204</v>
      </c>
      <c r="B250" s="5">
        <f t="shared" ref="B250:B313" si="348">B249*(1+E250)</f>
        <v>1165.4014627213089</v>
      </c>
      <c r="C250" s="5">
        <f t="shared" ref="C250:C313" si="349">C249*(1+F250)</f>
        <v>2964.1488012227583</v>
      </c>
      <c r="D250" s="5">
        <f t="shared" ref="D250:D313" si="350">D249*(1+G250)</f>
        <v>4369.8928206686614</v>
      </c>
      <c r="E250" s="15">
        <f t="shared" ref="E250:E313" si="351">E249*$E$5</f>
        <v>1.9588780422854028E-7</v>
      </c>
      <c r="F250" s="15">
        <f t="shared" ref="F250:F313" si="352">F249*$E$5</f>
        <v>3.8591210968109148E-7</v>
      </c>
      <c r="G250" s="15">
        <f t="shared" ref="G250:G313" si="353">G249*$E$5</f>
        <v>7.8782584419500355E-7</v>
      </c>
      <c r="H250" s="5">
        <f t="shared" ref="H250:H313" si="354">AR250</f>
        <v>228957.79722709526</v>
      </c>
      <c r="I250" s="5">
        <f t="shared" ref="I250:I313" si="355">AS250</f>
        <v>107576.42117259928</v>
      </c>
      <c r="J250" s="5">
        <f t="shared" ref="J250:J313" si="356">AT250</f>
        <v>39653.059840407375</v>
      </c>
      <c r="K250" s="5">
        <f t="shared" ref="K250:K313" si="357">H250/B250*1000</f>
        <v>196462.59641073373</v>
      </c>
      <c r="L250" s="5">
        <f t="shared" ref="L250:L313" si="358">I250/C250*1000</f>
        <v>36292.517139565432</v>
      </c>
      <c r="M250" s="5">
        <f t="shared" ref="M250:M313" si="359">J250/D250*1000</f>
        <v>9074.1492909979061</v>
      </c>
      <c r="N250" s="15">
        <f t="shared" ref="N250:N313" si="360">K250/K249-1</f>
        <v>2.1538656099420184E-3</v>
      </c>
      <c r="O250" s="15">
        <f t="shared" ref="O250:O313" si="361">L250/L249-1</f>
        <v>3.6608206223891493E-3</v>
      </c>
      <c r="P250" s="15">
        <f t="shared" ref="P250:P313" si="362">M250/M249-1</f>
        <v>3.3949612461097178E-3</v>
      </c>
      <c r="Q250" s="5">
        <f t="shared" ref="Q250:Q313" si="363">T250*H250/1000</f>
        <v>3968.5716075214045</v>
      </c>
      <c r="R250" s="5">
        <f t="shared" ref="R250:R313" si="364">U250*I250/1000</f>
        <v>5982.4928049334912</v>
      </c>
      <c r="S250" s="5">
        <f t="shared" ref="S250:S313" si="365">V250*J250/1000</f>
        <v>3900.2865954220592</v>
      </c>
      <c r="T250" s="5">
        <f t="shared" ref="T250:T313" si="366">T249*(1+W250)</f>
        <v>17.333201382895542</v>
      </c>
      <c r="U250" s="5">
        <f t="shared" ref="U250:U313" si="367">U249*(1+X250)</f>
        <v>55.611561899191422</v>
      </c>
      <c r="V250" s="5">
        <f t="shared" ref="V250:V313" si="368">V249*(1+Y250)</f>
        <v>98.360293281770353</v>
      </c>
      <c r="W250" s="15">
        <f t="shared" ref="W250:W313" si="369">T$5-1</f>
        <v>-1.0734613539272964E-2</v>
      </c>
      <c r="X250" s="15">
        <f t="shared" ref="X250:X313" si="370">U$5-1</f>
        <v>-1.217998157191269E-2</v>
      </c>
      <c r="Y250" s="15">
        <f t="shared" ref="Y250:Y313" si="371">V$5-1</f>
        <v>-9.7425357312937999E-3</v>
      </c>
      <c r="Z250" s="5">
        <f t="shared" si="304"/>
        <v>3146.4761628725209</v>
      </c>
      <c r="AA250" s="5">
        <f t="shared" si="305"/>
        <v>14979.011083758542</v>
      </c>
      <c r="AB250" s="5">
        <f t="shared" si="306"/>
        <v>55860.421562798161</v>
      </c>
      <c r="AC250" s="16">
        <f t="shared" ref="AC250:AC313" si="372">AC249*(1+AF250)</f>
        <v>1.053345966359641</v>
      </c>
      <c r="AD250" s="16">
        <f t="shared" ref="AD250:AD313" si="373">AD249*(1+AG250)</f>
        <v>3.0458041369632478</v>
      </c>
      <c r="AE250" s="16">
        <f t="shared" ref="AE250:AE313" si="374">AE249*(1+AH250)</f>
        <v>15.551101527683675</v>
      </c>
      <c r="AF250" s="15">
        <f t="shared" ref="AF250:AF313" si="375">AC$5-1</f>
        <v>-4.0504037456468023E-3</v>
      </c>
      <c r="AG250" s="15">
        <f t="shared" ref="AG250:AG313" si="376">AD$5-1</f>
        <v>2.9673830763510267E-4</v>
      </c>
      <c r="AH250" s="15">
        <f t="shared" ref="AH250:AH313" si="377">AE$5-1</f>
        <v>9.7937136394747881E-3</v>
      </c>
      <c r="AI250" s="1">
        <f t="shared" si="341"/>
        <v>446966.07471574988</v>
      </c>
      <c r="AJ250" s="1">
        <f t="shared" si="342"/>
        <v>206782.70515054479</v>
      </c>
      <c r="AK250" s="1">
        <f t="shared" si="343"/>
        <v>76438.617713425803</v>
      </c>
      <c r="AL250" s="14">
        <f t="shared" ref="AL250:AL313" si="378">AL249*(1+AO250)</f>
        <v>86.99849034576755</v>
      </c>
      <c r="AM250" s="14">
        <f t="shared" ref="AM250:AM313" si="379">AM249*(1+AP250)</f>
        <v>21.006567780891885</v>
      </c>
      <c r="AN250" s="14">
        <f t="shared" ref="AN250:AN313" si="380">AN249*(1+AQ250)</f>
        <v>6.6205712121341005</v>
      </c>
      <c r="AO250" s="11">
        <f t="shared" ref="AO250:AO313" si="381">AO$5*AO249</f>
        <v>2.9345399182541909E-3</v>
      </c>
      <c r="AP250" s="11">
        <f t="shared" ref="AP250:AP313" si="382">AP$5*AP249</f>
        <v>3.6967463222703704E-3</v>
      </c>
      <c r="AQ250" s="11">
        <f t="shared" ref="AQ250:AQ313" si="383">AQ$5*AQ249</f>
        <v>3.3534153486268251E-3</v>
      </c>
      <c r="AR250" s="1">
        <f t="shared" si="307"/>
        <v>228957.79722709526</v>
      </c>
      <c r="AS250" s="1">
        <f t="shared" si="302"/>
        <v>107576.42117259928</v>
      </c>
      <c r="AT250" s="1">
        <f t="shared" si="303"/>
        <v>39653.059840407375</v>
      </c>
      <c r="AU250" s="1">
        <f t="shared" si="344"/>
        <v>45791.559445419058</v>
      </c>
      <c r="AV250" s="1">
        <f t="shared" si="345"/>
        <v>21515.284234519859</v>
      </c>
      <c r="AW250" s="1">
        <f t="shared" si="346"/>
        <v>7930.6119680814754</v>
      </c>
      <c r="AX250" s="1">
        <f t="shared" si="326"/>
        <v>157170.07712858697</v>
      </c>
      <c r="AY250" s="1">
        <f t="shared" si="309"/>
        <v>29034.013711652344</v>
      </c>
      <c r="AZ250" s="1">
        <f t="shared" si="310"/>
        <v>7259.3194327983256</v>
      </c>
      <c r="BA250" s="1">
        <f t="shared" si="327"/>
        <v>13944.126152551142</v>
      </c>
      <c r="BB250" s="1">
        <f t="shared" si="328"/>
        <v>30460.255000344936</v>
      </c>
      <c r="BC250" s="1">
        <f t="shared" si="329"/>
        <v>38848.527920568064</v>
      </c>
      <c r="BD250" s="1">
        <f t="shared" si="311"/>
        <v>312.00672042638701</v>
      </c>
      <c r="BE250" s="2">
        <f t="shared" si="338"/>
        <v>0.25378067252024261</v>
      </c>
      <c r="BF250" s="2">
        <f t="shared" si="339"/>
        <v>0.18498810604108842</v>
      </c>
      <c r="BG250" s="2">
        <f t="shared" si="340"/>
        <v>8.4903457765883886E-2</v>
      </c>
      <c r="BH250" s="2">
        <f t="shared" si="312"/>
        <v>0.11234837557767231</v>
      </c>
      <c r="BI250" s="2">
        <f t="shared" si="330"/>
        <v>6.4404629744826622E-3</v>
      </c>
      <c r="BJ250" s="2">
        <f t="shared" si="313"/>
        <v>3.422059937666898E-3</v>
      </c>
      <c r="BK250" s="2">
        <f t="shared" si="314"/>
        <v>7.2085971406032293E-4</v>
      </c>
      <c r="BL250" s="2">
        <f t="shared" si="315"/>
        <v>1474.5942157602162</v>
      </c>
      <c r="BM250" s="2">
        <f t="shared" si="316"/>
        <v>368.13296113233304</v>
      </c>
      <c r="BN250" s="2">
        <f t="shared" si="317"/>
        <v>28.584293378172934</v>
      </c>
      <c r="BO250" s="2">
        <f t="shared" si="331"/>
        <v>3693.3420595819525</v>
      </c>
      <c r="BP250" s="2">
        <f t="shared" si="332"/>
        <v>265.70990963449077</v>
      </c>
      <c r="BQ250" s="2">
        <f t="shared" si="333"/>
        <v>12.053907927147588</v>
      </c>
      <c r="BR250" s="17">
        <f t="shared" si="308"/>
        <v>3.7476975147026472E-3</v>
      </c>
      <c r="BS250" s="12">
        <f>BS$3*temperature!$I360</f>
        <v>-36.254349090681238</v>
      </c>
      <c r="BT250" s="12">
        <f>BT$3*temperature!$I360</f>
        <v>-33.508395615860486</v>
      </c>
      <c r="BU250" s="12">
        <f>BU$3*temperature!$I360</f>
        <v>-29.417485921196061</v>
      </c>
      <c r="BV250" s="12">
        <f t="shared" si="334"/>
        <v>-25.215461635819491</v>
      </c>
      <c r="BW250" s="12">
        <f t="shared" si="318"/>
        <v>-18.10011675750857</v>
      </c>
      <c r="BX250" s="12">
        <f t="shared" si="319"/>
        <v>-15.890343900380135</v>
      </c>
      <c r="BY250" s="19">
        <f t="shared" si="335"/>
        <v>0.30448450273512606</v>
      </c>
      <c r="BZ250" s="19">
        <f t="shared" si="320"/>
        <v>0.45983338131112245</v>
      </c>
      <c r="CA250" s="19">
        <f t="shared" si="321"/>
        <v>0.4598333813111225</v>
      </c>
      <c r="CB250" s="12">
        <f t="shared" si="336"/>
        <v>5.5194437274308736</v>
      </c>
      <c r="CC250" s="12">
        <f t="shared" si="322"/>
        <v>7.7041394291759584</v>
      </c>
      <c r="CD250" s="12">
        <f t="shared" si="323"/>
        <v>6.7635710104079632</v>
      </c>
      <c r="CE250" s="12">
        <f t="shared" si="337"/>
        <v>-30.734905363250363</v>
      </c>
      <c r="CF250" s="12">
        <f t="shared" si="324"/>
        <v>-25.804256186684526</v>
      </c>
      <c r="CG250" s="12">
        <f t="shared" si="325"/>
        <v>-22.653914910788096</v>
      </c>
      <c r="CH250" s="12">
        <f>CH$3*temperature!$I360+CH$4*temperature!$I360^2</f>
        <v>-30.734905363250366</v>
      </c>
      <c r="CI250" s="12">
        <f>CI$3*temperature!$I360+CI$4*temperature!$I360^2</f>
        <v>-25.804292952217892</v>
      </c>
      <c r="CJ250" s="12">
        <f>CJ$3*temperature!$I360+CJ$4*temperature!$I360^2</f>
        <v>-22.653933677030821</v>
      </c>
      <c r="CK250" s="17"/>
      <c r="CL250" s="17"/>
      <c r="CM250" s="17"/>
    </row>
    <row r="251" spans="1:91">
      <c r="A251" s="2">
        <f t="shared" si="347"/>
        <v>2205</v>
      </c>
      <c r="B251" s="5">
        <f t="shared" si="348"/>
        <v>1165.4016795948457</v>
      </c>
      <c r="C251" s="5">
        <f t="shared" si="349"/>
        <v>2964.1498879286301</v>
      </c>
      <c r="D251" s="5">
        <f t="shared" si="350"/>
        <v>4369.8960912474367</v>
      </c>
      <c r="E251" s="15">
        <f t="shared" si="351"/>
        <v>1.8609341401711326E-7</v>
      </c>
      <c r="F251" s="15">
        <f t="shared" si="352"/>
        <v>3.6661650419703692E-7</v>
      </c>
      <c r="G251" s="15">
        <f t="shared" si="353"/>
        <v>7.4843455198525335E-7</v>
      </c>
      <c r="H251" s="5">
        <f t="shared" si="354"/>
        <v>229444.09837829729</v>
      </c>
      <c r="I251" s="5">
        <f t="shared" si="355"/>
        <v>107965.94060603656</v>
      </c>
      <c r="J251" s="5">
        <f t="shared" si="356"/>
        <v>39786.244952020548</v>
      </c>
      <c r="K251" s="5">
        <f t="shared" si="357"/>
        <v>196879.84185681285</v>
      </c>
      <c r="L251" s="5">
        <f t="shared" si="358"/>
        <v>36423.914001691715</v>
      </c>
      <c r="M251" s="5">
        <f t="shared" si="359"/>
        <v>9104.6203665367029</v>
      </c>
      <c r="N251" s="15">
        <f t="shared" si="360"/>
        <v>2.1237907556042046E-3</v>
      </c>
      <c r="O251" s="15">
        <f t="shared" si="361"/>
        <v>3.6204945945466083E-3</v>
      </c>
      <c r="P251" s="15">
        <f t="shared" si="362"/>
        <v>3.358009060863365E-3</v>
      </c>
      <c r="Q251" s="5">
        <f t="shared" si="363"/>
        <v>3934.3091970684191</v>
      </c>
      <c r="R251" s="5">
        <f t="shared" si="364"/>
        <v>5931.0240967678837</v>
      </c>
      <c r="S251" s="5">
        <f t="shared" si="365"/>
        <v>3875.2604120910451</v>
      </c>
      <c r="T251" s="5">
        <f t="shared" si="366"/>
        <v>17.147136164651766</v>
      </c>
      <c r="U251" s="5">
        <f t="shared" si="367"/>
        <v>54.934214100073987</v>
      </c>
      <c r="V251" s="5">
        <f t="shared" si="368"/>
        <v>97.402014609932166</v>
      </c>
      <c r="W251" s="15">
        <f t="shared" si="369"/>
        <v>-1.0734613539272964E-2</v>
      </c>
      <c r="X251" s="15">
        <f t="shared" si="370"/>
        <v>-1.217998157191269E-2</v>
      </c>
      <c r="Y251" s="15">
        <f t="shared" si="371"/>
        <v>-9.7425357312937999E-3</v>
      </c>
      <c r="Z251" s="5">
        <f t="shared" si="304"/>
        <v>3106.7700563845729</v>
      </c>
      <c r="AA251" s="5">
        <f t="shared" si="305"/>
        <v>14855.147097050663</v>
      </c>
      <c r="AB251" s="5">
        <f t="shared" si="306"/>
        <v>56047.630159122215</v>
      </c>
      <c r="AC251" s="16">
        <f t="shared" si="372"/>
        <v>1.0490794899120359</v>
      </c>
      <c r="AD251" s="16">
        <f t="shared" si="373"/>
        <v>3.0467079437282383</v>
      </c>
      <c r="AE251" s="16">
        <f t="shared" si="374"/>
        <v>15.703404562824208</v>
      </c>
      <c r="AF251" s="15">
        <f t="shared" si="375"/>
        <v>-4.0504037456468023E-3</v>
      </c>
      <c r="AG251" s="15">
        <f t="shared" si="376"/>
        <v>2.9673830763510267E-4</v>
      </c>
      <c r="AH251" s="15">
        <f t="shared" si="377"/>
        <v>9.7937136394747881E-3</v>
      </c>
      <c r="AI251" s="1">
        <f t="shared" si="341"/>
        <v>448061.02668959397</v>
      </c>
      <c r="AJ251" s="1">
        <f t="shared" si="342"/>
        <v>207619.71887001017</v>
      </c>
      <c r="AK251" s="1">
        <f t="shared" si="343"/>
        <v>76725.367910164699</v>
      </c>
      <c r="AL251" s="14">
        <f t="shared" si="378"/>
        <v>87.251237883087583</v>
      </c>
      <c r="AM251" s="14">
        <f t="shared" si="379"/>
        <v>21.083447173557541</v>
      </c>
      <c r="AN251" s="14">
        <f t="shared" si="380"/>
        <v>6.642550722002353</v>
      </c>
      <c r="AO251" s="11">
        <f t="shared" si="381"/>
        <v>2.9051945190716488E-3</v>
      </c>
      <c r="AP251" s="11">
        <f t="shared" si="382"/>
        <v>3.6597788590476666E-3</v>
      </c>
      <c r="AQ251" s="11">
        <f t="shared" si="383"/>
        <v>3.3198811951405567E-3</v>
      </c>
      <c r="AR251" s="1">
        <f t="shared" si="307"/>
        <v>229444.09837829729</v>
      </c>
      <c r="AS251" s="1">
        <f t="shared" si="302"/>
        <v>107965.94060603656</v>
      </c>
      <c r="AT251" s="1">
        <f t="shared" si="303"/>
        <v>39786.244952020548</v>
      </c>
      <c r="AU251" s="1">
        <f t="shared" si="344"/>
        <v>45888.819675659463</v>
      </c>
      <c r="AV251" s="1">
        <f t="shared" si="345"/>
        <v>21593.188121207313</v>
      </c>
      <c r="AW251" s="1">
        <f t="shared" si="346"/>
        <v>7957.2489904041104</v>
      </c>
      <c r="AX251" s="1">
        <f t="shared" si="326"/>
        <v>157503.87348545028</v>
      </c>
      <c r="AY251" s="1">
        <f t="shared" si="309"/>
        <v>29139.131201353375</v>
      </c>
      <c r="AZ251" s="1">
        <f t="shared" si="310"/>
        <v>7283.6962932293636</v>
      </c>
      <c r="BA251" s="1">
        <f t="shared" si="327"/>
        <v>13946.601192225547</v>
      </c>
      <c r="BB251" s="1">
        <f t="shared" si="328"/>
        <v>30470.97847597675</v>
      </c>
      <c r="BC251" s="1">
        <f t="shared" si="329"/>
        <v>38863.206563870444</v>
      </c>
      <c r="BD251" s="1">
        <f t="shared" si="311"/>
        <v>303.02057823730235</v>
      </c>
      <c r="BE251" s="2">
        <f t="shared" si="338"/>
        <v>0.25378067252024261</v>
      </c>
      <c r="BF251" s="2">
        <f t="shared" si="339"/>
        <v>0.18498810604108842</v>
      </c>
      <c r="BG251" s="2">
        <f t="shared" si="340"/>
        <v>8.4903457765883886E-2</v>
      </c>
      <c r="BH251" s="2">
        <f t="shared" si="312"/>
        <v>0.112081503292828</v>
      </c>
      <c r="BI251" s="2">
        <f t="shared" si="330"/>
        <v>6.4404629744826622E-3</v>
      </c>
      <c r="BJ251" s="2">
        <f t="shared" si="313"/>
        <v>3.422059937666898E-3</v>
      </c>
      <c r="BK251" s="2">
        <f t="shared" si="314"/>
        <v>7.2085971406032293E-4</v>
      </c>
      <c r="BL251" s="2">
        <f t="shared" si="315"/>
        <v>1477.7262203189812</v>
      </c>
      <c r="BM251" s="2">
        <f t="shared" si="316"/>
        <v>369.46591998044147</v>
      </c>
      <c r="BN251" s="2">
        <f t="shared" si="317"/>
        <v>28.680301159647499</v>
      </c>
      <c r="BO251" s="2">
        <f t="shared" si="331"/>
        <v>3748.489687711678</v>
      </c>
      <c r="BP251" s="2">
        <f t="shared" si="332"/>
        <v>268.89555167879377</v>
      </c>
      <c r="BQ251" s="2">
        <f t="shared" si="333"/>
        <v>12.053996782225028</v>
      </c>
      <c r="BR251" s="17">
        <f t="shared" si="308"/>
        <v>3.6385412764103368E-3</v>
      </c>
      <c r="BS251" s="12">
        <f>BS$3*temperature!$I361</f>
        <v>-36.37895730998931</v>
      </c>
      <c r="BT251" s="12">
        <f>BT$3*temperature!$I361</f>
        <v>-33.623565839965707</v>
      </c>
      <c r="BU251" s="12">
        <f>BU$3*temperature!$I361</f>
        <v>-29.518595460578268</v>
      </c>
      <c r="BV251" s="12">
        <f t="shared" si="334"/>
        <v>-25.264056905475758</v>
      </c>
      <c r="BW251" s="12">
        <f t="shared" si="318"/>
        <v>-18.109186731034182</v>
      </c>
      <c r="BX251" s="12">
        <f t="shared" si="319"/>
        <v>-15.898306556114363</v>
      </c>
      <c r="BY251" s="19">
        <f t="shared" si="335"/>
        <v>0.30553103294858613</v>
      </c>
      <c r="BZ251" s="19">
        <f t="shared" si="320"/>
        <v>0.46141385428224846</v>
      </c>
      <c r="CA251" s="19">
        <f t="shared" si="321"/>
        <v>0.46141385428224851</v>
      </c>
      <c r="CB251" s="12">
        <f t="shared" si="336"/>
        <v>5.557450202256776</v>
      </c>
      <c r="CC251" s="12">
        <f t="shared" si="322"/>
        <v>7.7571895544657616</v>
      </c>
      <c r="CD251" s="12">
        <f t="shared" si="323"/>
        <v>6.8101444522319516</v>
      </c>
      <c r="CE251" s="12">
        <f t="shared" si="337"/>
        <v>-30.821507107732536</v>
      </c>
      <c r="CF251" s="12">
        <f t="shared" si="324"/>
        <v>-25.866376285499943</v>
      </c>
      <c r="CG251" s="12">
        <f t="shared" si="325"/>
        <v>-22.708451008346316</v>
      </c>
      <c r="CH251" s="12">
        <f>CH$3*temperature!$I361+CH$4*temperature!$I361^2</f>
        <v>-30.821507107732536</v>
      </c>
      <c r="CI251" s="12">
        <f>CI$3*temperature!$I361+CI$4*temperature!$I361^2</f>
        <v>-25.866413069456332</v>
      </c>
      <c r="CJ251" s="12">
        <f>CJ$3*temperature!$I361+CJ$4*temperature!$I361^2</f>
        <v>-22.708469783992751</v>
      </c>
      <c r="CK251" s="17"/>
      <c r="CL251" s="17"/>
      <c r="CM251" s="17"/>
    </row>
    <row r="252" spans="1:91">
      <c r="A252" s="2">
        <f t="shared" si="347"/>
        <v>2206</v>
      </c>
      <c r="B252" s="5">
        <f t="shared" si="348"/>
        <v>1165.4018856247442</v>
      </c>
      <c r="C252" s="5">
        <f t="shared" si="349"/>
        <v>2964.1509202995862</v>
      </c>
      <c r="D252" s="5">
        <f t="shared" si="350"/>
        <v>4369.8991982995985</v>
      </c>
      <c r="E252" s="15">
        <f t="shared" si="351"/>
        <v>1.7678874331625759E-7</v>
      </c>
      <c r="F252" s="15">
        <f t="shared" si="352"/>
        <v>3.4828567898718508E-7</v>
      </c>
      <c r="G252" s="15">
        <f t="shared" si="353"/>
        <v>7.1101282438599068E-7</v>
      </c>
      <c r="H252" s="5">
        <f t="shared" si="354"/>
        <v>229924.6063445294</v>
      </c>
      <c r="I252" s="5">
        <f t="shared" si="355"/>
        <v>108352.56019384591</v>
      </c>
      <c r="J252" s="5">
        <f t="shared" si="356"/>
        <v>39918.421018377514</v>
      </c>
      <c r="K252" s="5">
        <f t="shared" si="357"/>
        <v>197292.11800723345</v>
      </c>
      <c r="L252" s="5">
        <f t="shared" si="358"/>
        <v>36554.333131895575</v>
      </c>
      <c r="M252" s="5">
        <f t="shared" si="359"/>
        <v>9134.8608301789754</v>
      </c>
      <c r="N252" s="15">
        <f t="shared" si="360"/>
        <v>2.0940495813708271E-3</v>
      </c>
      <c r="O252" s="15">
        <f t="shared" si="361"/>
        <v>3.5805907678621018E-3</v>
      </c>
      <c r="P252" s="15">
        <f t="shared" si="362"/>
        <v>3.3214414687094962E-3</v>
      </c>
      <c r="Q252" s="5">
        <f t="shared" si="363"/>
        <v>3900.2267977363808</v>
      </c>
      <c r="R252" s="5">
        <f t="shared" si="364"/>
        <v>5879.764289495748</v>
      </c>
      <c r="S252" s="5">
        <f t="shared" si="365"/>
        <v>3850.2543367034887</v>
      </c>
      <c r="T252" s="5">
        <f t="shared" si="366"/>
        <v>16.963068284618938</v>
      </c>
      <c r="U252" s="5">
        <f t="shared" si="367"/>
        <v>54.265116384667579</v>
      </c>
      <c r="V252" s="5">
        <f t="shared" si="368"/>
        <v>96.453072002294903</v>
      </c>
      <c r="W252" s="15">
        <f t="shared" si="369"/>
        <v>-1.0734613539272964E-2</v>
      </c>
      <c r="X252" s="15">
        <f t="shared" si="370"/>
        <v>-1.217998157191269E-2</v>
      </c>
      <c r="Y252" s="15">
        <f t="shared" si="371"/>
        <v>-9.7425357312937999E-3</v>
      </c>
      <c r="Z252" s="5">
        <f t="shared" si="304"/>
        <v>3067.4729220543554</v>
      </c>
      <c r="AA252" s="5">
        <f t="shared" si="305"/>
        <v>14731.715149935988</v>
      </c>
      <c r="AB252" s="5">
        <f t="shared" si="306"/>
        <v>56233.392952036273</v>
      </c>
      <c r="AC252" s="16">
        <f t="shared" si="372"/>
        <v>1.044830294416615</v>
      </c>
      <c r="AD252" s="16">
        <f t="shared" si="373"/>
        <v>3.0476120186873188</v>
      </c>
      <c r="AE252" s="16">
        <f t="shared" si="374"/>
        <v>15.857199210277329</v>
      </c>
      <c r="AF252" s="15">
        <f t="shared" si="375"/>
        <v>-4.0504037456468023E-3</v>
      </c>
      <c r="AG252" s="15">
        <f t="shared" si="376"/>
        <v>2.9673830763510267E-4</v>
      </c>
      <c r="AH252" s="15">
        <f t="shared" si="377"/>
        <v>9.7937136394747881E-3</v>
      </c>
      <c r="AI252" s="1">
        <f t="shared" si="341"/>
        <v>449143.74369629403</v>
      </c>
      <c r="AJ252" s="1">
        <f t="shared" si="342"/>
        <v>208450.93510421648</v>
      </c>
      <c r="AK252" s="1">
        <f t="shared" si="343"/>
        <v>77010.080109552349</v>
      </c>
      <c r="AL252" s="14">
        <f t="shared" si="378"/>
        <v>87.502184882986953</v>
      </c>
      <c r="AM252" s="14">
        <f t="shared" si="379"/>
        <v>21.159836320256758</v>
      </c>
      <c r="AN252" s="14">
        <f t="shared" si="380"/>
        <v>6.6643826764397991</v>
      </c>
      <c r="AO252" s="11">
        <f t="shared" si="381"/>
        <v>2.8761425738809323E-3</v>
      </c>
      <c r="AP252" s="11">
        <f t="shared" si="382"/>
        <v>3.6231810704571901E-3</v>
      </c>
      <c r="AQ252" s="11">
        <f t="shared" si="383"/>
        <v>3.286682383189151E-3</v>
      </c>
      <c r="AR252" s="1">
        <f t="shared" si="307"/>
        <v>229924.6063445294</v>
      </c>
      <c r="AS252" s="1">
        <f t="shared" si="302"/>
        <v>108352.56019384591</v>
      </c>
      <c r="AT252" s="1">
        <f t="shared" si="303"/>
        <v>39918.421018377514</v>
      </c>
      <c r="AU252" s="1">
        <f t="shared" si="344"/>
        <v>45984.921268905884</v>
      </c>
      <c r="AV252" s="1">
        <f t="shared" si="345"/>
        <v>21670.512038769186</v>
      </c>
      <c r="AW252" s="1">
        <f t="shared" si="346"/>
        <v>7983.6842036755033</v>
      </c>
      <c r="AX252" s="1">
        <f t="shared" si="326"/>
        <v>157833.69440578672</v>
      </c>
      <c r="AY252" s="1">
        <f t="shared" si="309"/>
        <v>29243.466505516455</v>
      </c>
      <c r="AZ252" s="1">
        <f t="shared" si="310"/>
        <v>7307.8886641431809</v>
      </c>
      <c r="BA252" s="1">
        <f t="shared" si="327"/>
        <v>13949.041515550804</v>
      </c>
      <c r="BB252" s="1">
        <f t="shared" si="328"/>
        <v>30481.583544095894</v>
      </c>
      <c r="BC252" s="1">
        <f t="shared" si="329"/>
        <v>38877.724509455511</v>
      </c>
      <c r="BD252" s="1">
        <f t="shared" si="311"/>
        <v>294.29210541436862</v>
      </c>
      <c r="BE252" s="2">
        <f t="shared" si="338"/>
        <v>0.25378067252024261</v>
      </c>
      <c r="BF252" s="2">
        <f t="shared" si="339"/>
        <v>0.18498810604108842</v>
      </c>
      <c r="BG252" s="2">
        <f t="shared" si="340"/>
        <v>8.4903457765883886E-2</v>
      </c>
      <c r="BH252" s="2">
        <f t="shared" si="312"/>
        <v>0.11181653826534896</v>
      </c>
      <c r="BI252" s="2">
        <f t="shared" si="330"/>
        <v>6.4404629744826622E-3</v>
      </c>
      <c r="BJ252" s="2">
        <f t="shared" si="313"/>
        <v>3.422059937666898E-3</v>
      </c>
      <c r="BK252" s="2">
        <f t="shared" si="314"/>
        <v>7.2085971406032293E-4</v>
      </c>
      <c r="BL252" s="2">
        <f t="shared" si="315"/>
        <v>1480.8209140844431</v>
      </c>
      <c r="BM252" s="2">
        <f t="shared" si="316"/>
        <v>370.78895538300117</v>
      </c>
      <c r="BN252" s="2">
        <f t="shared" si="317"/>
        <v>28.775581561047201</v>
      </c>
      <c r="BO252" s="2">
        <f t="shared" si="331"/>
        <v>3804.4620252418158</v>
      </c>
      <c r="BP252" s="2">
        <f t="shared" si="332"/>
        <v>272.11950123879063</v>
      </c>
      <c r="BQ252" s="2">
        <f t="shared" si="333"/>
        <v>12.054090265922181</v>
      </c>
      <c r="BR252" s="17">
        <f t="shared" si="308"/>
        <v>3.5325643460294531E-3</v>
      </c>
      <c r="BS252" s="12">
        <f>BS$3*temperature!$I362</f>
        <v>-36.503014015212635</v>
      </c>
      <c r="BT252" s="12">
        <f>BT$3*temperature!$I362</f>
        <v>-33.738226322409503</v>
      </c>
      <c r="BU252" s="12">
        <f>BU$3*temperature!$I362</f>
        <v>-29.619257490675924</v>
      </c>
      <c r="BV252" s="12">
        <f t="shared" si="334"/>
        <v>-25.312178009648299</v>
      </c>
      <c r="BW252" s="12">
        <f t="shared" si="318"/>
        <v>-18.117854927475314</v>
      </c>
      <c r="BX252" s="12">
        <f t="shared" si="319"/>
        <v>-15.905916486165697</v>
      </c>
      <c r="BY252" s="19">
        <f t="shared" si="335"/>
        <v>0.30657293123522761</v>
      </c>
      <c r="BZ252" s="19">
        <f t="shared" si="320"/>
        <v>0.46298733210402571</v>
      </c>
      <c r="CA252" s="19">
        <f t="shared" si="321"/>
        <v>0.46298733210402576</v>
      </c>
      <c r="CB252" s="12">
        <f t="shared" si="336"/>
        <v>5.5954180027821661</v>
      </c>
      <c r="CC252" s="12">
        <f t="shared" si="322"/>
        <v>7.8101856974670953</v>
      </c>
      <c r="CD252" s="12">
        <f t="shared" si="323"/>
        <v>6.8566705022551133</v>
      </c>
      <c r="CE252" s="12">
        <f t="shared" si="337"/>
        <v>-30.907596012430467</v>
      </c>
      <c r="CF252" s="12">
        <f t="shared" si="324"/>
        <v>-25.928040624942408</v>
      </c>
      <c r="CG252" s="12">
        <f t="shared" si="325"/>
        <v>-22.762586988420811</v>
      </c>
      <c r="CH252" s="12">
        <f>CH$3*temperature!$I362+CH$4*temperature!$I362^2</f>
        <v>-30.907596012430467</v>
      </c>
      <c r="CI252" s="12">
        <f>CI$3*temperature!$I362+CI$4*temperature!$I362^2</f>
        <v>-25.928077426505709</v>
      </c>
      <c r="CJ252" s="12">
        <f>CJ$3*temperature!$I362+CJ$4*temperature!$I362^2</f>
        <v>-22.762605773054389</v>
      </c>
      <c r="CK252" s="17"/>
      <c r="CL252" s="17"/>
      <c r="CM252" s="17"/>
    </row>
    <row r="253" spans="1:91">
      <c r="A253" s="2">
        <f t="shared" si="347"/>
        <v>2207</v>
      </c>
      <c r="B253" s="5">
        <f t="shared" si="348"/>
        <v>1165.4020813531824</v>
      </c>
      <c r="C253" s="5">
        <f t="shared" si="349"/>
        <v>2964.1519010523361</v>
      </c>
      <c r="D253" s="5">
        <f t="shared" si="350"/>
        <v>4369.9021500012504</v>
      </c>
      <c r="E253" s="15">
        <f t="shared" si="351"/>
        <v>1.6794930615044471E-7</v>
      </c>
      <c r="F253" s="15">
        <f t="shared" si="352"/>
        <v>3.3087139503782582E-7</v>
      </c>
      <c r="G253" s="15">
        <f t="shared" si="353"/>
        <v>6.7546218316669107E-7</v>
      </c>
      <c r="H253" s="5">
        <f t="shared" si="354"/>
        <v>230399.35614127544</v>
      </c>
      <c r="I253" s="5">
        <f t="shared" si="355"/>
        <v>108736.28390647577</v>
      </c>
      <c r="J253" s="5">
        <f t="shared" si="356"/>
        <v>40049.590232362898</v>
      </c>
      <c r="K253" s="5">
        <f t="shared" si="357"/>
        <v>197699.45483000338</v>
      </c>
      <c r="L253" s="5">
        <f t="shared" si="358"/>
        <v>36683.775844237978</v>
      </c>
      <c r="M253" s="5">
        <f t="shared" si="359"/>
        <v>9164.8711704795132</v>
      </c>
      <c r="N253" s="15">
        <f t="shared" si="360"/>
        <v>2.064638095450988E-3</v>
      </c>
      <c r="O253" s="15">
        <f t="shared" si="361"/>
        <v>3.5411044670230485E-3</v>
      </c>
      <c r="P253" s="15">
        <f t="shared" si="362"/>
        <v>3.2852542428880582E-3</v>
      </c>
      <c r="Q253" s="5">
        <f t="shared" si="363"/>
        <v>3866.3261354358069</v>
      </c>
      <c r="R253" s="5">
        <f t="shared" si="364"/>
        <v>5828.7180592623881</v>
      </c>
      <c r="S253" s="5">
        <f t="shared" si="365"/>
        <v>3825.2715105120942</v>
      </c>
      <c r="T253" s="5">
        <f t="shared" si="366"/>
        <v>16.780976302143255</v>
      </c>
      <c r="U253" s="5">
        <f t="shared" si="367"/>
        <v>53.604168267104633</v>
      </c>
      <c r="V253" s="5">
        <f t="shared" si="368"/>
        <v>95.513374501919486</v>
      </c>
      <c r="W253" s="15">
        <f t="shared" si="369"/>
        <v>-1.0734613539272964E-2</v>
      </c>
      <c r="X253" s="15">
        <f t="shared" si="370"/>
        <v>-1.217998157191269E-2</v>
      </c>
      <c r="Y253" s="15">
        <f t="shared" si="371"/>
        <v>-9.7425357312937999E-3</v>
      </c>
      <c r="Z253" s="5">
        <f t="shared" si="304"/>
        <v>3028.5829385461088</v>
      </c>
      <c r="AA253" s="5">
        <f t="shared" si="305"/>
        <v>14608.727671172415</v>
      </c>
      <c r="AB253" s="5">
        <f t="shared" si="306"/>
        <v>56417.713090673031</v>
      </c>
      <c r="AC253" s="16">
        <f t="shared" si="372"/>
        <v>1.0405983098785447</v>
      </c>
      <c r="AD253" s="16">
        <f t="shared" si="373"/>
        <v>3.0485163619200724</v>
      </c>
      <c r="AE253" s="16">
        <f t="shared" si="374"/>
        <v>16.012500078466893</v>
      </c>
      <c r="AF253" s="15">
        <f t="shared" si="375"/>
        <v>-4.0504037456468023E-3</v>
      </c>
      <c r="AG253" s="15">
        <f t="shared" si="376"/>
        <v>2.9673830763510267E-4</v>
      </c>
      <c r="AH253" s="15">
        <f t="shared" si="377"/>
        <v>9.7937136394747881E-3</v>
      </c>
      <c r="AI253" s="1">
        <f t="shared" si="341"/>
        <v>450214.29059557052</v>
      </c>
      <c r="AJ253" s="1">
        <f t="shared" si="342"/>
        <v>209276.35363256402</v>
      </c>
      <c r="AK253" s="1">
        <f t="shared" si="343"/>
        <v>77292.75630227261</v>
      </c>
      <c r="AL253" s="14">
        <f t="shared" si="378"/>
        <v>87.751336954644017</v>
      </c>
      <c r="AM253" s="14">
        <f t="shared" si="379"/>
        <v>21.235735579482192</v>
      </c>
      <c r="AN253" s="14">
        <f t="shared" si="380"/>
        <v>6.6860673484859108</v>
      </c>
      <c r="AO253" s="11">
        <f t="shared" si="381"/>
        <v>2.8473811481421231E-3</v>
      </c>
      <c r="AP253" s="11">
        <f t="shared" si="382"/>
        <v>3.5869492597526182E-3</v>
      </c>
      <c r="AQ253" s="11">
        <f t="shared" si="383"/>
        <v>3.2538155593572595E-3</v>
      </c>
      <c r="AR253" s="1">
        <f t="shared" si="307"/>
        <v>230399.35614127544</v>
      </c>
      <c r="AS253" s="1">
        <f t="shared" ref="AS253:AS316" si="384">MAX(0.3*C253,AM253*AJ253^$AR$5*C253^(1-$AR$5)*(1-BJ252+CF252/100))</f>
        <v>108736.28390647577</v>
      </c>
      <c r="AT253" s="1">
        <f t="shared" ref="AT253:AT316" si="385">MAX(0.3*D253,AN253*AK253^$AR$5*D253^(1-$AR$5)*(1-BK252+CG252/100))</f>
        <v>40049.590232362898</v>
      </c>
      <c r="AU253" s="1">
        <f t="shared" si="344"/>
        <v>46079.871228255091</v>
      </c>
      <c r="AV253" s="1">
        <f t="shared" si="345"/>
        <v>21747.256781295157</v>
      </c>
      <c r="AW253" s="1">
        <f t="shared" si="346"/>
        <v>8009.9180464725796</v>
      </c>
      <c r="AX253" s="1">
        <f t="shared" si="326"/>
        <v>158159.5638640027</v>
      </c>
      <c r="AY253" s="1">
        <f t="shared" si="309"/>
        <v>29347.020675390384</v>
      </c>
      <c r="AZ253" s="1">
        <f t="shared" si="310"/>
        <v>7331.8969363836104</v>
      </c>
      <c r="BA253" s="1">
        <f t="shared" si="327"/>
        <v>13951.447511332466</v>
      </c>
      <c r="BB253" s="1">
        <f t="shared" si="328"/>
        <v>30492.071460500265</v>
      </c>
      <c r="BC253" s="1">
        <f t="shared" si="329"/>
        <v>38892.083479040521</v>
      </c>
      <c r="BD253" s="1">
        <f t="shared" si="311"/>
        <v>285.81395919693159</v>
      </c>
      <c r="BE253" s="2">
        <f t="shared" si="338"/>
        <v>0.25378067252024261</v>
      </c>
      <c r="BF253" s="2">
        <f t="shared" si="339"/>
        <v>0.18498810604108842</v>
      </c>
      <c r="BG253" s="2">
        <f t="shared" si="340"/>
        <v>8.4903457765883886E-2</v>
      </c>
      <c r="BH253" s="2">
        <f t="shared" si="312"/>
        <v>0.11155347991720138</v>
      </c>
      <c r="BI253" s="2">
        <f t="shared" si="330"/>
        <v>6.4404629744826622E-3</v>
      </c>
      <c r="BJ253" s="2">
        <f t="shared" si="313"/>
        <v>3.422059937666898E-3</v>
      </c>
      <c r="BK253" s="2">
        <f t="shared" si="314"/>
        <v>7.2085971406032293E-4</v>
      </c>
      <c r="BL253" s="2">
        <f t="shared" si="315"/>
        <v>1483.8785225725289</v>
      </c>
      <c r="BM253" s="2">
        <f t="shared" si="316"/>
        <v>372.10208092712458</v>
      </c>
      <c r="BN253" s="2">
        <f t="shared" si="317"/>
        <v>28.870136163134219</v>
      </c>
      <c r="BO253" s="2">
        <f t="shared" si="331"/>
        <v>3861.2714088545395</v>
      </c>
      <c r="BP253" s="2">
        <f t="shared" si="332"/>
        <v>275.3822190483852</v>
      </c>
      <c r="BQ253" s="2">
        <f t="shared" si="333"/>
        <v>12.054188326880356</v>
      </c>
      <c r="BR253" s="17">
        <f t="shared" si="308"/>
        <v>3.4296741223586924E-3</v>
      </c>
      <c r="BS253" s="12">
        <f>BS$3*temperature!$I363</f>
        <v>-36.626522537680557</v>
      </c>
      <c r="BT253" s="12">
        <f>BT$3*temperature!$I363</f>
        <v>-33.852380142201831</v>
      </c>
      <c r="BU253" s="12">
        <f>BU$3*temperature!$I363</f>
        <v>-29.719474714594636</v>
      </c>
      <c r="BV253" s="12">
        <f t="shared" si="334"/>
        <v>-25.359829677894101</v>
      </c>
      <c r="BW253" s="12">
        <f t="shared" si="318"/>
        <v>-18.126126377513334</v>
      </c>
      <c r="BX253" s="12">
        <f t="shared" si="319"/>
        <v>-15.913178107039187</v>
      </c>
      <c r="BY253" s="19">
        <f t="shared" si="335"/>
        <v>0.30761022557343604</v>
      </c>
      <c r="BZ253" s="19">
        <f t="shared" si="320"/>
        <v>0.46455385702949364</v>
      </c>
      <c r="CA253" s="19">
        <f t="shared" si="321"/>
        <v>0.4645538570294937</v>
      </c>
      <c r="CB253" s="12">
        <f t="shared" si="336"/>
        <v>5.6333464298932272</v>
      </c>
      <c r="CC253" s="12">
        <f t="shared" si="322"/>
        <v>7.8631268823442486</v>
      </c>
      <c r="CD253" s="12">
        <f t="shared" si="323"/>
        <v>6.9031483037777246</v>
      </c>
      <c r="CE253" s="12">
        <f t="shared" si="337"/>
        <v>-30.993176107787328</v>
      </c>
      <c r="CF253" s="12">
        <f t="shared" si="324"/>
        <v>-25.989253259857584</v>
      </c>
      <c r="CG253" s="12">
        <f t="shared" si="325"/>
        <v>-22.816326410816913</v>
      </c>
      <c r="CH253" s="12">
        <f>CH$3*temperature!$I363+CH$4*temperature!$I363^2</f>
        <v>-30.993176107787331</v>
      </c>
      <c r="CI253" s="12">
        <f>CI$3*temperature!$I363+CI$4*temperature!$I363^2</f>
        <v>-25.989290078221906</v>
      </c>
      <c r="CJ253" s="12">
        <f>CJ$3*temperature!$I363+CJ$4*temperature!$I363^2</f>
        <v>-22.816345204026288</v>
      </c>
      <c r="CK253" s="17"/>
      <c r="CL253" s="17"/>
      <c r="CM253" s="17"/>
    </row>
    <row r="254" spans="1:91">
      <c r="A254" s="2">
        <f t="shared" si="347"/>
        <v>2208</v>
      </c>
      <c r="B254" s="5">
        <f t="shared" si="348"/>
        <v>1165.4022672952299</v>
      </c>
      <c r="C254" s="5">
        <f t="shared" si="349"/>
        <v>2964.152832767757</v>
      </c>
      <c r="D254" s="5">
        <f t="shared" si="350"/>
        <v>4369.9049541197146</v>
      </c>
      <c r="E254" s="15">
        <f t="shared" si="351"/>
        <v>1.5955184084292248E-7</v>
      </c>
      <c r="F254" s="15">
        <f t="shared" si="352"/>
        <v>3.1432782528593453E-7</v>
      </c>
      <c r="G254" s="15">
        <f t="shared" si="353"/>
        <v>6.4168907400835651E-7</v>
      </c>
      <c r="H254" s="5">
        <f t="shared" si="354"/>
        <v>230868.38293112282</v>
      </c>
      <c r="I254" s="5">
        <f t="shared" si="355"/>
        <v>109117.11605078366</v>
      </c>
      <c r="J254" s="5">
        <f t="shared" si="356"/>
        <v>40179.754884439608</v>
      </c>
      <c r="K254" s="5">
        <f t="shared" si="357"/>
        <v>198101.88242291898</v>
      </c>
      <c r="L254" s="5">
        <f t="shared" si="358"/>
        <v>36812.243567379192</v>
      </c>
      <c r="M254" s="5">
        <f t="shared" si="359"/>
        <v>9194.6518989069245</v>
      </c>
      <c r="N254" s="15">
        <f t="shared" si="360"/>
        <v>2.0355523653903251E-3</v>
      </c>
      <c r="O254" s="15">
        <f t="shared" si="361"/>
        <v>3.5020310800801813E-3</v>
      </c>
      <c r="P254" s="15">
        <f t="shared" si="362"/>
        <v>3.2494432134886342E-3</v>
      </c>
      <c r="Q254" s="5">
        <f t="shared" si="363"/>
        <v>3832.6088567832116</v>
      </c>
      <c r="R254" s="5">
        <f t="shared" si="364"/>
        <v>5777.8899265954924</v>
      </c>
      <c r="S254" s="5">
        <f t="shared" si="365"/>
        <v>3800.3150075636877</v>
      </c>
      <c r="T254" s="5">
        <f t="shared" si="366"/>
        <v>16.600839006728048</v>
      </c>
      <c r="U254" s="5">
        <f t="shared" si="367"/>
        <v>52.951270485433589</v>
      </c>
      <c r="V254" s="5">
        <f t="shared" si="368"/>
        <v>94.582832038018083</v>
      </c>
      <c r="W254" s="15">
        <f t="shared" si="369"/>
        <v>-1.0734613539272964E-2</v>
      </c>
      <c r="X254" s="15">
        <f t="shared" si="370"/>
        <v>-1.217998157191269E-2</v>
      </c>
      <c r="Y254" s="15">
        <f t="shared" si="371"/>
        <v>-9.7425357312937999E-3</v>
      </c>
      <c r="Z254" s="5">
        <f t="shared" ref="Z254:Z317" si="386">Q253*AC254*(1-BE253)</f>
        <v>2990.0982209049762</v>
      </c>
      <c r="AA254" s="5">
        <f t="shared" ref="AA254:AA317" si="387">R253*AD254*(1-BF253)</f>
        <v>14486.196711117425</v>
      </c>
      <c r="AB254" s="5">
        <f t="shared" ref="AB254:AB317" si="388">S253*AE254*(1-BG253)</f>
        <v>56600.593864518247</v>
      </c>
      <c r="AC254" s="16">
        <f t="shared" si="372"/>
        <v>1.036383466586499</v>
      </c>
      <c r="AD254" s="16">
        <f t="shared" si="373"/>
        <v>3.0494209735061064</v>
      </c>
      <c r="AE254" s="16">
        <f t="shared" si="374"/>
        <v>16.169321918887466</v>
      </c>
      <c r="AF254" s="15">
        <f t="shared" si="375"/>
        <v>-4.0504037456468023E-3</v>
      </c>
      <c r="AG254" s="15">
        <f t="shared" si="376"/>
        <v>2.9673830763510267E-4</v>
      </c>
      <c r="AH254" s="15">
        <f t="shared" si="377"/>
        <v>9.7937136394747881E-3</v>
      </c>
      <c r="AI254" s="1">
        <f t="shared" si="341"/>
        <v>451272.73276426859</v>
      </c>
      <c r="AJ254" s="1">
        <f t="shared" si="342"/>
        <v>210095.97505060278</v>
      </c>
      <c r="AK254" s="1">
        <f t="shared" si="343"/>
        <v>77573.398718517929</v>
      </c>
      <c r="AL254" s="14">
        <f t="shared" si="378"/>
        <v>87.99869984218725</v>
      </c>
      <c r="AM254" s="14">
        <f t="shared" si="379"/>
        <v>21.311145370439149</v>
      </c>
      <c r="AN254" s="14">
        <f t="shared" si="380"/>
        <v>6.7076050261556306</v>
      </c>
      <c r="AO254" s="11">
        <f t="shared" si="381"/>
        <v>2.8189073366607018E-3</v>
      </c>
      <c r="AP254" s="11">
        <f t="shared" si="382"/>
        <v>3.551079767155092E-3</v>
      </c>
      <c r="AQ254" s="11">
        <f t="shared" si="383"/>
        <v>3.2212774037636868E-3</v>
      </c>
      <c r="AR254" s="1">
        <f t="shared" ref="AR254:AR317" si="389">MAX(0.3*B254,AL254*AI254^$AR$5*B254^(1-$AR$5)*(1-BI253+CE253/100))</f>
        <v>230868.38293112282</v>
      </c>
      <c r="AS254" s="1">
        <f t="shared" si="384"/>
        <v>109117.11605078366</v>
      </c>
      <c r="AT254" s="1">
        <f t="shared" si="385"/>
        <v>40179.754884439608</v>
      </c>
      <c r="AU254" s="1">
        <f t="shared" si="344"/>
        <v>46173.676586224567</v>
      </c>
      <c r="AV254" s="1">
        <f t="shared" si="345"/>
        <v>21823.423210156732</v>
      </c>
      <c r="AW254" s="1">
        <f t="shared" si="346"/>
        <v>8035.9509768879216</v>
      </c>
      <c r="AX254" s="1">
        <f t="shared" si="326"/>
        <v>158481.50593833518</v>
      </c>
      <c r="AY254" s="1">
        <f t="shared" si="309"/>
        <v>29449.794853903353</v>
      </c>
      <c r="AZ254" s="1">
        <f t="shared" si="310"/>
        <v>7355.7215191255391</v>
      </c>
      <c r="BA254" s="1">
        <f t="shared" si="327"/>
        <v>13953.819563518198</v>
      </c>
      <c r="BB254" s="1">
        <f t="shared" si="328"/>
        <v>30502.443466164837</v>
      </c>
      <c r="BC254" s="1">
        <f t="shared" si="329"/>
        <v>38906.285172865049</v>
      </c>
      <c r="BD254" s="1">
        <f t="shared" si="311"/>
        <v>277.5790042176294</v>
      </c>
      <c r="BE254" s="2">
        <f t="shared" si="338"/>
        <v>0.25378067252024261</v>
      </c>
      <c r="BF254" s="2">
        <f t="shared" si="339"/>
        <v>0.18498810604108842</v>
      </c>
      <c r="BG254" s="2">
        <f t="shared" si="340"/>
        <v>8.4903457765883886E-2</v>
      </c>
      <c r="BH254" s="2">
        <f t="shared" si="312"/>
        <v>0.11129232740962756</v>
      </c>
      <c r="BI254" s="2">
        <f t="shared" si="330"/>
        <v>6.4404629744826622E-3</v>
      </c>
      <c r="BJ254" s="2">
        <f t="shared" si="313"/>
        <v>3.422059937666898E-3</v>
      </c>
      <c r="BK254" s="2">
        <f t="shared" si="314"/>
        <v>7.2085971406032293E-4</v>
      </c>
      <c r="BL254" s="2">
        <f t="shared" si="315"/>
        <v>1486.8992722465816</v>
      </c>
      <c r="BM254" s="2">
        <f t="shared" si="316"/>
        <v>373.40531135113639</v>
      </c>
      <c r="BN254" s="2">
        <f t="shared" si="317"/>
        <v>28.963966617011</v>
      </c>
      <c r="BO254" s="2">
        <f t="shared" si="331"/>
        <v>3918.9303598320294</v>
      </c>
      <c r="BP254" s="2">
        <f t="shared" si="332"/>
        <v>278.68417138652916</v>
      </c>
      <c r="BQ254" s="2">
        <f t="shared" si="333"/>
        <v>12.054290914474388</v>
      </c>
      <c r="BR254" s="17">
        <f t="shared" ref="BR254:BR317" si="390">BR253/(1+BR$5)</f>
        <v>3.3297807013191187E-3</v>
      </c>
      <c r="BS254" s="12">
        <f>BS$3*temperature!$I364</f>
        <v>-36.749486217506686</v>
      </c>
      <c r="BT254" s="12">
        <f>BT$3*temperature!$I364</f>
        <v>-33.966030386471552</v>
      </c>
      <c r="BU254" s="12">
        <f>BU$3*temperature!$I364</f>
        <v>-29.819249842567718</v>
      </c>
      <c r="BV254" s="12">
        <f t="shared" si="334"/>
        <v>-25.407016600283079</v>
      </c>
      <c r="BW254" s="12">
        <f t="shared" si="318"/>
        <v>-18.134006052570566</v>
      </c>
      <c r="BX254" s="12">
        <f t="shared" si="319"/>
        <v>-15.920095783215542</v>
      </c>
      <c r="BY254" s="19">
        <f t="shared" si="335"/>
        <v>0.30864294401537223</v>
      </c>
      <c r="BZ254" s="19">
        <f t="shared" si="320"/>
        <v>0.46611347142310683</v>
      </c>
      <c r="CA254" s="19">
        <f t="shared" si="321"/>
        <v>0.46611347142310694</v>
      </c>
      <c r="CB254" s="12">
        <f t="shared" si="336"/>
        <v>5.6712348086118043</v>
      </c>
      <c r="CC254" s="12">
        <f t="shared" si="322"/>
        <v>7.9160121669504919</v>
      </c>
      <c r="CD254" s="12">
        <f t="shared" si="323"/>
        <v>6.949577029676087</v>
      </c>
      <c r="CE254" s="12">
        <f t="shared" si="337"/>
        <v>-31.078251408894882</v>
      </c>
      <c r="CF254" s="12">
        <f t="shared" si="324"/>
        <v>-26.050018219521057</v>
      </c>
      <c r="CG254" s="12">
        <f t="shared" si="325"/>
        <v>-22.869672812891629</v>
      </c>
      <c r="CH254" s="12">
        <f>CH$3*temperature!$I364+CH$4*temperature!$I364^2</f>
        <v>-31.078251408894882</v>
      </c>
      <c r="CI254" s="12">
        <f>CI$3*temperature!$I364+CI$4*temperature!$I364^2</f>
        <v>-26.050055053890627</v>
      </c>
      <c r="CJ254" s="12">
        <f>CJ$3*temperature!$I364+CJ$4*temperature!$I364^2</f>
        <v>-22.869691614270611</v>
      </c>
      <c r="CK254" s="17"/>
      <c r="CL254" s="17"/>
      <c r="CM254" s="17"/>
    </row>
    <row r="255" spans="1:91">
      <c r="A255" s="2">
        <f t="shared" si="347"/>
        <v>2209</v>
      </c>
      <c r="B255" s="5">
        <f t="shared" si="348"/>
        <v>1165.4024439402031</v>
      </c>
      <c r="C255" s="5">
        <f t="shared" si="349"/>
        <v>2964.1537178976851</v>
      </c>
      <c r="D255" s="5">
        <f t="shared" si="350"/>
        <v>4369.9076180339653</v>
      </c>
      <c r="E255" s="15">
        <f t="shared" si="351"/>
        <v>1.5157424880077635E-7</v>
      </c>
      <c r="F255" s="15">
        <f t="shared" si="352"/>
        <v>2.9861143402163779E-7</v>
      </c>
      <c r="G255" s="15">
        <f t="shared" si="353"/>
        <v>6.0960462030793871E-7</v>
      </c>
      <c r="H255" s="5">
        <f t="shared" si="354"/>
        <v>231331.72201486031</v>
      </c>
      <c r="I255" s="5">
        <f t="shared" si="355"/>
        <v>109495.06126325355</v>
      </c>
      <c r="J255" s="5">
        <f t="shared" si="356"/>
        <v>40308.917360549276</v>
      </c>
      <c r="K255" s="5">
        <f t="shared" si="357"/>
        <v>198499.43100576679</v>
      </c>
      <c r="L255" s="5">
        <f t="shared" si="358"/>
        <v>36939.737842244067</v>
      </c>
      <c r="M255" s="5">
        <f t="shared" si="359"/>
        <v>9224.2035493382773</v>
      </c>
      <c r="N255" s="15">
        <f t="shared" si="360"/>
        <v>2.0067885170274025E-3</v>
      </c>
      <c r="O255" s="15">
        <f t="shared" si="361"/>
        <v>3.4633660573151204E-3</v>
      </c>
      <c r="P255" s="15">
        <f t="shared" si="362"/>
        <v>3.2140042664221546E-3</v>
      </c>
      <c r="Q255" s="5">
        <f t="shared" si="363"/>
        <v>3799.0765307044512</v>
      </c>
      <c r="R255" s="5">
        <f t="shared" si="364"/>
        <v>5727.2842588756412</v>
      </c>
      <c r="S255" s="5">
        <f t="shared" si="365"/>
        <v>3775.3878353938157</v>
      </c>
      <c r="T255" s="5">
        <f t="shared" si="366"/>
        <v>16.422635415563136</v>
      </c>
      <c r="U255" s="5">
        <f t="shared" si="367"/>
        <v>52.306324986711644</v>
      </c>
      <c r="V255" s="5">
        <f t="shared" si="368"/>
        <v>93.661355417320735</v>
      </c>
      <c r="W255" s="15">
        <f t="shared" si="369"/>
        <v>-1.0734613539272964E-2</v>
      </c>
      <c r="X255" s="15">
        <f t="shared" si="370"/>
        <v>-1.217998157191269E-2</v>
      </c>
      <c r="Y255" s="15">
        <f t="shared" si="371"/>
        <v>-9.7425357312937999E-3</v>
      </c>
      <c r="Z255" s="5">
        <f t="shared" si="386"/>
        <v>2952.016823171497</v>
      </c>
      <c r="AA255" s="5">
        <f t="shared" si="387"/>
        <v>14364.133947310414</v>
      </c>
      <c r="AB255" s="5">
        <f t="shared" si="388"/>
        <v>56782.038700390192</v>
      </c>
      <c r="AC255" s="16">
        <f t="shared" si="372"/>
        <v>1.0321856951115107</v>
      </c>
      <c r="AD255" s="16">
        <f t="shared" si="373"/>
        <v>3.0503258535250515</v>
      </c>
      <c r="AE255" s="16">
        <f t="shared" si="374"/>
        <v>16.327679627505532</v>
      </c>
      <c r="AF255" s="15">
        <f t="shared" si="375"/>
        <v>-4.0504037456468023E-3</v>
      </c>
      <c r="AG255" s="15">
        <f t="shared" si="376"/>
        <v>2.9673830763510267E-4</v>
      </c>
      <c r="AH255" s="15">
        <f t="shared" si="377"/>
        <v>9.7937136394747881E-3</v>
      </c>
      <c r="AI255" s="1">
        <f t="shared" si="341"/>
        <v>452319.13607406634</v>
      </c>
      <c r="AJ255" s="1">
        <f t="shared" si="342"/>
        <v>210909.80075569922</v>
      </c>
      <c r="AK255" s="1">
        <f t="shared" si="343"/>
        <v>77852.009823554064</v>
      </c>
      <c r="AL255" s="14">
        <f t="shared" si="378"/>
        <v>88.244279420982977</v>
      </c>
      <c r="AM255" s="14">
        <f t="shared" si="379"/>
        <v>21.386066171807617</v>
      </c>
      <c r="AN255" s="14">
        <f t="shared" si="380"/>
        <v>6.7289960120947168</v>
      </c>
      <c r="AO255" s="11">
        <f t="shared" si="381"/>
        <v>2.7907182632940946E-3</v>
      </c>
      <c r="AP255" s="11">
        <f t="shared" si="382"/>
        <v>3.5155689694835409E-3</v>
      </c>
      <c r="AQ255" s="11">
        <f t="shared" si="383"/>
        <v>3.1890646297260501E-3</v>
      </c>
      <c r="AR255" s="1">
        <f t="shared" si="389"/>
        <v>231331.72201486031</v>
      </c>
      <c r="AS255" s="1">
        <f t="shared" si="384"/>
        <v>109495.06126325355</v>
      </c>
      <c r="AT255" s="1">
        <f t="shared" si="385"/>
        <v>40308.917360549276</v>
      </c>
      <c r="AU255" s="1">
        <f t="shared" si="344"/>
        <v>46266.344402972063</v>
      </c>
      <c r="AV255" s="1">
        <f t="shared" si="345"/>
        <v>21899.012252650711</v>
      </c>
      <c r="AW255" s="1">
        <f t="shared" si="346"/>
        <v>8061.7834721098552</v>
      </c>
      <c r="AX255" s="1">
        <f t="shared" si="326"/>
        <v>158799.54480461343</v>
      </c>
      <c r="AY255" s="1">
        <f t="shared" si="309"/>
        <v>29551.790273795254</v>
      </c>
      <c r="AZ255" s="1">
        <f t="shared" si="310"/>
        <v>7379.3628394706211</v>
      </c>
      <c r="BA255" s="1">
        <f t="shared" si="327"/>
        <v>13956.158051280456</v>
      </c>
      <c r="BB255" s="1">
        <f t="shared" si="328"/>
        <v>30512.700787488182</v>
      </c>
      <c r="BC255" s="1">
        <f t="shared" si="329"/>
        <v>38920.331270101626</v>
      </c>
      <c r="BD255" s="1">
        <f t="shared" si="311"/>
        <v>269.58030672150232</v>
      </c>
      <c r="BE255" s="2">
        <f t="shared" si="338"/>
        <v>0.25378067252024261</v>
      </c>
      <c r="BF255" s="2">
        <f t="shared" si="339"/>
        <v>0.18498810604108842</v>
      </c>
      <c r="BG255" s="2">
        <f t="shared" si="340"/>
        <v>8.4903457765883886E-2</v>
      </c>
      <c r="BH255" s="2">
        <f t="shared" si="312"/>
        <v>0.11103307964633216</v>
      </c>
      <c r="BI255" s="2">
        <f t="shared" si="330"/>
        <v>6.4404629744826622E-3</v>
      </c>
      <c r="BJ255" s="2">
        <f t="shared" si="313"/>
        <v>3.422059937666898E-3</v>
      </c>
      <c r="BK255" s="2">
        <f t="shared" si="314"/>
        <v>7.2085971406032293E-4</v>
      </c>
      <c r="BL255" s="2">
        <f t="shared" si="315"/>
        <v>1489.8833904600235</v>
      </c>
      <c r="BM255" s="2">
        <f t="shared" si="316"/>
        <v>374.69866252136262</v>
      </c>
      <c r="BN255" s="2">
        <f t="shared" si="317"/>
        <v>29.057074642606739</v>
      </c>
      <c r="BO255" s="2">
        <f t="shared" si="331"/>
        <v>3977.4515868188505</v>
      </c>
      <c r="BP255" s="2">
        <f t="shared" si="332"/>
        <v>282.02583014390348</v>
      </c>
      <c r="BQ255" s="2">
        <f t="shared" si="333"/>
        <v>12.054397978797409</v>
      </c>
      <c r="BR255" s="17">
        <f t="shared" si="390"/>
        <v>3.2327967973972025E-3</v>
      </c>
      <c r="BS255" s="12">
        <f>BS$3*temperature!$I365</f>
        <v>-36.871908402211133</v>
      </c>
      <c r="BT255" s="12">
        <f>BT$3*temperature!$I365</f>
        <v>-34.0791801491931</v>
      </c>
      <c r="BU255" s="12">
        <f>BU$3*temperature!$I365</f>
        <v>-29.918585590838287</v>
      </c>
      <c r="BV255" s="12">
        <f t="shared" si="334"/>
        <v>-25.453743427089123</v>
      </c>
      <c r="BW255" s="12">
        <f t="shared" si="318"/>
        <v>-18.141498865028737</v>
      </c>
      <c r="BX255" s="12">
        <f t="shared" si="319"/>
        <v>-15.926673827342913</v>
      </c>
      <c r="BY255" s="19">
        <f t="shared" si="335"/>
        <v>0.30967111467540109</v>
      </c>
      <c r="BZ255" s="19">
        <f t="shared" si="320"/>
        <v>0.46766621774326111</v>
      </c>
      <c r="CA255" s="19">
        <f t="shared" si="321"/>
        <v>0.46766621774326117</v>
      </c>
      <c r="CB255" s="12">
        <f t="shared" si="336"/>
        <v>5.7090824875610044</v>
      </c>
      <c r="CC255" s="12">
        <f t="shared" si="322"/>
        <v>7.9688406420821813</v>
      </c>
      <c r="CD255" s="12">
        <f t="shared" si="323"/>
        <v>6.9959558817476877</v>
      </c>
      <c r="CE255" s="12">
        <f t="shared" si="337"/>
        <v>-31.162825914650128</v>
      </c>
      <c r="CF255" s="12">
        <f t="shared" si="324"/>
        <v>-26.110339507110918</v>
      </c>
      <c r="CG255" s="12">
        <f t="shared" si="325"/>
        <v>-22.9226297090906</v>
      </c>
      <c r="CH255" s="12">
        <f>CH$3*temperature!$I365+CH$4*temperature!$I365^2</f>
        <v>-31.162825914650128</v>
      </c>
      <c r="CI255" s="12">
        <f>CI$3*temperature!$I365+CI$4*temperature!$I365^2</f>
        <v>-26.110376356699927</v>
      </c>
      <c r="CJ255" s="12">
        <f>CJ$3*temperature!$I365+CJ$4*temperature!$I365^2</f>
        <v>-22.922648518238084</v>
      </c>
      <c r="CK255" s="17"/>
      <c r="CL255" s="17"/>
      <c r="CM255" s="17"/>
    </row>
    <row r="256" spans="1:91">
      <c r="A256" s="2">
        <f t="shared" si="347"/>
        <v>2210</v>
      </c>
      <c r="B256" s="5">
        <f t="shared" si="348"/>
        <v>1165.4026117529531</v>
      </c>
      <c r="C256" s="5">
        <f t="shared" si="349"/>
        <v>2964.1545587713681</v>
      </c>
      <c r="D256" s="5">
        <f t="shared" si="350"/>
        <v>4369.9101487540456</v>
      </c>
      <c r="E256" s="15">
        <f t="shared" si="351"/>
        <v>1.4399553636073751E-7</v>
      </c>
      <c r="F256" s="15">
        <f t="shared" si="352"/>
        <v>2.8368086232055587E-7</v>
      </c>
      <c r="G256" s="15">
        <f t="shared" si="353"/>
        <v>5.7912438929254173E-7</v>
      </c>
      <c r="H256" s="5">
        <f t="shared" si="354"/>
        <v>231789.40882275399</v>
      </c>
      <c r="I256" s="5">
        <f t="shared" si="355"/>
        <v>109870.12450326503</v>
      </c>
      <c r="J256" s="5">
        <f t="shared" si="356"/>
        <v>40437.080140029233</v>
      </c>
      <c r="K256" s="5">
        <f t="shared" si="357"/>
        <v>198892.13091268553</v>
      </c>
      <c r="L256" s="5">
        <f t="shared" si="358"/>
        <v>37066.260319706751</v>
      </c>
      <c r="M256" s="5">
        <f t="shared" si="359"/>
        <v>9253.5266775585096</v>
      </c>
      <c r="N256" s="15">
        <f t="shared" si="360"/>
        <v>1.9783427334223447E-3</v>
      </c>
      <c r="O256" s="15">
        <f t="shared" si="361"/>
        <v>3.4251049101381437E-3</v>
      </c>
      <c r="P256" s="15">
        <f t="shared" si="362"/>
        <v>3.1789333424170341E-3</v>
      </c>
      <c r="Q256" s="5">
        <f t="shared" si="363"/>
        <v>3765.7306500194327</v>
      </c>
      <c r="R256" s="5">
        <f t="shared" si="364"/>
        <v>5676.9052728005445</v>
      </c>
      <c r="S256" s="5">
        <f t="shared" si="365"/>
        <v>3750.4929357269848</v>
      </c>
      <c r="T256" s="5">
        <f t="shared" si="366"/>
        <v>16.246344771080686</v>
      </c>
      <c r="U256" s="5">
        <f t="shared" si="367"/>
        <v>51.669234912279023</v>
      </c>
      <c r="V256" s="5">
        <f t="shared" si="368"/>
        <v>92.748856315526083</v>
      </c>
      <c r="W256" s="15">
        <f t="shared" si="369"/>
        <v>-1.0734613539272964E-2</v>
      </c>
      <c r="X256" s="15">
        <f t="shared" si="370"/>
        <v>-1.217998157191269E-2</v>
      </c>
      <c r="Y256" s="15">
        <f t="shared" si="371"/>
        <v>-9.7425357312937999E-3</v>
      </c>
      <c r="Z256" s="5">
        <f t="shared" si="386"/>
        <v>2914.3367409352186</v>
      </c>
      <c r="AA256" s="5">
        <f t="shared" si="387"/>
        <v>14242.550690052693</v>
      </c>
      <c r="AB256" s="5">
        <f t="shared" si="388"/>
        <v>56962.051159442184</v>
      </c>
      <c r="AC256" s="16">
        <f t="shared" si="372"/>
        <v>1.028004926305828</v>
      </c>
      <c r="AD256" s="16">
        <f t="shared" si="373"/>
        <v>3.0512310020565621</v>
      </c>
      <c r="AE256" s="16">
        <f t="shared" si="374"/>
        <v>16.487588246174408</v>
      </c>
      <c r="AF256" s="15">
        <f t="shared" si="375"/>
        <v>-4.0504037456468023E-3</v>
      </c>
      <c r="AG256" s="15">
        <f t="shared" si="376"/>
        <v>2.9673830763510267E-4</v>
      </c>
      <c r="AH256" s="15">
        <f t="shared" si="377"/>
        <v>9.7937136394747881E-3</v>
      </c>
      <c r="AI256" s="1">
        <f t="shared" si="341"/>
        <v>453353.56686963182</v>
      </c>
      <c r="AJ256" s="1">
        <f t="shared" si="342"/>
        <v>211717.83293278003</v>
      </c>
      <c r="AK256" s="1">
        <f t="shared" si="343"/>
        <v>78128.592313308502</v>
      </c>
      <c r="AL256" s="14">
        <f t="shared" si="378"/>
        <v>88.488081693972234</v>
      </c>
      <c r="AM256" s="14">
        <f t="shared" si="379"/>
        <v>21.460498520514417</v>
      </c>
      <c r="AN256" s="14">
        <f t="shared" si="380"/>
        <v>6.7502406232386987</v>
      </c>
      <c r="AO256" s="11">
        <f t="shared" si="381"/>
        <v>2.7628110806611535E-3</v>
      </c>
      <c r="AP256" s="11">
        <f t="shared" si="382"/>
        <v>3.4804132797887056E-3</v>
      </c>
      <c r="AQ256" s="11">
        <f t="shared" si="383"/>
        <v>3.1571739834287895E-3</v>
      </c>
      <c r="AR256" s="1">
        <f t="shared" si="389"/>
        <v>231789.40882275399</v>
      </c>
      <c r="AS256" s="1">
        <f t="shared" si="384"/>
        <v>109870.12450326503</v>
      </c>
      <c r="AT256" s="1">
        <f t="shared" si="385"/>
        <v>40437.080140029233</v>
      </c>
      <c r="AU256" s="1">
        <f t="shared" si="344"/>
        <v>46357.881764550802</v>
      </c>
      <c r="AV256" s="1">
        <f t="shared" si="345"/>
        <v>21974.024900653007</v>
      </c>
      <c r="AW256" s="1">
        <f t="shared" si="346"/>
        <v>8087.4160280058468</v>
      </c>
      <c r="AX256" s="1">
        <f t="shared" si="326"/>
        <v>159113.70473014843</v>
      </c>
      <c r="AY256" s="1">
        <f t="shared" si="309"/>
        <v>29653.008255765399</v>
      </c>
      <c r="AZ256" s="1">
        <f t="shared" si="310"/>
        <v>7402.8213420468073</v>
      </c>
      <c r="BA256" s="1">
        <f t="shared" si="327"/>
        <v>13958.463349097148</v>
      </c>
      <c r="BB256" s="1">
        <f t="shared" si="328"/>
        <v>30522.844636532511</v>
      </c>
      <c r="BC256" s="1">
        <f t="shared" si="329"/>
        <v>38934.223429253652</v>
      </c>
      <c r="BD256" s="1">
        <f t="shared" si="311"/>
        <v>261.8111289429325</v>
      </c>
      <c r="BE256" s="2">
        <f t="shared" si="338"/>
        <v>0.25378067252024261</v>
      </c>
      <c r="BF256" s="2">
        <f t="shared" si="339"/>
        <v>0.18498810604108842</v>
      </c>
      <c r="BG256" s="2">
        <f t="shared" si="340"/>
        <v>8.4903457765883886E-2</v>
      </c>
      <c r="BH256" s="2">
        <f t="shared" si="312"/>
        <v>0.11077573527673217</v>
      </c>
      <c r="BI256" s="2">
        <f t="shared" si="330"/>
        <v>6.4404629744826622E-3</v>
      </c>
      <c r="BJ256" s="2">
        <f t="shared" si="313"/>
        <v>3.422059937666898E-3</v>
      </c>
      <c r="BK256" s="2">
        <f t="shared" si="314"/>
        <v>7.2085971406032293E-4</v>
      </c>
      <c r="BL256" s="2">
        <f t="shared" si="315"/>
        <v>1492.831105400172</v>
      </c>
      <c r="BM256" s="2">
        <f t="shared" si="316"/>
        <v>375.98215140909747</v>
      </c>
      <c r="BN256" s="2">
        <f t="shared" si="317"/>
        <v>29.149462027175836</v>
      </c>
      <c r="BO256" s="2">
        <f t="shared" si="331"/>
        <v>4036.8479886254527</v>
      </c>
      <c r="BP256" s="2">
        <f t="shared" si="332"/>
        <v>285.40767289040122</v>
      </c>
      <c r="BQ256" s="2">
        <f t="shared" si="333"/>
        <v>12.05450947064616</v>
      </c>
      <c r="BR256" s="17">
        <f t="shared" si="390"/>
        <v>3.1386376673759246E-3</v>
      </c>
      <c r="BS256" s="12">
        <f>BS$3*temperature!$I366</f>
        <v>-36.993792445389296</v>
      </c>
      <c r="BT256" s="12">
        <f>BT$3*temperature!$I366</f>
        <v>-34.191832529956002</v>
      </c>
      <c r="BU256" s="12">
        <f>BU$3*temperature!$I366</f>
        <v>-30.017484680579045</v>
      </c>
      <c r="BV256" s="12">
        <f t="shared" si="334"/>
        <v>-25.500014768515051</v>
      </c>
      <c r="BW256" s="12">
        <f t="shared" si="318"/>
        <v>-18.148609668472744</v>
      </c>
      <c r="BX256" s="12">
        <f t="shared" si="319"/>
        <v>-15.932916500450881</v>
      </c>
      <c r="BY256" s="19">
        <f t="shared" si="335"/>
        <v>0.31069476571891103</v>
      </c>
      <c r="BZ256" s="19">
        <f t="shared" si="320"/>
        <v>0.46921213852540783</v>
      </c>
      <c r="CA256" s="19">
        <f t="shared" si="321"/>
        <v>0.46921213852540788</v>
      </c>
      <c r="CB256" s="12">
        <f t="shared" si="336"/>
        <v>5.7468888384371235</v>
      </c>
      <c r="CC256" s="12">
        <f t="shared" si="322"/>
        <v>8.0216114307416309</v>
      </c>
      <c r="CD256" s="12">
        <f t="shared" si="323"/>
        <v>7.042284090064082</v>
      </c>
      <c r="CE256" s="12">
        <f t="shared" si="337"/>
        <v>-31.246903606952174</v>
      </c>
      <c r="CF256" s="12">
        <f t="shared" si="324"/>
        <v>-26.170221099214373</v>
      </c>
      <c r="CG256" s="12">
        <f t="shared" si="325"/>
        <v>-22.975200590514962</v>
      </c>
      <c r="CH256" s="12">
        <f>CH$3*temperature!$I366+CH$4*temperature!$I366^2</f>
        <v>-31.246903606952174</v>
      </c>
      <c r="CI256" s="12">
        <f>CI$3*temperature!$I366+CI$4*temperature!$I366^2</f>
        <v>-26.170257963246861</v>
      </c>
      <c r="CJ256" s="12">
        <f>CJ$3*temperature!$I366+CJ$4*temperature!$I366^2</f>
        <v>-22.975219407034885</v>
      </c>
      <c r="CK256" s="17"/>
      <c r="CL256" s="17"/>
      <c r="CM256" s="17"/>
    </row>
    <row r="257" spans="1:91">
      <c r="A257" s="2">
        <f t="shared" si="347"/>
        <v>2211</v>
      </c>
      <c r="B257" s="5">
        <f t="shared" si="348"/>
        <v>1165.4027711750887</v>
      </c>
      <c r="C257" s="5">
        <f t="shared" si="349"/>
        <v>2964.1553576015936</v>
      </c>
      <c r="D257" s="5">
        <f t="shared" si="350"/>
        <v>4369.9125529395151</v>
      </c>
      <c r="E257" s="15">
        <f t="shared" si="351"/>
        <v>1.3679575954270063E-7</v>
      </c>
      <c r="F257" s="15">
        <f t="shared" si="352"/>
        <v>2.6949681920452804E-7</v>
      </c>
      <c r="G257" s="15">
        <f t="shared" si="353"/>
        <v>5.5016816982791466E-7</v>
      </c>
      <c r="H257" s="5">
        <f t="shared" si="354"/>
        <v>232241.47890600903</v>
      </c>
      <c r="I257" s="5">
        <f t="shared" si="355"/>
        <v>110242.31104641453</v>
      </c>
      <c r="J257" s="5">
        <f t="shared" si="356"/>
        <v>40564.245793546339</v>
      </c>
      <c r="K257" s="5">
        <f t="shared" si="357"/>
        <v>199280.01258469408</v>
      </c>
      <c r="L257" s="5">
        <f t="shared" si="358"/>
        <v>37191.812758294698</v>
      </c>
      <c r="M257" s="5">
        <f t="shared" si="359"/>
        <v>9282.6218607646824</v>
      </c>
      <c r="N257" s="15">
        <f t="shared" si="360"/>
        <v>1.9502112538520855E-3</v>
      </c>
      <c r="O257" s="15">
        <f t="shared" si="361"/>
        <v>3.3872432099979477E-3</v>
      </c>
      <c r="P257" s="15">
        <f t="shared" si="362"/>
        <v>3.1442264360390659E-3</v>
      </c>
      <c r="Q257" s="5">
        <f t="shared" si="363"/>
        <v>3732.5726330082257</v>
      </c>
      <c r="R257" s="5">
        <f t="shared" si="364"/>
        <v>5626.7570368418465</v>
      </c>
      <c r="S257" s="5">
        <f t="shared" si="365"/>
        <v>3725.633185182081</v>
      </c>
      <c r="T257" s="5">
        <f t="shared" si="366"/>
        <v>16.071946538537347</v>
      </c>
      <c r="U257" s="5">
        <f t="shared" si="367"/>
        <v>51.039904583212639</v>
      </c>
      <c r="V257" s="5">
        <f t="shared" si="368"/>
        <v>91.845247268835436</v>
      </c>
      <c r="W257" s="15">
        <f t="shared" si="369"/>
        <v>-1.0734613539272964E-2</v>
      </c>
      <c r="X257" s="15">
        <f t="shared" si="370"/>
        <v>-1.217998157191269E-2</v>
      </c>
      <c r="Y257" s="15">
        <f t="shared" si="371"/>
        <v>-9.7425357312937999E-3</v>
      </c>
      <c r="Z257" s="5">
        <f t="shared" si="386"/>
        <v>2877.0559138281192</v>
      </c>
      <c r="AA257" s="5">
        <f t="shared" si="387"/>
        <v>14121.457887982298</v>
      </c>
      <c r="AB257" s="5">
        <f t="shared" si="388"/>
        <v>57140.6349341893</v>
      </c>
      <c r="AC257" s="16">
        <f t="shared" si="372"/>
        <v>1.0238410913017755</v>
      </c>
      <c r="AD257" s="16">
        <f t="shared" si="373"/>
        <v>3.0521364191803162</v>
      </c>
      <c r="AE257" s="16">
        <f t="shared" si="374"/>
        <v>16.64906296406301</v>
      </c>
      <c r="AF257" s="15">
        <f t="shared" si="375"/>
        <v>-4.0504037456468023E-3</v>
      </c>
      <c r="AG257" s="15">
        <f t="shared" si="376"/>
        <v>2.9673830763510267E-4</v>
      </c>
      <c r="AH257" s="15">
        <f t="shared" si="377"/>
        <v>9.7937136394747881E-3</v>
      </c>
      <c r="AI257" s="1">
        <f t="shared" si="341"/>
        <v>454376.09194721945</v>
      </c>
      <c r="AJ257" s="1">
        <f t="shared" si="342"/>
        <v>212520.07454015507</v>
      </c>
      <c r="AK257" s="1">
        <f t="shared" si="343"/>
        <v>78403.149109983497</v>
      </c>
      <c r="AL257" s="14">
        <f t="shared" si="378"/>
        <v>88.730112788056687</v>
      </c>
      <c r="AM257" s="14">
        <f t="shared" si="379"/>
        <v>21.534443010515684</v>
      </c>
      <c r="AN257" s="14">
        <f t="shared" si="380"/>
        <v>6.7713391904754969</v>
      </c>
      <c r="AO257" s="11">
        <f t="shared" si="381"/>
        <v>2.7351829698545418E-3</v>
      </c>
      <c r="AP257" s="11">
        <f t="shared" si="382"/>
        <v>3.4456091469908185E-3</v>
      </c>
      <c r="AQ257" s="11">
        <f t="shared" si="383"/>
        <v>3.1256022435945017E-3</v>
      </c>
      <c r="AR257" s="1">
        <f t="shared" si="389"/>
        <v>232241.47890600903</v>
      </c>
      <c r="AS257" s="1">
        <f t="shared" si="384"/>
        <v>110242.31104641453</v>
      </c>
      <c r="AT257" s="1">
        <f t="shared" si="385"/>
        <v>40564.245793546339</v>
      </c>
      <c r="AU257" s="1">
        <f t="shared" si="344"/>
        <v>46448.295781201807</v>
      </c>
      <c r="AV257" s="1">
        <f t="shared" si="345"/>
        <v>22048.462209282909</v>
      </c>
      <c r="AW257" s="1">
        <f t="shared" si="346"/>
        <v>8112.8491587092685</v>
      </c>
      <c r="AX257" s="1">
        <f t="shared" si="326"/>
        <v>159424.01006775527</v>
      </c>
      <c r="AY257" s="1">
        <f t="shared" si="309"/>
        <v>29753.45020663576</v>
      </c>
      <c r="AZ257" s="1">
        <f t="shared" si="310"/>
        <v>7426.0974886117447</v>
      </c>
      <c r="BA257" s="1">
        <f t="shared" si="327"/>
        <v>13960.735826830401</v>
      </c>
      <c r="BB257" s="1">
        <f t="shared" si="328"/>
        <v>30532.876211257506</v>
      </c>
      <c r="BC257" s="1">
        <f t="shared" si="329"/>
        <v>38947.96328854125</v>
      </c>
      <c r="BD257" s="1">
        <f t="shared" si="311"/>
        <v>254.26492363625616</v>
      </c>
      <c r="BE257" s="2">
        <f t="shared" si="338"/>
        <v>0.25378067252024261</v>
      </c>
      <c r="BF257" s="2">
        <f t="shared" si="339"/>
        <v>0.18498810604108842</v>
      </c>
      <c r="BG257" s="2">
        <f t="shared" si="340"/>
        <v>8.4903457765883886E-2</v>
      </c>
      <c r="BH257" s="2">
        <f t="shared" si="312"/>
        <v>0.11052029269926736</v>
      </c>
      <c r="BI257" s="2">
        <f t="shared" si="330"/>
        <v>6.4404629744826622E-3</v>
      </c>
      <c r="BJ257" s="2">
        <f t="shared" si="313"/>
        <v>3.422059937666898E-3</v>
      </c>
      <c r="BK257" s="2">
        <f t="shared" si="314"/>
        <v>7.2085971406032293E-4</v>
      </c>
      <c r="BL257" s="2">
        <f t="shared" si="315"/>
        <v>1495.7426460332474</v>
      </c>
      <c r="BM257" s="2">
        <f t="shared" si="316"/>
        <v>377.25579606774807</v>
      </c>
      <c r="BN257" s="2">
        <f t="shared" si="317"/>
        <v>29.24113062380847</v>
      </c>
      <c r="BO257" s="2">
        <f t="shared" si="331"/>
        <v>4097.1326570738174</v>
      </c>
      <c r="BP257" s="2">
        <f t="shared" si="332"/>
        <v>288.83018294342207</v>
      </c>
      <c r="BQ257" s="2">
        <f t="shared" si="333"/>
        <v>12.054625341506657</v>
      </c>
      <c r="BR257" s="17">
        <f t="shared" si="390"/>
        <v>3.0472210362873053E-3</v>
      </c>
      <c r="BS257" s="12">
        <f>BS$3*temperature!$I367</f>
        <v>-37.115141705425998</v>
      </c>
      <c r="BT257" s="12">
        <f>BT$3*temperature!$I367</f>
        <v>-34.303990632776468</v>
      </c>
      <c r="BU257" s="12">
        <f>BU$3*temperature!$I367</f>
        <v>-30.115949836848941</v>
      </c>
      <c r="BV257" s="12">
        <f t="shared" si="334"/>
        <v>-25.545835194449943</v>
      </c>
      <c r="BW257" s="12">
        <f t="shared" si="318"/>
        <v>-18.155343257958368</v>
      </c>
      <c r="BX257" s="12">
        <f t="shared" si="319"/>
        <v>-15.938828012185535</v>
      </c>
      <c r="BY257" s="19">
        <f t="shared" si="335"/>
        <v>0.31171392535151488</v>
      </c>
      <c r="BZ257" s="19">
        <f t="shared" si="320"/>
        <v>0.47075127636574549</v>
      </c>
      <c r="CA257" s="19">
        <f t="shared" si="321"/>
        <v>0.47075127636574554</v>
      </c>
      <c r="CB257" s="12">
        <f t="shared" si="336"/>
        <v>5.7846532554880277</v>
      </c>
      <c r="CC257" s="12">
        <f t="shared" si="322"/>
        <v>8.0743236874090503</v>
      </c>
      <c r="CD257" s="12">
        <f t="shared" si="323"/>
        <v>7.0885609123317028</v>
      </c>
      <c r="CE257" s="12">
        <f t="shared" si="337"/>
        <v>-31.33048844993797</v>
      </c>
      <c r="CF257" s="12">
        <f t="shared" si="324"/>
        <v>-26.22966694536742</v>
      </c>
      <c r="CG257" s="12">
        <f t="shared" si="325"/>
        <v>-23.02738892451724</v>
      </c>
      <c r="CH257" s="12">
        <f>CH$3*temperature!$I367+CH$4*temperature!$I367^2</f>
        <v>-31.33048844993797</v>
      </c>
      <c r="CI257" s="12">
        <f>CI$3*temperature!$I367+CI$4*temperature!$I367^2</f>
        <v>-26.229703823077184</v>
      </c>
      <c r="CJ257" s="12">
        <f>CJ$3*temperature!$I367+CJ$4*temperature!$I367^2</f>
        <v>-23.027407748018501</v>
      </c>
      <c r="CK257" s="17"/>
      <c r="CL257" s="17"/>
      <c r="CM257" s="17"/>
    </row>
    <row r="258" spans="1:91">
      <c r="A258" s="2">
        <f t="shared" si="347"/>
        <v>2212</v>
      </c>
      <c r="B258" s="5">
        <f t="shared" si="348"/>
        <v>1165.402922626138</v>
      </c>
      <c r="C258" s="5">
        <f t="shared" si="349"/>
        <v>2964.156116490512</v>
      </c>
      <c r="D258" s="5">
        <f t="shared" si="350"/>
        <v>4369.914836916967</v>
      </c>
      <c r="E258" s="15">
        <f t="shared" si="351"/>
        <v>1.299559715655656E-7</v>
      </c>
      <c r="F258" s="15">
        <f t="shared" si="352"/>
        <v>2.5602197824430163E-7</v>
      </c>
      <c r="G258" s="15">
        <f t="shared" si="353"/>
        <v>5.2265976133651891E-7</v>
      </c>
      <c r="H258" s="5">
        <f t="shared" si="354"/>
        <v>232687.96792840323</v>
      </c>
      <c r="I258" s="5">
        <f t="shared" si="355"/>
        <v>110611.62647789139</v>
      </c>
      <c r="J258" s="5">
        <f t="shared" si="356"/>
        <v>40690.416981048002</v>
      </c>
      <c r="K258" s="5">
        <f t="shared" si="357"/>
        <v>199663.10656237273</v>
      </c>
      <c r="L258" s="5">
        <f t="shared" si="358"/>
        <v>37316.397021912875</v>
      </c>
      <c r="M258" s="5">
        <f t="shared" si="359"/>
        <v>9311.4896970751106</v>
      </c>
      <c r="N258" s="15">
        <f t="shared" si="360"/>
        <v>1.922390372771865E-3</v>
      </c>
      <c r="O258" s="15">
        <f t="shared" si="361"/>
        <v>3.3497765873322649E-3</v>
      </c>
      <c r="P258" s="15">
        <f t="shared" si="362"/>
        <v>3.1098795947344104E-3</v>
      </c>
      <c r="Q258" s="5">
        <f t="shared" si="363"/>
        <v>3699.6038249582639</v>
      </c>
      <c r="R258" s="5">
        <f t="shared" si="364"/>
        <v>5576.8434736935424</v>
      </c>
      <c r="S258" s="5">
        <f t="shared" si="365"/>
        <v>3700.8113959824959</v>
      </c>
      <c r="T258" s="5">
        <f t="shared" si="366"/>
        <v>15.899420403622292</v>
      </c>
      <c r="U258" s="5">
        <f t="shared" si="367"/>
        <v>50.418239485956924</v>
      </c>
      <c r="V258" s="5">
        <f t="shared" si="368"/>
        <v>90.950441665569286</v>
      </c>
      <c r="W258" s="15">
        <f t="shared" si="369"/>
        <v>-1.0734613539272964E-2</v>
      </c>
      <c r="X258" s="15">
        <f t="shared" si="370"/>
        <v>-1.217998157191269E-2</v>
      </c>
      <c r="Y258" s="15">
        <f t="shared" si="371"/>
        <v>-9.7425357312937999E-3</v>
      </c>
      <c r="Z258" s="5">
        <f t="shared" si="386"/>
        <v>2840.1722279588653</v>
      </c>
      <c r="AA258" s="5">
        <f t="shared" si="387"/>
        <v>14000.866133640769</v>
      </c>
      <c r="AB258" s="5">
        <f t="shared" si="388"/>
        <v>57317.793845559761</v>
      </c>
      <c r="AC258" s="16">
        <f t="shared" si="372"/>
        <v>1.0196941215106197</v>
      </c>
      <c r="AD258" s="16">
        <f t="shared" si="373"/>
        <v>3.053042104976015</v>
      </c>
      <c r="AE258" s="16">
        <f t="shared" si="374"/>
        <v>16.812119119098629</v>
      </c>
      <c r="AF258" s="15">
        <f t="shared" si="375"/>
        <v>-4.0504037456468023E-3</v>
      </c>
      <c r="AG258" s="15">
        <f t="shared" si="376"/>
        <v>2.9673830763510267E-4</v>
      </c>
      <c r="AH258" s="15">
        <f t="shared" si="377"/>
        <v>9.7937136394747881E-3</v>
      </c>
      <c r="AI258" s="1">
        <f t="shared" si="341"/>
        <v>455386.77853369934</v>
      </c>
      <c r="AJ258" s="1">
        <f t="shared" si="342"/>
        <v>213316.52929542249</v>
      </c>
      <c r="AK258" s="1">
        <f t="shared" si="343"/>
        <v>78675.683357694419</v>
      </c>
      <c r="AL258" s="14">
        <f t="shared" si="378"/>
        <v>88.970378950533743</v>
      </c>
      <c r="AM258" s="14">
        <f t="shared" si="379"/>
        <v>21.607900291589946</v>
      </c>
      <c r="AN258" s="14">
        <f t="shared" si="380"/>
        <v>6.7922920583117277</v>
      </c>
      <c r="AO258" s="11">
        <f t="shared" si="381"/>
        <v>2.7078311401559961E-3</v>
      </c>
      <c r="AP258" s="11">
        <f t="shared" si="382"/>
        <v>3.4111530555209105E-3</v>
      </c>
      <c r="AQ258" s="11">
        <f t="shared" si="383"/>
        <v>3.0943462211585567E-3</v>
      </c>
      <c r="AR258" s="1">
        <f t="shared" si="389"/>
        <v>232687.96792840323</v>
      </c>
      <c r="AS258" s="1">
        <f t="shared" si="384"/>
        <v>110611.62647789139</v>
      </c>
      <c r="AT258" s="1">
        <f t="shared" si="385"/>
        <v>40690.416981048002</v>
      </c>
      <c r="AU258" s="1">
        <f t="shared" si="344"/>
        <v>46537.593585680646</v>
      </c>
      <c r="AV258" s="1">
        <f t="shared" si="345"/>
        <v>22122.325295578281</v>
      </c>
      <c r="AW258" s="1">
        <f t="shared" si="346"/>
        <v>8138.0833962096003</v>
      </c>
      <c r="AX258" s="1">
        <f t="shared" si="326"/>
        <v>159730.48524989822</v>
      </c>
      <c r="AY258" s="1">
        <f t="shared" si="309"/>
        <v>29853.117617530301</v>
      </c>
      <c r="AZ258" s="1">
        <f t="shared" si="310"/>
        <v>7449.1917576600881</v>
      </c>
      <c r="BA258" s="1">
        <f t="shared" si="327"/>
        <v>13962.975849803453</v>
      </c>
      <c r="BB258" s="1">
        <f t="shared" si="328"/>
        <v>30542.796695748177</v>
      </c>
      <c r="BC258" s="1">
        <f t="shared" si="329"/>
        <v>38961.552466275178</v>
      </c>
      <c r="BD258" s="1">
        <f t="shared" si="311"/>
        <v>246.93532875598859</v>
      </c>
      <c r="BE258" s="2">
        <f t="shared" si="338"/>
        <v>0.25378067252024261</v>
      </c>
      <c r="BF258" s="2">
        <f t="shared" si="339"/>
        <v>0.18498810604108842</v>
      </c>
      <c r="BG258" s="2">
        <f t="shared" si="340"/>
        <v>8.4903457765883886E-2</v>
      </c>
      <c r="BH258" s="2">
        <f t="shared" si="312"/>
        <v>0.1102667500647673</v>
      </c>
      <c r="BI258" s="2">
        <f t="shared" si="330"/>
        <v>6.4404629744826622E-3</v>
      </c>
      <c r="BJ258" s="2">
        <f t="shared" si="313"/>
        <v>3.422059937666898E-3</v>
      </c>
      <c r="BK258" s="2">
        <f t="shared" si="314"/>
        <v>7.2085971406032293E-4</v>
      </c>
      <c r="BL258" s="2">
        <f t="shared" si="315"/>
        <v>1498.6182420504902</v>
      </c>
      <c r="BM258" s="2">
        <f t="shared" si="316"/>
        <v>378.51961561016719</v>
      </c>
      <c r="BN258" s="2">
        <f t="shared" si="317"/>
        <v>29.33208234995357</v>
      </c>
      <c r="BO258" s="2">
        <f t="shared" si="331"/>
        <v>4158.3188798854835</v>
      </c>
      <c r="BP258" s="2">
        <f t="shared" si="332"/>
        <v>292.2938494369929</v>
      </c>
      <c r="BQ258" s="2">
        <f t="shared" si="333"/>
        <v>12.054745543540292</v>
      </c>
      <c r="BR258" s="17">
        <f t="shared" si="390"/>
        <v>2.9584670255216558E-3</v>
      </c>
      <c r="BS258" s="12">
        <f>BS$3*temperature!$I368</f>
        <v>-37.235959544253973</v>
      </c>
      <c r="BT258" s="12">
        <f>BT$3*temperature!$I368</f>
        <v>-34.415657564949896</v>
      </c>
      <c r="BU258" s="12">
        <f>BU$3*temperature!$I368</f>
        <v>-30.213983787585757</v>
      </c>
      <c r="BV258" s="12">
        <f t="shared" si="334"/>
        <v>-25.591209234257793</v>
      </c>
      <c r="BW258" s="12">
        <f t="shared" si="318"/>
        <v>-18.16170437030269</v>
      </c>
      <c r="BX258" s="12">
        <f t="shared" si="319"/>
        <v>-15.944412521064365</v>
      </c>
      <c r="BY258" s="19">
        <f t="shared" si="335"/>
        <v>0.31272862180862282</v>
      </c>
      <c r="BZ258" s="19">
        <f t="shared" si="320"/>
        <v>0.4722836739054726</v>
      </c>
      <c r="CA258" s="19">
        <f t="shared" si="321"/>
        <v>0.47228367390547271</v>
      </c>
      <c r="CB258" s="12">
        <f t="shared" si="336"/>
        <v>5.8223751549980891</v>
      </c>
      <c r="CC258" s="12">
        <f t="shared" si="322"/>
        <v>8.126976597323603</v>
      </c>
      <c r="CD258" s="12">
        <f t="shared" si="323"/>
        <v>7.1347856332606963</v>
      </c>
      <c r="CE258" s="12">
        <f t="shared" si="337"/>
        <v>-31.413584389255881</v>
      </c>
      <c r="CF258" s="12">
        <f t="shared" si="324"/>
        <v>-26.288680967626291</v>
      </c>
      <c r="CG258" s="12">
        <f t="shared" si="325"/>
        <v>-23.079198154325063</v>
      </c>
      <c r="CH258" s="12">
        <f>CH$3*temperature!$I368+CH$4*temperature!$I368^2</f>
        <v>-31.413584389255885</v>
      </c>
      <c r="CI258" s="12">
        <f>CI$3*temperature!$I368+CI$4*temperature!$I368^2</f>
        <v>-26.288717858256746</v>
      </c>
      <c r="CJ258" s="12">
        <f>CJ$3*temperature!$I368+CJ$4*temperature!$I368^2</f>
        <v>-23.079216984421478</v>
      </c>
      <c r="CK258" s="17"/>
      <c r="CL258" s="17"/>
      <c r="CM258" s="17"/>
    </row>
    <row r="259" spans="1:91">
      <c r="A259" s="2">
        <f t="shared" si="347"/>
        <v>2213</v>
      </c>
      <c r="B259" s="5">
        <f t="shared" si="348"/>
        <v>1165.4030665046537</v>
      </c>
      <c r="C259" s="5">
        <f t="shared" si="349"/>
        <v>2964.1568374351696</v>
      </c>
      <c r="D259" s="5">
        <f t="shared" si="350"/>
        <v>4369.9170066966808</v>
      </c>
      <c r="E259" s="15">
        <f t="shared" si="351"/>
        <v>1.2345817298728732E-7</v>
      </c>
      <c r="F259" s="15">
        <f t="shared" si="352"/>
        <v>2.4322087933208651E-7</v>
      </c>
      <c r="G259" s="15">
        <f t="shared" si="353"/>
        <v>4.9652677326969291E-7</v>
      </c>
      <c r="H259" s="5">
        <f t="shared" si="354"/>
        <v>233128.91165810075</v>
      </c>
      <c r="I259" s="5">
        <f t="shared" si="355"/>
        <v>110978.07668590629</v>
      </c>
      <c r="J259" s="5">
        <f t="shared" si="356"/>
        <v>40815.596449730554</v>
      </c>
      <c r="K259" s="5">
        <f t="shared" si="357"/>
        <v>200041.44347870551</v>
      </c>
      <c r="L259" s="5">
        <f t="shared" si="358"/>
        <v>37440.015077587319</v>
      </c>
      <c r="M259" s="5">
        <f t="shared" si="359"/>
        <v>9340.1308050433636</v>
      </c>
      <c r="N259" s="15">
        <f t="shared" si="360"/>
        <v>1.8948764388506678E-3</v>
      </c>
      <c r="O259" s="15">
        <f t="shared" si="361"/>
        <v>3.3127007305087108E-3</v>
      </c>
      <c r="P259" s="15">
        <f t="shared" si="362"/>
        <v>3.0758889178870152E-3</v>
      </c>
      <c r="Q259" s="5">
        <f t="shared" si="363"/>
        <v>3666.8254996927203</v>
      </c>
      <c r="R259" s="5">
        <f t="shared" si="364"/>
        <v>5527.1683627108096</v>
      </c>
      <c r="S259" s="5">
        <f t="shared" si="365"/>
        <v>3676.0303166705012</v>
      </c>
      <c r="T259" s="5">
        <f t="shared" si="366"/>
        <v>15.728746270090975</v>
      </c>
      <c r="U259" s="5">
        <f t="shared" si="367"/>
        <v>49.804146258129691</v>
      </c>
      <c r="V259" s="5">
        <f t="shared" si="368"/>
        <v>90.064353737865531</v>
      </c>
      <c r="W259" s="15">
        <f t="shared" si="369"/>
        <v>-1.0734613539272964E-2</v>
      </c>
      <c r="X259" s="15">
        <f t="shared" si="370"/>
        <v>-1.217998157191269E-2</v>
      </c>
      <c r="Y259" s="15">
        <f t="shared" si="371"/>
        <v>-9.7425357312937999E-3</v>
      </c>
      <c r="Z259" s="5">
        <f t="shared" si="386"/>
        <v>2803.6835182886189</v>
      </c>
      <c r="AA259" s="5">
        <f t="shared" si="387"/>
        <v>13880.785669029408</v>
      </c>
      <c r="AB259" s="5">
        <f t="shared" si="388"/>
        <v>57493.53183997138</v>
      </c>
      <c r="AC259" s="16">
        <f t="shared" si="372"/>
        <v>1.0155639486214389</v>
      </c>
      <c r="AD259" s="16">
        <f t="shared" si="373"/>
        <v>3.0539480595233841</v>
      </c>
      <c r="AE259" s="16">
        <f t="shared" si="374"/>
        <v>16.97677219942382</v>
      </c>
      <c r="AF259" s="15">
        <f t="shared" si="375"/>
        <v>-4.0504037456468023E-3</v>
      </c>
      <c r="AG259" s="15">
        <f t="shared" si="376"/>
        <v>2.9673830763510267E-4</v>
      </c>
      <c r="AH259" s="15">
        <f t="shared" si="377"/>
        <v>9.7937136394747881E-3</v>
      </c>
      <c r="AI259" s="1">
        <f t="shared" si="341"/>
        <v>456385.69426601008</v>
      </c>
      <c r="AJ259" s="1">
        <f t="shared" si="342"/>
        <v>214107.20166145853</v>
      </c>
      <c r="AK259" s="1">
        <f t="shared" si="343"/>
        <v>78946.198418134591</v>
      </c>
      <c r="AL259" s="14">
        <f t="shared" si="378"/>
        <v>89.208886545580739</v>
      </c>
      <c r="AM259" s="14">
        <f t="shared" si="379"/>
        <v>21.680871068141961</v>
      </c>
      <c r="AN259" s="14">
        <f t="shared" si="380"/>
        <v>6.8130995845427327</v>
      </c>
      <c r="AO259" s="11">
        <f t="shared" si="381"/>
        <v>2.680752828754436E-3</v>
      </c>
      <c r="AP259" s="11">
        <f t="shared" si="382"/>
        <v>3.3770415249657014E-3</v>
      </c>
      <c r="AQ259" s="11">
        <f t="shared" si="383"/>
        <v>3.063402758946971E-3</v>
      </c>
      <c r="AR259" s="1">
        <f t="shared" si="389"/>
        <v>233128.91165810075</v>
      </c>
      <c r="AS259" s="1">
        <f t="shared" si="384"/>
        <v>110978.07668590629</v>
      </c>
      <c r="AT259" s="1">
        <f t="shared" si="385"/>
        <v>40815.596449730554</v>
      </c>
      <c r="AU259" s="1">
        <f t="shared" si="344"/>
        <v>46625.782331620154</v>
      </c>
      <c r="AV259" s="1">
        <f t="shared" si="345"/>
        <v>22195.615337181258</v>
      </c>
      <c r="AW259" s="1">
        <f t="shared" si="346"/>
        <v>8163.1192899461112</v>
      </c>
      <c r="AX259" s="1">
        <f t="shared" si="326"/>
        <v>160033.15478296441</v>
      </c>
      <c r="AY259" s="1">
        <f t="shared" si="309"/>
        <v>29952.012062069854</v>
      </c>
      <c r="AZ259" s="1">
        <f t="shared" si="310"/>
        <v>7472.1046440346909</v>
      </c>
      <c r="BA259" s="1">
        <f t="shared" si="327"/>
        <v>13965.183778875775</v>
      </c>
      <c r="BB259" s="1">
        <f t="shared" si="328"/>
        <v>30552.60726043694</v>
      </c>
      <c r="BC259" s="1">
        <f t="shared" si="329"/>
        <v>38974.992561219784</v>
      </c>
      <c r="BD259" s="1">
        <f t="shared" si="311"/>
        <v>239.81616228270937</v>
      </c>
      <c r="BE259" s="2">
        <f t="shared" si="338"/>
        <v>0.25378067252024261</v>
      </c>
      <c r="BF259" s="2">
        <f t="shared" si="339"/>
        <v>0.18498810604108842</v>
      </c>
      <c r="BG259" s="2">
        <f t="shared" si="340"/>
        <v>8.4903457765883886E-2</v>
      </c>
      <c r="BH259" s="2">
        <f t="shared" si="312"/>
        <v>0.1100151052798727</v>
      </c>
      <c r="BI259" s="2">
        <f t="shared" si="330"/>
        <v>6.4404629744826622E-3</v>
      </c>
      <c r="BJ259" s="2">
        <f t="shared" si="313"/>
        <v>3.422059937666898E-3</v>
      </c>
      <c r="BK259" s="2">
        <f t="shared" si="314"/>
        <v>7.2085971406032293E-4</v>
      </c>
      <c r="BL259" s="2">
        <f t="shared" si="315"/>
        <v>1501.4581238154374</v>
      </c>
      <c r="BM259" s="2">
        <f t="shared" si="316"/>
        <v>379.77363018616467</v>
      </c>
      <c r="BN259" s="2">
        <f t="shared" si="317"/>
        <v>29.422319185954301</v>
      </c>
      <c r="BO259" s="2">
        <f t="shared" si="331"/>
        <v>4220.4201436129833</v>
      </c>
      <c r="BP259" s="2">
        <f t="shared" si="332"/>
        <v>295.79916739171119</v>
      </c>
      <c r="BQ259" s="2">
        <f t="shared" si="333"/>
        <v>12.054870029570212</v>
      </c>
      <c r="BR259" s="17">
        <f t="shared" si="390"/>
        <v>2.8722980830307335E-3</v>
      </c>
      <c r="BS259" s="12">
        <f>BS$3*temperature!$I369</f>
        <v>-37.356249326155634</v>
      </c>
      <c r="BT259" s="12">
        <f>BT$3*temperature!$I369</f>
        <v>-34.526836435943409</v>
      </c>
      <c r="BU259" s="12">
        <f>BU$3*temperature!$I369</f>
        <v>-30.311589262633866</v>
      </c>
      <c r="BV259" s="12">
        <f t="shared" si="334"/>
        <v>-25.636141376596001</v>
      </c>
      <c r="BW259" s="12">
        <f t="shared" si="318"/>
        <v>-18.167697684395758</v>
      </c>
      <c r="BX259" s="12">
        <f t="shared" si="319"/>
        <v>-15.949674134749948</v>
      </c>
      <c r="BY259" s="19">
        <f t="shared" si="335"/>
        <v>0.31373888334537892</v>
      </c>
      <c r="BZ259" s="19">
        <f t="shared" si="320"/>
        <v>0.47380937381559013</v>
      </c>
      <c r="CA259" s="19">
        <f t="shared" si="321"/>
        <v>0.47380937381559013</v>
      </c>
      <c r="CB259" s="12">
        <f t="shared" si="336"/>
        <v>5.8600539747798157</v>
      </c>
      <c r="CC259" s="12">
        <f t="shared" si="322"/>
        <v>8.1795693757738235</v>
      </c>
      <c r="CD259" s="12">
        <f t="shared" si="323"/>
        <v>7.1809575639419583</v>
      </c>
      <c r="CE259" s="12">
        <f t="shared" si="337"/>
        <v>-31.496195351375817</v>
      </c>
      <c r="CF259" s="12">
        <f t="shared" si="324"/>
        <v>-26.347267060169582</v>
      </c>
      <c r="CG259" s="12">
        <f t="shared" si="325"/>
        <v>-23.130631698691907</v>
      </c>
      <c r="CH259" s="12">
        <f>CH$3*temperature!$I369+CH$4*temperature!$I369^2</f>
        <v>-31.496195351375817</v>
      </c>
      <c r="CI259" s="12">
        <f>CI$3*temperature!$I369+CI$4*temperature!$I369^2</f>
        <v>-26.347303962973644</v>
      </c>
      <c r="CJ259" s="12">
        <f>CJ$3*temperature!$I369+CJ$4*temperature!$I369^2</f>
        <v>-23.130650535002143</v>
      </c>
      <c r="CK259" s="17"/>
      <c r="CL259" s="17"/>
      <c r="CM259" s="17"/>
    </row>
    <row r="260" spans="1:91">
      <c r="A260" s="2">
        <f t="shared" si="347"/>
        <v>2214</v>
      </c>
      <c r="B260" s="5">
        <f t="shared" si="348"/>
        <v>1165.4032031892605</v>
      </c>
      <c r="C260" s="5">
        <f t="shared" si="349"/>
        <v>2964.15752233276</v>
      </c>
      <c r="D260" s="5">
        <f t="shared" si="350"/>
        <v>4369.9190679884323</v>
      </c>
      <c r="E260" s="15">
        <f t="shared" si="351"/>
        <v>1.1728526433792295E-7</v>
      </c>
      <c r="F260" s="15">
        <f t="shared" si="352"/>
        <v>2.3105983536548216E-7</v>
      </c>
      <c r="G260" s="15">
        <f t="shared" si="353"/>
        <v>4.7170043460620825E-7</v>
      </c>
      <c r="H260" s="5">
        <f t="shared" si="354"/>
        <v>233564.34595963106</v>
      </c>
      <c r="I260" s="5">
        <f t="shared" si="355"/>
        <v>111341.66785517707</v>
      </c>
      <c r="J260" s="5">
        <f t="shared" si="356"/>
        <v>40939.787032025059</v>
      </c>
      <c r="K260" s="5">
        <f t="shared" si="357"/>
        <v>200415.0540520699</v>
      </c>
      <c r="L260" s="5">
        <f t="shared" si="358"/>
        <v>37562.668993229614</v>
      </c>
      <c r="M260" s="5">
        <f t="shared" si="359"/>
        <v>9368.5458231771154</v>
      </c>
      <c r="N260" s="15">
        <f t="shared" si="360"/>
        <v>1.8676658539718005E-3</v>
      </c>
      <c r="O260" s="15">
        <f t="shared" si="361"/>
        <v>3.2760113848275818E-3</v>
      </c>
      <c r="P260" s="15">
        <f t="shared" si="362"/>
        <v>3.0422505558924673E-3</v>
      </c>
      <c r="Q260" s="5">
        <f t="shared" si="363"/>
        <v>3634.2388610797775</v>
      </c>
      <c r="R260" s="5">
        <f t="shared" si="364"/>
        <v>5477.735342338492</v>
      </c>
      <c r="S260" s="5">
        <f t="shared" si="365"/>
        <v>3651.2926328254143</v>
      </c>
      <c r="T260" s="5">
        <f t="shared" si="366"/>
        <v>15.559904257424266</v>
      </c>
      <c r="U260" s="5">
        <f t="shared" si="367"/>
        <v>49.197532674500827</v>
      </c>
      <c r="V260" s="5">
        <f t="shared" si="368"/>
        <v>89.186898553458491</v>
      </c>
      <c r="W260" s="15">
        <f t="shared" si="369"/>
        <v>-1.0734613539272964E-2</v>
      </c>
      <c r="X260" s="15">
        <f t="shared" si="370"/>
        <v>-1.217998157191269E-2</v>
      </c>
      <c r="Y260" s="15">
        <f t="shared" si="371"/>
        <v>-9.7425357312937999E-3</v>
      </c>
      <c r="Z260" s="5">
        <f t="shared" si="386"/>
        <v>2767.5875709494258</v>
      </c>
      <c r="AA260" s="5">
        <f t="shared" si="387"/>
        <v>13761.226391152049</v>
      </c>
      <c r="AB260" s="5">
        <f t="shared" si="388"/>
        <v>57667.852986433238</v>
      </c>
      <c r="AC260" s="16">
        <f t="shared" si="372"/>
        <v>1.0114505045999989</v>
      </c>
      <c r="AD260" s="16">
        <f t="shared" si="373"/>
        <v>3.0548542829021725</v>
      </c>
      <c r="AE260" s="16">
        <f t="shared" si="374"/>
        <v>17.143037844867575</v>
      </c>
      <c r="AF260" s="15">
        <f t="shared" si="375"/>
        <v>-4.0504037456468023E-3</v>
      </c>
      <c r="AG260" s="15">
        <f t="shared" si="376"/>
        <v>2.9673830763510267E-4</v>
      </c>
      <c r="AH260" s="15">
        <f t="shared" si="377"/>
        <v>9.7937136394747881E-3</v>
      </c>
      <c r="AI260" s="1">
        <f t="shared" si="341"/>
        <v>457372.90717102925</v>
      </c>
      <c r="AJ260" s="1">
        <f t="shared" si="342"/>
        <v>214892.09683249393</v>
      </c>
      <c r="AK260" s="1">
        <f t="shared" si="343"/>
        <v>79214.697866267248</v>
      </c>
      <c r="AL260" s="14">
        <f t="shared" si="378"/>
        <v>89.445642050788265</v>
      </c>
      <c r="AM260" s="14">
        <f t="shared" si="379"/>
        <v>21.753356098017559</v>
      </c>
      <c r="AN260" s="14">
        <f t="shared" si="380"/>
        <v>6.8337621399263595</v>
      </c>
      <c r="AO260" s="11">
        <f t="shared" si="381"/>
        <v>2.6539453004668914E-3</v>
      </c>
      <c r="AP260" s="11">
        <f t="shared" si="382"/>
        <v>3.3432711097160445E-3</v>
      </c>
      <c r="AQ260" s="11">
        <f t="shared" si="383"/>
        <v>3.0327687313575014E-3</v>
      </c>
      <c r="AR260" s="1">
        <f t="shared" si="389"/>
        <v>233564.34595963106</v>
      </c>
      <c r="AS260" s="1">
        <f t="shared" si="384"/>
        <v>111341.66785517707</v>
      </c>
      <c r="AT260" s="1">
        <f t="shared" si="385"/>
        <v>40939.787032025059</v>
      </c>
      <c r="AU260" s="1">
        <f t="shared" si="344"/>
        <v>46712.869191926213</v>
      </c>
      <c r="AV260" s="1">
        <f t="shared" si="345"/>
        <v>22268.333571035415</v>
      </c>
      <c r="AW260" s="1">
        <f t="shared" si="346"/>
        <v>8187.9574064050121</v>
      </c>
      <c r="AX260" s="1">
        <f t="shared" si="326"/>
        <v>160332.04324165595</v>
      </c>
      <c r="AY260" s="1">
        <f t="shared" si="309"/>
        <v>30050.13519458369</v>
      </c>
      <c r="AZ260" s="1">
        <f t="shared" si="310"/>
        <v>7494.8366585416925</v>
      </c>
      <c r="BA260" s="1">
        <f t="shared" si="327"/>
        <v>13967.359970516389</v>
      </c>
      <c r="BB260" s="1">
        <f t="shared" si="328"/>
        <v>30562.309062320044</v>
      </c>
      <c r="BC260" s="1">
        <f t="shared" si="329"/>
        <v>38988.285152944889</v>
      </c>
      <c r="BD260" s="1">
        <f t="shared" si="311"/>
        <v>232.90141719074595</v>
      </c>
      <c r="BE260" s="2">
        <f t="shared" si="338"/>
        <v>0.25378067252024261</v>
      </c>
      <c r="BF260" s="2">
        <f t="shared" si="339"/>
        <v>0.18498810604108842</v>
      </c>
      <c r="BG260" s="2">
        <f t="shared" si="340"/>
        <v>8.4903457765883886E-2</v>
      </c>
      <c r="BH260" s="2">
        <f t="shared" si="312"/>
        <v>0.10976535601050666</v>
      </c>
      <c r="BI260" s="2">
        <f t="shared" si="330"/>
        <v>6.4404629744826622E-3</v>
      </c>
      <c r="BJ260" s="2">
        <f t="shared" si="313"/>
        <v>3.422059937666898E-3</v>
      </c>
      <c r="BK260" s="2">
        <f t="shared" si="314"/>
        <v>7.2085971406032293E-4</v>
      </c>
      <c r="BL260" s="2">
        <f t="shared" si="315"/>
        <v>1504.2625223122629</v>
      </c>
      <c r="BM260" s="2">
        <f t="shared" si="316"/>
        <v>381.01786096021573</v>
      </c>
      <c r="BN260" s="2">
        <f t="shared" si="317"/>
        <v>29.511843173596102</v>
      </c>
      <c r="BO260" s="2">
        <f t="shared" si="331"/>
        <v>4283.4501366149507</v>
      </c>
      <c r="BP260" s="2">
        <f t="shared" si="332"/>
        <v>299.34663778554165</v>
      </c>
      <c r="BQ260" s="2">
        <f t="shared" si="333"/>
        <v>12.054998753068048</v>
      </c>
      <c r="BR260" s="17">
        <f t="shared" si="390"/>
        <v>2.7886389155638187E-3</v>
      </c>
      <c r="BS260" s="12">
        <f>BS$3*temperature!$I370</f>
        <v>-37.476014416607065</v>
      </c>
      <c r="BT260" s="12">
        <f>BT$3*temperature!$I370</f>
        <v>-34.63753035632736</v>
      </c>
      <c r="BU260" s="12">
        <f>BU$3*temperature!$I370</f>
        <v>-30.408768992806191</v>
      </c>
      <c r="BV260" s="12">
        <f t="shared" si="334"/>
        <v>-25.680636069262579</v>
      </c>
      <c r="BW260" s="12">
        <f t="shared" si="318"/>
        <v>-18.173327821532489</v>
      </c>
      <c r="BX260" s="12">
        <f t="shared" si="319"/>
        <v>-15.95461691034126</v>
      </c>
      <c r="BY260" s="19">
        <f t="shared" si="335"/>
        <v>0.31474473822695243</v>
      </c>
      <c r="BZ260" s="19">
        <f t="shared" si="320"/>
        <v>0.47532841878223853</v>
      </c>
      <c r="CA260" s="19">
        <f t="shared" si="321"/>
        <v>0.47532841878223853</v>
      </c>
      <c r="CB260" s="12">
        <f t="shared" si="336"/>
        <v>5.8976891736722434</v>
      </c>
      <c r="CC260" s="12">
        <f t="shared" si="322"/>
        <v>8.2321012673974359</v>
      </c>
      <c r="CD260" s="12">
        <f t="shared" si="323"/>
        <v>7.2270760412324657</v>
      </c>
      <c r="CE260" s="12">
        <f t="shared" si="337"/>
        <v>-31.578325242934824</v>
      </c>
      <c r="CF260" s="12">
        <f t="shared" si="324"/>
        <v>-26.405429088929925</v>
      </c>
      <c r="CG260" s="12">
        <f t="shared" si="325"/>
        <v>-23.181692951573726</v>
      </c>
      <c r="CH260" s="12">
        <f>CH$3*temperature!$I370+CH$4*temperature!$I370^2</f>
        <v>-31.57832524293482</v>
      </c>
      <c r="CI260" s="12">
        <f>CI$3*temperature!$I370+CI$4*temperature!$I370^2</f>
        <v>-26.405466003169892</v>
      </c>
      <c r="CJ260" s="12">
        <f>CJ$3*temperature!$I370+CJ$4*temperature!$I370^2</f>
        <v>-23.181711793721242</v>
      </c>
      <c r="CK260" s="17"/>
      <c r="CL260" s="17"/>
      <c r="CM260" s="17"/>
    </row>
    <row r="261" spans="1:91">
      <c r="A261" s="2">
        <f t="shared" si="347"/>
        <v>2215</v>
      </c>
      <c r="B261" s="5">
        <f t="shared" si="348"/>
        <v>1165.4033330396521</v>
      </c>
      <c r="C261" s="5">
        <f t="shared" si="349"/>
        <v>2964.1581729856216</v>
      </c>
      <c r="D261" s="5">
        <f t="shared" si="350"/>
        <v>4369.9210262165188</v>
      </c>
      <c r="E261" s="15">
        <f t="shared" si="351"/>
        <v>1.114210011210268E-7</v>
      </c>
      <c r="F261" s="15">
        <f t="shared" si="352"/>
        <v>2.1950684359720804E-7</v>
      </c>
      <c r="G261" s="15">
        <f t="shared" si="353"/>
        <v>4.4811541287589782E-7</v>
      </c>
      <c r="H261" s="5">
        <f t="shared" si="354"/>
        <v>233994.3067860397</v>
      </c>
      <c r="I261" s="5">
        <f t="shared" si="355"/>
        <v>111702.40646046873</v>
      </c>
      <c r="J261" s="5">
        <f t="shared" si="356"/>
        <v>41062.991643601599</v>
      </c>
      <c r="K261" s="5">
        <f t="shared" si="357"/>
        <v>200783.96907937984</v>
      </c>
      <c r="L261" s="5">
        <f t="shared" si="358"/>
        <v>37684.360935421166</v>
      </c>
      <c r="M261" s="5">
        <f t="shared" si="359"/>
        <v>9396.7354094620732</v>
      </c>
      <c r="N261" s="15">
        <f t="shared" si="360"/>
        <v>1.8407550722916444E-3</v>
      </c>
      <c r="O261" s="15">
        <f t="shared" si="361"/>
        <v>3.2397043515062229E-3</v>
      </c>
      <c r="P261" s="15">
        <f t="shared" si="362"/>
        <v>3.0089607092724791E-3</v>
      </c>
      <c r="Q261" s="5">
        <f t="shared" si="363"/>
        <v>3601.8450445228559</v>
      </c>
      <c r="R261" s="5">
        <f t="shared" si="364"/>
        <v>5428.5479125281099</v>
      </c>
      <c r="S261" s="5">
        <f t="shared" si="365"/>
        <v>3626.6009677852117</v>
      </c>
      <c r="T261" s="5">
        <f t="shared" si="366"/>
        <v>15.392874698512729</v>
      </c>
      <c r="U261" s="5">
        <f t="shared" si="367"/>
        <v>48.598307633141836</v>
      </c>
      <c r="V261" s="5">
        <f t="shared" si="368"/>
        <v>88.317992007538152</v>
      </c>
      <c r="W261" s="15">
        <f t="shared" si="369"/>
        <v>-1.0734613539272964E-2</v>
      </c>
      <c r="X261" s="15">
        <f t="shared" si="370"/>
        <v>-1.217998157191269E-2</v>
      </c>
      <c r="Y261" s="15">
        <f t="shared" si="371"/>
        <v>-9.7425357312937999E-3</v>
      </c>
      <c r="Z261" s="5">
        <f t="shared" si="386"/>
        <v>2731.8821255059161</v>
      </c>
      <c r="AA261" s="5">
        <f t="shared" si="387"/>
        <v>13642.197857542418</v>
      </c>
      <c r="AB261" s="5">
        <f t="shared" si="388"/>
        <v>57840.761473672777</v>
      </c>
      <c r="AC261" s="16">
        <f t="shared" si="372"/>
        <v>1.0073537216876307</v>
      </c>
      <c r="AD261" s="16">
        <f t="shared" si="373"/>
        <v>3.0557607751921529</v>
      </c>
      <c r="AE261" s="16">
        <f t="shared" si="374"/>
        <v>17.310931848430887</v>
      </c>
      <c r="AF261" s="15">
        <f t="shared" si="375"/>
        <v>-4.0504037456468023E-3</v>
      </c>
      <c r="AG261" s="15">
        <f t="shared" si="376"/>
        <v>2.9673830763510267E-4</v>
      </c>
      <c r="AH261" s="15">
        <f t="shared" si="377"/>
        <v>9.7937136394747881E-3</v>
      </c>
      <c r="AI261" s="1">
        <f t="shared" si="341"/>
        <v>458348.48564585252</v>
      </c>
      <c r="AJ261" s="1">
        <f t="shared" si="342"/>
        <v>215671.22072027996</v>
      </c>
      <c r="AK261" s="1">
        <f t="shared" si="343"/>
        <v>79481.185486045535</v>
      </c>
      <c r="AL261" s="14">
        <f t="shared" si="378"/>
        <v>89.68065205374252</v>
      </c>
      <c r="AM261" s="14">
        <f t="shared" si="379"/>
        <v>21.825356191329611</v>
      </c>
      <c r="AN261" s="14">
        <f t="shared" si="380"/>
        <v>6.8542801078605073</v>
      </c>
      <c r="AO261" s="11">
        <f t="shared" si="381"/>
        <v>2.6274058474622226E-3</v>
      </c>
      <c r="AP261" s="11">
        <f t="shared" si="382"/>
        <v>3.3098383986188838E-3</v>
      </c>
      <c r="AQ261" s="11">
        <f t="shared" si="383"/>
        <v>3.0024410440439263E-3</v>
      </c>
      <c r="AR261" s="1">
        <f t="shared" si="389"/>
        <v>233994.3067860397</v>
      </c>
      <c r="AS261" s="1">
        <f t="shared" si="384"/>
        <v>111702.40646046873</v>
      </c>
      <c r="AT261" s="1">
        <f t="shared" si="385"/>
        <v>41062.991643601599</v>
      </c>
      <c r="AU261" s="1">
        <f t="shared" si="344"/>
        <v>46798.861357207941</v>
      </c>
      <c r="AV261" s="1">
        <f t="shared" si="345"/>
        <v>22340.481292093747</v>
      </c>
      <c r="AW261" s="1">
        <f t="shared" si="346"/>
        <v>8212.5983287203198</v>
      </c>
      <c r="AX261" s="1">
        <f t="shared" si="326"/>
        <v>160627.17526350386</v>
      </c>
      <c r="AY261" s="1">
        <f t="shared" si="309"/>
        <v>30147.488748336931</v>
      </c>
      <c r="AZ261" s="1">
        <f t="shared" si="310"/>
        <v>7517.388327569658</v>
      </c>
      <c r="BA261" s="1">
        <f t="shared" si="327"/>
        <v>13969.504776875554</v>
      </c>
      <c r="BB261" s="1">
        <f t="shared" si="328"/>
        <v>30571.903245168683</v>
      </c>
      <c r="BC261" s="1">
        <f t="shared" si="329"/>
        <v>39001.431802167484</v>
      </c>
      <c r="BD261" s="1">
        <f t="shared" si="311"/>
        <v>226.18525655389473</v>
      </c>
      <c r="BE261" s="2">
        <f t="shared" si="338"/>
        <v>0.25378067252024261</v>
      </c>
      <c r="BF261" s="2">
        <f t="shared" si="339"/>
        <v>0.18498810604108842</v>
      </c>
      <c r="BG261" s="2">
        <f t="shared" si="340"/>
        <v>8.4903457765883886E-2</v>
      </c>
      <c r="BH261" s="2">
        <f t="shared" si="312"/>
        <v>0.10951749968539411</v>
      </c>
      <c r="BI261" s="2">
        <f t="shared" si="330"/>
        <v>6.4404629744826622E-3</v>
      </c>
      <c r="BJ261" s="2">
        <f t="shared" si="313"/>
        <v>3.422059937666898E-3</v>
      </c>
      <c r="BK261" s="2">
        <f t="shared" si="314"/>
        <v>7.2085971406032293E-4</v>
      </c>
      <c r="BL261" s="2">
        <f t="shared" si="315"/>
        <v>1507.0316690952259</v>
      </c>
      <c r="BM261" s="2">
        <f t="shared" si="316"/>
        <v>382.25233008935413</v>
      </c>
      <c r="BN261" s="2">
        <f t="shared" si="317"/>
        <v>29.60065641466808</v>
      </c>
      <c r="BO261" s="2">
        <f t="shared" si="331"/>
        <v>4347.4227520758768</v>
      </c>
      <c r="BP261" s="2">
        <f t="shared" si="332"/>
        <v>302.93676762545374</v>
      </c>
      <c r="BQ261" s="2">
        <f t="shared" si="333"/>
        <v>12.055131668141202</v>
      </c>
      <c r="BR261" s="17">
        <f t="shared" si="390"/>
        <v>2.7074164228774937E-3</v>
      </c>
      <c r="BS261" s="12">
        <f>BS$3*temperature!$I371</f>
        <v>-37.595258181163224</v>
      </c>
      <c r="BT261" s="12">
        <f>BT$3*temperature!$I371</f>
        <v>-34.747742436745021</v>
      </c>
      <c r="BU261" s="12">
        <f>BU$3*temperature!$I371</f>
        <v>-30.505525708979665</v>
      </c>
      <c r="BV261" s="12">
        <f t="shared" si="334"/>
        <v>-25.724697719070843</v>
      </c>
      <c r="BW261" s="12">
        <f t="shared" si="318"/>
        <v>-18.178599345763395</v>
      </c>
      <c r="BX261" s="12">
        <f t="shared" si="319"/>
        <v>-15.95924485468165</v>
      </c>
      <c r="BY261" s="19">
        <f t="shared" si="335"/>
        <v>0.31574621471917497</v>
      </c>
      <c r="BZ261" s="19">
        <f t="shared" si="320"/>
        <v>0.476840851492559</v>
      </c>
      <c r="CA261" s="19">
        <f t="shared" si="321"/>
        <v>0.476840851492559</v>
      </c>
      <c r="CB261" s="12">
        <f t="shared" si="336"/>
        <v>5.9352802310461916</v>
      </c>
      <c r="CC261" s="12">
        <f t="shared" si="322"/>
        <v>8.2845715454908113</v>
      </c>
      <c r="CD261" s="12">
        <f t="shared" si="323"/>
        <v>7.2731404271490057</v>
      </c>
      <c r="CE261" s="12">
        <f t="shared" si="337"/>
        <v>-31.659977950117035</v>
      </c>
      <c r="CF261" s="12">
        <f t="shared" si="324"/>
        <v>-26.463170891254208</v>
      </c>
      <c r="CG261" s="12">
        <f t="shared" si="325"/>
        <v>-23.232385281830656</v>
      </c>
      <c r="CH261" s="12">
        <f>CH$3*temperature!$I371+CH$4*temperature!$I371^2</f>
        <v>-31.659977950117035</v>
      </c>
      <c r="CI261" s="12">
        <f>CI$3*temperature!$I371+CI$4*temperature!$I371^2</f>
        <v>-26.463207816201653</v>
      </c>
      <c r="CJ261" s="12">
        <f>CJ$3*temperature!$I371+CJ$4*temperature!$I371^2</f>
        <v>-23.232404129443641</v>
      </c>
      <c r="CK261" s="17"/>
      <c r="CL261" s="17"/>
      <c r="CM261" s="17"/>
    </row>
    <row r="262" spans="1:91">
      <c r="A262" s="2">
        <f t="shared" si="347"/>
        <v>2216</v>
      </c>
      <c r="B262" s="5">
        <f t="shared" si="348"/>
        <v>1165.4034563975379</v>
      </c>
      <c r="C262" s="5">
        <f t="shared" si="349"/>
        <v>2964.158791105976</v>
      </c>
      <c r="D262" s="5">
        <f t="shared" si="350"/>
        <v>4369.9228865340356</v>
      </c>
      <c r="E262" s="15">
        <f t="shared" si="351"/>
        <v>1.0584995106497545E-7</v>
      </c>
      <c r="F262" s="15">
        <f t="shared" si="352"/>
        <v>2.0853150141734763E-7</v>
      </c>
      <c r="G262" s="15">
        <f t="shared" si="353"/>
        <v>4.257096422321029E-7</v>
      </c>
      <c r="H262" s="5">
        <f t="shared" si="354"/>
        <v>234418.83017120333</v>
      </c>
      <c r="I262" s="5">
        <f t="shared" si="355"/>
        <v>112060.29926019117</v>
      </c>
      <c r="J262" s="5">
        <f t="shared" si="356"/>
        <v>41185.213281391516</v>
      </c>
      <c r="K262" s="5">
        <f t="shared" si="357"/>
        <v>201148.21942937441</v>
      </c>
      <c r="L262" s="5">
        <f t="shared" si="358"/>
        <v>37805.093167218496</v>
      </c>
      <c r="M262" s="5">
        <f t="shared" si="359"/>
        <v>9424.7002408907938</v>
      </c>
      <c r="N262" s="15">
        <f t="shared" si="360"/>
        <v>1.8141405992952997E-3</v>
      </c>
      <c r="O262" s="15">
        <f t="shared" si="361"/>
        <v>3.2037754867124679E-3</v>
      </c>
      <c r="P262" s="15">
        <f t="shared" si="362"/>
        <v>2.9760156277851557E-3</v>
      </c>
      <c r="Q262" s="5">
        <f t="shared" si="363"/>
        <v>3569.6451184316788</v>
      </c>
      <c r="R262" s="5">
        <f t="shared" si="364"/>
        <v>5379.6094371426325</v>
      </c>
      <c r="S262" s="5">
        <f t="shared" si="365"/>
        <v>3601.9578833710857</v>
      </c>
      <c r="T262" s="5">
        <f t="shared" si="366"/>
        <v>15.227638137365743</v>
      </c>
      <c r="U262" s="5">
        <f t="shared" si="367"/>
        <v>48.006381141744022</v>
      </c>
      <c r="V262" s="5">
        <f t="shared" si="368"/>
        <v>87.457550814688588</v>
      </c>
      <c r="W262" s="15">
        <f t="shared" si="369"/>
        <v>-1.0734613539272964E-2</v>
      </c>
      <c r="X262" s="15">
        <f t="shared" si="370"/>
        <v>-1.217998157191269E-2</v>
      </c>
      <c r="Y262" s="15">
        <f t="shared" si="371"/>
        <v>-9.7425357312937999E-3</v>
      </c>
      <c r="Z262" s="5">
        <f t="shared" si="386"/>
        <v>2696.5648771613073</v>
      </c>
      <c r="AA262" s="5">
        <f t="shared" si="387"/>
        <v>13523.709291773173</v>
      </c>
      <c r="AB262" s="5">
        <f t="shared" si="388"/>
        <v>58012.261607289816</v>
      </c>
      <c r="AC262" s="16">
        <f t="shared" si="372"/>
        <v>1.0032735324001159</v>
      </c>
      <c r="AD262" s="16">
        <f t="shared" si="373"/>
        <v>3.0566675364731211</v>
      </c>
      <c r="AE262" s="16">
        <f t="shared" si="374"/>
        <v>17.480470157786883</v>
      </c>
      <c r="AF262" s="15">
        <f t="shared" si="375"/>
        <v>-4.0504037456468023E-3</v>
      </c>
      <c r="AG262" s="15">
        <f t="shared" si="376"/>
        <v>2.9673830763510267E-4</v>
      </c>
      <c r="AH262" s="15">
        <f t="shared" si="377"/>
        <v>9.7937136394747881E-3</v>
      </c>
      <c r="AI262" s="1">
        <f t="shared" si="341"/>
        <v>459312.49843847519</v>
      </c>
      <c r="AJ262" s="1">
        <f t="shared" si="342"/>
        <v>216444.57994034572</v>
      </c>
      <c r="AK262" s="1">
        <f t="shared" si="343"/>
        <v>79745.66526616129</v>
      </c>
      <c r="AL262" s="14">
        <f t="shared" si="378"/>
        <v>89.913923248656644</v>
      </c>
      <c r="AM262" s="14">
        <f t="shared" si="379"/>
        <v>21.896872209295353</v>
      </c>
      <c r="AN262" s="14">
        <f t="shared" si="380"/>
        <v>6.8746538840644904</v>
      </c>
      <c r="AO262" s="11">
        <f t="shared" si="381"/>
        <v>2.6011317889876001E-3</v>
      </c>
      <c r="AP262" s="11">
        <f t="shared" si="382"/>
        <v>3.276740014632695E-3</v>
      </c>
      <c r="AQ262" s="11">
        <f t="shared" si="383"/>
        <v>2.9724166336034868E-3</v>
      </c>
      <c r="AR262" s="1">
        <f t="shared" si="389"/>
        <v>234418.83017120333</v>
      </c>
      <c r="AS262" s="1">
        <f t="shared" si="384"/>
        <v>112060.29926019117</v>
      </c>
      <c r="AT262" s="1">
        <f t="shared" si="385"/>
        <v>41185.213281391516</v>
      </c>
      <c r="AU262" s="1">
        <f t="shared" si="344"/>
        <v>46883.766034240667</v>
      </c>
      <c r="AV262" s="1">
        <f t="shared" si="345"/>
        <v>22412.059852038234</v>
      </c>
      <c r="AW262" s="1">
        <f t="shared" si="346"/>
        <v>8237.0426562783032</v>
      </c>
      <c r="AX262" s="1">
        <f t="shared" si="326"/>
        <v>160918.57554349955</v>
      </c>
      <c r="AY262" s="1">
        <f t="shared" ref="AY262:AY325" si="391">(AS262-AV262)/C262*1000</f>
        <v>30244.074533774798</v>
      </c>
      <c r="AZ262" s="1">
        <f t="shared" ref="AZ262:AZ325" si="392">(AT262-AW262)/D262*1000</f>
        <v>7539.7601927126343</v>
      </c>
      <c r="BA262" s="1">
        <f t="shared" si="327"/>
        <v>13971.618545854746</v>
      </c>
      <c r="BB262" s="1">
        <f t="shared" si="328"/>
        <v>30581.390939734825</v>
      </c>
      <c r="BC262" s="1">
        <f t="shared" si="329"/>
        <v>39014.434051083335</v>
      </c>
      <c r="BD262" s="1">
        <f t="shared" ref="BD262:BD325" si="393">SUM(BA262:BC262)*BR262</f>
        <v>219.66200878551058</v>
      </c>
      <c r="BE262" s="2">
        <f t="shared" si="338"/>
        <v>0.25378067252024261</v>
      </c>
      <c r="BF262" s="2">
        <f t="shared" si="339"/>
        <v>0.18498810604108842</v>
      </c>
      <c r="BG262" s="2">
        <f t="shared" si="340"/>
        <v>8.4903457765883886E-2</v>
      </c>
      <c r="BH262" s="2">
        <f t="shared" ref="BH262:BH325" si="394">(BE262*Z262+BF262*AA262+BG262*AB262)/(Z262+AA262+AB262)</f>
        <v>0.10927153349962479</v>
      </c>
      <c r="BI262" s="2">
        <f t="shared" si="330"/>
        <v>6.4404629744826622E-3</v>
      </c>
      <c r="BJ262" s="2">
        <f t="shared" ref="BJ262:BJ325" si="395">BJ$5*BF262^2</f>
        <v>3.422059937666898E-3</v>
      </c>
      <c r="BK262" s="2">
        <f t="shared" ref="BK262:BK325" si="396">BK$5*BG262^2</f>
        <v>7.2085971406032293E-4</v>
      </c>
      <c r="BL262" s="2">
        <f t="shared" ref="BL262:BL325" si="397">BI262*AR262</f>
        <v>1509.7657962391743</v>
      </c>
      <c r="BM262" s="2">
        <f t="shared" ref="BM262:BM325" si="398">BJ262*AS262</f>
        <v>383.47706070126372</v>
      </c>
      <c r="BN262" s="2">
        <f t="shared" ref="BN262:BN325" si="399">BK262*AT262</f>
        <v>29.688761069537303</v>
      </c>
      <c r="BO262" s="2">
        <f t="shared" si="331"/>
        <v>4412.3520910709985</v>
      </c>
      <c r="BP262" s="2">
        <f t="shared" si="332"/>
        <v>306.57007001992923</v>
      </c>
      <c r="BQ262" s="2">
        <f t="shared" si="333"/>
        <v>12.055268729520247</v>
      </c>
      <c r="BR262" s="17">
        <f t="shared" si="390"/>
        <v>2.6285596338616441E-3</v>
      </c>
      <c r="BS262" s="12">
        <f>BS$3*temperature!$I372</f>
        <v>-37.71398398438329</v>
      </c>
      <c r="BT262" s="12">
        <f>BT$3*temperature!$I372</f>
        <v>-34.857475786919316</v>
      </c>
      <c r="BU262" s="12">
        <f>BU$3*temperature!$I372</f>
        <v>-30.601862141223236</v>
      </c>
      <c r="BV262" s="12">
        <f t="shared" si="334"/>
        <v>-25.768330691750403</v>
      </c>
      <c r="BW262" s="12">
        <f t="shared" ref="BW262:BW325" si="400">BT262*(1-BZ262)</f>
        <v>-18.183516764263214</v>
      </c>
      <c r="BX262" s="12">
        <f t="shared" ref="BX262:BX325" si="401">BU262*(1-CA262)</f>
        <v>-15.963561924682415</v>
      </c>
      <c r="BY262" s="19">
        <f t="shared" si="335"/>
        <v>0.31674334107951507</v>
      </c>
      <c r="BZ262" s="19">
        <f t="shared" ref="BZ262:BZ325" si="402">-BT262/CC$3/2</f>
        <v>0.47834671462106282</v>
      </c>
      <c r="CA262" s="19">
        <f t="shared" ref="CA262:CA325" si="403">-BU262/CD$3/2</f>
        <v>0.47834671462106287</v>
      </c>
      <c r="CB262" s="12">
        <f t="shared" si="336"/>
        <v>5.9728266463164426</v>
      </c>
      <c r="CC262" s="12">
        <f t="shared" ref="CC262:CC325" si="404">CC$3*BZ262^2</f>
        <v>8.3369795113280514</v>
      </c>
      <c r="CD262" s="12">
        <f t="shared" ref="CD262:CD325" si="405">CD$3*CA262^2</f>
        <v>7.3191501082704091</v>
      </c>
      <c r="CE262" s="12">
        <f t="shared" si="337"/>
        <v>-31.741157338066845</v>
      </c>
      <c r="CF262" s="12">
        <f t="shared" ref="CF262:CF325" si="406">BW262-CC262</f>
        <v>-26.520496275591263</v>
      </c>
      <c r="CG262" s="12">
        <f t="shared" ref="CG262:CG325" si="407">BX262-CD262</f>
        <v>-23.282712032952823</v>
      </c>
      <c r="CH262" s="12">
        <f>CH$3*temperature!$I372+CH$4*temperature!$I372^2</f>
        <v>-31.741157338066849</v>
      </c>
      <c r="CI262" s="12">
        <f>CI$3*temperature!$I372+CI$4*temperature!$I372^2</f>
        <v>-26.520533210526921</v>
      </c>
      <c r="CJ262" s="12">
        <f>CJ$3*temperature!$I372+CJ$4*temperature!$I372^2</f>
        <v>-23.28273088566414</v>
      </c>
      <c r="CK262" s="17"/>
      <c r="CL262" s="17"/>
      <c r="CM262" s="17"/>
    </row>
    <row r="263" spans="1:91">
      <c r="A263" s="2">
        <f t="shared" si="347"/>
        <v>2217</v>
      </c>
      <c r="B263" s="5">
        <f t="shared" si="348"/>
        <v>1165.4035735875418</v>
      </c>
      <c r="C263" s="5">
        <f t="shared" si="349"/>
        <v>2964.1593783204348</v>
      </c>
      <c r="D263" s="5">
        <f t="shared" si="350"/>
        <v>4369.9246538364287</v>
      </c>
      <c r="E263" s="15">
        <f t="shared" si="351"/>
        <v>1.0055745351172668E-7</v>
      </c>
      <c r="F263" s="15">
        <f t="shared" si="352"/>
        <v>1.9810492634648024E-7</v>
      </c>
      <c r="G263" s="15">
        <f t="shared" si="353"/>
        <v>4.0442416012049771E-7</v>
      </c>
      <c r="H263" s="5">
        <f t="shared" si="354"/>
        <v>234837.95222230567</v>
      </c>
      <c r="I263" s="5">
        <f t="shared" si="355"/>
        <v>112415.35329005416</v>
      </c>
      <c r="J263" s="5">
        <f t="shared" si="356"/>
        <v>41306.455021627633</v>
      </c>
      <c r="K263" s="5">
        <f t="shared" si="357"/>
        <v>201507.83603605049</v>
      </c>
      <c r="L263" s="5">
        <f t="shared" si="358"/>
        <v>37924.868045979172</v>
      </c>
      <c r="M263" s="5">
        <f t="shared" si="359"/>
        <v>9452.4410129964181</v>
      </c>
      <c r="N263" s="15">
        <f t="shared" si="360"/>
        <v>1.7878189908726583E-3</v>
      </c>
      <c r="O263" s="15">
        <f t="shared" si="361"/>
        <v>3.1682207006047403E-3</v>
      </c>
      <c r="P263" s="15">
        <f t="shared" si="362"/>
        <v>2.9434116095561347E-3</v>
      </c>
      <c r="Q263" s="5">
        <f t="shared" si="363"/>
        <v>3537.6400856741157</v>
      </c>
      <c r="R263" s="5">
        <f t="shared" si="364"/>
        <v>5330.9231463481301</v>
      </c>
      <c r="S263" s="5">
        <f t="shared" si="365"/>
        <v>3577.3658806145431</v>
      </c>
      <c r="T263" s="5">
        <f t="shared" si="366"/>
        <v>15.064175326845227</v>
      </c>
      <c r="U263" s="5">
        <f t="shared" si="367"/>
        <v>47.421664304103366</v>
      </c>
      <c r="V263" s="5">
        <f t="shared" si="368"/>
        <v>86.605492500905044</v>
      </c>
      <c r="W263" s="15">
        <f t="shared" si="369"/>
        <v>-1.0734613539272964E-2</v>
      </c>
      <c r="X263" s="15">
        <f t="shared" si="370"/>
        <v>-1.217998157191269E-2</v>
      </c>
      <c r="Y263" s="15">
        <f t="shared" si="371"/>
        <v>-9.7425357312937999E-3</v>
      </c>
      <c r="Z263" s="5">
        <f t="shared" si="386"/>
        <v>2661.6334789085422</v>
      </c>
      <c r="AA263" s="5">
        <f t="shared" si="387"/>
        <v>13405.769588944733</v>
      </c>
      <c r="AB263" s="5">
        <f t="shared" si="388"/>
        <v>58182.357806936605</v>
      </c>
      <c r="AC263" s="16">
        <f t="shared" si="372"/>
        <v>0.99920986952657409</v>
      </c>
      <c r="AD263" s="16">
        <f t="shared" si="373"/>
        <v>3.057574566824897</v>
      </c>
      <c r="AE263" s="16">
        <f t="shared" si="374"/>
        <v>17.651668876795632</v>
      </c>
      <c r="AF263" s="15">
        <f t="shared" si="375"/>
        <v>-4.0504037456468023E-3</v>
      </c>
      <c r="AG263" s="15">
        <f t="shared" si="376"/>
        <v>2.9673830763510267E-4</v>
      </c>
      <c r="AH263" s="15">
        <f t="shared" si="377"/>
        <v>9.7937136394747881E-3</v>
      </c>
      <c r="AI263" s="1">
        <f t="shared" si="341"/>
        <v>460265.01462886832</v>
      </c>
      <c r="AJ263" s="1">
        <f t="shared" si="342"/>
        <v>217212.18179834937</v>
      </c>
      <c r="AK263" s="1">
        <f t="shared" si="343"/>
        <v>80008.141395823477</v>
      </c>
      <c r="AL263" s="14">
        <f t="shared" si="378"/>
        <v>90.145462433050966</v>
      </c>
      <c r="AM263" s="14">
        <f t="shared" si="379"/>
        <v>21.967905063085215</v>
      </c>
      <c r="AN263" s="14">
        <f t="shared" si="380"/>
        <v>6.8948838762641982</v>
      </c>
      <c r="AO263" s="11">
        <f t="shared" si="381"/>
        <v>2.575120471097724E-3</v>
      </c>
      <c r="AP263" s="11">
        <f t="shared" si="382"/>
        <v>3.243972614486368E-3</v>
      </c>
      <c r="AQ263" s="11">
        <f t="shared" si="383"/>
        <v>2.942692467267452E-3</v>
      </c>
      <c r="AR263" s="1">
        <f t="shared" si="389"/>
        <v>234837.95222230567</v>
      </c>
      <c r="AS263" s="1">
        <f t="shared" si="384"/>
        <v>112415.35329005416</v>
      </c>
      <c r="AT263" s="1">
        <f t="shared" si="385"/>
        <v>41306.455021627633</v>
      </c>
      <c r="AU263" s="1">
        <f t="shared" si="344"/>
        <v>46967.590444461137</v>
      </c>
      <c r="AV263" s="1">
        <f t="shared" si="345"/>
        <v>22483.070658010834</v>
      </c>
      <c r="AW263" s="1">
        <f t="shared" si="346"/>
        <v>8261.291004325527</v>
      </c>
      <c r="AX263" s="1">
        <f t="shared" ref="AX263:AX326" si="408">(AR263-AU263)/B263*1000</f>
        <v>161206.2688288404</v>
      </c>
      <c r="AY263" s="1">
        <f t="shared" si="391"/>
        <v>30339.894436783339</v>
      </c>
      <c r="AZ263" s="1">
        <f t="shared" si="392"/>
        <v>7561.9528103971352</v>
      </c>
      <c r="BA263" s="1">
        <f t="shared" ref="BA263:BA326" si="409">LN(AX263)*B263</f>
        <v>13973.701621175085</v>
      </c>
      <c r="BB263" s="1">
        <f t="shared" ref="BB263:BB326" si="410">LN(AY263)*C263</f>
        <v>30590.773263952018</v>
      </c>
      <c r="BC263" s="1">
        <f t="shared" ref="BC263:BC326" si="411">LN(AZ263)*D263</f>
        <v>39027.293423688971</v>
      </c>
      <c r="BD263" s="1">
        <f t="shared" si="393"/>
        <v>213.32616300938733</v>
      </c>
      <c r="BE263" s="2">
        <f t="shared" si="338"/>
        <v>0.25378067252024261</v>
      </c>
      <c r="BF263" s="2">
        <f t="shared" si="339"/>
        <v>0.18498810604108842</v>
      </c>
      <c r="BG263" s="2">
        <f t="shared" si="340"/>
        <v>8.4903457765883886E-2</v>
      </c>
      <c r="BH263" s="2">
        <f t="shared" si="394"/>
        <v>0.10902745441825783</v>
      </c>
      <c r="BI263" s="2">
        <f t="shared" ref="BI263:BI326" si="412">BI$5*BE263^2</f>
        <v>6.4404629744826622E-3</v>
      </c>
      <c r="BJ263" s="2">
        <f t="shared" si="395"/>
        <v>3.422059937666898E-3</v>
      </c>
      <c r="BK263" s="2">
        <f t="shared" si="396"/>
        <v>7.2085971406032293E-4</v>
      </c>
      <c r="BL263" s="2">
        <f t="shared" si="397"/>
        <v>1512.4651362910881</v>
      </c>
      <c r="BM263" s="2">
        <f t="shared" si="398"/>
        <v>384.69207687256505</v>
      </c>
      <c r="BN263" s="2">
        <f t="shared" si="399"/>
        <v>29.776159355736088</v>
      </c>
      <c r="BO263" s="2">
        <f t="shared" ref="BO263:BO326" si="413">2*BI$5*BE263*AR263/Z263*1000</f>
        <v>4478.2524656770138</v>
      </c>
      <c r="BP263" s="2">
        <f t="shared" ref="BP263:BP326" si="414">2*BJ$5*BF263*AS263/AA263*1000</f>
        <v>310.24706425233921</v>
      </c>
      <c r="BQ263" s="2">
        <f t="shared" ref="BQ263:BQ326" si="415">2*BK$5*BG263*AT263/AB263*1000</f>
        <v>12.055409892546589</v>
      </c>
      <c r="BR263" s="17">
        <f t="shared" si="390"/>
        <v>2.5519996445258681E-3</v>
      </c>
      <c r="BS263" s="12">
        <f>BS$3*temperature!$I373</f>
        <v>-37.832195188795318</v>
      </c>
      <c r="BT263" s="12">
        <f>BT$3*temperature!$I373</f>
        <v>-34.966733514695861</v>
      </c>
      <c r="BU263" s="12">
        <f>BU$3*temperature!$I373</f>
        <v>-30.697781017957727</v>
      </c>
      <c r="BV263" s="12">
        <f t="shared" ref="BV263:BV326" si="416">BS263*(1-BY263)</f>
        <v>-25.811539311873425</v>
      </c>
      <c r="BW263" s="12">
        <f t="shared" si="400"/>
        <v>-18.188084527716128</v>
      </c>
      <c r="BX263" s="12">
        <f t="shared" si="401"/>
        <v>-15.967572027661019</v>
      </c>
      <c r="BY263" s="19">
        <f t="shared" ref="BY263:BY326" si="417">-BS263/CB$3/2</f>
        <v>0.3177361455483827</v>
      </c>
      <c r="BZ263" s="19">
        <f t="shared" si="402"/>
        <v>0.47984605081649911</v>
      </c>
      <c r="CA263" s="19">
        <f t="shared" si="403"/>
        <v>0.47984605081649917</v>
      </c>
      <c r="CB263" s="12">
        <f t="shared" ref="CB263:CB326" si="418">CB$3*BY263^2</f>
        <v>6.0103279384609456</v>
      </c>
      <c r="CC263" s="12">
        <f t="shared" si="404"/>
        <v>8.3893244934898661</v>
      </c>
      <c r="CD263" s="12">
        <f t="shared" si="405"/>
        <v>7.365104495148354</v>
      </c>
      <c r="CE263" s="12">
        <f t="shared" ref="CE263:CE326" si="419">BV263-CB263</f>
        <v>-31.821867250334371</v>
      </c>
      <c r="CF263" s="12">
        <f t="shared" si="406"/>
        <v>-26.577409021205995</v>
      </c>
      <c r="CG263" s="12">
        <f t="shared" si="407"/>
        <v>-23.332676522809372</v>
      </c>
      <c r="CH263" s="12">
        <f>CH$3*temperature!$I373+CH$4*temperature!$I373^2</f>
        <v>-31.821867250334371</v>
      </c>
      <c r="CI263" s="12">
        <f>CI$3*temperature!$I373+CI$4*temperature!$I373^2</f>
        <v>-26.577445965419628</v>
      </c>
      <c r="CJ263" s="12">
        <f>CJ$3*temperature!$I373+CJ$4*temperature!$I373^2</f>
        <v>-23.332695380256492</v>
      </c>
      <c r="CK263" s="17"/>
      <c r="CL263" s="17"/>
      <c r="CM263" s="17"/>
    </row>
    <row r="264" spans="1:91">
      <c r="A264" s="2">
        <f t="shared" si="347"/>
        <v>2218</v>
      </c>
      <c r="B264" s="5">
        <f t="shared" si="348"/>
        <v>1165.4036849180568</v>
      </c>
      <c r="C264" s="5">
        <f t="shared" si="349"/>
        <v>2964.1599361742815</v>
      </c>
      <c r="D264" s="5">
        <f t="shared" si="350"/>
        <v>4369.9263327743811</v>
      </c>
      <c r="E264" s="15">
        <f t="shared" si="351"/>
        <v>9.5529580836140336E-8</v>
      </c>
      <c r="F264" s="15">
        <f t="shared" si="352"/>
        <v>1.8819968002915621E-7</v>
      </c>
      <c r="G264" s="15">
        <f t="shared" si="353"/>
        <v>3.8420295211447282E-7</v>
      </c>
      <c r="H264" s="5">
        <f t="shared" si="354"/>
        <v>235251.70911247426</v>
      </c>
      <c r="I264" s="5">
        <f t="shared" si="355"/>
        <v>112767.57585678005</v>
      </c>
      <c r="J264" s="5">
        <f t="shared" si="356"/>
        <v>41426.720017903928</v>
      </c>
      <c r="K264" s="5">
        <f t="shared" si="357"/>
        <v>201862.8498922376</v>
      </c>
      <c r="L264" s="5">
        <f t="shared" si="358"/>
        <v>38043.688021208633</v>
      </c>
      <c r="M264" s="5">
        <f t="shared" si="359"/>
        <v>9479.9584393915648</v>
      </c>
      <c r="N264" s="15">
        <f t="shared" si="360"/>
        <v>1.7617868524160141E-3</v>
      </c>
      <c r="O264" s="15">
        <f t="shared" si="361"/>
        <v>3.1330359563916943E-3</v>
      </c>
      <c r="P264" s="15">
        <f t="shared" si="362"/>
        <v>2.9111450002503592E-3</v>
      </c>
      <c r="Q264" s="5">
        <f t="shared" si="363"/>
        <v>3505.8308850088074</v>
      </c>
      <c r="R264" s="5">
        <f t="shared" si="364"/>
        <v>5282.4921389914434</v>
      </c>
      <c r="S264" s="5">
        <f t="shared" si="365"/>
        <v>3552.8274004867562</v>
      </c>
      <c r="T264" s="5">
        <f t="shared" si="366"/>
        <v>14.902467226423692</v>
      </c>
      <c r="U264" s="5">
        <f t="shared" si="367"/>
        <v>46.84406930676996</v>
      </c>
      <c r="V264" s="5">
        <f t="shared" si="368"/>
        <v>85.761735395688675</v>
      </c>
      <c r="W264" s="15">
        <f t="shared" si="369"/>
        <v>-1.0734613539272964E-2</v>
      </c>
      <c r="X264" s="15">
        <f t="shared" si="370"/>
        <v>-1.217998157191269E-2</v>
      </c>
      <c r="Y264" s="15">
        <f t="shared" si="371"/>
        <v>-9.7425357312937999E-3</v>
      </c>
      <c r="Z264" s="5">
        <f t="shared" si="386"/>
        <v>2627.0855436274333</v>
      </c>
      <c r="AA264" s="5">
        <f t="shared" si="387"/>
        <v>13288.387321151638</v>
      </c>
      <c r="AB264" s="5">
        <f t="shared" si="388"/>
        <v>58351.054603524077</v>
      </c>
      <c r="AC264" s="16">
        <f t="shared" si="372"/>
        <v>0.99516266612835635</v>
      </c>
      <c r="AD264" s="16">
        <f t="shared" si="373"/>
        <v>3.058481866327325</v>
      </c>
      <c r="AE264" s="16">
        <f t="shared" si="374"/>
        <v>17.824544267033797</v>
      </c>
      <c r="AF264" s="15">
        <f t="shared" si="375"/>
        <v>-4.0504037456468023E-3</v>
      </c>
      <c r="AG264" s="15">
        <f t="shared" si="376"/>
        <v>2.9673830763510267E-4</v>
      </c>
      <c r="AH264" s="15">
        <f t="shared" si="377"/>
        <v>9.7937136394747881E-3</v>
      </c>
      <c r="AI264" s="1">
        <f t="shared" si="341"/>
        <v>461206.10361044266</v>
      </c>
      <c r="AJ264" s="1">
        <f t="shared" si="342"/>
        <v>217974.03427652529</v>
      </c>
      <c r="AK264" s="1">
        <f t="shared" si="343"/>
        <v>80268.618260566654</v>
      </c>
      <c r="AL264" s="14">
        <f t="shared" si="378"/>
        <v>90.375276504482002</v>
      </c>
      <c r="AM264" s="14">
        <f t="shared" si="379"/>
        <v>22.038455712683277</v>
      </c>
      <c r="AN264" s="14">
        <f t="shared" si="380"/>
        <v>6.9149705038811105</v>
      </c>
      <c r="AO264" s="11">
        <f t="shared" si="381"/>
        <v>2.5493692663867465E-3</v>
      </c>
      <c r="AP264" s="11">
        <f t="shared" si="382"/>
        <v>3.2115328883415041E-3</v>
      </c>
      <c r="AQ264" s="11">
        <f t="shared" si="383"/>
        <v>2.9132655425947772E-3</v>
      </c>
      <c r="AR264" s="1">
        <f t="shared" si="389"/>
        <v>235251.70911247426</v>
      </c>
      <c r="AS264" s="1">
        <f t="shared" si="384"/>
        <v>112767.57585678005</v>
      </c>
      <c r="AT264" s="1">
        <f t="shared" si="385"/>
        <v>41426.720017903928</v>
      </c>
      <c r="AU264" s="1">
        <f t="shared" si="344"/>
        <v>47050.341822494855</v>
      </c>
      <c r="AV264" s="1">
        <f t="shared" si="345"/>
        <v>22553.515171356012</v>
      </c>
      <c r="AW264" s="1">
        <f t="shared" si="346"/>
        <v>8285.3440035807853</v>
      </c>
      <c r="AX264" s="1">
        <f t="shared" si="408"/>
        <v>161490.27991379009</v>
      </c>
      <c r="AY264" s="1">
        <f t="shared" si="391"/>
        <v>30434.950416966905</v>
      </c>
      <c r="AZ264" s="1">
        <f t="shared" si="392"/>
        <v>7583.9667515132514</v>
      </c>
      <c r="BA264" s="1">
        <f t="shared" si="409"/>
        <v>13975.754342444165</v>
      </c>
      <c r="BB264" s="1">
        <f t="shared" si="410"/>
        <v>30600.051323131313</v>
      </c>
      <c r="BC264" s="1">
        <f t="shared" si="411"/>
        <v>39040.011426094534</v>
      </c>
      <c r="BD264" s="1">
        <f t="shared" si="393"/>
        <v>207.17236455794355</v>
      </c>
      <c r="BE264" s="2">
        <f t="shared" si="338"/>
        <v>0.25378067252024261</v>
      </c>
      <c r="BF264" s="2">
        <f t="shared" si="339"/>
        <v>0.18498810604108842</v>
      </c>
      <c r="BG264" s="2">
        <f t="shared" si="340"/>
        <v>8.4903457765883886E-2</v>
      </c>
      <c r="BH264" s="2">
        <f t="shared" si="394"/>
        <v>0.10878525917996466</v>
      </c>
      <c r="BI264" s="2">
        <f t="shared" si="412"/>
        <v>6.4404629744826622E-3</v>
      </c>
      <c r="BJ264" s="2">
        <f t="shared" si="395"/>
        <v>3.422059937666898E-3</v>
      </c>
      <c r="BK264" s="2">
        <f t="shared" si="396"/>
        <v>7.2085971406032293E-4</v>
      </c>
      <c r="BL264" s="2">
        <f t="shared" si="397"/>
        <v>1515.129922222656</v>
      </c>
      <c r="BM264" s="2">
        <f t="shared" si="398"/>
        <v>385.89740360729991</v>
      </c>
      <c r="BN264" s="2">
        <f t="shared" si="399"/>
        <v>29.862853546563283</v>
      </c>
      <c r="BO264" s="2">
        <f t="shared" si="413"/>
        <v>4545.1384021294016</v>
      </c>
      <c r="BP264" s="2">
        <f t="shared" si="414"/>
        <v>313.96827585520174</v>
      </c>
      <c r="BQ264" s="2">
        <f t="shared" si="415"/>
        <v>12.055555113160814</v>
      </c>
      <c r="BR264" s="17">
        <f t="shared" si="390"/>
        <v>2.4776695577921051E-3</v>
      </c>
      <c r="BS264" s="12">
        <f>BS$3*temperature!$I374</f>
        <v>-37.949895153898964</v>
      </c>
      <c r="BT264" s="12">
        <f>BT$3*temperature!$I374</f>
        <v>-35.075518725121277</v>
      </c>
      <c r="BU264" s="12">
        <f>BU$3*temperature!$I374</f>
        <v>-30.793285065146701</v>
      </c>
      <c r="BV264" s="12">
        <f t="shared" si="416"/>
        <v>-25.85432786280488</v>
      </c>
      <c r="BW264" s="12">
        <f t="shared" si="400"/>
        <v>-18.19230703071668</v>
      </c>
      <c r="BX264" s="12">
        <f t="shared" si="401"/>
        <v>-15.971279021693057</v>
      </c>
      <c r="BY264" s="19">
        <f t="shared" si="417"/>
        <v>0.31872465634075375</v>
      </c>
      <c r="BZ264" s="19">
        <f t="shared" si="402"/>
        <v>0.48133890268920665</v>
      </c>
      <c r="CA264" s="19">
        <f t="shared" si="403"/>
        <v>0.48133890268920659</v>
      </c>
      <c r="CB264" s="12">
        <f t="shared" si="418"/>
        <v>6.0477836455470415</v>
      </c>
      <c r="CC264" s="12">
        <f t="shared" si="404"/>
        <v>8.4416058472022986</v>
      </c>
      <c r="CD264" s="12">
        <f t="shared" si="405"/>
        <v>7.411003021726823</v>
      </c>
      <c r="CE264" s="12">
        <f t="shared" si="419"/>
        <v>-31.902111508351922</v>
      </c>
      <c r="CF264" s="12">
        <f t="shared" si="406"/>
        <v>-26.633912877918981</v>
      </c>
      <c r="CG264" s="12">
        <f t="shared" si="407"/>
        <v>-23.382282043419881</v>
      </c>
      <c r="CH264" s="12">
        <f>CH$3*temperature!$I374+CH$4*temperature!$I374^2</f>
        <v>-31.902111508351922</v>
      </c>
      <c r="CI264" s="12">
        <f>CI$3*temperature!$I374+CI$4*temperature!$I374^2</f>
        <v>-26.633949830709284</v>
      </c>
      <c r="CJ264" s="12">
        <f>CJ$3*temperature!$I374+CJ$4*temperature!$I374^2</f>
        <v>-23.382300905244836</v>
      </c>
      <c r="CK264" s="17"/>
      <c r="CL264" s="17"/>
      <c r="CM264" s="17"/>
    </row>
    <row r="265" spans="1:91">
      <c r="A265" s="2">
        <f t="shared" si="347"/>
        <v>2219</v>
      </c>
      <c r="B265" s="5">
        <f t="shared" si="348"/>
        <v>1165.4037906820558</v>
      </c>
      <c r="C265" s="5">
        <f t="shared" si="349"/>
        <v>2964.160466135535</v>
      </c>
      <c r="D265" s="5">
        <f t="shared" si="350"/>
        <v>4369.927927766048</v>
      </c>
      <c r="E265" s="15">
        <f t="shared" si="351"/>
        <v>9.0753101794333311E-8</v>
      </c>
      <c r="F265" s="15">
        <f t="shared" si="352"/>
        <v>1.7878969602769838E-7</v>
      </c>
      <c r="G265" s="15">
        <f t="shared" si="353"/>
        <v>3.6499280450874916E-7</v>
      </c>
      <c r="H265" s="5">
        <f t="shared" si="354"/>
        <v>235660.13707357302</v>
      </c>
      <c r="I265" s="5">
        <f t="shared" si="355"/>
        <v>113116.97453187485</v>
      </c>
      <c r="J265" s="5">
        <f t="shared" si="356"/>
        <v>41546.011499253917</v>
      </c>
      <c r="K265" s="5">
        <f t="shared" si="357"/>
        <v>202213.29204331167</v>
      </c>
      <c r="L265" s="5">
        <f t="shared" si="358"/>
        <v>38161.555632427968</v>
      </c>
      <c r="M265" s="5">
        <f t="shared" si="359"/>
        <v>9507.2532513122387</v>
      </c>
      <c r="N265" s="15">
        <f t="shared" si="360"/>
        <v>1.7360408379309966E-3</v>
      </c>
      <c r="O265" s="15">
        <f t="shared" si="361"/>
        <v>3.0982172694093979E-3</v>
      </c>
      <c r="P265" s="15">
        <f t="shared" si="362"/>
        <v>2.8792121922451841E-3</v>
      </c>
      <c r="Q265" s="5">
        <f t="shared" si="363"/>
        <v>3474.2183924985356</v>
      </c>
      <c r="R265" s="5">
        <f t="shared" si="364"/>
        <v>5234.319384963148</v>
      </c>
      <c r="S265" s="5">
        <f t="shared" si="365"/>
        <v>3528.3448246297003</v>
      </c>
      <c r="T265" s="5">
        <f t="shared" si="366"/>
        <v>14.742494999966352</v>
      </c>
      <c r="U265" s="5">
        <f t="shared" si="367"/>
        <v>46.273509405860104</v>
      </c>
      <c r="V265" s="5">
        <f t="shared" si="368"/>
        <v>84.926198624218415</v>
      </c>
      <c r="W265" s="15">
        <f t="shared" si="369"/>
        <v>-1.0734613539272964E-2</v>
      </c>
      <c r="X265" s="15">
        <f t="shared" si="370"/>
        <v>-1.217998157191269E-2</v>
      </c>
      <c r="Y265" s="15">
        <f t="shared" si="371"/>
        <v>-9.7425357312937999E-3</v>
      </c>
      <c r="Z265" s="5">
        <f t="shared" si="386"/>
        <v>2592.9186461287291</v>
      </c>
      <c r="AA265" s="5">
        <f t="shared" si="387"/>
        <v>13171.570742924161</v>
      </c>
      <c r="AB265" s="5">
        <f t="shared" si="388"/>
        <v>58518.356636456287</v>
      </c>
      <c r="AC265" s="16">
        <f t="shared" si="372"/>
        <v>0.99113185553794225</v>
      </c>
      <c r="AD265" s="16">
        <f t="shared" si="373"/>
        <v>3.0593894350602717</v>
      </c>
      <c r="AE265" s="16">
        <f t="shared" si="374"/>
        <v>17.999112749339268</v>
      </c>
      <c r="AF265" s="15">
        <f t="shared" si="375"/>
        <v>-4.0504037456468023E-3</v>
      </c>
      <c r="AG265" s="15">
        <f t="shared" si="376"/>
        <v>2.9673830763510267E-4</v>
      </c>
      <c r="AH265" s="15">
        <f t="shared" si="377"/>
        <v>9.7937136394747881E-3</v>
      </c>
      <c r="AI265" s="1">
        <f t="shared" si="341"/>
        <v>462135.83507189329</v>
      </c>
      <c r="AJ265" s="1">
        <f t="shared" si="342"/>
        <v>218730.14602022877</v>
      </c>
      <c r="AK265" s="1">
        <f t="shared" si="343"/>
        <v>80527.100438090783</v>
      </c>
      <c r="AL265" s="14">
        <f t="shared" si="378"/>
        <v>90.60337245732012</v>
      </c>
      <c r="AM265" s="14">
        <f t="shared" si="379"/>
        <v>22.108525165759524</v>
      </c>
      <c r="AN265" s="14">
        <f t="shared" si="380"/>
        <v>6.9349141977251572</v>
      </c>
      <c r="AO265" s="11">
        <f t="shared" si="381"/>
        <v>2.5238755737228792E-3</v>
      </c>
      <c r="AP265" s="11">
        <f t="shared" si="382"/>
        <v>3.1794175594580892E-3</v>
      </c>
      <c r="AQ265" s="11">
        <f t="shared" si="383"/>
        <v>2.8841328871688295E-3</v>
      </c>
      <c r="AR265" s="1">
        <f t="shared" si="389"/>
        <v>235660.13707357302</v>
      </c>
      <c r="AS265" s="1">
        <f t="shared" si="384"/>
        <v>113116.97453187485</v>
      </c>
      <c r="AT265" s="1">
        <f t="shared" si="385"/>
        <v>41546.011499253917</v>
      </c>
      <c r="AU265" s="1">
        <f t="shared" si="344"/>
        <v>47132.027414714605</v>
      </c>
      <c r="AV265" s="1">
        <f t="shared" si="345"/>
        <v>22623.394906374971</v>
      </c>
      <c r="AW265" s="1">
        <f t="shared" si="346"/>
        <v>8309.2022998507837</v>
      </c>
      <c r="AX265" s="1">
        <f t="shared" si="408"/>
        <v>161770.63363464933</v>
      </c>
      <c r="AY265" s="1">
        <f t="shared" si="391"/>
        <v>30529.244505942377</v>
      </c>
      <c r="AZ265" s="1">
        <f t="shared" si="392"/>
        <v>7605.8026010497915</v>
      </c>
      <c r="BA265" s="1">
        <f t="shared" si="409"/>
        <v>13977.777045221408</v>
      </c>
      <c r="BB265" s="1">
        <f t="shared" si="410"/>
        <v>30609.226210152483</v>
      </c>
      <c r="BC265" s="1">
        <f t="shared" si="411"/>
        <v>39052.589546827694</v>
      </c>
      <c r="BD265" s="1">
        <f t="shared" si="393"/>
        <v>201.19541059431313</v>
      </c>
      <c r="BE265" s="2">
        <f t="shared" si="338"/>
        <v>0.25378067252024261</v>
      </c>
      <c r="BF265" s="2">
        <f t="shared" si="339"/>
        <v>0.18498810604108842</v>
      </c>
      <c r="BG265" s="2">
        <f t="shared" si="340"/>
        <v>8.4903457765883886E-2</v>
      </c>
      <c r="BH265" s="2">
        <f t="shared" si="394"/>
        <v>0.10854494430070684</v>
      </c>
      <c r="BI265" s="2">
        <f t="shared" si="412"/>
        <v>6.4404629744826622E-3</v>
      </c>
      <c r="BJ265" s="2">
        <f t="shared" si="395"/>
        <v>3.422059937666898E-3</v>
      </c>
      <c r="BK265" s="2">
        <f t="shared" si="396"/>
        <v>7.2085971406032293E-4</v>
      </c>
      <c r="BL265" s="2">
        <f t="shared" si="397"/>
        <v>1517.7603873838559</v>
      </c>
      <c r="BM265" s="2">
        <f t="shared" si="398"/>
        <v>387.09306681561571</v>
      </c>
      <c r="BN265" s="2">
        <f t="shared" si="399"/>
        <v>29.948845969699068</v>
      </c>
      <c r="BO265" s="2">
        <f t="shared" si="413"/>
        <v>4613.0246440269357</v>
      </c>
      <c r="BP265" s="2">
        <f t="shared" si="414"/>
        <v>317.73423668533599</v>
      </c>
      <c r="BQ265" s="2">
        <f t="shared" si="415"/>
        <v>12.055704347891069</v>
      </c>
      <c r="BR265" s="17">
        <f t="shared" si="390"/>
        <v>2.4055044250408785E-3</v>
      </c>
      <c r="BS265" s="12">
        <f>BS$3*temperature!$I375</f>
        <v>-38.067087235205626</v>
      </c>
      <c r="BT265" s="12">
        <f>BT$3*temperature!$I375</f>
        <v>-35.183834519555958</v>
      </c>
      <c r="BU265" s="12">
        <f>BU$3*temperature!$I375</f>
        <v>-30.88837700551753</v>
      </c>
      <c r="BV265" s="12">
        <f t="shared" si="416"/>
        <v>-25.896700586675983</v>
      </c>
      <c r="BW265" s="12">
        <f t="shared" si="400"/>
        <v>-18.196188612185274</v>
      </c>
      <c r="BX265" s="12">
        <f t="shared" si="401"/>
        <v>-15.974686715976997</v>
      </c>
      <c r="BY265" s="19">
        <f t="shared" si="417"/>
        <v>0.31970890163810833</v>
      </c>
      <c r="BZ265" s="19">
        <f t="shared" si="402"/>
        <v>0.4828253127989382</v>
      </c>
      <c r="CA265" s="19">
        <f t="shared" si="403"/>
        <v>0.48282531279893826</v>
      </c>
      <c r="CB265" s="12">
        <f t="shared" si="418"/>
        <v>6.0851933242648224</v>
      </c>
      <c r="CC265" s="12">
        <f t="shared" si="404"/>
        <v>8.4938229536853438</v>
      </c>
      <c r="CD265" s="12">
        <f t="shared" si="405"/>
        <v>7.4568451447702673</v>
      </c>
      <c r="CE265" s="12">
        <f t="shared" si="419"/>
        <v>-31.981893910940805</v>
      </c>
      <c r="CF265" s="12">
        <f t="shared" si="406"/>
        <v>-26.69001156587062</v>
      </c>
      <c r="CG265" s="12">
        <f t="shared" si="407"/>
        <v>-23.431531860747263</v>
      </c>
      <c r="CH265" s="12">
        <f>CH$3*temperature!$I375+CH$4*temperature!$I375^2</f>
        <v>-31.981893910940805</v>
      </c>
      <c r="CI265" s="12">
        <f>CI$3*temperature!$I375+CI$4*temperature!$I375^2</f>
        <v>-26.690048526545105</v>
      </c>
      <c r="CJ265" s="12">
        <f>CJ$3*temperature!$I375+CJ$4*temperature!$I375^2</f>
        <v>-23.431550726596591</v>
      </c>
      <c r="CK265" s="17"/>
      <c r="CL265" s="17"/>
      <c r="CM265" s="17"/>
    </row>
    <row r="266" spans="1:91">
      <c r="A266" s="2">
        <f t="shared" si="347"/>
        <v>2220</v>
      </c>
      <c r="B266" s="5">
        <f t="shared" si="348"/>
        <v>1165.4038911578643</v>
      </c>
      <c r="C266" s="5">
        <f t="shared" si="349"/>
        <v>2964.1609695988163</v>
      </c>
      <c r="D266" s="5">
        <f t="shared" si="350"/>
        <v>4369.9294430086848</v>
      </c>
      <c r="E266" s="15">
        <f t="shared" si="351"/>
        <v>8.6215446704616637E-8</v>
      </c>
      <c r="F266" s="15">
        <f t="shared" si="352"/>
        <v>1.6985021122631347E-7</v>
      </c>
      <c r="G266" s="15">
        <f t="shared" si="353"/>
        <v>3.467431642833117E-7</v>
      </c>
      <c r="H266" s="5">
        <f t="shared" si="354"/>
        <v>236063.27238914889</v>
      </c>
      <c r="I266" s="5">
        <f t="shared" si="355"/>
        <v>113463.55714546012</v>
      </c>
      <c r="J266" s="5">
        <f t="shared" si="356"/>
        <v>41664.332768247332</v>
      </c>
      <c r="K266" s="5">
        <f t="shared" si="357"/>
        <v>202559.19358104496</v>
      </c>
      <c r="L266" s="5">
        <f t="shared" si="358"/>
        <v>38278.473507063558</v>
      </c>
      <c r="M266" s="5">
        <f t="shared" si="359"/>
        <v>9534.3261971665961</v>
      </c>
      <c r="N266" s="15">
        <f t="shared" si="360"/>
        <v>1.7105776491646019E-3</v>
      </c>
      <c r="O266" s="15">
        <f t="shared" si="361"/>
        <v>3.0637607062391492E-3</v>
      </c>
      <c r="P266" s="15">
        <f t="shared" si="362"/>
        <v>2.8476096238017057E-3</v>
      </c>
      <c r="Q266" s="5">
        <f t="shared" si="363"/>
        <v>3442.803422904321</v>
      </c>
      <c r="R266" s="5">
        <f t="shared" si="364"/>
        <v>5186.4077275451345</v>
      </c>
      <c r="S266" s="5">
        <f t="shared" si="365"/>
        <v>3503.9204760886705</v>
      </c>
      <c r="T266" s="5">
        <f t="shared" si="366"/>
        <v>14.58424001353705</v>
      </c>
      <c r="U266" s="5">
        <f t="shared" si="367"/>
        <v>45.709898914028997</v>
      </c>
      <c r="V266" s="5">
        <f t="shared" si="368"/>
        <v>84.098802099599013</v>
      </c>
      <c r="W266" s="15">
        <f t="shared" si="369"/>
        <v>-1.0734613539272964E-2</v>
      </c>
      <c r="X266" s="15">
        <f t="shared" si="370"/>
        <v>-1.217998157191269E-2</v>
      </c>
      <c r="Y266" s="15">
        <f t="shared" si="371"/>
        <v>-9.7425357312937999E-3</v>
      </c>
      <c r="Z266" s="5">
        <f t="shared" si="386"/>
        <v>2559.1303251459644</v>
      </c>
      <c r="AA266" s="5">
        <f t="shared" si="387"/>
        <v>13055.327796643422</v>
      </c>
      <c r="AB266" s="5">
        <f t="shared" si="388"/>
        <v>58684.268650892009</v>
      </c>
      <c r="AC266" s="16">
        <f t="shared" si="372"/>
        <v>0.9871173713578415</v>
      </c>
      <c r="AD266" s="16">
        <f t="shared" si="373"/>
        <v>3.0602972731036284</v>
      </c>
      <c r="AE266" s="16">
        <f t="shared" si="374"/>
        <v>18.175390905370918</v>
      </c>
      <c r="AF266" s="15">
        <f t="shared" si="375"/>
        <v>-4.0504037456468023E-3</v>
      </c>
      <c r="AG266" s="15">
        <f t="shared" si="376"/>
        <v>2.9673830763510267E-4</v>
      </c>
      <c r="AH266" s="15">
        <f t="shared" si="377"/>
        <v>9.7937136394747881E-3</v>
      </c>
      <c r="AI266" s="1">
        <f t="shared" si="341"/>
        <v>463054.27897941862</v>
      </c>
      <c r="AJ266" s="1">
        <f t="shared" si="342"/>
        <v>219480.52632458086</v>
      </c>
      <c r="AK266" s="1">
        <f t="shared" si="343"/>
        <v>80783.592694132501</v>
      </c>
      <c r="AL266" s="14">
        <f t="shared" si="378"/>
        <v>90.829757379575639</v>
      </c>
      <c r="AM266" s="14">
        <f t="shared" si="379"/>
        <v>22.178114476554001</v>
      </c>
      <c r="AN266" s="14">
        <f t="shared" si="380"/>
        <v>6.9547153996914366</v>
      </c>
      <c r="AO266" s="11">
        <f t="shared" si="381"/>
        <v>2.4986368179856504E-3</v>
      </c>
      <c r="AP266" s="11">
        <f t="shared" si="382"/>
        <v>3.1476233838635083E-3</v>
      </c>
      <c r="AQ266" s="11">
        <f t="shared" si="383"/>
        <v>2.855291558297141E-3</v>
      </c>
      <c r="AR266" s="1">
        <f t="shared" si="389"/>
        <v>236063.27238914889</v>
      </c>
      <c r="AS266" s="1">
        <f t="shared" si="384"/>
        <v>113463.55714546012</v>
      </c>
      <c r="AT266" s="1">
        <f t="shared" si="385"/>
        <v>41664.332768247332</v>
      </c>
      <c r="AU266" s="1">
        <f t="shared" si="344"/>
        <v>47212.654477829783</v>
      </c>
      <c r="AV266" s="1">
        <f t="shared" si="345"/>
        <v>22692.711429092025</v>
      </c>
      <c r="AW266" s="1">
        <f t="shared" si="346"/>
        <v>8332.8665536494664</v>
      </c>
      <c r="AX266" s="1">
        <f t="shared" si="408"/>
        <v>162047.35486483597</v>
      </c>
      <c r="AY266" s="1">
        <f t="shared" si="391"/>
        <v>30622.778805650843</v>
      </c>
      <c r="AZ266" s="1">
        <f t="shared" si="392"/>
        <v>7627.4609577332758</v>
      </c>
      <c r="BA266" s="1">
        <f t="shared" si="409"/>
        <v>13979.770061081948</v>
      </c>
      <c r="BB266" s="1">
        <f t="shared" si="410"/>
        <v>30618.299005650697</v>
      </c>
      <c r="BC266" s="1">
        <f t="shared" si="411"/>
        <v>39065.029257128997</v>
      </c>
      <c r="BD266" s="1">
        <f t="shared" si="393"/>
        <v>195.39024585502838</v>
      </c>
      <c r="BE266" s="2">
        <f t="shared" si="338"/>
        <v>0.25378067252024261</v>
      </c>
      <c r="BF266" s="2">
        <f t="shared" si="339"/>
        <v>0.18498810604108842</v>
      </c>
      <c r="BG266" s="2">
        <f t="shared" si="340"/>
        <v>8.4903457765883886E-2</v>
      </c>
      <c r="BH266" s="2">
        <f t="shared" si="394"/>
        <v>0.1083065060774461</v>
      </c>
      <c r="BI266" s="2">
        <f t="shared" si="412"/>
        <v>6.4404629744826622E-3</v>
      </c>
      <c r="BJ266" s="2">
        <f t="shared" si="395"/>
        <v>3.422059937666898E-3</v>
      </c>
      <c r="BK266" s="2">
        <f t="shared" si="396"/>
        <v>7.2085971406032293E-4</v>
      </c>
      <c r="BL266" s="2">
        <f t="shared" si="397"/>
        <v>1520.3567654575288</v>
      </c>
      <c r="BM266" s="2">
        <f t="shared" si="398"/>
        <v>388.27909329265776</v>
      </c>
      <c r="BN266" s="2">
        <f t="shared" si="399"/>
        <v>30.034139005832916</v>
      </c>
      <c r="BO266" s="2">
        <f t="shared" si="413"/>
        <v>4681.9261555841595</v>
      </c>
      <c r="BP266" s="2">
        <f t="shared" si="414"/>
        <v>321.5454849999237</v>
      </c>
      <c r="BQ266" s="2">
        <f t="shared" si="415"/>
        <v>12.055857553841561</v>
      </c>
      <c r="BR266" s="17">
        <f t="shared" si="390"/>
        <v>2.335441189360076E-3</v>
      </c>
      <c r="BS266" s="12">
        <f>BS$3*temperature!$I376</f>
        <v>-38.183774783314753</v>
      </c>
      <c r="BT266" s="12">
        <f>BT$3*temperature!$I376</f>
        <v>-35.291683994820445</v>
      </c>
      <c r="BU266" s="12">
        <f>BU$3*temperature!$I376</f>
        <v>-30.983059557811966</v>
      </c>
      <c r="BV266" s="12">
        <f t="shared" si="416"/>
        <v>-25.938661684379539</v>
      </c>
      <c r="BW266" s="12">
        <f t="shared" si="400"/>
        <v>-18.199733555797273</v>
      </c>
      <c r="BX266" s="12">
        <f t="shared" si="401"/>
        <v>-15.977798871210952</v>
      </c>
      <c r="BY266" s="19">
        <f t="shared" si="417"/>
        <v>0.3206889095806732</v>
      </c>
      <c r="BZ266" s="19">
        <f t="shared" si="402"/>
        <v>0.4843053236431466</v>
      </c>
      <c r="CA266" s="19">
        <f t="shared" si="403"/>
        <v>0.48430532364314666</v>
      </c>
      <c r="CB266" s="12">
        <f t="shared" si="418"/>
        <v>6.1225565494676069</v>
      </c>
      <c r="CC266" s="12">
        <f t="shared" si="404"/>
        <v>8.5459752195115861</v>
      </c>
      <c r="CD266" s="12">
        <f t="shared" si="405"/>
        <v>7.5026303433005062</v>
      </c>
      <c r="CE266" s="12">
        <f t="shared" si="419"/>
        <v>-32.061218233847143</v>
      </c>
      <c r="CF266" s="12">
        <f t="shared" si="406"/>
        <v>-26.745708775308859</v>
      </c>
      <c r="CG266" s="12">
        <f t="shared" si="407"/>
        <v>-23.48042921451146</v>
      </c>
      <c r="CH266" s="12">
        <f>CH$3*temperature!$I376+CH$4*temperature!$I376^2</f>
        <v>-32.061218233847143</v>
      </c>
      <c r="CI266" s="12">
        <f>CI$3*temperature!$I376+CI$4*temperature!$I376^2</f>
        <v>-26.745745743183747</v>
      </c>
      <c r="CJ266" s="12">
        <f>CJ$3*temperature!$I376+CJ$4*temperature!$I376^2</f>
        <v>-23.480448084036134</v>
      </c>
      <c r="CK266" s="17"/>
      <c r="CL266" s="17"/>
      <c r="CM266" s="17"/>
    </row>
    <row r="267" spans="1:91">
      <c r="A267" s="2">
        <f t="shared" si="347"/>
        <v>2221</v>
      </c>
      <c r="B267" s="5">
        <f t="shared" si="348"/>
        <v>1165.4039866098906</v>
      </c>
      <c r="C267" s="5">
        <f t="shared" si="349"/>
        <v>2964.1614478890151</v>
      </c>
      <c r="D267" s="5">
        <f t="shared" si="350"/>
        <v>4369.9308824896889</v>
      </c>
      <c r="E267" s="15">
        <f t="shared" si="351"/>
        <v>8.1904674369385801E-8</v>
      </c>
      <c r="F267" s="15">
        <f t="shared" si="352"/>
        <v>1.6135770066499779E-7</v>
      </c>
      <c r="G267" s="15">
        <f t="shared" si="353"/>
        <v>3.2940600606914611E-7</v>
      </c>
      <c r="H267" s="5">
        <f t="shared" si="354"/>
        <v>236461.15138752892</v>
      </c>
      <c r="I267" s="5">
        <f t="shared" si="355"/>
        <v>113807.33178016341</v>
      </c>
      <c r="J267" s="5">
        <f t="shared" si="356"/>
        <v>41781.687199107349</v>
      </c>
      <c r="K267" s="5">
        <f t="shared" si="357"/>
        <v>202900.58563759</v>
      </c>
      <c r="L267" s="5">
        <f t="shared" si="358"/>
        <v>38394.444358357578</v>
      </c>
      <c r="M267" s="5">
        <f t="shared" si="359"/>
        <v>9561.1780420890755</v>
      </c>
      <c r="N267" s="15">
        <f t="shared" si="360"/>
        <v>1.6853940347489882E-3</v>
      </c>
      <c r="O267" s="15">
        <f t="shared" si="361"/>
        <v>3.0296623838099723E-3</v>
      </c>
      <c r="P267" s="15">
        <f t="shared" si="362"/>
        <v>2.8163337783071452E-3</v>
      </c>
      <c r="Q267" s="5">
        <f t="shared" si="363"/>
        <v>3411.5867310602657</v>
      </c>
      <c r="R267" s="5">
        <f t="shared" si="364"/>
        <v>5138.7598857419789</v>
      </c>
      <c r="S267" s="5">
        <f t="shared" si="365"/>
        <v>3479.5566200459803</v>
      </c>
      <c r="T267" s="5">
        <f t="shared" si="366"/>
        <v>14.427683833227729</v>
      </c>
      <c r="U267" s="5">
        <f t="shared" si="367"/>
        <v>45.153153187602129</v>
      </c>
      <c r="V267" s="5">
        <f t="shared" si="368"/>
        <v>83.279466515184666</v>
      </c>
      <c r="W267" s="15">
        <f t="shared" si="369"/>
        <v>-1.0734613539272964E-2</v>
      </c>
      <c r="X267" s="15">
        <f t="shared" si="370"/>
        <v>-1.217998157191269E-2</v>
      </c>
      <c r="Y267" s="15">
        <f t="shared" si="371"/>
        <v>-9.7425357312937999E-3</v>
      </c>
      <c r="Z267" s="5">
        <f t="shared" si="386"/>
        <v>2525.718085275967</v>
      </c>
      <c r="AA267" s="5">
        <f t="shared" si="387"/>
        <v>12939.666117928145</v>
      </c>
      <c r="AB267" s="5">
        <f t="shared" si="388"/>
        <v>58848.795495032951</v>
      </c>
      <c r="AC267" s="16">
        <f t="shared" si="372"/>
        <v>0.98311914745950069</v>
      </c>
      <c r="AD267" s="16">
        <f t="shared" si="373"/>
        <v>3.0612053805373094</v>
      </c>
      <c r="AE267" s="16">
        <f t="shared" si="374"/>
        <v>18.353395479183636</v>
      </c>
      <c r="AF267" s="15">
        <f t="shared" si="375"/>
        <v>-4.0504037456468023E-3</v>
      </c>
      <c r="AG267" s="15">
        <f t="shared" si="376"/>
        <v>2.9673830763510267E-4</v>
      </c>
      <c r="AH267" s="15">
        <f t="shared" si="377"/>
        <v>9.7937136394747881E-3</v>
      </c>
      <c r="AI267" s="1">
        <f t="shared" si="341"/>
        <v>463961.50555930659</v>
      </c>
      <c r="AJ267" s="1">
        <f t="shared" si="342"/>
        <v>220225.1851212148</v>
      </c>
      <c r="AK267" s="1">
        <f t="shared" si="343"/>
        <v>81038.099978368715</v>
      </c>
      <c r="AL267" s="14">
        <f t="shared" si="378"/>
        <v>91.054438449773372</v>
      </c>
      <c r="AM267" s="14">
        <f t="shared" si="379"/>
        <v>22.247224744773042</v>
      </c>
      <c r="AN267" s="14">
        <f t="shared" si="380"/>
        <v>6.9743745624608229</v>
      </c>
      <c r="AO267" s="11">
        <f t="shared" si="381"/>
        <v>2.4736504498057937E-3</v>
      </c>
      <c r="AP267" s="11">
        <f t="shared" si="382"/>
        <v>3.1161471500248733E-3</v>
      </c>
      <c r="AQ267" s="11">
        <f t="shared" si="383"/>
        <v>2.8267386427141697E-3</v>
      </c>
      <c r="AR267" s="1">
        <f t="shared" si="389"/>
        <v>236461.15138752892</v>
      </c>
      <c r="AS267" s="1">
        <f t="shared" si="384"/>
        <v>113807.33178016341</v>
      </c>
      <c r="AT267" s="1">
        <f t="shared" si="385"/>
        <v>41781.687199107349</v>
      </c>
      <c r="AU267" s="1">
        <f t="shared" si="344"/>
        <v>47292.230277505791</v>
      </c>
      <c r="AV267" s="1">
        <f t="shared" si="345"/>
        <v>22761.466356032684</v>
      </c>
      <c r="AW267" s="1">
        <f t="shared" si="346"/>
        <v>8356.337439821471</v>
      </c>
      <c r="AX267" s="1">
        <f t="shared" si="408"/>
        <v>162320.46851007201</v>
      </c>
      <c r="AY267" s="1">
        <f t="shared" si="391"/>
        <v>30715.555486686058</v>
      </c>
      <c r="AZ267" s="1">
        <f t="shared" si="392"/>
        <v>7648.94243367126</v>
      </c>
      <c r="BA267" s="1">
        <f t="shared" si="409"/>
        <v>13981.733717679066</v>
      </c>
      <c r="BB267" s="1">
        <f t="shared" si="410"/>
        <v>30627.270778198756</v>
      </c>
      <c r="BC267" s="1">
        <f t="shared" si="411"/>
        <v>39077.332011239079</v>
      </c>
      <c r="BD267" s="1">
        <f t="shared" si="393"/>
        <v>189.75195851006666</v>
      </c>
      <c r="BE267" s="2">
        <f t="shared" si="338"/>
        <v>0.25378067252024261</v>
      </c>
      <c r="BF267" s="2">
        <f t="shared" si="339"/>
        <v>0.18498810604108842</v>
      </c>
      <c r="BG267" s="2">
        <f t="shared" si="340"/>
        <v>8.4903457765883886E-2</v>
      </c>
      <c r="BH267" s="2">
        <f t="shared" si="394"/>
        <v>0.10806994059188457</v>
      </c>
      <c r="BI267" s="2">
        <f t="shared" si="412"/>
        <v>6.4404629744826622E-3</v>
      </c>
      <c r="BJ267" s="2">
        <f t="shared" si="395"/>
        <v>3.422059937666898E-3</v>
      </c>
      <c r="BK267" s="2">
        <f t="shared" si="396"/>
        <v>7.2085971406032293E-4</v>
      </c>
      <c r="BL267" s="2">
        <f t="shared" si="397"/>
        <v>1522.9192904149197</v>
      </c>
      <c r="BM267" s="2">
        <f t="shared" si="398"/>
        <v>389.45551069766196</v>
      </c>
      <c r="BN267" s="2">
        <f t="shared" si="399"/>
        <v>30.11873508730638</v>
      </c>
      <c r="BO267" s="2">
        <f t="shared" si="413"/>
        <v>4751.8581249325152</v>
      </c>
      <c r="BP267" s="2">
        <f t="shared" si="414"/>
        <v>325.4025655334782</v>
      </c>
      <c r="BQ267" s="2">
        <f t="shared" si="415"/>
        <v>12.056014688681932</v>
      </c>
      <c r="BR267" s="17">
        <f t="shared" si="390"/>
        <v>2.2674186304466755E-3</v>
      </c>
      <c r="BS267" s="12">
        <f>BS$3*temperature!$I377</f>
        <v>-38.299961143025683</v>
      </c>
      <c r="BT267" s="12">
        <f>BT$3*temperature!$I377</f>
        <v>-35.399070242374428</v>
      </c>
      <c r="BU267" s="12">
        <f>BU$3*temperature!$I377</f>
        <v>-31.077335436065418</v>
      </c>
      <c r="BV267" s="12">
        <f t="shared" si="416"/>
        <v>-25.980215315586417</v>
      </c>
      <c r="BW267" s="12">
        <f t="shared" si="400"/>
        <v>-18.202946090424817</v>
      </c>
      <c r="BX267" s="12">
        <f t="shared" si="401"/>
        <v>-15.980619199980513</v>
      </c>
      <c r="BY267" s="19">
        <f t="shared" si="417"/>
        <v>0.32166470825996274</v>
      </c>
      <c r="BZ267" s="19">
        <f t="shared" si="402"/>
        <v>0.48577897764571809</v>
      </c>
      <c r="CA267" s="19">
        <f t="shared" si="403"/>
        <v>0.48577897764571809</v>
      </c>
      <c r="CB267" s="12">
        <f t="shared" si="418"/>
        <v>6.1598729137196333</v>
      </c>
      <c r="CC267" s="12">
        <f t="shared" si="404"/>
        <v>8.5980620759748057</v>
      </c>
      <c r="CD267" s="12">
        <f t="shared" si="405"/>
        <v>7.5483581180424526</v>
      </c>
      <c r="CE267" s="12">
        <f t="shared" si="419"/>
        <v>-32.140088229306052</v>
      </c>
      <c r="CF267" s="12">
        <f t="shared" si="406"/>
        <v>-26.801008166399622</v>
      </c>
      <c r="CG267" s="12">
        <f t="shared" si="407"/>
        <v>-23.528977318022967</v>
      </c>
      <c r="CH267" s="12">
        <f>CH$3*temperature!$I377+CH$4*temperature!$I377^2</f>
        <v>-32.140088229306052</v>
      </c>
      <c r="CI267" s="12">
        <f>CI$3*temperature!$I377+CI$4*temperature!$I377^2</f>
        <v>-26.801045140799701</v>
      </c>
      <c r="CJ267" s="12">
        <f>CJ$3*temperature!$I377+CJ$4*temperature!$I377^2</f>
        <v>-23.528996190878338</v>
      </c>
      <c r="CK267" s="17"/>
      <c r="CL267" s="17"/>
      <c r="CM267" s="17"/>
    </row>
    <row r="268" spans="1:91">
      <c r="A268" s="2">
        <f t="shared" si="347"/>
        <v>2222</v>
      </c>
      <c r="B268" s="5">
        <f t="shared" si="348"/>
        <v>1165.4040772893229</v>
      </c>
      <c r="C268" s="5">
        <f t="shared" si="349"/>
        <v>2964.1619022647774</v>
      </c>
      <c r="D268" s="5">
        <f t="shared" si="350"/>
        <v>4369.932249997094</v>
      </c>
      <c r="E268" s="15">
        <f t="shared" si="351"/>
        <v>7.7809440650916511E-8</v>
      </c>
      <c r="F268" s="15">
        <f t="shared" si="352"/>
        <v>1.5328981563174789E-7</v>
      </c>
      <c r="G268" s="15">
        <f t="shared" si="353"/>
        <v>3.1293570576568881E-7</v>
      </c>
      <c r="H268" s="5">
        <f t="shared" si="354"/>
        <v>236853.81043506763</v>
      </c>
      <c r="I268" s="5">
        <f t="shared" si="355"/>
        <v>114148.30676506899</v>
      </c>
      <c r="J268" s="5">
        <f t="shared" si="356"/>
        <v>41898.078235846195</v>
      </c>
      <c r="K268" s="5">
        <f t="shared" si="357"/>
        <v>203237.49937959618</v>
      </c>
      <c r="L268" s="5">
        <f t="shared" si="358"/>
        <v>38509.470983300074</v>
      </c>
      <c r="M268" s="5">
        <f t="shared" si="359"/>
        <v>9587.8095674993729</v>
      </c>
      <c r="N268" s="15">
        <f t="shared" si="360"/>
        <v>1.6604867893676989E-3</v>
      </c>
      <c r="O268" s="15">
        <f t="shared" si="361"/>
        <v>2.9959184685390827E-3</v>
      </c>
      <c r="P268" s="15">
        <f t="shared" si="362"/>
        <v>2.7853811834759323E-3</v>
      </c>
      <c r="Q268" s="5">
        <f t="shared" si="363"/>
        <v>3380.569013229172</v>
      </c>
      <c r="R268" s="5">
        <f t="shared" si="364"/>
        <v>5091.3784565955093</v>
      </c>
      <c r="S268" s="5">
        <f t="shared" si="365"/>
        <v>3455.25546455531</v>
      </c>
      <c r="T268" s="5">
        <f t="shared" si="366"/>
        <v>14.272808223011213</v>
      </c>
      <c r="U268" s="5">
        <f t="shared" si="367"/>
        <v>44.603188613863381</v>
      </c>
      <c r="V268" s="5">
        <f t="shared" si="368"/>
        <v>82.468113336977396</v>
      </c>
      <c r="W268" s="15">
        <f t="shared" si="369"/>
        <v>-1.0734613539272964E-2</v>
      </c>
      <c r="X268" s="15">
        <f t="shared" si="370"/>
        <v>-1.217998157191269E-2</v>
      </c>
      <c r="Y268" s="15">
        <f t="shared" si="371"/>
        <v>-9.7425357312937999E-3</v>
      </c>
      <c r="Z268" s="5">
        <f t="shared" si="386"/>
        <v>2492.6793988689064</v>
      </c>
      <c r="AA268" s="5">
        <f t="shared" si="387"/>
        <v>12824.593040990996</v>
      </c>
      <c r="AB268" s="5">
        <f t="shared" si="388"/>
        <v>59011.942117441598</v>
      </c>
      <c r="AC268" s="16">
        <f t="shared" si="372"/>
        <v>0.97913711798221359</v>
      </c>
      <c r="AD268" s="16">
        <f t="shared" si="373"/>
        <v>3.0621137574412534</v>
      </c>
      <c r="AE268" s="16">
        <f t="shared" si="374"/>
        <v>18.533143378818792</v>
      </c>
      <c r="AF268" s="15">
        <f t="shared" si="375"/>
        <v>-4.0504037456468023E-3</v>
      </c>
      <c r="AG268" s="15">
        <f t="shared" si="376"/>
        <v>2.9673830763510267E-4</v>
      </c>
      <c r="AH268" s="15">
        <f t="shared" si="377"/>
        <v>9.7937136394747881E-3</v>
      </c>
      <c r="AI268" s="1">
        <f t="shared" si="341"/>
        <v>464857.58528088173</v>
      </c>
      <c r="AJ268" s="1">
        <f t="shared" si="342"/>
        <v>220964.13296512599</v>
      </c>
      <c r="AK268" s="1">
        <f t="shared" si="343"/>
        <v>81290.62742035331</v>
      </c>
      <c r="AL268" s="14">
        <f t="shared" si="378"/>
        <v>91.277422933875187</v>
      </c>
      <c r="AM268" s="14">
        <f t="shared" si="379"/>
        <v>22.315857114497586</v>
      </c>
      <c r="AN268" s="14">
        <f t="shared" si="380"/>
        <v>6.9938921492044486</v>
      </c>
      <c r="AO268" s="11">
        <f t="shared" si="381"/>
        <v>2.4489139453077358E-3</v>
      </c>
      <c r="AP268" s="11">
        <f t="shared" si="382"/>
        <v>3.0849856785246247E-3</v>
      </c>
      <c r="AQ268" s="11">
        <f t="shared" si="383"/>
        <v>2.7984712562870279E-3</v>
      </c>
      <c r="AR268" s="1">
        <f t="shared" si="389"/>
        <v>236853.81043506763</v>
      </c>
      <c r="AS268" s="1">
        <f t="shared" si="384"/>
        <v>114148.30676506899</v>
      </c>
      <c r="AT268" s="1">
        <f t="shared" si="385"/>
        <v>41898.078235846195</v>
      </c>
      <c r="AU268" s="1">
        <f t="shared" si="344"/>
        <v>47370.762087013529</v>
      </c>
      <c r="AV268" s="1">
        <f t="shared" si="345"/>
        <v>22829.661353013798</v>
      </c>
      <c r="AW268" s="1">
        <f t="shared" si="346"/>
        <v>8379.6156471692393</v>
      </c>
      <c r="AX268" s="1">
        <f t="shared" si="408"/>
        <v>162589.99950367695</v>
      </c>
      <c r="AY268" s="1">
        <f t="shared" si="391"/>
        <v>30807.57678664006</v>
      </c>
      <c r="AZ268" s="1">
        <f t="shared" si="392"/>
        <v>7670.2476539994977</v>
      </c>
      <c r="BA268" s="1">
        <f t="shared" si="409"/>
        <v>13983.668338805275</v>
      </c>
      <c r="BB268" s="1">
        <f t="shared" si="410"/>
        <v>30636.14258448506</v>
      </c>
      <c r="BC268" s="1">
        <f t="shared" si="411"/>
        <v>39089.499246677857</v>
      </c>
      <c r="BD268" s="1">
        <f t="shared" si="393"/>
        <v>184.2757761371119</v>
      </c>
      <c r="BE268" s="2">
        <f t="shared" ref="BE268:BE331" si="420">BE267</f>
        <v>0.25378067252024261</v>
      </c>
      <c r="BF268" s="2">
        <f t="shared" ref="BF268:BF331" si="421">BF267</f>
        <v>0.18498810604108842</v>
      </c>
      <c r="BG268" s="2">
        <f t="shared" ref="BG268:BG331" si="422">BG267</f>
        <v>8.4903457765883886E-2</v>
      </c>
      <c r="BH268" s="2">
        <f t="shared" si="394"/>
        <v>0.10783524371423053</v>
      </c>
      <c r="BI268" s="2">
        <f t="shared" si="412"/>
        <v>6.4404629744826622E-3</v>
      </c>
      <c r="BJ268" s="2">
        <f t="shared" si="395"/>
        <v>3.422059937666898E-3</v>
      </c>
      <c r="BK268" s="2">
        <f t="shared" si="396"/>
        <v>7.2085971406032293E-4</v>
      </c>
      <c r="BL268" s="2">
        <f t="shared" si="397"/>
        <v>1525.4481964721883</v>
      </c>
      <c r="BM268" s="2">
        <f t="shared" si="398"/>
        <v>390.62234753325396</v>
      </c>
      <c r="BN268" s="2">
        <f t="shared" si="399"/>
        <v>30.202636696769126</v>
      </c>
      <c r="BO268" s="2">
        <f t="shared" si="413"/>
        <v>4822.8359674709</v>
      </c>
      <c r="BP268" s="2">
        <f t="shared" si="414"/>
        <v>329.30602957574348</v>
      </c>
      <c r="BQ268" s="2">
        <f t="shared" si="415"/>
        <v>12.056175710636278</v>
      </c>
      <c r="BR268" s="17">
        <f t="shared" si="390"/>
        <v>2.2013773111132771E-3</v>
      </c>
      <c r="BS268" s="12">
        <f>BS$3*temperature!$I378</f>
        <v>-38.4156496524838</v>
      </c>
      <c r="BT268" s="12">
        <f>BT$3*temperature!$I378</f>
        <v>-35.505996347527656</v>
      </c>
      <c r="BU268" s="12">
        <f>BU$3*temperature!$I378</f>
        <v>-31.171207348914166</v>
      </c>
      <c r="BV268" s="12">
        <f t="shared" si="416"/>
        <v>-26.02136559878204</v>
      </c>
      <c r="BW268" s="12">
        <f t="shared" si="400"/>
        <v>-18.205830390590378</v>
      </c>
      <c r="BX268" s="12">
        <f t="shared" si="401"/>
        <v>-15.983151367156932</v>
      </c>
      <c r="BY268" s="19">
        <f t="shared" si="417"/>
        <v>0.32263632571160733</v>
      </c>
      <c r="BZ268" s="19">
        <f t="shared" si="402"/>
        <v>0.48724631714614358</v>
      </c>
      <c r="CA268" s="19">
        <f t="shared" si="403"/>
        <v>0.48724631714614364</v>
      </c>
      <c r="CB268" s="12">
        <f t="shared" si="418"/>
        <v>6.1971420268508783</v>
      </c>
      <c r="CC268" s="12">
        <f t="shared" si="404"/>
        <v>8.6500829784686371</v>
      </c>
      <c r="CD268" s="12">
        <f t="shared" si="405"/>
        <v>7.5940279908786179</v>
      </c>
      <c r="CE268" s="12">
        <f t="shared" si="419"/>
        <v>-32.218507625632917</v>
      </c>
      <c r="CF268" s="12">
        <f t="shared" si="406"/>
        <v>-26.855913369059017</v>
      </c>
      <c r="CG268" s="12">
        <f t="shared" si="407"/>
        <v>-23.577179358035551</v>
      </c>
      <c r="CH268" s="12">
        <f>CH$3*temperature!$I378+CH$4*temperature!$I378^2</f>
        <v>-32.218507625632924</v>
      </c>
      <c r="CI268" s="12">
        <f>CI$3*temperature!$I378+CI$4*temperature!$I378^2</f>
        <v>-26.85595034931757</v>
      </c>
      <c r="CJ268" s="12">
        <f>CJ$3*temperature!$I378+CJ$4*temperature!$I378^2</f>
        <v>-23.577198233881308</v>
      </c>
      <c r="CK268" s="17"/>
      <c r="CL268" s="17"/>
      <c r="CM268" s="17"/>
    </row>
    <row r="269" spans="1:91">
      <c r="A269" s="2">
        <f t="shared" si="347"/>
        <v>2223</v>
      </c>
      <c r="B269" s="5">
        <f t="shared" si="348"/>
        <v>1165.4041634347905</v>
      </c>
      <c r="C269" s="5">
        <f t="shared" si="349"/>
        <v>2964.1623339218177</v>
      </c>
      <c r="D269" s="5">
        <f t="shared" si="350"/>
        <v>4369.9335491295351</v>
      </c>
      <c r="E269" s="15">
        <f t="shared" si="351"/>
        <v>7.3918968618370677E-8</v>
      </c>
      <c r="F269" s="15">
        <f t="shared" si="352"/>
        <v>1.4562532485016048E-7</v>
      </c>
      <c r="G269" s="15">
        <f t="shared" si="353"/>
        <v>2.9728892047740438E-7</v>
      </c>
      <c r="H269" s="5">
        <f t="shared" si="354"/>
        <v>237241.28592953878</v>
      </c>
      <c r="I269" s="5">
        <f t="shared" si="355"/>
        <v>114486.4906697307</v>
      </c>
      <c r="J269" s="5">
        <f t="shared" si="356"/>
        <v>42013.509390420746</v>
      </c>
      <c r="K269" s="5">
        <f t="shared" si="357"/>
        <v>203569.96600245414</v>
      </c>
      <c r="L269" s="5">
        <f t="shared" si="358"/>
        <v>38623.556260583122</v>
      </c>
      <c r="M269" s="5">
        <f t="shared" si="359"/>
        <v>9614.2215706665811</v>
      </c>
      <c r="N269" s="15">
        <f t="shared" si="360"/>
        <v>1.6358527529263256E-3</v>
      </c>
      <c r="O269" s="15">
        <f t="shared" si="361"/>
        <v>2.9625251754956672E-3</v>
      </c>
      <c r="P269" s="15">
        <f t="shared" si="362"/>
        <v>2.7547484106003051E-3</v>
      </c>
      <c r="Q269" s="5">
        <f t="shared" si="363"/>
        <v>3349.7509084389335</v>
      </c>
      <c r="R269" s="5">
        <f t="shared" si="364"/>
        <v>5044.2659174819955</v>
      </c>
      <c r="S269" s="5">
        <f t="shared" si="365"/>
        <v>3431.0191612764888</v>
      </c>
      <c r="T269" s="5">
        <f t="shared" si="366"/>
        <v>14.11959514261703</v>
      </c>
      <c r="U269" s="5">
        <f t="shared" si="367"/>
        <v>44.059922598497977</v>
      </c>
      <c r="V269" s="5">
        <f t="shared" si="368"/>
        <v>81.664664796099501</v>
      </c>
      <c r="W269" s="15">
        <f t="shared" si="369"/>
        <v>-1.0734613539272964E-2</v>
      </c>
      <c r="X269" s="15">
        <f t="shared" si="370"/>
        <v>-1.217998157191269E-2</v>
      </c>
      <c r="Y269" s="15">
        <f t="shared" si="371"/>
        <v>-9.7425357312937999E-3</v>
      </c>
      <c r="Z269" s="5">
        <f t="shared" si="386"/>
        <v>2460.0117078687681</v>
      </c>
      <c r="AA269" s="5">
        <f t="shared" si="387"/>
        <v>12710.115603962884</v>
      </c>
      <c r="AB269" s="5">
        <f t="shared" si="388"/>
        <v>59173.713564385856</v>
      </c>
      <c r="AC269" s="16">
        <f t="shared" si="372"/>
        <v>0.9751712173320366</v>
      </c>
      <c r="AD269" s="16">
        <f t="shared" si="373"/>
        <v>3.0630224038954226</v>
      </c>
      <c r="AE269" s="16">
        <f t="shared" si="374"/>
        <v>18.714651677910272</v>
      </c>
      <c r="AF269" s="15">
        <f t="shared" si="375"/>
        <v>-4.0504037456468023E-3</v>
      </c>
      <c r="AG269" s="15">
        <f t="shared" si="376"/>
        <v>2.9673830763510267E-4</v>
      </c>
      <c r="AH269" s="15">
        <f t="shared" si="377"/>
        <v>9.7937136394747881E-3</v>
      </c>
      <c r="AI269" s="1">
        <f t="shared" si="341"/>
        <v>465742.58883980708</v>
      </c>
      <c r="AJ269" s="1">
        <f t="shared" si="342"/>
        <v>221697.3810216272</v>
      </c>
      <c r="AK269" s="1">
        <f t="shared" si="343"/>
        <v>81541.180325487221</v>
      </c>
      <c r="AL269" s="14">
        <f t="shared" si="378"/>
        <v>91.49871818225057</v>
      </c>
      <c r="AM269" s="14">
        <f t="shared" si="379"/>
        <v>22.384012773103787</v>
      </c>
      <c r="AN269" s="14">
        <f t="shared" si="380"/>
        <v>7.0132686332920775</v>
      </c>
      <c r="AO269" s="11">
        <f t="shared" si="381"/>
        <v>2.4244248058546583E-3</v>
      </c>
      <c r="AP269" s="11">
        <f t="shared" si="382"/>
        <v>3.0541358217393783E-3</v>
      </c>
      <c r="AQ269" s="11">
        <f t="shared" si="383"/>
        <v>2.7704865437241577E-3</v>
      </c>
      <c r="AR269" s="1">
        <f t="shared" si="389"/>
        <v>237241.28592953878</v>
      </c>
      <c r="AS269" s="1">
        <f t="shared" si="384"/>
        <v>114486.4906697307</v>
      </c>
      <c r="AT269" s="1">
        <f t="shared" si="385"/>
        <v>42013.509390420746</v>
      </c>
      <c r="AU269" s="1">
        <f t="shared" si="344"/>
        <v>47448.257185907758</v>
      </c>
      <c r="AV269" s="1">
        <f t="shared" si="345"/>
        <v>22897.29813394614</v>
      </c>
      <c r="AW269" s="1">
        <f t="shared" si="346"/>
        <v>8402.7018780841499</v>
      </c>
      <c r="AX269" s="1">
        <f t="shared" si="408"/>
        <v>162855.9728019633</v>
      </c>
      <c r="AY269" s="1">
        <f t="shared" si="391"/>
        <v>30898.845008466498</v>
      </c>
      <c r="AZ269" s="1">
        <f t="shared" si="392"/>
        <v>7691.3772565332656</v>
      </c>
      <c r="BA269" s="1">
        <f t="shared" si="409"/>
        <v>13985.574244452044</v>
      </c>
      <c r="BB269" s="1">
        <f t="shared" si="410"/>
        <v>30644.915469487507</v>
      </c>
      <c r="BC269" s="1">
        <f t="shared" si="411"/>
        <v>39101.532384516206</v>
      </c>
      <c r="BD269" s="1">
        <f t="shared" si="393"/>
        <v>178.957061806967</v>
      </c>
      <c r="BE269" s="2">
        <f t="shared" si="420"/>
        <v>0.25378067252024261</v>
      </c>
      <c r="BF269" s="2">
        <f t="shared" si="421"/>
        <v>0.18498810604108842</v>
      </c>
      <c r="BG269" s="2">
        <f t="shared" si="422"/>
        <v>8.4903457765883886E-2</v>
      </c>
      <c r="BH269" s="2">
        <f t="shared" si="394"/>
        <v>0.10760241110698901</v>
      </c>
      <c r="BI269" s="2">
        <f t="shared" si="412"/>
        <v>6.4404629744826622E-3</v>
      </c>
      <c r="BJ269" s="2">
        <f t="shared" si="395"/>
        <v>3.422059937666898E-3</v>
      </c>
      <c r="BK269" s="2">
        <f t="shared" si="396"/>
        <v>7.2085971406032293E-4</v>
      </c>
      <c r="BL269" s="2">
        <f t="shared" si="397"/>
        <v>1527.943718047849</v>
      </c>
      <c r="BM269" s="2">
        <f t="shared" si="398"/>
        <v>391.77963312496053</v>
      </c>
      <c r="BN269" s="2">
        <f t="shared" si="399"/>
        <v>30.285846365849391</v>
      </c>
      <c r="BO269" s="2">
        <f t="shared" si="413"/>
        <v>4894.8753292663068</v>
      </c>
      <c r="BP269" s="2">
        <f t="shared" si="414"/>
        <v>333.25643505053478</v>
      </c>
      <c r="BQ269" s="2">
        <f t="shared" si="415"/>
        <v>12.056340578472787</v>
      </c>
      <c r="BR269" s="17">
        <f t="shared" si="390"/>
        <v>2.1372595253526961E-3</v>
      </c>
      <c r="BS269" s="12">
        <f>BS$3*temperature!$I379</f>
        <v>-38.530843642360431</v>
      </c>
      <c r="BT269" s="12">
        <f>BT$3*temperature!$I379</f>
        <v>-35.612465388681883</v>
      </c>
      <c r="BU269" s="12">
        <f>BU$3*temperature!$I379</f>
        <v>-31.264677998929866</v>
      </c>
      <c r="BV269" s="12">
        <f t="shared" si="416"/>
        <v>-26.062116611322061</v>
      </c>
      <c r="BW269" s="12">
        <f t="shared" si="400"/>
        <v>-18.20839057693123</v>
      </c>
      <c r="BX269" s="12">
        <f t="shared" si="401"/>
        <v>-15.985398990304899</v>
      </c>
      <c r="BY269" s="19">
        <f t="shared" si="417"/>
        <v>0.32360378990846633</v>
      </c>
      <c r="BZ269" s="19">
        <f t="shared" si="402"/>
        <v>0.48870738438911621</v>
      </c>
      <c r="CA269" s="19">
        <f t="shared" si="403"/>
        <v>0.48870738438911626</v>
      </c>
      <c r="CB269" s="12">
        <f t="shared" si="418"/>
        <v>6.2343635155191857</v>
      </c>
      <c r="CC269" s="12">
        <f t="shared" si="404"/>
        <v>8.7020374058753269</v>
      </c>
      <c r="CD269" s="12">
        <f t="shared" si="405"/>
        <v>7.6396395043124814</v>
      </c>
      <c r="CE269" s="12">
        <f t="shared" si="419"/>
        <v>-32.296480126841246</v>
      </c>
      <c r="CF269" s="12">
        <f t="shared" si="406"/>
        <v>-26.910427982806556</v>
      </c>
      <c r="CG269" s="12">
        <f t="shared" si="407"/>
        <v>-23.625038494617382</v>
      </c>
      <c r="CH269" s="12">
        <f>CH$3*temperature!$I379+CH$4*temperature!$I379^2</f>
        <v>-32.296480126841246</v>
      </c>
      <c r="CI269" s="12">
        <f>CI$3*temperature!$I379+CI$4*temperature!$I379^2</f>
        <v>-26.910464968265224</v>
      </c>
      <c r="CJ269" s="12">
        <f>CJ$3*temperature!$I379+CJ$4*temperature!$I379^2</f>
        <v>-23.625057373117485</v>
      </c>
      <c r="CK269" s="17"/>
      <c r="CL269" s="17"/>
      <c r="CM269" s="17"/>
    </row>
    <row r="270" spans="1:91">
      <c r="A270" s="2">
        <f t="shared" si="347"/>
        <v>2224</v>
      </c>
      <c r="B270" s="5">
        <f t="shared" si="348"/>
        <v>1165.4042452729907</v>
      </c>
      <c r="C270" s="5">
        <f t="shared" si="349"/>
        <v>2964.1627439960653</v>
      </c>
      <c r="D270" s="5">
        <f t="shared" si="350"/>
        <v>4369.9347833057209</v>
      </c>
      <c r="E270" s="15">
        <f t="shared" si="351"/>
        <v>7.0223020187452136E-8</v>
      </c>
      <c r="F270" s="15">
        <f t="shared" si="352"/>
        <v>1.3834405860765245E-7</v>
      </c>
      <c r="G270" s="15">
        <f t="shared" si="353"/>
        <v>2.8242447445353414E-7</v>
      </c>
      <c r="H270" s="5">
        <f t="shared" si="354"/>
        <v>237623.61429367142</v>
      </c>
      <c r="I270" s="5">
        <f t="shared" si="355"/>
        <v>114821.89229824483</v>
      </c>
      <c r="J270" s="5">
        <f t="shared" si="356"/>
        <v>42127.984240908241</v>
      </c>
      <c r="K270" s="5">
        <f t="shared" si="357"/>
        <v>203898.01672466806</v>
      </c>
      <c r="L270" s="5">
        <f t="shared" si="358"/>
        <v>38736.703148576264</v>
      </c>
      <c r="M270" s="5">
        <f t="shared" si="359"/>
        <v>9640.4148642785276</v>
      </c>
      <c r="N270" s="15">
        <f t="shared" si="360"/>
        <v>1.6114888097489288E-3</v>
      </c>
      <c r="O270" s="15">
        <f t="shared" si="361"/>
        <v>2.9294787675626655E-3</v>
      </c>
      <c r="P270" s="15">
        <f t="shared" si="362"/>
        <v>2.7244320738211147E-3</v>
      </c>
      <c r="Q270" s="5">
        <f t="shared" si="363"/>
        <v>3319.1329997997541</v>
      </c>
      <c r="R270" s="5">
        <f t="shared" si="364"/>
        <v>4997.4246283912425</v>
      </c>
      <c r="S270" s="5">
        <f t="shared" si="365"/>
        <v>3406.8498062103818</v>
      </c>
      <c r="T270" s="5">
        <f t="shared" si="366"/>
        <v>13.96802674543004</v>
      </c>
      <c r="U270" s="5">
        <f t="shared" si="367"/>
        <v>43.523273553188375</v>
      </c>
      <c r="V270" s="5">
        <f t="shared" si="368"/>
        <v>80.869043881339365</v>
      </c>
      <c r="W270" s="15">
        <f t="shared" si="369"/>
        <v>-1.0734613539272964E-2</v>
      </c>
      <c r="X270" s="15">
        <f t="shared" si="370"/>
        <v>-1.217998157191269E-2</v>
      </c>
      <c r="Y270" s="15">
        <f t="shared" si="371"/>
        <v>-9.7425357312937999E-3</v>
      </c>
      <c r="Z270" s="5">
        <f t="shared" si="386"/>
        <v>2427.7124256051006</v>
      </c>
      <c r="AA270" s="5">
        <f t="shared" si="387"/>
        <v>12596.240554183789</v>
      </c>
      <c r="AB270" s="5">
        <f t="shared" si="388"/>
        <v>59334.114977212514</v>
      </c>
      <c r="AC270" s="16">
        <f t="shared" si="372"/>
        <v>0.97122138018070792</v>
      </c>
      <c r="AD270" s="16">
        <f t="shared" si="373"/>
        <v>3.0639313199798028</v>
      </c>
      <c r="AE270" s="16">
        <f t="shared" si="374"/>
        <v>18.897937617306241</v>
      </c>
      <c r="AF270" s="15">
        <f t="shared" si="375"/>
        <v>-4.0504037456468023E-3</v>
      </c>
      <c r="AG270" s="15">
        <f t="shared" si="376"/>
        <v>2.9673830763510267E-4</v>
      </c>
      <c r="AH270" s="15">
        <f t="shared" si="377"/>
        <v>9.7937136394747881E-3</v>
      </c>
      <c r="AI270" s="1">
        <f t="shared" si="341"/>
        <v>466616.58714173414</v>
      </c>
      <c r="AJ270" s="1">
        <f t="shared" si="342"/>
        <v>222424.94105341061</v>
      </c>
      <c r="AK270" s="1">
        <f t="shared" si="343"/>
        <v>81789.764171022645</v>
      </c>
      <c r="AL270" s="14">
        <f t="shared" si="378"/>
        <v>91.718331626694862</v>
      </c>
      <c r="AM270" s="14">
        <f t="shared" si="379"/>
        <v>22.451692950195948</v>
      </c>
      <c r="AN270" s="14">
        <f t="shared" si="380"/>
        <v>7.0325044980043758</v>
      </c>
      <c r="AO270" s="11">
        <f t="shared" si="381"/>
        <v>2.4001805577961118E-3</v>
      </c>
      <c r="AP270" s="11">
        <f t="shared" si="382"/>
        <v>3.0235944635219844E-3</v>
      </c>
      <c r="AQ270" s="11">
        <f t="shared" si="383"/>
        <v>2.7427816782869159E-3</v>
      </c>
      <c r="AR270" s="1">
        <f t="shared" si="389"/>
        <v>237623.61429367142</v>
      </c>
      <c r="AS270" s="1">
        <f t="shared" si="384"/>
        <v>114821.89229824483</v>
      </c>
      <c r="AT270" s="1">
        <f t="shared" si="385"/>
        <v>42127.984240908241</v>
      </c>
      <c r="AU270" s="1">
        <f t="shared" si="344"/>
        <v>47524.722858734283</v>
      </c>
      <c r="AV270" s="1">
        <f t="shared" si="345"/>
        <v>22964.378459648968</v>
      </c>
      <c r="AW270" s="1">
        <f t="shared" si="346"/>
        <v>8425.596848181649</v>
      </c>
      <c r="AX270" s="1">
        <f t="shared" si="408"/>
        <v>163118.41337973444</v>
      </c>
      <c r="AY270" s="1">
        <f t="shared" si="391"/>
        <v>30989.362518861006</v>
      </c>
      <c r="AZ270" s="1">
        <f t="shared" si="392"/>
        <v>7712.331891422823</v>
      </c>
      <c r="BA270" s="1">
        <f t="shared" si="409"/>
        <v>13987.451750868206</v>
      </c>
      <c r="BB270" s="1">
        <f t="shared" si="410"/>
        <v>30653.59046664332</v>
      </c>
      <c r="BC270" s="1">
        <f t="shared" si="411"/>
        <v>39113.432829640275</v>
      </c>
      <c r="BD270" s="1">
        <f t="shared" si="393"/>
        <v>173.79131027712606</v>
      </c>
      <c r="BE270" s="2">
        <f t="shared" si="420"/>
        <v>0.25378067252024261</v>
      </c>
      <c r="BF270" s="2">
        <f t="shared" si="421"/>
        <v>0.18498810604108842</v>
      </c>
      <c r="BG270" s="2">
        <f t="shared" si="422"/>
        <v>8.4903457765883886E-2</v>
      </c>
      <c r="BH270" s="2">
        <f t="shared" si="394"/>
        <v>0.10737143822877301</v>
      </c>
      <c r="BI270" s="2">
        <f t="shared" si="412"/>
        <v>6.4404629744826622E-3</v>
      </c>
      <c r="BJ270" s="2">
        <f t="shared" si="395"/>
        <v>3.422059937666898E-3</v>
      </c>
      <c r="BK270" s="2">
        <f t="shared" si="396"/>
        <v>7.2085971406032293E-4</v>
      </c>
      <c r="BL270" s="2">
        <f t="shared" si="397"/>
        <v>1530.4060897211398</v>
      </c>
      <c r="BM270" s="2">
        <f t="shared" si="398"/>
        <v>392.92739760092695</v>
      </c>
      <c r="BN270" s="2">
        <f t="shared" si="399"/>
        <v>30.368366673838906</v>
      </c>
      <c r="BO270" s="2">
        <f t="shared" si="413"/>
        <v>4967.9920905053659</v>
      </c>
      <c r="BP270" s="2">
        <f t="shared" si="414"/>
        <v>337.25434659551883</v>
      </c>
      <c r="BQ270" s="2">
        <f t="shared" si="415"/>
        <v>12.056509251493724</v>
      </c>
      <c r="BR270" s="17">
        <f t="shared" si="390"/>
        <v>2.0750092479152387E-3</v>
      </c>
      <c r="BS270" s="12">
        <f>BS$3*temperature!$I380</f>
        <v>-38.645546435065292</v>
      </c>
      <c r="BT270" s="12">
        <f>BT$3*temperature!$I380</f>
        <v>-35.718480436603031</v>
      </c>
      <c r="BU270" s="12">
        <f>BU$3*temperature!$I380</f>
        <v>-31.357750081980573</v>
      </c>
      <c r="BV270" s="12">
        <f t="shared" si="416"/>
        <v>-26.102472389506261</v>
      </c>
      <c r="BW270" s="12">
        <f t="shared" si="400"/>
        <v>-18.210630716673943</v>
      </c>
      <c r="BX270" s="12">
        <f t="shared" si="401"/>
        <v>-15.987365640099132</v>
      </c>
      <c r="BY270" s="19">
        <f t="shared" si="417"/>
        <v>0.32456712875401317</v>
      </c>
      <c r="BZ270" s="19">
        <f t="shared" si="402"/>
        <v>0.49016222151454303</v>
      </c>
      <c r="CA270" s="19">
        <f t="shared" si="403"/>
        <v>0.49016222151454303</v>
      </c>
      <c r="CB270" s="12">
        <f t="shared" si="418"/>
        <v>6.2715370227795146</v>
      </c>
      <c r="CC270" s="12">
        <f t="shared" si="404"/>
        <v>8.7539248599645436</v>
      </c>
      <c r="CD270" s="12">
        <f t="shared" si="405"/>
        <v>7.6851922209407206</v>
      </c>
      <c r="CE270" s="12">
        <f t="shared" si="419"/>
        <v>-32.374009412285773</v>
      </c>
      <c r="CF270" s="12">
        <f t="shared" si="406"/>
        <v>-26.964555576638489</v>
      </c>
      <c r="CG270" s="12">
        <f t="shared" si="407"/>
        <v>-23.672557861039852</v>
      </c>
      <c r="CH270" s="12">
        <f>CH$3*temperature!$I380+CH$4*temperature!$I380^2</f>
        <v>-32.374009412285773</v>
      </c>
      <c r="CI270" s="12">
        <f>CI$3*temperature!$I380+CI$4*temperature!$I380^2</f>
        <v>-26.964592566647191</v>
      </c>
      <c r="CJ270" s="12">
        <f>CJ$3*temperature!$I380+CJ$4*temperature!$I380^2</f>
        <v>-23.672576741862478</v>
      </c>
      <c r="CK270" s="17"/>
      <c r="CL270" s="17"/>
      <c r="CM270" s="17"/>
    </row>
    <row r="271" spans="1:91">
      <c r="A271" s="2">
        <f t="shared" si="347"/>
        <v>2225</v>
      </c>
      <c r="B271" s="5">
        <f t="shared" si="348"/>
        <v>1165.4043230192863</v>
      </c>
      <c r="C271" s="5">
        <f t="shared" si="349"/>
        <v>2964.1631335666543</v>
      </c>
      <c r="D271" s="5">
        <f t="shared" si="350"/>
        <v>4369.9359557734288</v>
      </c>
      <c r="E271" s="15">
        <f t="shared" si="351"/>
        <v>6.6711869178079529E-8</v>
      </c>
      <c r="F271" s="15">
        <f t="shared" si="352"/>
        <v>1.3142685567726982E-7</v>
      </c>
      <c r="G271" s="15">
        <f t="shared" si="353"/>
        <v>2.6830325073085743E-7</v>
      </c>
      <c r="H271" s="5">
        <f t="shared" si="354"/>
        <v>238000.83196882665</v>
      </c>
      <c r="I271" s="5">
        <f t="shared" si="355"/>
        <v>115154.52068338638</v>
      </c>
      <c r="J271" s="5">
        <f t="shared" si="356"/>
        <v>42241.506429701396</v>
      </c>
      <c r="K271" s="5">
        <f t="shared" si="357"/>
        <v>204221.68278235223</v>
      </c>
      <c r="L271" s="5">
        <f t="shared" si="358"/>
        <v>38848.914683324372</v>
      </c>
      <c r="M271" s="5">
        <f t="shared" si="359"/>
        <v>9666.3902760161</v>
      </c>
      <c r="N271" s="15">
        <f t="shared" si="360"/>
        <v>1.5873918877848947E-3</v>
      </c>
      <c r="O271" s="15">
        <f t="shared" si="361"/>
        <v>2.896775554639186E-3</v>
      </c>
      <c r="P271" s="15">
        <f t="shared" si="362"/>
        <v>2.6944288293879737E-3</v>
      </c>
      <c r="Q271" s="5">
        <f t="shared" si="363"/>
        <v>3288.7158158022426</v>
      </c>
      <c r="R271" s="5">
        <f t="shared" si="364"/>
        <v>4950.8568341871787</v>
      </c>
      <c r="S271" s="5">
        <f t="shared" si="365"/>
        <v>3382.7494404334943</v>
      </c>
      <c r="T271" s="5">
        <f t="shared" si="366"/>
        <v>13.81808537641162</v>
      </c>
      <c r="U271" s="5">
        <f t="shared" si="367"/>
        <v>42.993160883361227</v>
      </c>
      <c r="V271" s="5">
        <f t="shared" si="368"/>
        <v>80.081174331769844</v>
      </c>
      <c r="W271" s="15">
        <f t="shared" si="369"/>
        <v>-1.0734613539272964E-2</v>
      </c>
      <c r="X271" s="15">
        <f t="shared" si="370"/>
        <v>-1.217998157191269E-2</v>
      </c>
      <c r="Y271" s="15">
        <f t="shared" si="371"/>
        <v>-9.7425357312937999E-3</v>
      </c>
      <c r="Z271" s="5">
        <f t="shared" si="386"/>
        <v>2395.7789385369119</v>
      </c>
      <c r="AA271" s="5">
        <f t="shared" si="387"/>
        <v>12482.97435345817</v>
      </c>
      <c r="AB271" s="5">
        <f t="shared" si="388"/>
        <v>59493.151589749912</v>
      </c>
      <c r="AC271" s="16">
        <f t="shared" si="372"/>
        <v>0.96728754146457174</v>
      </c>
      <c r="AD271" s="16">
        <f t="shared" si="373"/>
        <v>3.0648405057744039</v>
      </c>
      <c r="AE271" s="16">
        <f t="shared" si="374"/>
        <v>19.083018606706798</v>
      </c>
      <c r="AF271" s="15">
        <f t="shared" si="375"/>
        <v>-4.0504037456468023E-3</v>
      </c>
      <c r="AG271" s="15">
        <f t="shared" si="376"/>
        <v>2.9673830763510267E-4</v>
      </c>
      <c r="AH271" s="15">
        <f t="shared" si="377"/>
        <v>9.7937136394747881E-3</v>
      </c>
      <c r="AI271" s="1">
        <f t="shared" si="341"/>
        <v>467479.65128629503</v>
      </c>
      <c r="AJ271" s="1">
        <f t="shared" si="342"/>
        <v>223146.82540771851</v>
      </c>
      <c r="AK271" s="1">
        <f t="shared" si="343"/>
        <v>82036.384602102029</v>
      </c>
      <c r="AL271" s="14">
        <f t="shared" si="378"/>
        <v>91.93627077749511</v>
      </c>
      <c r="AM271" s="14">
        <f t="shared" si="379"/>
        <v>22.518898916551848</v>
      </c>
      <c r="AN271" s="14">
        <f t="shared" si="380"/>
        <v>7.0516002362490768</v>
      </c>
      <c r="AO271" s="11">
        <f t="shared" si="381"/>
        <v>2.3761787522181507E-3</v>
      </c>
      <c r="AP271" s="11">
        <f t="shared" si="382"/>
        <v>2.9933585188867645E-3</v>
      </c>
      <c r="AQ271" s="11">
        <f t="shared" si="383"/>
        <v>2.7153538615040467E-3</v>
      </c>
      <c r="AR271" s="1">
        <f t="shared" si="389"/>
        <v>238000.83196882665</v>
      </c>
      <c r="AS271" s="1">
        <f t="shared" si="384"/>
        <v>115154.52068338638</v>
      </c>
      <c r="AT271" s="1">
        <f t="shared" si="385"/>
        <v>42241.506429701396</v>
      </c>
      <c r="AU271" s="1">
        <f t="shared" si="344"/>
        <v>47600.166393765336</v>
      </c>
      <c r="AV271" s="1">
        <f t="shared" si="345"/>
        <v>23030.904136677276</v>
      </c>
      <c r="AW271" s="1">
        <f t="shared" si="346"/>
        <v>8448.3012859402788</v>
      </c>
      <c r="AX271" s="1">
        <f t="shared" si="408"/>
        <v>163377.34622588177</v>
      </c>
      <c r="AY271" s="1">
        <f t="shared" si="391"/>
        <v>31079.131746659499</v>
      </c>
      <c r="AZ271" s="1">
        <f t="shared" si="392"/>
        <v>7733.11222081288</v>
      </c>
      <c r="BA271" s="1">
        <f t="shared" si="409"/>
        <v>13989.30117061712</v>
      </c>
      <c r="BB271" s="1">
        <f t="shared" si="410"/>
        <v>30662.168598015094</v>
      </c>
      <c r="BC271" s="1">
        <f t="shared" si="411"/>
        <v>39125.201971008741</v>
      </c>
      <c r="BD271" s="1">
        <f t="shared" si="393"/>
        <v>168.77414429059633</v>
      </c>
      <c r="BE271" s="2">
        <f t="shared" si="420"/>
        <v>0.25378067252024261</v>
      </c>
      <c r="BF271" s="2">
        <f t="shared" si="421"/>
        <v>0.18498810604108842</v>
      </c>
      <c r="BG271" s="2">
        <f t="shared" si="422"/>
        <v>8.4903457765883886E-2</v>
      </c>
      <c r="BH271" s="2">
        <f t="shared" si="394"/>
        <v>0.10714232033813323</v>
      </c>
      <c r="BI271" s="2">
        <f t="shared" si="412"/>
        <v>6.4404629744826622E-3</v>
      </c>
      <c r="BJ271" s="2">
        <f t="shared" si="395"/>
        <v>3.422059937666898E-3</v>
      </c>
      <c r="BK271" s="2">
        <f t="shared" si="396"/>
        <v>7.2085971406032293E-4</v>
      </c>
      <c r="BL271" s="2">
        <f t="shared" si="397"/>
        <v>1532.8355461912975</v>
      </c>
      <c r="BM271" s="2">
        <f t="shared" si="398"/>
        <v>394.06567187185072</v>
      </c>
      <c r="BN271" s="2">
        <f t="shared" si="399"/>
        <v>30.450200246391841</v>
      </c>
      <c r="BO271" s="2">
        <f t="shared" si="413"/>
        <v>5042.2023689975349</v>
      </c>
      <c r="BP271" s="2">
        <f t="shared" si="414"/>
        <v>341.30033564296502</v>
      </c>
      <c r="BQ271" s="2">
        <f t="shared" si="415"/>
        <v>12.056681689525337</v>
      </c>
      <c r="BR271" s="17">
        <f t="shared" si="390"/>
        <v>2.0145720853546006E-3</v>
      </c>
      <c r="BS271" s="12">
        <f>BS$3*temperature!$I381</f>
        <v>-38.759761343990895</v>
      </c>
      <c r="BT271" s="12">
        <f>BT$3*temperature!$I381</f>
        <v>-35.824044553722771</v>
      </c>
      <c r="BU271" s="12">
        <f>BU$3*temperature!$I381</f>
        <v>-31.450426286617585</v>
      </c>
      <c r="BV271" s="12">
        <f t="shared" si="416"/>
        <v>-26.14243692866987</v>
      </c>
      <c r="BW271" s="12">
        <f t="shared" si="400"/>
        <v>-18.21255482411819</v>
      </c>
      <c r="BX271" s="12">
        <f t="shared" si="401"/>
        <v>-15.989054840749047</v>
      </c>
      <c r="BY271" s="19">
        <f t="shared" si="417"/>
        <v>0.32552637007598989</v>
      </c>
      <c r="BZ271" s="19">
        <f t="shared" si="402"/>
        <v>0.49161087054796071</v>
      </c>
      <c r="CA271" s="19">
        <f t="shared" si="403"/>
        <v>0.49161087054796071</v>
      </c>
      <c r="CB271" s="12">
        <f t="shared" si="418"/>
        <v>6.3086622076605137</v>
      </c>
      <c r="CC271" s="12">
        <f t="shared" si="404"/>
        <v>8.8057448648022909</v>
      </c>
      <c r="CD271" s="12">
        <f t="shared" si="405"/>
        <v>7.7306857229342683</v>
      </c>
      <c r="CE271" s="12">
        <f t="shared" si="419"/>
        <v>-32.451099136330384</v>
      </c>
      <c r="CF271" s="12">
        <f t="shared" si="406"/>
        <v>-27.018299688920479</v>
      </c>
      <c r="CG271" s="12">
        <f t="shared" si="407"/>
        <v>-23.719740563683317</v>
      </c>
      <c r="CH271" s="12">
        <f>CH$3*temperature!$I381+CH$4*temperature!$I381^2</f>
        <v>-32.451099136330384</v>
      </c>
      <c r="CI271" s="12">
        <f>CI$3*temperature!$I381+CI$4*temperature!$I381^2</f>
        <v>-27.01833668283728</v>
      </c>
      <c r="CJ271" s="12">
        <f>CJ$3*temperature!$I381+CJ$4*temperature!$I381^2</f>
        <v>-23.719759446500795</v>
      </c>
      <c r="CK271" s="17"/>
      <c r="CL271" s="17"/>
      <c r="CM271" s="17"/>
    </row>
    <row r="272" spans="1:91">
      <c r="A272" s="2">
        <f t="shared" si="347"/>
        <v>2226</v>
      </c>
      <c r="B272" s="5">
        <f t="shared" si="348"/>
        <v>1165.4043968782721</v>
      </c>
      <c r="C272" s="5">
        <f t="shared" si="349"/>
        <v>2964.1635036587622</v>
      </c>
      <c r="D272" s="5">
        <f t="shared" si="350"/>
        <v>4369.9370696180504</v>
      </c>
      <c r="E272" s="15">
        <f t="shared" si="351"/>
        <v>6.337627571917555E-8</v>
      </c>
      <c r="F272" s="15">
        <f t="shared" si="352"/>
        <v>1.2485551289340633E-7</v>
      </c>
      <c r="G272" s="15">
        <f t="shared" si="353"/>
        <v>2.5488808819431452E-7</v>
      </c>
      <c r="H272" s="5">
        <f t="shared" si="354"/>
        <v>238372.97540881371</v>
      </c>
      <c r="I272" s="5">
        <f t="shared" si="355"/>
        <v>115484.38508080594</v>
      </c>
      <c r="J272" s="5">
        <f t="shared" si="356"/>
        <v>42354.079661723888</v>
      </c>
      <c r="K272" s="5">
        <f t="shared" si="357"/>
        <v>204540.99542385031</v>
      </c>
      <c r="L272" s="5">
        <f t="shared" si="358"/>
        <v>38960.193976567032</v>
      </c>
      <c r="M272" s="5">
        <f t="shared" si="359"/>
        <v>9692.1486481327756</v>
      </c>
      <c r="N272" s="15">
        <f t="shared" si="360"/>
        <v>1.5635589578331111E-3</v>
      </c>
      <c r="O272" s="15">
        <f t="shared" si="361"/>
        <v>2.8644118928353723E-3</v>
      </c>
      <c r="P272" s="15">
        <f t="shared" si="362"/>
        <v>2.6647353749607028E-3</v>
      </c>
      <c r="Q272" s="5">
        <f t="shared" si="363"/>
        <v>3258.4998315964426</v>
      </c>
      <c r="R272" s="5">
        <f t="shared" si="364"/>
        <v>4904.5646668492436</v>
      </c>
      <c r="S272" s="5">
        <f t="shared" si="365"/>
        <v>3358.7200508320657</v>
      </c>
      <c r="T272" s="5">
        <f t="shared" si="366"/>
        <v>13.669753570043163</v>
      </c>
      <c r="U272" s="5">
        <f t="shared" si="367"/>
        <v>42.469504976083613</v>
      </c>
      <c r="V272" s="5">
        <f t="shared" si="368"/>
        <v>79.300980629438612</v>
      </c>
      <c r="W272" s="15">
        <f t="shared" si="369"/>
        <v>-1.0734613539272964E-2</v>
      </c>
      <c r="X272" s="15">
        <f t="shared" si="370"/>
        <v>-1.217998157191269E-2</v>
      </c>
      <c r="Y272" s="15">
        <f t="shared" si="371"/>
        <v>-9.7425357312937999E-3</v>
      </c>
      <c r="Z272" s="5">
        <f t="shared" si="386"/>
        <v>2364.2086079495784</v>
      </c>
      <c r="AA272" s="5">
        <f t="shared" si="387"/>
        <v>12370.323183273907</v>
      </c>
      <c r="AB272" s="5">
        <f t="shared" si="388"/>
        <v>59650.828725738575</v>
      </c>
      <c r="AC272" s="16">
        <f t="shared" si="372"/>
        <v>0.96336963638350614</v>
      </c>
      <c r="AD272" s="16">
        <f t="shared" si="373"/>
        <v>3.0657499613592591</v>
      </c>
      <c r="AE272" s="16">
        <f t="shared" si="374"/>
        <v>19.269912226317654</v>
      </c>
      <c r="AF272" s="15">
        <f t="shared" si="375"/>
        <v>-4.0504037456468023E-3</v>
      </c>
      <c r="AG272" s="15">
        <f t="shared" si="376"/>
        <v>2.9673830763510267E-4</v>
      </c>
      <c r="AH272" s="15">
        <f t="shared" si="377"/>
        <v>9.7937136394747881E-3</v>
      </c>
      <c r="AI272" s="1">
        <f t="shared" si="341"/>
        <v>468331.85255143093</v>
      </c>
      <c r="AJ272" s="1">
        <f t="shared" si="342"/>
        <v>223863.04700362394</v>
      </c>
      <c r="AK272" s="1">
        <f t="shared" si="343"/>
        <v>82281.047427832105</v>
      </c>
      <c r="AL272" s="14">
        <f t="shared" si="378"/>
        <v>92.152543220542981</v>
      </c>
      <c r="AM272" s="14">
        <f t="shared" si="379"/>
        <v>22.585631983080578</v>
      </c>
      <c r="AN272" s="14">
        <f t="shared" si="380"/>
        <v>7.0705563502810458</v>
      </c>
      <c r="AO272" s="11">
        <f t="shared" si="381"/>
        <v>2.3524169646959693E-3</v>
      </c>
      <c r="AP272" s="11">
        <f t="shared" si="382"/>
        <v>2.9634249336978969E-3</v>
      </c>
      <c r="AQ272" s="11">
        <f t="shared" si="383"/>
        <v>2.6882003228890063E-3</v>
      </c>
      <c r="AR272" s="1">
        <f t="shared" si="389"/>
        <v>238372.97540881371</v>
      </c>
      <c r="AS272" s="1">
        <f t="shared" si="384"/>
        <v>115484.38508080594</v>
      </c>
      <c r="AT272" s="1">
        <f t="shared" si="385"/>
        <v>42354.079661723888</v>
      </c>
      <c r="AU272" s="1">
        <f t="shared" si="344"/>
        <v>47674.595081762745</v>
      </c>
      <c r="AV272" s="1">
        <f t="shared" si="345"/>
        <v>23096.87701616119</v>
      </c>
      <c r="AW272" s="1">
        <f t="shared" si="346"/>
        <v>8470.815932344778</v>
      </c>
      <c r="AX272" s="1">
        <f t="shared" si="408"/>
        <v>163632.79633908026</v>
      </c>
      <c r="AY272" s="1">
        <f t="shared" si="391"/>
        <v>31168.155181253624</v>
      </c>
      <c r="AZ272" s="1">
        <f t="shared" si="392"/>
        <v>7753.7189185062207</v>
      </c>
      <c r="BA272" s="1">
        <f t="shared" si="409"/>
        <v>13991.122812632586</v>
      </c>
      <c r="BB272" s="1">
        <f t="shared" si="410"/>
        <v>30670.650874453033</v>
      </c>
      <c r="BC272" s="1">
        <f t="shared" si="411"/>
        <v>39136.841181903306</v>
      </c>
      <c r="BD272" s="1">
        <f t="shared" si="393"/>
        <v>163.90131097713208</v>
      </c>
      <c r="BE272" s="2">
        <f t="shared" si="420"/>
        <v>0.25378067252024261</v>
      </c>
      <c r="BF272" s="2">
        <f t="shared" si="421"/>
        <v>0.18498810604108842</v>
      </c>
      <c r="BG272" s="2">
        <f t="shared" si="422"/>
        <v>8.4903457765883886E-2</v>
      </c>
      <c r="BH272" s="2">
        <f t="shared" si="394"/>
        <v>0.10691505249740395</v>
      </c>
      <c r="BI272" s="2">
        <f t="shared" si="412"/>
        <v>6.4404629744826622E-3</v>
      </c>
      <c r="BJ272" s="2">
        <f t="shared" si="395"/>
        <v>3.422059937666898E-3</v>
      </c>
      <c r="BK272" s="2">
        <f t="shared" si="396"/>
        <v>7.2085971406032293E-4</v>
      </c>
      <c r="BL272" s="2">
        <f t="shared" si="397"/>
        <v>1535.2323222377308</v>
      </c>
      <c r="BM272" s="2">
        <f t="shared" si="398"/>
        <v>395.19448761112278</v>
      </c>
      <c r="BN272" s="2">
        <f t="shared" si="399"/>
        <v>30.53134975423842</v>
      </c>
      <c r="BO272" s="2">
        <f t="shared" si="413"/>
        <v>5117.5225237307122</v>
      </c>
      <c r="BP272" s="2">
        <f t="shared" si="414"/>
        <v>345.3949805014563</v>
      </c>
      <c r="BQ272" s="2">
        <f t="shared" si="415"/>
        <v>12.056857852908333</v>
      </c>
      <c r="BR272" s="17">
        <f t="shared" si="390"/>
        <v>1.9558952284996121E-3</v>
      </c>
      <c r="BS272" s="12">
        <f>BS$3*temperature!$I382</f>
        <v>-38.87349167278785</v>
      </c>
      <c r="BT272" s="12">
        <f>BT$3*temperature!$I382</f>
        <v>-35.929160793468739</v>
      </c>
      <c r="BU272" s="12">
        <f>BU$3*temperature!$I382</f>
        <v>-31.542709293487437</v>
      </c>
      <c r="BV272" s="12">
        <f t="shared" si="416"/>
        <v>-26.182014183291386</v>
      </c>
      <c r="BW272" s="12">
        <f t="shared" si="400"/>
        <v>-18.214166861128952</v>
      </c>
      <c r="BX272" s="12">
        <f t="shared" si="401"/>
        <v>-15.990470070430952</v>
      </c>
      <c r="BY272" s="19">
        <f t="shared" si="417"/>
        <v>0.32648154162032039</v>
      </c>
      <c r="BZ272" s="19">
        <f t="shared" si="402"/>
        <v>0.4930533733913442</v>
      </c>
      <c r="CA272" s="19">
        <f t="shared" si="403"/>
        <v>0.49305337339134431</v>
      </c>
      <c r="CB272" s="12">
        <f t="shared" si="418"/>
        <v>6.3457387447482327</v>
      </c>
      <c r="CC272" s="12">
        <f t="shared" si="404"/>
        <v>8.8574969661698937</v>
      </c>
      <c r="CD272" s="12">
        <f t="shared" si="405"/>
        <v>7.7761196115282436</v>
      </c>
      <c r="CE272" s="12">
        <f t="shared" si="419"/>
        <v>-32.527752928039618</v>
      </c>
      <c r="CF272" s="12">
        <f t="shared" si="406"/>
        <v>-27.071663827298845</v>
      </c>
      <c r="CG272" s="12">
        <f t="shared" si="407"/>
        <v>-23.766589681959196</v>
      </c>
      <c r="CH272" s="12">
        <f>CH$3*temperature!$I382+CH$4*temperature!$I382^2</f>
        <v>-32.527752928039618</v>
      </c>
      <c r="CI272" s="12">
        <f>CI$3*temperature!$I382+CI$4*temperature!$I382^2</f>
        <v>-27.071700824489859</v>
      </c>
      <c r="CJ272" s="12">
        <f>CJ$3*temperature!$I382+CJ$4*temperature!$I382^2</f>
        <v>-23.766608566447974</v>
      </c>
      <c r="CK272" s="17"/>
      <c r="CL272" s="17"/>
      <c r="CM272" s="17"/>
    </row>
    <row r="273" spans="1:91">
      <c r="A273" s="2">
        <f t="shared" si="347"/>
        <v>2227</v>
      </c>
      <c r="B273" s="5">
        <f t="shared" si="348"/>
        <v>1165.4044670443129</v>
      </c>
      <c r="C273" s="5">
        <f t="shared" si="349"/>
        <v>2964.1638552463087</v>
      </c>
      <c r="D273" s="5">
        <f t="shared" si="350"/>
        <v>4369.9381277707107</v>
      </c>
      <c r="E273" s="15">
        <f t="shared" si="351"/>
        <v>6.0207461933216772E-8</v>
      </c>
      <c r="F273" s="15">
        <f t="shared" si="352"/>
        <v>1.1861273724873601E-7</v>
      </c>
      <c r="G273" s="15">
        <f t="shared" si="353"/>
        <v>2.4214368378459877E-7</v>
      </c>
      <c r="H273" s="5">
        <f t="shared" si="354"/>
        <v>238740.08107384207</v>
      </c>
      <c r="I273" s="5">
        <f t="shared" si="355"/>
        <v>115811.49496329032</v>
      </c>
      <c r="J273" s="5">
        <f t="shared" si="356"/>
        <v>42465.707702665735</v>
      </c>
      <c r="K273" s="5">
        <f t="shared" si="357"/>
        <v>204855.98590447509</v>
      </c>
      <c r="L273" s="5">
        <f t="shared" si="358"/>
        <v>39070.544213780282</v>
      </c>
      <c r="M273" s="5">
        <f t="shared" si="359"/>
        <v>9717.6908370392139</v>
      </c>
      <c r="N273" s="15">
        <f t="shared" si="360"/>
        <v>1.5399870327805765E-3</v>
      </c>
      <c r="O273" s="15">
        <f t="shared" si="361"/>
        <v>2.8323841837034625E-3</v>
      </c>
      <c r="P273" s="15">
        <f t="shared" si="362"/>
        <v>2.6353484489076706E-3</v>
      </c>
      <c r="Q273" s="5">
        <f t="shared" si="363"/>
        <v>3228.4854702518546</v>
      </c>
      <c r="R273" s="5">
        <f t="shared" si="364"/>
        <v>4858.5501476942254</v>
      </c>
      <c r="S273" s="5">
        <f t="shared" si="365"/>
        <v>3334.7635708353041</v>
      </c>
      <c r="T273" s="5">
        <f t="shared" si="366"/>
        <v>13.523014048291653</v>
      </c>
      <c r="U273" s="5">
        <f t="shared" si="367"/>
        <v>41.952227188106662</v>
      </c>
      <c r="V273" s="5">
        <f t="shared" si="368"/>
        <v>78.528387992129666</v>
      </c>
      <c r="W273" s="15">
        <f t="shared" si="369"/>
        <v>-1.0734613539272964E-2</v>
      </c>
      <c r="X273" s="15">
        <f t="shared" si="370"/>
        <v>-1.217998157191269E-2</v>
      </c>
      <c r="Y273" s="15">
        <f t="shared" si="371"/>
        <v>-9.7425357312937999E-3</v>
      </c>
      <c r="Z273" s="5">
        <f t="shared" si="386"/>
        <v>2332.9987716056221</v>
      </c>
      <c r="AA273" s="5">
        <f t="shared" si="387"/>
        <v>12258.292949982902</v>
      </c>
      <c r="AB273" s="5">
        <f t="shared" si="388"/>
        <v>59807.151796291415</v>
      </c>
      <c r="AC273" s="16">
        <f t="shared" si="372"/>
        <v>0.95946760039985601</v>
      </c>
      <c r="AD273" s="16">
        <f t="shared" si="373"/>
        <v>3.0666596868144254</v>
      </c>
      <c r="AE273" s="16">
        <f t="shared" si="374"/>
        <v>19.458636228520025</v>
      </c>
      <c r="AF273" s="15">
        <f t="shared" si="375"/>
        <v>-4.0504037456468023E-3</v>
      </c>
      <c r="AG273" s="15">
        <f t="shared" si="376"/>
        <v>2.9673830763510267E-4</v>
      </c>
      <c r="AH273" s="15">
        <f t="shared" si="377"/>
        <v>9.7937136394747881E-3</v>
      </c>
      <c r="AI273" s="1">
        <f t="shared" si="341"/>
        <v>469173.2623780506</v>
      </c>
      <c r="AJ273" s="1">
        <f t="shared" si="342"/>
        <v>224573.61931942275</v>
      </c>
      <c r="AK273" s="1">
        <f t="shared" si="343"/>
        <v>82523.758617393672</v>
      </c>
      <c r="AL273" s="14">
        <f t="shared" si="378"/>
        <v>92.36715661449476</v>
      </c>
      <c r="AM273" s="14">
        <f t="shared" si="379"/>
        <v>22.651893499792944</v>
      </c>
      <c r="AN273" s="14">
        <f t="shared" si="380"/>
        <v>7.0893733514262385</v>
      </c>
      <c r="AO273" s="11">
        <f t="shared" si="381"/>
        <v>2.3288927950490096E-3</v>
      </c>
      <c r="AP273" s="11">
        <f t="shared" si="382"/>
        <v>2.9337906843609177E-3</v>
      </c>
      <c r="AQ273" s="11">
        <f t="shared" si="383"/>
        <v>2.6613183196601163E-3</v>
      </c>
      <c r="AR273" s="1">
        <f t="shared" si="389"/>
        <v>238740.08107384207</v>
      </c>
      <c r="AS273" s="1">
        <f t="shared" si="384"/>
        <v>115811.49496329032</v>
      </c>
      <c r="AT273" s="1">
        <f t="shared" si="385"/>
        <v>42465.707702665735</v>
      </c>
      <c r="AU273" s="1">
        <f t="shared" si="344"/>
        <v>47748.016214768417</v>
      </c>
      <c r="AV273" s="1">
        <f t="shared" si="345"/>
        <v>23162.298992658063</v>
      </c>
      <c r="AW273" s="1">
        <f t="shared" si="346"/>
        <v>8493.1415405331481</v>
      </c>
      <c r="AX273" s="1">
        <f t="shared" si="408"/>
        <v>163884.78872358007</v>
      </c>
      <c r="AY273" s="1">
        <f t="shared" si="391"/>
        <v>31256.435371024225</v>
      </c>
      <c r="AZ273" s="1">
        <f t="shared" si="392"/>
        <v>7774.1526696313704</v>
      </c>
      <c r="BA273" s="1">
        <f t="shared" si="409"/>
        <v>13992.916982273544</v>
      </c>
      <c r="BB273" s="1">
        <f t="shared" si="410"/>
        <v>30679.038295753595</v>
      </c>
      <c r="BC273" s="1">
        <f t="shared" si="411"/>
        <v>39148.351820172546</v>
      </c>
      <c r="BD273" s="1">
        <f t="shared" si="393"/>
        <v>159.16867835411742</v>
      </c>
      <c r="BE273" s="2">
        <f t="shared" si="420"/>
        <v>0.25378067252024261</v>
      </c>
      <c r="BF273" s="2">
        <f t="shared" si="421"/>
        <v>0.18498810604108842</v>
      </c>
      <c r="BG273" s="2">
        <f t="shared" si="422"/>
        <v>8.4903457765883886E-2</v>
      </c>
      <c r="BH273" s="2">
        <f t="shared" si="394"/>
        <v>0.1066896295765619</v>
      </c>
      <c r="BI273" s="2">
        <f t="shared" si="412"/>
        <v>6.4404629744826622E-3</v>
      </c>
      <c r="BJ273" s="2">
        <f t="shared" si="395"/>
        <v>3.422059937666898E-3</v>
      </c>
      <c r="BK273" s="2">
        <f t="shared" si="396"/>
        <v>7.2085971406032293E-4</v>
      </c>
      <c r="BL273" s="2">
        <f t="shared" si="397"/>
        <v>1537.5966526810689</v>
      </c>
      <c r="BM273" s="2">
        <f t="shared" si="398"/>
        <v>396.31387723518753</v>
      </c>
      <c r="BN273" s="2">
        <f t="shared" si="399"/>
        <v>30.611817911912876</v>
      </c>
      <c r="BO273" s="2">
        <f t="shared" si="413"/>
        <v>5193.9691584800221</v>
      </c>
      <c r="BP273" s="2">
        <f t="shared" si="414"/>
        <v>349.53886643859346</v>
      </c>
      <c r="BQ273" s="2">
        <f t="shared" si="415"/>
        <v>12.05703770248836</v>
      </c>
      <c r="BR273" s="17">
        <f t="shared" si="390"/>
        <v>1.898927406310303E-3</v>
      </c>
      <c r="BS273" s="12">
        <f>BS$3*temperature!$I383</f>
        <v>-38.986740714670383</v>
      </c>
      <c r="BT273" s="12">
        <f>BT$3*temperature!$I383</f>
        <v>-36.033832199622672</v>
      </c>
      <c r="BU273" s="12">
        <f>BU$3*temperature!$I383</f>
        <v>-31.634601774768388</v>
      </c>
      <c r="BV273" s="12">
        <f t="shared" si="416"/>
        <v>-26.221208067116169</v>
      </c>
      <c r="BW273" s="12">
        <f t="shared" si="400"/>
        <v>-18.215470737636529</v>
      </c>
      <c r="BX273" s="12">
        <f t="shared" si="401"/>
        <v>-15.991614761726961</v>
      </c>
      <c r="BY273" s="19">
        <f t="shared" si="417"/>
        <v>0.32743267104527801</v>
      </c>
      <c r="BZ273" s="19">
        <f t="shared" si="402"/>
        <v>0.4944897718142986</v>
      </c>
      <c r="CA273" s="19">
        <f t="shared" si="403"/>
        <v>0.49448977181429871</v>
      </c>
      <c r="CB273" s="12">
        <f t="shared" si="418"/>
        <v>6.3827663237771075</v>
      </c>
      <c r="CC273" s="12">
        <f t="shared" si="404"/>
        <v>8.9091807309930697</v>
      </c>
      <c r="CD273" s="12">
        <f t="shared" si="405"/>
        <v>7.8214935065207145</v>
      </c>
      <c r="CE273" s="12">
        <f t="shared" si="419"/>
        <v>-32.603974390893278</v>
      </c>
      <c r="CF273" s="12">
        <f t="shared" si="406"/>
        <v>-27.124651468629601</v>
      </c>
      <c r="CG273" s="12">
        <f t="shared" si="407"/>
        <v>-23.813108268247674</v>
      </c>
      <c r="CH273" s="12">
        <f>CH$3*temperature!$I383+CH$4*temperature!$I383^2</f>
        <v>-32.603974390893278</v>
      </c>
      <c r="CI273" s="12">
        <f>CI$3*temperature!$I383+CI$4*temperature!$I383^2</f>
        <v>-27.124688468468882</v>
      </c>
      <c r="CJ273" s="12">
        <f>CJ$3*temperature!$I383+CJ$4*temperature!$I383^2</f>
        <v>-23.813127154088253</v>
      </c>
      <c r="CK273" s="17"/>
      <c r="CL273" s="17"/>
      <c r="CM273" s="17"/>
    </row>
    <row r="274" spans="1:91">
      <c r="A274" s="2">
        <f t="shared" si="347"/>
        <v>2228</v>
      </c>
      <c r="B274" s="5">
        <f t="shared" si="348"/>
        <v>1165.4045337020557</v>
      </c>
      <c r="C274" s="5">
        <f t="shared" si="349"/>
        <v>2964.1641892545176</v>
      </c>
      <c r="D274" s="5">
        <f t="shared" si="350"/>
        <v>4369.9391330159815</v>
      </c>
      <c r="E274" s="15">
        <f t="shared" si="351"/>
        <v>5.7197088836555931E-8</v>
      </c>
      <c r="F274" s="15">
        <f t="shared" si="352"/>
        <v>1.126821003862992E-7</v>
      </c>
      <c r="G274" s="15">
        <f t="shared" si="353"/>
        <v>2.3003649959536881E-7</v>
      </c>
      <c r="H274" s="5">
        <f t="shared" si="354"/>
        <v>239102.1854246071</v>
      </c>
      <c r="I274" s="5">
        <f t="shared" si="355"/>
        <v>116135.86001508593</v>
      </c>
      <c r="J274" s="5">
        <f t="shared" si="356"/>
        <v>42576.394377239238</v>
      </c>
      <c r="K274" s="5">
        <f t="shared" si="357"/>
        <v>205166.68548136554</v>
      </c>
      <c r="L274" s="5">
        <f t="shared" si="358"/>
        <v>39179.968652240517</v>
      </c>
      <c r="M274" s="5">
        <f t="shared" si="359"/>
        <v>9743.0177128930573</v>
      </c>
      <c r="N274" s="15">
        <f t="shared" si="360"/>
        <v>1.5166731668525557E-3</v>
      </c>
      <c r="O274" s="15">
        <f t="shared" si="361"/>
        <v>2.8006888734772861E-3</v>
      </c>
      <c r="P274" s="15">
        <f t="shared" si="362"/>
        <v>2.6062648296352187E-3</v>
      </c>
      <c r="Q274" s="5">
        <f t="shared" si="363"/>
        <v>3198.6731039985279</v>
      </c>
      <c r="R274" s="5">
        <f t="shared" si="364"/>
        <v>4812.8151895779947</v>
      </c>
      <c r="S274" s="5">
        <f t="shared" si="365"/>
        <v>3310.8818811475257</v>
      </c>
      <c r="T274" s="5">
        <f t="shared" si="366"/>
        <v>13.377849718597083</v>
      </c>
      <c r="U274" s="5">
        <f t="shared" si="367"/>
        <v>41.44124983405483</v>
      </c>
      <c r="V274" s="5">
        <f t="shared" si="368"/>
        <v>77.763322366195439</v>
      </c>
      <c r="W274" s="15">
        <f t="shared" si="369"/>
        <v>-1.0734613539272964E-2</v>
      </c>
      <c r="X274" s="15">
        <f t="shared" si="370"/>
        <v>-1.217998157191269E-2</v>
      </c>
      <c r="Y274" s="15">
        <f t="shared" si="371"/>
        <v>-9.7425357312937999E-3</v>
      </c>
      <c r="Z274" s="5">
        <f t="shared" si="386"/>
        <v>2302.1467453501996</v>
      </c>
      <c r="AA274" s="5">
        <f t="shared" si="387"/>
        <v>12146.889289942419</v>
      </c>
      <c r="AB274" s="5">
        <f t="shared" si="388"/>
        <v>59962.12629738258</v>
      </c>
      <c r="AC274" s="16">
        <f t="shared" si="372"/>
        <v>0.95558136923736969</v>
      </c>
      <c r="AD274" s="16">
        <f t="shared" si="373"/>
        <v>3.0675696822199834</v>
      </c>
      <c r="AE274" s="16">
        <f t="shared" si="374"/>
        <v>19.649208539556859</v>
      </c>
      <c r="AF274" s="15">
        <f t="shared" si="375"/>
        <v>-4.0504037456468023E-3</v>
      </c>
      <c r="AG274" s="15">
        <f t="shared" si="376"/>
        <v>2.9673830763510267E-4</v>
      </c>
      <c r="AH274" s="15">
        <f t="shared" si="377"/>
        <v>9.7937136394747881E-3</v>
      </c>
      <c r="AI274" s="1">
        <f t="shared" si="341"/>
        <v>470003.95235501393</v>
      </c>
      <c r="AJ274" s="1">
        <f t="shared" si="342"/>
        <v>225278.55638013856</v>
      </c>
      <c r="AK274" s="1">
        <f t="shared" si="343"/>
        <v>82764.524296187461</v>
      </c>
      <c r="AL274" s="14">
        <f t="shared" si="378"/>
        <v>92.580118687978043</v>
      </c>
      <c r="AM274" s="14">
        <f t="shared" si="379"/>
        <v>22.717684854784444</v>
      </c>
      <c r="AN274" s="14">
        <f t="shared" si="380"/>
        <v>7.1080517598095483</v>
      </c>
      <c r="AO274" s="11">
        <f t="shared" si="381"/>
        <v>2.3056038670985195E-3</v>
      </c>
      <c r="AP274" s="11">
        <f t="shared" si="382"/>
        <v>2.9044527775173084E-3</v>
      </c>
      <c r="AQ274" s="11">
        <f t="shared" si="383"/>
        <v>2.6347051364635152E-3</v>
      </c>
      <c r="AR274" s="1">
        <f t="shared" si="389"/>
        <v>239102.1854246071</v>
      </c>
      <c r="AS274" s="1">
        <f t="shared" si="384"/>
        <v>116135.86001508593</v>
      </c>
      <c r="AT274" s="1">
        <f t="shared" si="385"/>
        <v>42576.394377239238</v>
      </c>
      <c r="AU274" s="1">
        <f t="shared" si="344"/>
        <v>47820.437084921425</v>
      </c>
      <c r="AV274" s="1">
        <f t="shared" si="345"/>
        <v>23227.172003017185</v>
      </c>
      <c r="AW274" s="1">
        <f t="shared" si="346"/>
        <v>8515.2788754478479</v>
      </c>
      <c r="AX274" s="1">
        <f t="shared" si="408"/>
        <v>164133.34838509239</v>
      </c>
      <c r="AY274" s="1">
        <f t="shared" si="391"/>
        <v>31343.974921792411</v>
      </c>
      <c r="AZ274" s="1">
        <f t="shared" si="392"/>
        <v>7794.414170314446</v>
      </c>
      <c r="BA274" s="1">
        <f t="shared" si="409"/>
        <v>13994.683981377635</v>
      </c>
      <c r="BB274" s="1">
        <f t="shared" si="410"/>
        <v>30687.331850814629</v>
      </c>
      <c r="BC274" s="1">
        <f t="shared" si="411"/>
        <v>39159.735228469588</v>
      </c>
      <c r="BD274" s="1">
        <f t="shared" si="393"/>
        <v>154.57223192440458</v>
      </c>
      <c r="BE274" s="2">
        <f t="shared" si="420"/>
        <v>0.25378067252024261</v>
      </c>
      <c r="BF274" s="2">
        <f t="shared" si="421"/>
        <v>0.18498810604108842</v>
      </c>
      <c r="BG274" s="2">
        <f t="shared" si="422"/>
        <v>8.4903457765883886E-2</v>
      </c>
      <c r="BH274" s="2">
        <f t="shared" si="394"/>
        <v>0.10646604625709639</v>
      </c>
      <c r="BI274" s="2">
        <f t="shared" si="412"/>
        <v>6.4404629744826622E-3</v>
      </c>
      <c r="BJ274" s="2">
        <f t="shared" si="395"/>
        <v>3.422059937666898E-3</v>
      </c>
      <c r="BK274" s="2">
        <f t="shared" si="396"/>
        <v>7.2085971406032293E-4</v>
      </c>
      <c r="BL274" s="2">
        <f t="shared" si="397"/>
        <v>1539.92877234507</v>
      </c>
      <c r="BM274" s="2">
        <f t="shared" si="398"/>
        <v>397.42387388411652</v>
      </c>
      <c r="BN274" s="2">
        <f t="shared" si="399"/>
        <v>30.69160747649622</v>
      </c>
      <c r="BO274" s="2">
        <f t="shared" si="413"/>
        <v>5271.5591254706096</v>
      </c>
      <c r="BP274" s="2">
        <f t="shared" si="414"/>
        <v>353.73258576468936</v>
      </c>
      <c r="BQ274" s="2">
        <f t="shared" si="415"/>
        <v>12.057221199606934</v>
      </c>
      <c r="BR274" s="17">
        <f t="shared" si="390"/>
        <v>1.843618841077964E-3</v>
      </c>
      <c r="BS274" s="12">
        <f>BS$3*temperature!$I384</f>
        <v>-39.09951175175118</v>
      </c>
      <c r="BT274" s="12">
        <f>BT$3*temperature!$I384</f>
        <v>-36.13806180570559</v>
      </c>
      <c r="BU274" s="12">
        <f>BU$3*temperature!$I384</f>
        <v>-31.726106393630673</v>
      </c>
      <c r="BV274" s="12">
        <f t="shared" si="416"/>
        <v>-26.260022453294951</v>
      </c>
      <c r="BW274" s="12">
        <f t="shared" si="400"/>
        <v>-18.216470312143556</v>
      </c>
      <c r="BX274" s="12">
        <f t="shared" si="401"/>
        <v>-15.992492302070126</v>
      </c>
      <c r="BY274" s="19">
        <f t="shared" si="417"/>
        <v>0.32837978591589906</v>
      </c>
      <c r="BZ274" s="19">
        <f t="shared" si="402"/>
        <v>0.49592010744562165</v>
      </c>
      <c r="CA274" s="19">
        <f t="shared" si="403"/>
        <v>0.49592010744562171</v>
      </c>
      <c r="CB274" s="12">
        <f t="shared" si="418"/>
        <v>6.4197446492281154</v>
      </c>
      <c r="CC274" s="12">
        <f t="shared" si="404"/>
        <v>8.9607957467810166</v>
      </c>
      <c r="CD274" s="12">
        <f t="shared" si="405"/>
        <v>7.8668070457802752</v>
      </c>
      <c r="CE274" s="12">
        <f t="shared" si="419"/>
        <v>-32.679767102523066</v>
      </c>
      <c r="CF274" s="12">
        <f t="shared" si="406"/>
        <v>-27.177266058924573</v>
      </c>
      <c r="CG274" s="12">
        <f t="shared" si="407"/>
        <v>-23.859299347850403</v>
      </c>
      <c r="CH274" s="12">
        <f>CH$3*temperature!$I384+CH$4*temperature!$I384^2</f>
        <v>-32.679767102523066</v>
      </c>
      <c r="CI274" s="12">
        <f>CI$3*temperature!$I384+CI$4*temperature!$I384^2</f>
        <v>-27.177303060794003</v>
      </c>
      <c r="CJ274" s="12">
        <f>CJ$3*temperature!$I384+CJ$4*temperature!$I384^2</f>
        <v>-23.859318234727276</v>
      </c>
      <c r="CK274" s="17"/>
      <c r="CL274" s="17"/>
      <c r="CM274" s="17"/>
    </row>
    <row r="275" spans="1:91">
      <c r="A275" s="2">
        <f t="shared" si="347"/>
        <v>2229</v>
      </c>
      <c r="B275" s="5">
        <f t="shared" si="348"/>
        <v>1165.4045970269151</v>
      </c>
      <c r="C275" s="5">
        <f t="shared" si="349"/>
        <v>2964.164506562352</v>
      </c>
      <c r="D275" s="5">
        <f t="shared" si="350"/>
        <v>4369.9400879992081</v>
      </c>
      <c r="E275" s="15">
        <f t="shared" si="351"/>
        <v>5.4337234394728134E-8</v>
      </c>
      <c r="F275" s="15">
        <f t="shared" si="352"/>
        <v>1.0704799536698424E-7</v>
      </c>
      <c r="G275" s="15">
        <f t="shared" si="353"/>
        <v>2.1853467461560036E-7</v>
      </c>
      <c r="H275" s="5">
        <f t="shared" si="354"/>
        <v>239459.32491650849</v>
      </c>
      <c r="I275" s="5">
        <f t="shared" si="355"/>
        <v>116457.49012628522</v>
      </c>
      <c r="J275" s="5">
        <f t="shared" si="356"/>
        <v>42686.14356745527</v>
      </c>
      <c r="K275" s="5">
        <f t="shared" si="357"/>
        <v>205473.12540846117</v>
      </c>
      <c r="L275" s="5">
        <f t="shared" si="358"/>
        <v>39288.470619110529</v>
      </c>
      <c r="M275" s="5">
        <f t="shared" si="359"/>
        <v>9768.1301591938445</v>
      </c>
      <c r="N275" s="15">
        <f t="shared" si="360"/>
        <v>1.4936144548840513E-3</v>
      </c>
      <c r="O275" s="15">
        <f t="shared" si="361"/>
        <v>2.7693224523241966E-3</v>
      </c>
      <c r="P275" s="15">
        <f t="shared" si="362"/>
        <v>2.5774813349210834E-3</v>
      </c>
      <c r="Q275" s="5">
        <f t="shared" si="363"/>
        <v>3169.0630554493118</v>
      </c>
      <c r="R275" s="5">
        <f t="shared" si="364"/>
        <v>4767.3615990767103</v>
      </c>
      <c r="S275" s="5">
        <f t="shared" si="365"/>
        <v>3287.0768104788986</v>
      </c>
      <c r="T275" s="5">
        <f t="shared" si="366"/>
        <v>13.234243671881472</v>
      </c>
      <c r="U275" s="5">
        <f t="shared" si="367"/>
        <v>40.936496174759014</v>
      </c>
      <c r="V275" s="5">
        <f t="shared" si="368"/>
        <v>77.005710419458666</v>
      </c>
      <c r="W275" s="15">
        <f t="shared" si="369"/>
        <v>-1.0734613539272964E-2</v>
      </c>
      <c r="X275" s="15">
        <f t="shared" si="370"/>
        <v>-1.217998157191269E-2</v>
      </c>
      <c r="Y275" s="15">
        <f t="shared" si="371"/>
        <v>-9.7425357312937999E-3</v>
      </c>
      <c r="Z275" s="5">
        <f t="shared" si="386"/>
        <v>2271.649824672148</v>
      </c>
      <c r="AA275" s="5">
        <f t="shared" si="387"/>
        <v>12036.117574615659</v>
      </c>
      <c r="AB275" s="5">
        <f t="shared" si="388"/>
        <v>60115.757807366113</v>
      </c>
      <c r="AC275" s="16">
        <f t="shared" si="372"/>
        <v>0.95171087888014039</v>
      </c>
      <c r="AD275" s="16">
        <f t="shared" si="373"/>
        <v>3.068479947656038</v>
      </c>
      <c r="AE275" s="16">
        <f t="shared" si="374"/>
        <v>19.8416472612356</v>
      </c>
      <c r="AF275" s="15">
        <f t="shared" si="375"/>
        <v>-4.0504037456468023E-3</v>
      </c>
      <c r="AG275" s="15">
        <f t="shared" si="376"/>
        <v>2.9673830763510267E-4</v>
      </c>
      <c r="AH275" s="15">
        <f t="shared" si="377"/>
        <v>9.7937136394747881E-3</v>
      </c>
      <c r="AI275" s="1">
        <f t="shared" si="341"/>
        <v>470823.99420443393</v>
      </c>
      <c r="AJ275" s="1">
        <f t="shared" si="342"/>
        <v>225977.87274514188</v>
      </c>
      <c r="AK275" s="1">
        <f t="shared" si="343"/>
        <v>83003.35074201657</v>
      </c>
      <c r="AL275" s="14">
        <f t="shared" si="378"/>
        <v>92.791437236844857</v>
      </c>
      <c r="AM275" s="14">
        <f t="shared" si="379"/>
        <v>22.783007473230935</v>
      </c>
      <c r="AN275" s="14">
        <f t="shared" si="380"/>
        <v>7.1265921040865488</v>
      </c>
      <c r="AO275" s="11">
        <f t="shared" si="381"/>
        <v>2.2825478284275343E-3</v>
      </c>
      <c r="AP275" s="11">
        <f t="shared" si="382"/>
        <v>2.8754082497421353E-3</v>
      </c>
      <c r="AQ275" s="11">
        <f t="shared" si="383"/>
        <v>2.6083580850988801E-3</v>
      </c>
      <c r="AR275" s="1">
        <f t="shared" si="389"/>
        <v>239459.32491650849</v>
      </c>
      <c r="AS275" s="1">
        <f t="shared" si="384"/>
        <v>116457.49012628522</v>
      </c>
      <c r="AT275" s="1">
        <f t="shared" si="385"/>
        <v>42686.14356745527</v>
      </c>
      <c r="AU275" s="1">
        <f t="shared" si="344"/>
        <v>47891.864983301697</v>
      </c>
      <c r="AV275" s="1">
        <f t="shared" si="345"/>
        <v>23291.498025257046</v>
      </c>
      <c r="AW275" s="1">
        <f t="shared" si="346"/>
        <v>8537.2287134910548</v>
      </c>
      <c r="AX275" s="1">
        <f t="shared" si="408"/>
        <v>164378.50032676893</v>
      </c>
      <c r="AY275" s="1">
        <f t="shared" si="391"/>
        <v>31430.776495288424</v>
      </c>
      <c r="AZ275" s="1">
        <f t="shared" si="392"/>
        <v>7814.5041273550769</v>
      </c>
      <c r="BA275" s="1">
        <f t="shared" si="409"/>
        <v>13996.424108313613</v>
      </c>
      <c r="BB275" s="1">
        <f t="shared" si="410"/>
        <v>30695.532517787113</v>
      </c>
      <c r="BC275" s="1">
        <f t="shared" si="411"/>
        <v>39170.992734483654</v>
      </c>
      <c r="BD275" s="1">
        <f t="shared" si="393"/>
        <v>150.10807136848598</v>
      </c>
      <c r="BE275" s="2">
        <f t="shared" si="420"/>
        <v>0.25378067252024261</v>
      </c>
      <c r="BF275" s="2">
        <f t="shared" si="421"/>
        <v>0.18498810604108842</v>
      </c>
      <c r="BG275" s="2">
        <f t="shared" si="422"/>
        <v>8.4903457765883886E-2</v>
      </c>
      <c r="BH275" s="2">
        <f t="shared" si="394"/>
        <v>0.10624429703588766</v>
      </c>
      <c r="BI275" s="2">
        <f t="shared" si="412"/>
        <v>6.4404629744826622E-3</v>
      </c>
      <c r="BJ275" s="2">
        <f t="shared" si="395"/>
        <v>3.422059937666898E-3</v>
      </c>
      <c r="BK275" s="2">
        <f t="shared" si="396"/>
        <v>7.2085971406032293E-4</v>
      </c>
      <c r="BL275" s="2">
        <f t="shared" si="397"/>
        <v>1542.2289160193866</v>
      </c>
      <c r="BM275" s="2">
        <f t="shared" si="398"/>
        <v>398.52451140239901</v>
      </c>
      <c r="BN275" s="2">
        <f t="shared" si="399"/>
        <v>30.7707212463737</v>
      </c>
      <c r="BO275" s="2">
        <f t="shared" si="413"/>
        <v>5350.3095290952569</v>
      </c>
      <c r="BP275" s="2">
        <f t="shared" si="414"/>
        <v>357.9767379174707</v>
      </c>
      <c r="BQ275" s="2">
        <f t="shared" si="415"/>
        <v>12.057408306092462</v>
      </c>
      <c r="BR275" s="17">
        <f t="shared" si="390"/>
        <v>1.7899212049300622E-3</v>
      </c>
      <c r="BS275" s="12">
        <f>BS$3*temperature!$I385</f>
        <v>-39.211808054404763</v>
      </c>
      <c r="BT275" s="12">
        <f>BT$3*temperature!$I385</f>
        <v>-36.241852634389417</v>
      </c>
      <c r="BU275" s="12">
        <f>BU$3*temperature!$I385</f>
        <v>-31.81722580371996</v>
      </c>
      <c r="BV275" s="12">
        <f t="shared" si="416"/>
        <v>-26.298461174536534</v>
      </c>
      <c r="BW275" s="12">
        <f t="shared" si="400"/>
        <v>-18.21716939223834</v>
      </c>
      <c r="BX275" s="12">
        <f t="shared" si="401"/>
        <v>-15.993106034195106</v>
      </c>
      <c r="BY275" s="19">
        <f t="shared" si="417"/>
        <v>0.32932291369863614</v>
      </c>
      <c r="BZ275" s="19">
        <f t="shared" si="402"/>
        <v>0.49734442176522986</v>
      </c>
      <c r="CA275" s="19">
        <f t="shared" si="403"/>
        <v>0.49734442176522992</v>
      </c>
      <c r="CB275" s="12">
        <f t="shared" si="418"/>
        <v>6.4566734399341135</v>
      </c>
      <c r="CC275" s="12">
        <f t="shared" si="404"/>
        <v>9.0123416210755387</v>
      </c>
      <c r="CD275" s="12">
        <f t="shared" si="405"/>
        <v>7.9120598847624288</v>
      </c>
      <c r="CE275" s="12">
        <f t="shared" si="419"/>
        <v>-32.755134614470649</v>
      </c>
      <c r="CF275" s="12">
        <f t="shared" si="406"/>
        <v>-27.229511013313878</v>
      </c>
      <c r="CG275" s="12">
        <f t="shared" si="407"/>
        <v>-23.905165918957536</v>
      </c>
      <c r="CH275" s="12">
        <f>CH$3*temperature!$I385+CH$4*temperature!$I385^2</f>
        <v>-32.755134614470649</v>
      </c>
      <c r="CI275" s="12">
        <f>CI$3*temperature!$I385+CI$4*temperature!$I385^2</f>
        <v>-27.229548016603097</v>
      </c>
      <c r="CJ275" s="12">
        <f>CJ$3*temperature!$I385+CJ$4*temperature!$I385^2</f>
        <v>-23.905184806559156</v>
      </c>
      <c r="CK275" s="17"/>
      <c r="CL275" s="17"/>
      <c r="CM275" s="17"/>
    </row>
    <row r="276" spans="1:91">
      <c r="A276" s="2">
        <f t="shared" si="347"/>
        <v>2230</v>
      </c>
      <c r="B276" s="5">
        <f t="shared" si="348"/>
        <v>1165.4046571855347</v>
      </c>
      <c r="C276" s="5">
        <f t="shared" si="349"/>
        <v>2964.1648080048267</v>
      </c>
      <c r="D276" s="5">
        <f t="shared" si="350"/>
        <v>4369.9409952334718</v>
      </c>
      <c r="E276" s="15">
        <f t="shared" si="351"/>
        <v>5.1620372674991723E-8</v>
      </c>
      <c r="F276" s="15">
        <f t="shared" si="352"/>
        <v>1.0169559559863502E-7</v>
      </c>
      <c r="G276" s="15">
        <f t="shared" si="353"/>
        <v>2.0760794088482034E-7</v>
      </c>
      <c r="H276" s="5">
        <f t="shared" si="354"/>
        <v>239811.53599399739</v>
      </c>
      <c r="I276" s="5">
        <f t="shared" si="355"/>
        <v>116776.39538727737</v>
      </c>
      <c r="J276" s="5">
        <f t="shared" si="356"/>
        <v>42794.959210919602</v>
      </c>
      <c r="K276" s="5">
        <f t="shared" si="357"/>
        <v>205775.33693158987</v>
      </c>
      <c r="L276" s="5">
        <f t="shared" si="358"/>
        <v>39396.053509548045</v>
      </c>
      <c r="M276" s="5">
        <f t="shared" si="359"/>
        <v>9793.0290723829803</v>
      </c>
      <c r="N276" s="15">
        <f t="shared" si="360"/>
        <v>1.470808031599935E-3</v>
      </c>
      <c r="O276" s="15">
        <f t="shared" si="361"/>
        <v>2.7382814536227595E-3</v>
      </c>
      <c r="P276" s="15">
        <f t="shared" si="362"/>
        <v>2.5489948212555902E-3</v>
      </c>
      <c r="Q276" s="5">
        <f t="shared" si="363"/>
        <v>3139.6555988033456</v>
      </c>
      <c r="R276" s="5">
        <f t="shared" si="364"/>
        <v>4722.1910786471244</v>
      </c>
      <c r="S276" s="5">
        <f t="shared" si="365"/>
        <v>3263.3501362744942</v>
      </c>
      <c r="T276" s="5">
        <f t="shared" si="366"/>
        <v>13.092179180579256</v>
      </c>
      <c r="U276" s="5">
        <f t="shared" si="367"/>
        <v>40.437890405731778</v>
      </c>
      <c r="V276" s="5">
        <f t="shared" si="368"/>
        <v>76.255479534183422</v>
      </c>
      <c r="W276" s="15">
        <f t="shared" si="369"/>
        <v>-1.0734613539272964E-2</v>
      </c>
      <c r="X276" s="15">
        <f t="shared" si="370"/>
        <v>-1.217998157191269E-2</v>
      </c>
      <c r="Y276" s="15">
        <f t="shared" si="371"/>
        <v>-9.7425357312937999E-3</v>
      </c>
      <c r="Z276" s="5">
        <f t="shared" si="386"/>
        <v>2241.5052862214329</v>
      </c>
      <c r="AA276" s="5">
        <f t="shared" si="387"/>
        <v>11925.982915630424</v>
      </c>
      <c r="AB276" s="5">
        <f t="shared" si="388"/>
        <v>60268.051984523874</v>
      </c>
      <c r="AC276" s="16">
        <f t="shared" si="372"/>
        <v>0.94785606557155144</v>
      </c>
      <c r="AD276" s="16">
        <f t="shared" si="373"/>
        <v>3.0693904832027177</v>
      </c>
      <c r="AE276" s="16">
        <f t="shared" si="374"/>
        <v>20.035970672647611</v>
      </c>
      <c r="AF276" s="15">
        <f t="shared" si="375"/>
        <v>-4.0504037456468023E-3</v>
      </c>
      <c r="AG276" s="15">
        <f t="shared" si="376"/>
        <v>2.9673830763510267E-4</v>
      </c>
      <c r="AH276" s="15">
        <f t="shared" si="377"/>
        <v>9.7937136394747881E-3</v>
      </c>
      <c r="AI276" s="1">
        <f t="shared" si="341"/>
        <v>471633.45976729225</v>
      </c>
      <c r="AJ276" s="1">
        <f t="shared" si="342"/>
        <v>226671.58349588476</v>
      </c>
      <c r="AK276" s="1">
        <f t="shared" si="343"/>
        <v>83240.24438130598</v>
      </c>
      <c r="AL276" s="14">
        <f t="shared" si="378"/>
        <v>93.001120121470876</v>
      </c>
      <c r="AM276" s="14">
        <f t="shared" si="379"/>
        <v>22.847862816396976</v>
      </c>
      <c r="AN276" s="14">
        <f t="shared" si="380"/>
        <v>7.144994921179106</v>
      </c>
      <c r="AO276" s="11">
        <f t="shared" si="381"/>
        <v>2.259722350143259E-3</v>
      </c>
      <c r="AP276" s="11">
        <f t="shared" si="382"/>
        <v>2.8466541672447138E-3</v>
      </c>
      <c r="AQ276" s="11">
        <f t="shared" si="383"/>
        <v>2.5822745042478911E-3</v>
      </c>
      <c r="AR276" s="1">
        <f t="shared" si="389"/>
        <v>239811.53599399739</v>
      </c>
      <c r="AS276" s="1">
        <f t="shared" si="384"/>
        <v>116776.39538727737</v>
      </c>
      <c r="AT276" s="1">
        <f t="shared" si="385"/>
        <v>42794.959210919602</v>
      </c>
      <c r="AU276" s="1">
        <f t="shared" si="344"/>
        <v>47962.307198799477</v>
      </c>
      <c r="AV276" s="1">
        <f t="shared" si="345"/>
        <v>23355.279077455474</v>
      </c>
      <c r="AW276" s="1">
        <f t="shared" si="346"/>
        <v>8558.9918421839211</v>
      </c>
      <c r="AX276" s="1">
        <f t="shared" si="408"/>
        <v>164620.26954527191</v>
      </c>
      <c r="AY276" s="1">
        <f t="shared" si="391"/>
        <v>31516.842807638441</v>
      </c>
      <c r="AZ276" s="1">
        <f t="shared" si="392"/>
        <v>7834.4232579063846</v>
      </c>
      <c r="BA276" s="1">
        <f t="shared" si="409"/>
        <v>13998.137658032627</v>
      </c>
      <c r="BB276" s="1">
        <f t="shared" si="410"/>
        <v>30703.641264223603</v>
      </c>
      <c r="BC276" s="1">
        <f t="shared" si="411"/>
        <v>39182.125651165668</v>
      </c>
      <c r="BD276" s="1">
        <f t="shared" si="393"/>
        <v>145.77240732844433</v>
      </c>
      <c r="BE276" s="2">
        <f t="shared" si="420"/>
        <v>0.25378067252024261</v>
      </c>
      <c r="BF276" s="2">
        <f t="shared" si="421"/>
        <v>0.18498810604108842</v>
      </c>
      <c r="BG276" s="2">
        <f t="shared" si="422"/>
        <v>8.4903457765883886E-2</v>
      </c>
      <c r="BH276" s="2">
        <f t="shared" si="394"/>
        <v>0.10602437622909099</v>
      </c>
      <c r="BI276" s="2">
        <f t="shared" si="412"/>
        <v>6.4404629744826622E-3</v>
      </c>
      <c r="BJ276" s="2">
        <f t="shared" si="395"/>
        <v>3.422059937666898E-3</v>
      </c>
      <c r="BK276" s="2">
        <f t="shared" si="396"/>
        <v>7.2085971406032293E-4</v>
      </c>
      <c r="BL276" s="2">
        <f t="shared" si="397"/>
        <v>1544.4973184231565</v>
      </c>
      <c r="BM276" s="2">
        <f t="shared" si="398"/>
        <v>399.61582431995146</v>
      </c>
      <c r="BN276" s="2">
        <f t="shared" si="399"/>
        <v>30.849162060006687</v>
      </c>
      <c r="BO276" s="2">
        <f t="shared" si="413"/>
        <v>5430.2377296875902</v>
      </c>
      <c r="BP276" s="2">
        <f t="shared" si="414"/>
        <v>362.27192954780134</v>
      </c>
      <c r="BQ276" s="2">
        <f t="shared" si="415"/>
        <v>12.057598984251428</v>
      </c>
      <c r="BR276" s="17">
        <f t="shared" si="390"/>
        <v>1.737787577602002E-3</v>
      </c>
      <c r="BS276" s="12">
        <f>BS$3*temperature!$I386</f>
        <v>-39.323632880658664</v>
      </c>
      <c r="BT276" s="12">
        <f>BT$3*temperature!$I386</f>
        <v>-36.345207696934281</v>
      </c>
      <c r="BU276" s="12">
        <f>BU$3*temperature!$I386</f>
        <v>-31.907962648663343</v>
      </c>
      <c r="BV276" s="12">
        <f t="shared" si="416"/>
        <v>-26.33652802327402</v>
      </c>
      <c r="BW276" s="12">
        <f t="shared" si="400"/>
        <v>-18.217571735113921</v>
      </c>
      <c r="BX276" s="12">
        <f t="shared" si="401"/>
        <v>-15.993459256593862</v>
      </c>
      <c r="BY276" s="19">
        <f t="shared" si="417"/>
        <v>0.33026208175624477</v>
      </c>
      <c r="BZ276" s="19">
        <f t="shared" si="402"/>
        <v>0.49876275609643644</v>
      </c>
      <c r="CA276" s="19">
        <f t="shared" si="403"/>
        <v>0.4987627560964365</v>
      </c>
      <c r="CB276" s="12">
        <f t="shared" si="418"/>
        <v>6.4935524286923236</v>
      </c>
      <c r="CC276" s="12">
        <f t="shared" si="404"/>
        <v>9.0638179809101782</v>
      </c>
      <c r="CD276" s="12">
        <f t="shared" si="405"/>
        <v>7.9572516960347413</v>
      </c>
      <c r="CE276" s="12">
        <f t="shared" si="419"/>
        <v>-32.830080451966346</v>
      </c>
      <c r="CF276" s="12">
        <f t="shared" si="406"/>
        <v>-27.281389716024101</v>
      </c>
      <c r="CG276" s="12">
        <f t="shared" si="407"/>
        <v>-23.950710952628604</v>
      </c>
      <c r="CH276" s="12">
        <f>CH$3*temperature!$I386+CH$4*temperature!$I386^2</f>
        <v>-32.830080451966339</v>
      </c>
      <c r="CI276" s="12">
        <f>CI$3*temperature!$I386+CI$4*temperature!$I386^2</f>
        <v>-27.281426720130359</v>
      </c>
      <c r="CJ276" s="12">
        <f>CJ$3*temperature!$I386+CJ$4*temperature!$I386^2</f>
        <v>-23.950729840647313</v>
      </c>
      <c r="CK276" s="17"/>
      <c r="CL276" s="17"/>
      <c r="CM276" s="17"/>
    </row>
    <row r="277" spans="1:91">
      <c r="A277" s="2">
        <f t="shared" si="347"/>
        <v>2231</v>
      </c>
      <c r="B277" s="5">
        <f t="shared" si="348"/>
        <v>1165.4047143362263</v>
      </c>
      <c r="C277" s="5">
        <f t="shared" si="349"/>
        <v>2964.165094375207</v>
      </c>
      <c r="D277" s="5">
        <f t="shared" si="350"/>
        <v>4369.9418571062006</v>
      </c>
      <c r="E277" s="15">
        <f t="shared" si="351"/>
        <v>4.9039354041242134E-8</v>
      </c>
      <c r="F277" s="15">
        <f t="shared" si="352"/>
        <v>9.6610815818703263E-8</v>
      </c>
      <c r="G277" s="15">
        <f t="shared" si="353"/>
        <v>1.972275438405793E-7</v>
      </c>
      <c r="H277" s="5">
        <f t="shared" si="354"/>
        <v>240158.85508505147</v>
      </c>
      <c r="I277" s="5">
        <f t="shared" si="355"/>
        <v>117092.58608326172</v>
      </c>
      <c r="J277" s="5">
        <f t="shared" si="356"/>
        <v>42902.845299150751</v>
      </c>
      <c r="K277" s="5">
        <f t="shared" si="357"/>
        <v>206073.35128366761</v>
      </c>
      <c r="L277" s="5">
        <f t="shared" si="358"/>
        <v>39502.720784836289</v>
      </c>
      <c r="M277" s="5">
        <f t="shared" si="359"/>
        <v>9817.7153614490544</v>
      </c>
      <c r="N277" s="15">
        <f t="shared" si="360"/>
        <v>1.4482510709084018E-3</v>
      </c>
      <c r="O277" s="15">
        <f t="shared" si="361"/>
        <v>2.7075624532388876E-3</v>
      </c>
      <c r="P277" s="15">
        <f t="shared" si="362"/>
        <v>2.5208021832274774E-3</v>
      </c>
      <c r="Q277" s="5">
        <f t="shared" si="363"/>
        <v>3110.4509610308905</v>
      </c>
      <c r="R277" s="5">
        <f t="shared" si="364"/>
        <v>4677.3052287655155</v>
      </c>
      <c r="S277" s="5">
        <f t="shared" si="365"/>
        <v>3239.7035854414999</v>
      </c>
      <c r="T277" s="5">
        <f t="shared" si="366"/>
        <v>12.951639696688822</v>
      </c>
      <c r="U277" s="5">
        <f t="shared" si="367"/>
        <v>39.945357645782941</v>
      </c>
      <c r="V277" s="5">
        <f t="shared" si="368"/>
        <v>75.512557800114692</v>
      </c>
      <c r="W277" s="15">
        <f t="shared" si="369"/>
        <v>-1.0734613539272964E-2</v>
      </c>
      <c r="X277" s="15">
        <f t="shared" si="370"/>
        <v>-1.217998157191269E-2</v>
      </c>
      <c r="Y277" s="15">
        <f t="shared" si="371"/>
        <v>-9.7425357312937999E-3</v>
      </c>
      <c r="Z277" s="5">
        <f t="shared" si="386"/>
        <v>2211.7103892838186</v>
      </c>
      <c r="AA277" s="5">
        <f t="shared" si="387"/>
        <v>11816.490169794839</v>
      </c>
      <c r="AB277" s="5">
        <f t="shared" si="388"/>
        <v>60419.014564642515</v>
      </c>
      <c r="AC277" s="16">
        <f t="shared" si="372"/>
        <v>0.94401686581322641</v>
      </c>
      <c r="AD277" s="16">
        <f t="shared" si="373"/>
        <v>3.0703012889401746</v>
      </c>
      <c r="AE277" s="16">
        <f t="shared" si="374"/>
        <v>20.232197231904436</v>
      </c>
      <c r="AF277" s="15">
        <f t="shared" si="375"/>
        <v>-4.0504037456468023E-3</v>
      </c>
      <c r="AG277" s="15">
        <f t="shared" si="376"/>
        <v>2.9673830763510267E-4</v>
      </c>
      <c r="AH277" s="15">
        <f t="shared" si="377"/>
        <v>9.7937136394747881E-3</v>
      </c>
      <c r="AI277" s="1">
        <f t="shared" si="341"/>
        <v>472432.42098936252</v>
      </c>
      <c r="AJ277" s="1">
        <f t="shared" si="342"/>
        <v>227359.70422375173</v>
      </c>
      <c r="AK277" s="1">
        <f t="shared" si="343"/>
        <v>83475.211785359308</v>
      </c>
      <c r="AL277" s="14">
        <f t="shared" si="378"/>
        <v>93.209175264100452</v>
      </c>
      <c r="AM277" s="14">
        <f t="shared" si="379"/>
        <v>22.912252380656916</v>
      </c>
      <c r="AN277" s="14">
        <f t="shared" si="380"/>
        <v>7.1632607560148678</v>
      </c>
      <c r="AO277" s="11">
        <f t="shared" si="381"/>
        <v>2.2371251266418263E-3</v>
      </c>
      <c r="AP277" s="11">
        <f t="shared" si="382"/>
        <v>2.8181876255722665E-3</v>
      </c>
      <c r="AQ277" s="11">
        <f t="shared" si="383"/>
        <v>2.556451759205412E-3</v>
      </c>
      <c r="AR277" s="1">
        <f t="shared" si="389"/>
        <v>240158.85508505147</v>
      </c>
      <c r="AS277" s="1">
        <f t="shared" si="384"/>
        <v>117092.58608326172</v>
      </c>
      <c r="AT277" s="1">
        <f t="shared" si="385"/>
        <v>42902.845299150751</v>
      </c>
      <c r="AU277" s="1">
        <f t="shared" si="344"/>
        <v>48031.771017010295</v>
      </c>
      <c r="AV277" s="1">
        <f t="shared" si="345"/>
        <v>23418.517216652344</v>
      </c>
      <c r="AW277" s="1">
        <f t="shared" si="346"/>
        <v>8580.5690598301499</v>
      </c>
      <c r="AX277" s="1">
        <f t="shared" si="408"/>
        <v>164858.68102693409</v>
      </c>
      <c r="AY277" s="1">
        <f t="shared" si="391"/>
        <v>31602.176627869034</v>
      </c>
      <c r="AZ277" s="1">
        <f t="shared" si="392"/>
        <v>7854.1722891592426</v>
      </c>
      <c r="BA277" s="1">
        <f t="shared" si="409"/>
        <v>13999.824922118487</v>
      </c>
      <c r="BB277" s="1">
        <f t="shared" si="410"/>
        <v>30711.659047223486</v>
      </c>
      <c r="BC277" s="1">
        <f t="shared" si="411"/>
        <v>39193.135276948378</v>
      </c>
      <c r="BD277" s="1">
        <f t="shared" si="393"/>
        <v>141.56155828119341</v>
      </c>
      <c r="BE277" s="2">
        <f t="shared" si="420"/>
        <v>0.25378067252024261</v>
      </c>
      <c r="BF277" s="2">
        <f t="shared" si="421"/>
        <v>0.18498810604108842</v>
      </c>
      <c r="BG277" s="2">
        <f t="shared" si="422"/>
        <v>8.4903457765883886E-2</v>
      </c>
      <c r="BH277" s="2">
        <f t="shared" si="394"/>
        <v>0.10580627797602522</v>
      </c>
      <c r="BI277" s="2">
        <f t="shared" si="412"/>
        <v>6.4404629744826622E-3</v>
      </c>
      <c r="BJ277" s="2">
        <f t="shared" si="395"/>
        <v>3.422059937666898E-3</v>
      </c>
      <c r="BK277" s="2">
        <f t="shared" si="396"/>
        <v>7.2085971406032293E-4</v>
      </c>
      <c r="BL277" s="2">
        <f t="shared" si="397"/>
        <v>1546.7342141694212</v>
      </c>
      <c r="BM277" s="2">
        <f t="shared" si="398"/>
        <v>400.69784783334251</v>
      </c>
      <c r="BN277" s="2">
        <f t="shared" si="399"/>
        <v>30.926932794720081</v>
      </c>
      <c r="BO277" s="2">
        <f t="shared" si="413"/>
        <v>5511.3613473517689</v>
      </c>
      <c r="BP277" s="2">
        <f t="shared" si="414"/>
        <v>366.61877460643245</v>
      </c>
      <c r="BQ277" s="2">
        <f t="shared" si="415"/>
        <v>12.057793196860123</v>
      </c>
      <c r="BR277" s="17">
        <f t="shared" si="390"/>
        <v>1.6871724054388368E-3</v>
      </c>
      <c r="BS277" s="12">
        <f>BS$3*temperature!$I387</f>
        <v>-39.434989475611559</v>
      </c>
      <c r="BT277" s="12">
        <f>BT$3*temperature!$I387</f>
        <v>-36.448129992650678</v>
      </c>
      <c r="BU277" s="12">
        <f>BU$3*temperature!$I387</f>
        <v>-31.998319561597164</v>
      </c>
      <c r="BV277" s="12">
        <f t="shared" si="416"/>
        <v>-26.37422675184364</v>
      </c>
      <c r="BW277" s="12">
        <f t="shared" si="400"/>
        <v>-18.217681048092217</v>
      </c>
      <c r="BX277" s="12">
        <f t="shared" si="401"/>
        <v>-15.993555223975791</v>
      </c>
      <c r="BY277" s="19">
        <f t="shared" si="417"/>
        <v>0.33119731734289676</v>
      </c>
      <c r="BZ277" s="19">
        <f t="shared" si="402"/>
        <v>0.50017515159857062</v>
      </c>
      <c r="CA277" s="19">
        <f t="shared" si="403"/>
        <v>0.50017515159857073</v>
      </c>
      <c r="CB277" s="12">
        <f t="shared" si="418"/>
        <v>6.5303813618839577</v>
      </c>
      <c r="CC277" s="12">
        <f t="shared" si="404"/>
        <v>9.1152244722792304</v>
      </c>
      <c r="CD277" s="12">
        <f t="shared" si="405"/>
        <v>8.0023821688106871</v>
      </c>
      <c r="CE277" s="12">
        <f t="shared" si="419"/>
        <v>-32.904608113727598</v>
      </c>
      <c r="CF277" s="12">
        <f t="shared" si="406"/>
        <v>-27.332905520371447</v>
      </c>
      <c r="CG277" s="12">
        <f t="shared" si="407"/>
        <v>-23.99593739278648</v>
      </c>
      <c r="CH277" s="12">
        <f>CH$3*temperature!$I387+CH$4*temperature!$I387^2</f>
        <v>-32.904608113727605</v>
      </c>
      <c r="CI277" s="12">
        <f>CI$3*temperature!$I387+CI$4*temperature!$I387^2</f>
        <v>-27.332942524699533</v>
      </c>
      <c r="CJ277" s="12">
        <f>CJ$3*temperature!$I387+CJ$4*temperature!$I387^2</f>
        <v>-23.995956280918463</v>
      </c>
      <c r="CK277" s="17"/>
      <c r="CL277" s="17"/>
      <c r="CM277" s="17"/>
    </row>
    <row r="278" spans="1:91">
      <c r="A278" s="2">
        <f t="shared" si="347"/>
        <v>2232</v>
      </c>
      <c r="B278" s="5">
        <f t="shared" si="348"/>
        <v>1165.4047686293861</v>
      </c>
      <c r="C278" s="5">
        <f t="shared" si="349"/>
        <v>2964.1653664270943</v>
      </c>
      <c r="D278" s="5">
        <f t="shared" si="350"/>
        <v>4369.9426758854543</v>
      </c>
      <c r="E278" s="15">
        <f t="shared" si="351"/>
        <v>4.6587386339180026E-8</v>
      </c>
      <c r="F278" s="15">
        <f t="shared" si="352"/>
        <v>9.1780275027768093E-8</v>
      </c>
      <c r="G278" s="15">
        <f t="shared" si="353"/>
        <v>1.8736616664855034E-7</v>
      </c>
      <c r="H278" s="5">
        <f t="shared" si="354"/>
        <v>240501.31859577645</v>
      </c>
      <c r="I278" s="5">
        <f t="shared" si="355"/>
        <v>117406.07268882701</v>
      </c>
      <c r="J278" s="5">
        <f t="shared" si="356"/>
        <v>43009.805875917111</v>
      </c>
      <c r="K278" s="5">
        <f t="shared" si="357"/>
        <v>206367.19968001006</v>
      </c>
      <c r="L278" s="5">
        <f t="shared" si="358"/>
        <v>39608.475970537489</v>
      </c>
      <c r="M278" s="5">
        <f t="shared" si="359"/>
        <v>9842.189947537996</v>
      </c>
      <c r="N278" s="15">
        <f t="shared" si="360"/>
        <v>1.4259407852204031E-3</v>
      </c>
      <c r="O278" s="15">
        <f t="shared" si="361"/>
        <v>2.6771620688414988E-3</v>
      </c>
      <c r="P278" s="15">
        <f t="shared" si="362"/>
        <v>2.4929003528708638E-3</v>
      </c>
      <c r="Q278" s="5">
        <f t="shared" si="363"/>
        <v>3081.4493230396283</v>
      </c>
      <c r="R278" s="5">
        <f t="shared" si="364"/>
        <v>4632.7055500450306</v>
      </c>
      <c r="S278" s="5">
        <f t="shared" si="365"/>
        <v>3216.1388350741722</v>
      </c>
      <c r="T278" s="5">
        <f t="shared" si="366"/>
        <v>12.812608849844962</v>
      </c>
      <c r="U278" s="5">
        <f t="shared" si="367"/>
        <v>39.458823925773842</v>
      </c>
      <c r="V278" s="5">
        <f t="shared" si="368"/>
        <v>74.77687400758569</v>
      </c>
      <c r="W278" s="15">
        <f t="shared" si="369"/>
        <v>-1.0734613539272964E-2</v>
      </c>
      <c r="X278" s="15">
        <f t="shared" si="370"/>
        <v>-1.217998157191269E-2</v>
      </c>
      <c r="Y278" s="15">
        <f t="shared" si="371"/>
        <v>-9.7425357312937999E-3</v>
      </c>
      <c r="Z278" s="5">
        <f t="shared" si="386"/>
        <v>2182.2623772135876</v>
      </c>
      <c r="AA278" s="5">
        <f t="shared" si="387"/>
        <v>11707.643944068857</v>
      </c>
      <c r="AB278" s="5">
        <f t="shared" si="388"/>
        <v>60568.651358621399</v>
      </c>
      <c r="AC278" s="16">
        <f t="shared" si="372"/>
        <v>0.94019321636398279</v>
      </c>
      <c r="AD278" s="16">
        <f t="shared" si="373"/>
        <v>3.0712123649485847</v>
      </c>
      <c r="AE278" s="16">
        <f t="shared" si="374"/>
        <v>20.430345577891082</v>
      </c>
      <c r="AF278" s="15">
        <f t="shared" si="375"/>
        <v>-4.0504037456468023E-3</v>
      </c>
      <c r="AG278" s="15">
        <f t="shared" si="376"/>
        <v>2.9673830763510267E-4</v>
      </c>
      <c r="AH278" s="15">
        <f t="shared" si="377"/>
        <v>9.7937136394747881E-3</v>
      </c>
      <c r="AI278" s="1">
        <f t="shared" si="341"/>
        <v>473220.94990743662</v>
      </c>
      <c r="AJ278" s="1">
        <f t="shared" si="342"/>
        <v>228042.25101802891</v>
      </c>
      <c r="AK278" s="1">
        <f t="shared" si="343"/>
        <v>83708.259666653525</v>
      </c>
      <c r="AL278" s="14">
        <f t="shared" si="378"/>
        <v>93.41561064623717</v>
      </c>
      <c r="AM278" s="14">
        <f t="shared" si="379"/>
        <v>22.976177696528744</v>
      </c>
      <c r="AN278" s="14">
        <f t="shared" si="380"/>
        <v>7.1813901612706159</v>
      </c>
      <c r="AO278" s="11">
        <f t="shared" si="381"/>
        <v>2.2147538753754079E-3</v>
      </c>
      <c r="AP278" s="11">
        <f t="shared" si="382"/>
        <v>2.7900057493165436E-3</v>
      </c>
      <c r="AQ278" s="11">
        <f t="shared" si="383"/>
        <v>2.5308872416133577E-3</v>
      </c>
      <c r="AR278" s="1">
        <f t="shared" si="389"/>
        <v>240501.31859577645</v>
      </c>
      <c r="AS278" s="1">
        <f t="shared" si="384"/>
        <v>117406.07268882701</v>
      </c>
      <c r="AT278" s="1">
        <f t="shared" si="385"/>
        <v>43009.805875917111</v>
      </c>
      <c r="AU278" s="1">
        <f t="shared" si="344"/>
        <v>48100.263719155293</v>
      </c>
      <c r="AV278" s="1">
        <f t="shared" si="345"/>
        <v>23481.214537765405</v>
      </c>
      <c r="AW278" s="1">
        <f t="shared" si="346"/>
        <v>8601.9611751834218</v>
      </c>
      <c r="AX278" s="1">
        <f t="shared" si="408"/>
        <v>165093.75974400804</v>
      </c>
      <c r="AY278" s="1">
        <f t="shared" si="391"/>
        <v>31686.780776429987</v>
      </c>
      <c r="AZ278" s="1">
        <f t="shared" si="392"/>
        <v>7873.751958030397</v>
      </c>
      <c r="BA278" s="1">
        <f t="shared" si="409"/>
        <v>14001.486188836823</v>
      </c>
      <c r="BB278" s="1">
        <f t="shared" si="410"/>
        <v>30719.586813575155</v>
      </c>
      <c r="BC278" s="1">
        <f t="shared" si="411"/>
        <v>39204.022895960916</v>
      </c>
      <c r="BD278" s="1">
        <f t="shared" si="393"/>
        <v>137.47194749858531</v>
      </c>
      <c r="BE278" s="2">
        <f t="shared" si="420"/>
        <v>0.25378067252024261</v>
      </c>
      <c r="BF278" s="2">
        <f t="shared" si="421"/>
        <v>0.18498810604108842</v>
      </c>
      <c r="BG278" s="2">
        <f t="shared" si="422"/>
        <v>8.4903457765883886E-2</v>
      </c>
      <c r="BH278" s="2">
        <f t="shared" si="394"/>
        <v>0.10558999624306199</v>
      </c>
      <c r="BI278" s="2">
        <f t="shared" si="412"/>
        <v>6.4404629744826622E-3</v>
      </c>
      <c r="BJ278" s="2">
        <f t="shared" si="395"/>
        <v>3.422059937666898E-3</v>
      </c>
      <c r="BK278" s="2">
        <f t="shared" si="396"/>
        <v>7.2085971406032293E-4</v>
      </c>
      <c r="BL278" s="2">
        <f t="shared" si="397"/>
        <v>1548.9398377303569</v>
      </c>
      <c r="BM278" s="2">
        <f t="shared" si="398"/>
        <v>401.77061778724266</v>
      </c>
      <c r="BN278" s="2">
        <f t="shared" si="399"/>
        <v>31.004036365503605</v>
      </c>
      <c r="BO278" s="2">
        <f t="shared" si="413"/>
        <v>5593.6982658495017</v>
      </c>
      <c r="BP278" s="2">
        <f t="shared" si="414"/>
        <v>371.01789443180439</v>
      </c>
      <c r="BQ278" s="2">
        <f t="shared" si="415"/>
        <v>12.057990907155997</v>
      </c>
      <c r="BR278" s="17">
        <f t="shared" si="390"/>
        <v>1.6380314615911037E-3</v>
      </c>
      <c r="BS278" s="12">
        <f>BS$3*temperature!$I388</f>
        <v>-39.545881070877684</v>
      </c>
      <c r="BT278" s="12">
        <f>BT$3*temperature!$I388</f>
        <v>-36.55062250838602</v>
      </c>
      <c r="BU278" s="12">
        <f>BU$3*temperature!$I388</f>
        <v>-32.088299164716247</v>
      </c>
      <c r="BV278" s="12">
        <f t="shared" si="416"/>
        <v>-26.411561072675863</v>
      </c>
      <c r="BW278" s="12">
        <f t="shared" si="400"/>
        <v>-18.21750098915258</v>
      </c>
      <c r="BX278" s="12">
        <f t="shared" si="401"/>
        <v>-15.993397147731784</v>
      </c>
      <c r="BY278" s="19">
        <f t="shared" si="417"/>
        <v>0.33212864759951388</v>
      </c>
      <c r="BZ278" s="19">
        <f t="shared" si="402"/>
        <v>0.50158164925993165</v>
      </c>
      <c r="CA278" s="19">
        <f t="shared" si="403"/>
        <v>0.50158164925993165</v>
      </c>
      <c r="CB278" s="12">
        <f t="shared" si="418"/>
        <v>6.5671599991009098</v>
      </c>
      <c r="CC278" s="12">
        <f t="shared" si="404"/>
        <v>9.1665607596167202</v>
      </c>
      <c r="CD278" s="12">
        <f t="shared" si="405"/>
        <v>8.0474510084922315</v>
      </c>
      <c r="CE278" s="12">
        <f t="shared" si="419"/>
        <v>-32.978721071776775</v>
      </c>
      <c r="CF278" s="12">
        <f t="shared" si="406"/>
        <v>-27.384061748769298</v>
      </c>
      <c r="CG278" s="12">
        <f t="shared" si="407"/>
        <v>-24.040848156224015</v>
      </c>
      <c r="CH278" s="12">
        <f>CH$3*temperature!$I388+CH$4*temperature!$I388^2</f>
        <v>-32.978721071776775</v>
      </c>
      <c r="CI278" s="12">
        <f>CI$3*temperature!$I388+CI$4*temperature!$I388^2</f>
        <v>-27.384098752731433</v>
      </c>
      <c r="CJ278" s="12">
        <f>CJ$3*temperature!$I388+CJ$4*temperature!$I388^2</f>
        <v>-24.040867044169254</v>
      </c>
      <c r="CK278" s="17"/>
      <c r="CL278" s="17"/>
      <c r="CM278" s="17"/>
    </row>
    <row r="279" spans="1:91">
      <c r="A279" s="2">
        <f t="shared" si="347"/>
        <v>2233</v>
      </c>
      <c r="B279" s="5">
        <f t="shared" si="348"/>
        <v>1165.4048202078902</v>
      </c>
      <c r="C279" s="5">
        <f t="shared" si="349"/>
        <v>2964.1656248764116</v>
      </c>
      <c r="D279" s="5">
        <f t="shared" si="350"/>
        <v>4369.9434537258912</v>
      </c>
      <c r="E279" s="15">
        <f t="shared" si="351"/>
        <v>4.4258017022221023E-8</v>
      </c>
      <c r="F279" s="15">
        <f t="shared" si="352"/>
        <v>8.7191261276379687E-8</v>
      </c>
      <c r="G279" s="15">
        <f t="shared" si="353"/>
        <v>1.7799785831612283E-7</v>
      </c>
      <c r="H279" s="5">
        <f t="shared" si="354"/>
        <v>240838.96290512691</v>
      </c>
      <c r="I279" s="5">
        <f t="shared" si="355"/>
        <v>117716.86586259298</v>
      </c>
      <c r="J279" s="5">
        <f t="shared" si="356"/>
        <v>43115.845035595994</v>
      </c>
      <c r="K279" s="5">
        <f t="shared" si="357"/>
        <v>206656.91331374875</v>
      </c>
      <c r="L279" s="5">
        <f t="shared" si="358"/>
        <v>39713.322654668154</v>
      </c>
      <c r="M279" s="5">
        <f t="shared" si="359"/>
        <v>9866.4537635686484</v>
      </c>
      <c r="N279" s="15">
        <f t="shared" si="360"/>
        <v>1.4038744247530932E-3</v>
      </c>
      <c r="O279" s="15">
        <f t="shared" si="361"/>
        <v>2.6470769592006338E-3</v>
      </c>
      <c r="P279" s="15">
        <f t="shared" si="362"/>
        <v>2.4652862990843794E-3</v>
      </c>
      <c r="Q279" s="5">
        <f t="shared" si="363"/>
        <v>3052.6508208224532</v>
      </c>
      <c r="R279" s="5">
        <f t="shared" si="364"/>
        <v>4588.3934453309284</v>
      </c>
      <c r="S279" s="5">
        <f t="shared" si="365"/>
        <v>3192.6575131764812</v>
      </c>
      <c r="T279" s="5">
        <f t="shared" si="366"/>
        <v>12.675070445412008</v>
      </c>
      <c r="U279" s="5">
        <f t="shared" si="367"/>
        <v>38.978216177508571</v>
      </c>
      <c r="V279" s="5">
        <f t="shared" si="368"/>
        <v>74.048357640692331</v>
      </c>
      <c r="W279" s="15">
        <f t="shared" si="369"/>
        <v>-1.0734613539272964E-2</v>
      </c>
      <c r="X279" s="15">
        <f t="shared" si="370"/>
        <v>-1.217998157191269E-2</v>
      </c>
      <c r="Y279" s="15">
        <f t="shared" si="371"/>
        <v>-9.7425357312937999E-3</v>
      </c>
      <c r="Z279" s="5">
        <f t="shared" si="386"/>
        <v>2153.1584788251453</v>
      </c>
      <c r="AA279" s="5">
        <f t="shared" si="387"/>
        <v>11599.448600490896</v>
      </c>
      <c r="AB279" s="5">
        <f t="shared" si="388"/>
        <v>60716.968250108439</v>
      </c>
      <c r="AC279" s="16">
        <f t="shared" si="372"/>
        <v>0.93638505423879037</v>
      </c>
      <c r="AD279" s="16">
        <f t="shared" si="373"/>
        <v>3.0721237113081474</v>
      </c>
      <c r="AE279" s="16">
        <f t="shared" si="374"/>
        <v>20.630434532036457</v>
      </c>
      <c r="AF279" s="15">
        <f t="shared" si="375"/>
        <v>-4.0504037456468023E-3</v>
      </c>
      <c r="AG279" s="15">
        <f t="shared" si="376"/>
        <v>2.9673830763510267E-4</v>
      </c>
      <c r="AH279" s="15">
        <f t="shared" si="377"/>
        <v>9.7937136394747881E-3</v>
      </c>
      <c r="AI279" s="1">
        <f t="shared" si="341"/>
        <v>473999.11863584822</v>
      </c>
      <c r="AJ279" s="1">
        <f t="shared" si="342"/>
        <v>228719.24045399143</v>
      </c>
      <c r="AK279" s="1">
        <f t="shared" si="343"/>
        <v>83939.394875171594</v>
      </c>
      <c r="AL279" s="14">
        <f t="shared" si="378"/>
        <v>93.620434306079474</v>
      </c>
      <c r="AM279" s="14">
        <f t="shared" si="379"/>
        <v>23.039640327720672</v>
      </c>
      <c r="AN279" s="14">
        <f t="shared" si="380"/>
        <v>7.1993836971194609</v>
      </c>
      <c r="AO279" s="11">
        <f t="shared" si="381"/>
        <v>2.1926063366216539E-3</v>
      </c>
      <c r="AP279" s="11">
        <f t="shared" si="382"/>
        <v>2.762105691823378E-3</v>
      </c>
      <c r="AQ279" s="11">
        <f t="shared" si="383"/>
        <v>2.5055783691972241E-3</v>
      </c>
      <c r="AR279" s="1">
        <f t="shared" si="389"/>
        <v>240838.96290512691</v>
      </c>
      <c r="AS279" s="1">
        <f t="shared" si="384"/>
        <v>117716.86586259298</v>
      </c>
      <c r="AT279" s="1">
        <f t="shared" si="385"/>
        <v>43115.845035595994</v>
      </c>
      <c r="AU279" s="1">
        <f t="shared" si="344"/>
        <v>48167.792581025387</v>
      </c>
      <c r="AV279" s="1">
        <f t="shared" si="345"/>
        <v>23543.373172518597</v>
      </c>
      <c r="AW279" s="1">
        <f t="shared" si="346"/>
        <v>8623.1690071191988</v>
      </c>
      <c r="AX279" s="1">
        <f t="shared" si="408"/>
        <v>165325.53065099899</v>
      </c>
      <c r="AY279" s="1">
        <f t="shared" si="391"/>
        <v>31770.658123734524</v>
      </c>
      <c r="AZ279" s="1">
        <f t="shared" si="392"/>
        <v>7893.163010854918</v>
      </c>
      <c r="BA279" s="1">
        <f t="shared" si="409"/>
        <v>14003.121743183257</v>
      </c>
      <c r="BB279" s="1">
        <f t="shared" si="410"/>
        <v>30727.42549989518</v>
      </c>
      <c r="BC279" s="1">
        <f t="shared" si="411"/>
        <v>39214.789778238119</v>
      </c>
      <c r="BD279" s="1">
        <f t="shared" si="393"/>
        <v>133.50010009202421</v>
      </c>
      <c r="BE279" s="2">
        <f t="shared" si="420"/>
        <v>0.25378067252024261</v>
      </c>
      <c r="BF279" s="2">
        <f t="shared" si="421"/>
        <v>0.18498810604108842</v>
      </c>
      <c r="BG279" s="2">
        <f t="shared" si="422"/>
        <v>8.4903457765883886E-2</v>
      </c>
      <c r="BH279" s="2">
        <f t="shared" si="394"/>
        <v>0.10537552482751499</v>
      </c>
      <c r="BI279" s="2">
        <f t="shared" si="412"/>
        <v>6.4404629744826622E-3</v>
      </c>
      <c r="BJ279" s="2">
        <f t="shared" si="395"/>
        <v>3.422059937666898E-3</v>
      </c>
      <c r="BK279" s="2">
        <f t="shared" si="396"/>
        <v>7.2085971406032293E-4</v>
      </c>
      <c r="BL279" s="2">
        <f t="shared" si="397"/>
        <v>1551.1144234032731</v>
      </c>
      <c r="BM279" s="2">
        <f t="shared" si="398"/>
        <v>402.83417065608751</v>
      </c>
      <c r="BN279" s="2">
        <f t="shared" si="399"/>
        <v>31.080475723828922</v>
      </c>
      <c r="BO279" s="2">
        <f t="shared" si="413"/>
        <v>5677.2666365450905</v>
      </c>
      <c r="BP279" s="2">
        <f t="shared" si="414"/>
        <v>375.46991783889371</v>
      </c>
      <c r="BQ279" s="2">
        <f t="shared" si="415"/>
        <v>12.058192078829894</v>
      </c>
      <c r="BR279" s="17">
        <f t="shared" si="390"/>
        <v>1.5903218073700035E-3</v>
      </c>
      <c r="BS279" s="12">
        <f>BS$3*temperature!$I389</f>
        <v>-39.656310884056708</v>
      </c>
      <c r="BT279" s="12">
        <f>BT$3*temperature!$I389</f>
        <v>-36.652688218034619</v>
      </c>
      <c r="BU279" s="12">
        <f>BU$3*temperature!$I389</f>
        <v>-32.177904068843716</v>
      </c>
      <c r="BV279" s="12">
        <f t="shared" si="416"/>
        <v>-26.448534658497707</v>
      </c>
      <c r="BW279" s="12">
        <f t="shared" si="400"/>
        <v>-18.217035167464342</v>
      </c>
      <c r="BX279" s="12">
        <f t="shared" si="401"/>
        <v>-15.992988196401715</v>
      </c>
      <c r="BY279" s="19">
        <f t="shared" si="417"/>
        <v>0.3330560995493157</v>
      </c>
      <c r="BZ279" s="19">
        <f t="shared" si="402"/>
        <v>0.50298228989106408</v>
      </c>
      <c r="CA279" s="19">
        <f t="shared" si="403"/>
        <v>0.50298228989106408</v>
      </c>
      <c r="CB279" s="12">
        <f t="shared" si="418"/>
        <v>6.6038881127795008</v>
      </c>
      <c r="CC279" s="12">
        <f t="shared" si="404"/>
        <v>9.2178265252851403</v>
      </c>
      <c r="CD279" s="12">
        <f t="shared" si="405"/>
        <v>8.0924579362210007</v>
      </c>
      <c r="CE279" s="12">
        <f t="shared" si="419"/>
        <v>-33.052422771277207</v>
      </c>
      <c r="CF279" s="12">
        <f t="shared" si="406"/>
        <v>-27.434861692749482</v>
      </c>
      <c r="CG279" s="12">
        <f t="shared" si="407"/>
        <v>-24.085446132622714</v>
      </c>
      <c r="CH279" s="12">
        <f>CH$3*temperature!$I389+CH$4*temperature!$I389^2</f>
        <v>-33.052422771277207</v>
      </c>
      <c r="CI279" s="12">
        <f>CI$3*temperature!$I389+CI$4*temperature!$I389^2</f>
        <v>-27.434898695765206</v>
      </c>
      <c r="CJ279" s="12">
        <f>CJ$3*temperature!$I389+CJ$4*temperature!$I389^2</f>
        <v>-24.085465020084925</v>
      </c>
      <c r="CK279" s="17"/>
      <c r="CL279" s="17"/>
      <c r="CM279" s="17"/>
    </row>
    <row r="280" spans="1:91">
      <c r="A280" s="2">
        <f t="shared" si="347"/>
        <v>2234</v>
      </c>
      <c r="B280" s="5">
        <f t="shared" si="348"/>
        <v>1165.4048692074714</v>
      </c>
      <c r="C280" s="5">
        <f t="shared" si="349"/>
        <v>2964.1658704032839</v>
      </c>
      <c r="D280" s="5">
        <f t="shared" si="350"/>
        <v>4369.9441926744385</v>
      </c>
      <c r="E280" s="15">
        <f t="shared" si="351"/>
        <v>4.2045116171109967E-8</v>
      </c>
      <c r="F280" s="15">
        <f t="shared" si="352"/>
        <v>8.2831698212560695E-8</v>
      </c>
      <c r="G280" s="15">
        <f t="shared" si="353"/>
        <v>1.6909796540031667E-7</v>
      </c>
      <c r="H280" s="5">
        <f t="shared" si="354"/>
        <v>241171.82435975457</v>
      </c>
      <c r="I280" s="5">
        <f t="shared" si="355"/>
        <v>118024.97644191832</v>
      </c>
      <c r="J280" s="5">
        <f t="shared" si="356"/>
        <v>43220.966921552783</v>
      </c>
      <c r="K280" s="5">
        <f t="shared" si="357"/>
        <v>206942.52335135895</v>
      </c>
      <c r="L280" s="5">
        <f t="shared" si="358"/>
        <v>39817.264485897569</v>
      </c>
      <c r="M280" s="5">
        <f t="shared" si="359"/>
        <v>9890.5077538533114</v>
      </c>
      <c r="N280" s="15">
        <f t="shared" si="360"/>
        <v>1.3820492768930048E-3</v>
      </c>
      <c r="O280" s="15">
        <f t="shared" si="361"/>
        <v>2.6173038235368651E-3</v>
      </c>
      <c r="P280" s="15">
        <f t="shared" si="362"/>
        <v>2.437957027020321E-3</v>
      </c>
      <c r="Q280" s="5">
        <f t="shared" si="363"/>
        <v>3024.0555465870279</v>
      </c>
      <c r="R280" s="5">
        <f t="shared" si="364"/>
        <v>4544.3702217735981</v>
      </c>
      <c r="S280" s="5">
        <f t="shared" si="365"/>
        <v>3169.2611993820842</v>
      </c>
      <c r="T280" s="5">
        <f t="shared" si="366"/>
        <v>12.539008462597449</v>
      </c>
      <c r="U280" s="5">
        <f t="shared" si="367"/>
        <v>38.50346222276049</v>
      </c>
      <c r="V280" s="5">
        <f t="shared" si="368"/>
        <v>73.326938870534264</v>
      </c>
      <c r="W280" s="15">
        <f t="shared" si="369"/>
        <v>-1.0734613539272964E-2</v>
      </c>
      <c r="X280" s="15">
        <f t="shared" si="370"/>
        <v>-1.217998157191269E-2</v>
      </c>
      <c r="Y280" s="15">
        <f t="shared" si="371"/>
        <v>-9.7425357312937999E-3</v>
      </c>
      <c r="Z280" s="5">
        <f t="shared" si="386"/>
        <v>2124.3959097442557</v>
      </c>
      <c r="AA280" s="5">
        <f t="shared" si="387"/>
        <v>11491.908261058221</v>
      </c>
      <c r="AB280" s="5">
        <f t="shared" si="388"/>
        <v>60863.971193167381</v>
      </c>
      <c r="AC280" s="16">
        <f t="shared" si="372"/>
        <v>0.9325923167077339</v>
      </c>
      <c r="AD280" s="16">
        <f t="shared" si="373"/>
        <v>3.0730353280990865</v>
      </c>
      <c r="AE280" s="16">
        <f t="shared" si="374"/>
        <v>20.832483100101154</v>
      </c>
      <c r="AF280" s="15">
        <f t="shared" si="375"/>
        <v>-4.0504037456468023E-3</v>
      </c>
      <c r="AG280" s="15">
        <f t="shared" si="376"/>
        <v>2.9673830763510267E-4</v>
      </c>
      <c r="AH280" s="15">
        <f t="shared" si="377"/>
        <v>9.7937136394747881E-3</v>
      </c>
      <c r="AI280" s="1">
        <f t="shared" si="341"/>
        <v>474766.99935328879</v>
      </c>
      <c r="AJ280" s="1">
        <f t="shared" si="342"/>
        <v>229390.68958111087</v>
      </c>
      <c r="AK280" s="1">
        <f t="shared" si="343"/>
        <v>84168.624394773637</v>
      </c>
      <c r="AL280" s="14">
        <f t="shared" si="378"/>
        <v>93.823654336001297</v>
      </c>
      <c r="AM280" s="14">
        <f t="shared" si="379"/>
        <v>23.102641870190563</v>
      </c>
      <c r="AN280" s="14">
        <f t="shared" si="380"/>
        <v>7.2172419309818849</v>
      </c>
      <c r="AO280" s="11">
        <f t="shared" si="381"/>
        <v>2.1706802732554373E-3</v>
      </c>
      <c r="AP280" s="11">
        <f t="shared" si="382"/>
        <v>2.7344846349051442E-3</v>
      </c>
      <c r="AQ280" s="11">
        <f t="shared" si="383"/>
        <v>2.4805225855052517E-3</v>
      </c>
      <c r="AR280" s="1">
        <f t="shared" si="389"/>
        <v>241171.82435975457</v>
      </c>
      <c r="AS280" s="1">
        <f t="shared" si="384"/>
        <v>118024.97644191832</v>
      </c>
      <c r="AT280" s="1">
        <f t="shared" si="385"/>
        <v>43220.966921552783</v>
      </c>
      <c r="AU280" s="1">
        <f t="shared" si="344"/>
        <v>48234.364871950915</v>
      </c>
      <c r="AV280" s="1">
        <f t="shared" si="345"/>
        <v>23604.995288383667</v>
      </c>
      <c r="AW280" s="1">
        <f t="shared" si="346"/>
        <v>8644.1933843105562</v>
      </c>
      <c r="AX280" s="1">
        <f t="shared" si="408"/>
        <v>165554.01868108718</v>
      </c>
      <c r="AY280" s="1">
        <f t="shared" si="391"/>
        <v>31853.811588718054</v>
      </c>
      <c r="AZ280" s="1">
        <f t="shared" si="392"/>
        <v>7912.406203082649</v>
      </c>
      <c r="BA280" s="1">
        <f t="shared" si="409"/>
        <v>14004.731866930601</v>
      </c>
      <c r="BB280" s="1">
        <f t="shared" si="410"/>
        <v>30735.176032764561</v>
      </c>
      <c r="BC280" s="1">
        <f t="shared" si="411"/>
        <v>39225.437179924833</v>
      </c>
      <c r="BD280" s="1">
        <f t="shared" si="393"/>
        <v>129.64264013928863</v>
      </c>
      <c r="BE280" s="2">
        <f t="shared" si="420"/>
        <v>0.25378067252024261</v>
      </c>
      <c r="BF280" s="2">
        <f t="shared" si="421"/>
        <v>0.18498810604108842</v>
      </c>
      <c r="BG280" s="2">
        <f t="shared" si="422"/>
        <v>8.4903457765883886E-2</v>
      </c>
      <c r="BH280" s="2">
        <f t="shared" si="394"/>
        <v>0.10516285736152557</v>
      </c>
      <c r="BI280" s="2">
        <f t="shared" si="412"/>
        <v>6.4404629744826622E-3</v>
      </c>
      <c r="BJ280" s="2">
        <f t="shared" si="395"/>
        <v>3.422059937666898E-3</v>
      </c>
      <c r="BK280" s="2">
        <f t="shared" si="396"/>
        <v>7.2085971406032293E-4</v>
      </c>
      <c r="BL280" s="2">
        <f t="shared" si="397"/>
        <v>1553.2582052774351</v>
      </c>
      <c r="BM280" s="2">
        <f t="shared" si="398"/>
        <v>403.88854352596809</v>
      </c>
      <c r="BN280" s="2">
        <f t="shared" si="399"/>
        <v>31.156253856481214</v>
      </c>
      <c r="BO280" s="2">
        <f t="shared" si="413"/>
        <v>5762.0848824097429</v>
      </c>
      <c r="BP280" s="2">
        <f t="shared" si="414"/>
        <v>379.97548120914183</v>
      </c>
      <c r="BQ280" s="2">
        <f t="shared" si="415"/>
        <v>12.058396676017988</v>
      </c>
      <c r="BR280" s="17">
        <f t="shared" si="390"/>
        <v>1.5440017547281588E-3</v>
      </c>
      <c r="BS280" s="12">
        <f>BS$3*temperature!$I390</f>
        <v>-39.766282118228467</v>
      </c>
      <c r="BT280" s="12">
        <f>BT$3*temperature!$I390</f>
        <v>-36.754330082070702</v>
      </c>
      <c r="BU280" s="12">
        <f>BU$3*temperature!$I390</f>
        <v>-32.267136873021016</v>
      </c>
      <c r="BV280" s="12">
        <f t="shared" si="416"/>
        <v>-26.485151142545988</v>
      </c>
      <c r="BW280" s="12">
        <f t="shared" si="400"/>
        <v>-18.216287143922631</v>
      </c>
      <c r="BX280" s="12">
        <f t="shared" si="401"/>
        <v>-15.992331496144885</v>
      </c>
      <c r="BY280" s="19">
        <f t="shared" si="417"/>
        <v>0.33397970009357603</v>
      </c>
      <c r="BZ280" s="19">
        <f t="shared" si="402"/>
        <v>0.50437711411834973</v>
      </c>
      <c r="CA280" s="19">
        <f t="shared" si="403"/>
        <v>0.50437711411834973</v>
      </c>
      <c r="CB280" s="12">
        <f t="shared" si="418"/>
        <v>6.6405654878412399</v>
      </c>
      <c r="CC280" s="12">
        <f t="shared" si="404"/>
        <v>9.2690214690740333</v>
      </c>
      <c r="CD280" s="12">
        <f t="shared" si="405"/>
        <v>8.1374026884380655</v>
      </c>
      <c r="CE280" s="12">
        <f t="shared" si="419"/>
        <v>-33.125716630387231</v>
      </c>
      <c r="CF280" s="12">
        <f t="shared" si="406"/>
        <v>-27.485308612996665</v>
      </c>
      <c r="CG280" s="12">
        <f t="shared" si="407"/>
        <v>-24.129734184582951</v>
      </c>
      <c r="CH280" s="12">
        <f>CH$3*temperature!$I390+CH$4*temperature!$I390^2</f>
        <v>-33.125716630387231</v>
      </c>
      <c r="CI280" s="12">
        <f>CI$3*temperature!$I390+CI$4*temperature!$I390^2</f>
        <v>-27.485345614492768</v>
      </c>
      <c r="CJ280" s="12">
        <f>CJ$3*temperature!$I390+CJ$4*temperature!$I390^2</f>
        <v>-24.12975307126954</v>
      </c>
      <c r="CK280" s="17"/>
      <c r="CL280" s="17"/>
      <c r="CM280" s="17"/>
    </row>
    <row r="281" spans="1:91">
      <c r="A281" s="2">
        <f t="shared" si="347"/>
        <v>2235</v>
      </c>
      <c r="B281" s="5">
        <f t="shared" si="348"/>
        <v>1165.4049157570753</v>
      </c>
      <c r="C281" s="5">
        <f t="shared" si="349"/>
        <v>2964.1661036538321</v>
      </c>
      <c r="D281" s="5">
        <f t="shared" si="350"/>
        <v>4369.9448946756766</v>
      </c>
      <c r="E281" s="15">
        <f t="shared" si="351"/>
        <v>3.9942860362554464E-8</v>
      </c>
      <c r="F281" s="15">
        <f t="shared" si="352"/>
        <v>7.8690113301932661E-8</v>
      </c>
      <c r="G281" s="15">
        <f t="shared" si="353"/>
        <v>1.6064306713030082E-7</v>
      </c>
      <c r="H281" s="5">
        <f t="shared" si="354"/>
        <v>241499.93926896958</v>
      </c>
      <c r="I281" s="5">
        <f t="shared" si="355"/>
        <v>118330.41543767194</v>
      </c>
      <c r="J281" s="5">
        <f t="shared" si="356"/>
        <v>43325.17572454067</v>
      </c>
      <c r="K281" s="5">
        <f t="shared" si="357"/>
        <v>207224.06092828719</v>
      </c>
      <c r="L281" s="5">
        <f t="shared" si="358"/>
        <v>39920.305171768159</v>
      </c>
      <c r="M281" s="5">
        <f t="shared" si="359"/>
        <v>9914.3528737233955</v>
      </c>
      <c r="N281" s="15">
        <f t="shared" si="360"/>
        <v>1.3604626655210339E-3</v>
      </c>
      <c r="O281" s="15">
        <f t="shared" si="361"/>
        <v>2.5878394008480576E-3</v>
      </c>
      <c r="P281" s="15">
        <f t="shared" si="362"/>
        <v>2.4109095774980105E-3</v>
      </c>
      <c r="Q281" s="5">
        <f t="shared" si="363"/>
        <v>2995.6635498670471</v>
      </c>
      <c r="R281" s="5">
        <f t="shared" si="364"/>
        <v>4500.6370928789256</v>
      </c>
      <c r="S281" s="5">
        <f t="shared" si="365"/>
        <v>3145.9514256714424</v>
      </c>
      <c r="T281" s="5">
        <f t="shared" si="366"/>
        <v>12.404407052585793</v>
      </c>
      <c r="U281" s="5">
        <f t="shared" si="367"/>
        <v>38.034490762432434</v>
      </c>
      <c r="V281" s="5">
        <f t="shared" si="368"/>
        <v>72.612548548521687</v>
      </c>
      <c r="W281" s="15">
        <f t="shared" si="369"/>
        <v>-1.0734613539272964E-2</v>
      </c>
      <c r="X281" s="15">
        <f t="shared" si="370"/>
        <v>-1.217998157191269E-2</v>
      </c>
      <c r="Y281" s="15">
        <f t="shared" si="371"/>
        <v>-9.7425357312937999E-3</v>
      </c>
      <c r="Z281" s="5">
        <f t="shared" si="386"/>
        <v>2095.9718737198109</v>
      </c>
      <c r="AA281" s="5">
        <f t="shared" si="387"/>
        <v>11385.026812560684</v>
      </c>
      <c r="AB281" s="5">
        <f t="shared" si="388"/>
        <v>61009.666209974232</v>
      </c>
      <c r="AC281" s="16">
        <f t="shared" si="372"/>
        <v>0.92881494129497943</v>
      </c>
      <c r="AD281" s="16">
        <f t="shared" si="373"/>
        <v>3.0739472154016494</v>
      </c>
      <c r="AE281" s="16">
        <f t="shared" si="374"/>
        <v>21.036510473982741</v>
      </c>
      <c r="AF281" s="15">
        <f t="shared" si="375"/>
        <v>-4.0504037456468023E-3</v>
      </c>
      <c r="AG281" s="15">
        <f t="shared" si="376"/>
        <v>2.9673830763510267E-4</v>
      </c>
      <c r="AH281" s="15">
        <f t="shared" si="377"/>
        <v>9.7937136394747881E-3</v>
      </c>
      <c r="AI281" s="1">
        <f t="shared" si="341"/>
        <v>475524.66428991087</v>
      </c>
      <c r="AJ281" s="1">
        <f t="shared" si="342"/>
        <v>230056.61591138347</v>
      </c>
      <c r="AK281" s="1">
        <f t="shared" si="343"/>
        <v>84395.955339606822</v>
      </c>
      <c r="AL281" s="14">
        <f t="shared" si="378"/>
        <v>94.025278880076868</v>
      </c>
      <c r="AM281" s="14">
        <f t="shared" si="379"/>
        <v>23.165183951218118</v>
      </c>
      <c r="AN281" s="14">
        <f t="shared" si="380"/>
        <v>7.2349654372805929</v>
      </c>
      <c r="AO281" s="11">
        <f t="shared" si="381"/>
        <v>2.148973470522883E-3</v>
      </c>
      <c r="AP281" s="11">
        <f t="shared" si="382"/>
        <v>2.7071397885560927E-3</v>
      </c>
      <c r="AQ281" s="11">
        <f t="shared" si="383"/>
        <v>2.455717359650199E-3</v>
      </c>
      <c r="AR281" s="1">
        <f t="shared" si="389"/>
        <v>241499.93926896958</v>
      </c>
      <c r="AS281" s="1">
        <f t="shared" si="384"/>
        <v>118330.41543767194</v>
      </c>
      <c r="AT281" s="1">
        <f t="shared" si="385"/>
        <v>43325.17572454067</v>
      </c>
      <c r="AU281" s="1">
        <f t="shared" si="344"/>
        <v>48299.987853793922</v>
      </c>
      <c r="AV281" s="1">
        <f t="shared" si="345"/>
        <v>23666.083087534389</v>
      </c>
      <c r="AW281" s="1">
        <f t="shared" si="346"/>
        <v>8665.0351449081336</v>
      </c>
      <c r="AX281" s="1">
        <f t="shared" si="408"/>
        <v>165779.24874262977</v>
      </c>
      <c r="AY281" s="1">
        <f t="shared" si="391"/>
        <v>31936.244137414527</v>
      </c>
      <c r="AZ281" s="1">
        <f t="shared" si="392"/>
        <v>7931.4822989787153</v>
      </c>
      <c r="BA281" s="1">
        <f t="shared" si="409"/>
        <v>14006.316838675035</v>
      </c>
      <c r="BB281" s="1">
        <f t="shared" si="410"/>
        <v>30742.839328862188</v>
      </c>
      <c r="BC281" s="1">
        <f t="shared" si="411"/>
        <v>39235.966343475244</v>
      </c>
      <c r="BD281" s="1">
        <f t="shared" si="393"/>
        <v>125.89628789132296</v>
      </c>
      <c r="BE281" s="2">
        <f t="shared" si="420"/>
        <v>0.25378067252024261</v>
      </c>
      <c r="BF281" s="2">
        <f t="shared" si="421"/>
        <v>0.18498810604108842</v>
      </c>
      <c r="BG281" s="2">
        <f t="shared" si="422"/>
        <v>8.4903457765883886E-2</v>
      </c>
      <c r="BH281" s="2">
        <f t="shared" si="394"/>
        <v>0.10495198731594398</v>
      </c>
      <c r="BI281" s="2">
        <f t="shared" si="412"/>
        <v>6.4404629744826622E-3</v>
      </c>
      <c r="BJ281" s="2">
        <f t="shared" si="395"/>
        <v>3.422059937666898E-3</v>
      </c>
      <c r="BK281" s="2">
        <f t="shared" si="396"/>
        <v>7.2085971406032293E-4</v>
      </c>
      <c r="BL281" s="2">
        <f t="shared" si="397"/>
        <v>1555.37141720161</v>
      </c>
      <c r="BM281" s="2">
        <f t="shared" si="398"/>
        <v>404.93377407673779</v>
      </c>
      <c r="BN281" s="2">
        <f t="shared" si="399"/>
        <v>31.231373784405633</v>
      </c>
      <c r="BO281" s="2">
        <f t="shared" si="413"/>
        <v>5848.171702085524</v>
      </c>
      <c r="BP281" s="2">
        <f t="shared" si="414"/>
        <v>384.53522858145544</v>
      </c>
      <c r="BQ281" s="2">
        <f t="shared" si="415"/>
        <v>12.058604663294028</v>
      </c>
      <c r="BR281" s="17">
        <f t="shared" si="390"/>
        <v>1.4990308298331639E-3</v>
      </c>
      <c r="BS281" s="12">
        <f>BS$3*temperature!$I391</f>
        <v>-39.875797961471712</v>
      </c>
      <c r="BT281" s="12">
        <f>BT$3*temperature!$I391</f>
        <v>-36.855551047103624</v>
      </c>
      <c r="BU281" s="12">
        <f>BU$3*temperature!$I391</f>
        <v>-32.356000164117425</v>
      </c>
      <c r="BV281" s="12">
        <f t="shared" si="416"/>
        <v>-26.52141411879067</v>
      </c>
      <c r="BW281" s="12">
        <f t="shared" si="400"/>
        <v>-18.215260431687085</v>
      </c>
      <c r="BX281" s="12">
        <f t="shared" si="401"/>
        <v>-15.991430131212924</v>
      </c>
      <c r="BY281" s="19">
        <f t="shared" si="417"/>
        <v>0.33489947600758102</v>
      </c>
      <c r="BZ281" s="19">
        <f t="shared" si="402"/>
        <v>0.50576616237790395</v>
      </c>
      <c r="CA281" s="19">
        <f t="shared" si="403"/>
        <v>0.50576616237790395</v>
      </c>
      <c r="CB281" s="12">
        <f t="shared" si="418"/>
        <v>6.6771919213405218</v>
      </c>
      <c r="CC281" s="12">
        <f t="shared" si="404"/>
        <v>9.3201453077082697</v>
      </c>
      <c r="CD281" s="12">
        <f t="shared" si="405"/>
        <v>8.1822850164522496</v>
      </c>
      <c r="CE281" s="12">
        <f t="shared" si="419"/>
        <v>-33.198606040131189</v>
      </c>
      <c r="CF281" s="12">
        <f t="shared" si="406"/>
        <v>-27.535405739395355</v>
      </c>
      <c r="CG281" s="12">
        <f t="shared" si="407"/>
        <v>-24.173715147665174</v>
      </c>
      <c r="CH281" s="12">
        <f>CH$3*temperature!$I391+CH$4*temperature!$I391^2</f>
        <v>-33.198606040131189</v>
      </c>
      <c r="CI281" s="12">
        <f>CI$3*temperature!$I391+CI$4*temperature!$I391^2</f>
        <v>-27.535442738805756</v>
      </c>
      <c r="CJ281" s="12">
        <f>CJ$3*temperature!$I391+CJ$4*temperature!$I391^2</f>
        <v>-24.173734033287204</v>
      </c>
      <c r="CK281" s="17"/>
      <c r="CL281" s="17"/>
      <c r="CM281" s="17"/>
    </row>
    <row r="282" spans="1:91">
      <c r="A282" s="2">
        <f t="shared" si="347"/>
        <v>2236</v>
      </c>
      <c r="B282" s="5">
        <f t="shared" si="348"/>
        <v>1165.4049599792006</v>
      </c>
      <c r="C282" s="5">
        <f t="shared" si="349"/>
        <v>2964.1663252418707</v>
      </c>
      <c r="D282" s="5">
        <f t="shared" si="350"/>
        <v>4369.9455615769593</v>
      </c>
      <c r="E282" s="15">
        <f t="shared" si="351"/>
        <v>3.7945717344426738E-8</v>
      </c>
      <c r="F282" s="15">
        <f t="shared" si="352"/>
        <v>7.4755607636836019E-8</v>
      </c>
      <c r="G282" s="15">
        <f t="shared" si="353"/>
        <v>1.5261091377378576E-7</v>
      </c>
      <c r="H282" s="5">
        <f t="shared" si="354"/>
        <v>241823.34389982247</v>
      </c>
      <c r="I282" s="5">
        <f t="shared" si="355"/>
        <v>118633.19402907022</v>
      </c>
      <c r="J282" s="5">
        <f t="shared" si="356"/>
        <v>43428.475681122218</v>
      </c>
      <c r="K282" s="5">
        <f t="shared" si="357"/>
        <v>207501.55714468416</v>
      </c>
      <c r="L282" s="5">
        <f t="shared" si="358"/>
        <v>40022.448476938946</v>
      </c>
      <c r="M282" s="5">
        <f t="shared" si="359"/>
        <v>9937.9900891603811</v>
      </c>
      <c r="N282" s="15">
        <f t="shared" si="360"/>
        <v>1.3391119503878279E-3</v>
      </c>
      <c r="O282" s="15">
        <f t="shared" si="361"/>
        <v>2.558680469282093E-3</v>
      </c>
      <c r="P282" s="15">
        <f t="shared" si="362"/>
        <v>2.3841410264540119E-3</v>
      </c>
      <c r="Q282" s="5">
        <f t="shared" si="363"/>
        <v>2967.4748386154597</v>
      </c>
      <c r="R282" s="5">
        <f t="shared" si="364"/>
        <v>4457.1951805358449</v>
      </c>
      <c r="S282" s="5">
        <f t="shared" si="365"/>
        <v>3122.7296770859484</v>
      </c>
      <c r="T282" s="5">
        <f t="shared" si="366"/>
        <v>12.271250536692452</v>
      </c>
      <c r="U282" s="5">
        <f t="shared" si="367"/>
        <v>37.571231365848924</v>
      </c>
      <c r="V282" s="5">
        <f t="shared" si="368"/>
        <v>71.905118199747406</v>
      </c>
      <c r="W282" s="15">
        <f t="shared" si="369"/>
        <v>-1.0734613539272964E-2</v>
      </c>
      <c r="X282" s="15">
        <f t="shared" si="370"/>
        <v>-1.217998157191269E-2</v>
      </c>
      <c r="Y282" s="15">
        <f t="shared" si="371"/>
        <v>-9.7425357312937999E-3</v>
      </c>
      <c r="Z282" s="5">
        <f t="shared" si="386"/>
        <v>2067.8835638968144</v>
      </c>
      <c r="AA282" s="5">
        <f t="shared" si="387"/>
        <v>11278.807911366594</v>
      </c>
      <c r="AB282" s="5">
        <f t="shared" si="388"/>
        <v>61154.059388543268</v>
      </c>
      <c r="AC282" s="16">
        <f t="shared" si="372"/>
        <v>0.92505286577774548</v>
      </c>
      <c r="AD282" s="16">
        <f t="shared" si="373"/>
        <v>3.0748593732961074</v>
      </c>
      <c r="AE282" s="16">
        <f t="shared" si="374"/>
        <v>21.242536033538741</v>
      </c>
      <c r="AF282" s="15">
        <f t="shared" si="375"/>
        <v>-4.0504037456468023E-3</v>
      </c>
      <c r="AG282" s="15">
        <f t="shared" si="376"/>
        <v>2.9673830763510267E-4</v>
      </c>
      <c r="AH282" s="15">
        <f t="shared" si="377"/>
        <v>9.7937136394747881E-3</v>
      </c>
      <c r="AI282" s="1">
        <f t="shared" si="341"/>
        <v>476272.18571471376</v>
      </c>
      <c r="AJ282" s="1">
        <f t="shared" si="342"/>
        <v>230717.03740777951</v>
      </c>
      <c r="AK282" s="1">
        <f t="shared" si="343"/>
        <v>84621.394950554284</v>
      </c>
      <c r="AL282" s="14">
        <f t="shared" si="378"/>
        <v>94.225316131649947</v>
      </c>
      <c r="AM282" s="14">
        <f t="shared" si="379"/>
        <v>23.227268228489844</v>
      </c>
      <c r="AN282" s="14">
        <f t="shared" si="380"/>
        <v>7.2525547971991831</v>
      </c>
      <c r="AO282" s="11">
        <f t="shared" si="381"/>
        <v>2.1274837358176541E-3</v>
      </c>
      <c r="AP282" s="11">
        <f t="shared" si="382"/>
        <v>2.6800683906705318E-3</v>
      </c>
      <c r="AQ282" s="11">
        <f t="shared" si="383"/>
        <v>2.4311601860536971E-3</v>
      </c>
      <c r="AR282" s="1">
        <f t="shared" si="389"/>
        <v>241823.34389982247</v>
      </c>
      <c r="AS282" s="1">
        <f t="shared" si="384"/>
        <v>118633.19402907022</v>
      </c>
      <c r="AT282" s="1">
        <f t="shared" si="385"/>
        <v>43428.475681122218</v>
      </c>
      <c r="AU282" s="1">
        <f t="shared" si="344"/>
        <v>48364.668779964501</v>
      </c>
      <c r="AV282" s="1">
        <f t="shared" si="345"/>
        <v>23726.638805814044</v>
      </c>
      <c r="AW282" s="1">
        <f t="shared" si="346"/>
        <v>8685.6951362244436</v>
      </c>
      <c r="AX282" s="1">
        <f t="shared" si="408"/>
        <v>166001.24571574733</v>
      </c>
      <c r="AY282" s="1">
        <f t="shared" si="391"/>
        <v>32017.958781551159</v>
      </c>
      <c r="AZ282" s="1">
        <f t="shared" si="392"/>
        <v>7950.3920713283051</v>
      </c>
      <c r="BA282" s="1">
        <f t="shared" si="409"/>
        <v>14007.876933881405</v>
      </c>
      <c r="BB282" s="1">
        <f t="shared" si="410"/>
        <v>30750.416295095587</v>
      </c>
      <c r="BC282" s="1">
        <f t="shared" si="411"/>
        <v>39246.378497847654</v>
      </c>
      <c r="BD282" s="1">
        <f t="shared" si="393"/>
        <v>122.25785705681989</v>
      </c>
      <c r="BE282" s="2">
        <f t="shared" si="420"/>
        <v>0.25378067252024261</v>
      </c>
      <c r="BF282" s="2">
        <f t="shared" si="421"/>
        <v>0.18498810604108842</v>
      </c>
      <c r="BG282" s="2">
        <f t="shared" si="422"/>
        <v>8.4903457765883886E-2</v>
      </c>
      <c r="BH282" s="2">
        <f t="shared" si="394"/>
        <v>0.10474290800420337</v>
      </c>
      <c r="BI282" s="2">
        <f t="shared" si="412"/>
        <v>6.4404629744826622E-3</v>
      </c>
      <c r="BJ282" s="2">
        <f t="shared" si="395"/>
        <v>3.422059937666898E-3</v>
      </c>
      <c r="BK282" s="2">
        <f t="shared" si="396"/>
        <v>7.2085971406032293E-4</v>
      </c>
      <c r="BL282" s="2">
        <f t="shared" si="397"/>
        <v>1557.4542927523944</v>
      </c>
      <c r="BM282" s="2">
        <f t="shared" si="398"/>
        <v>405.96990056434504</v>
      </c>
      <c r="BN282" s="2">
        <f t="shared" si="399"/>
        <v>31.305838561569452</v>
      </c>
      <c r="BO282" s="2">
        <f t="shared" si="413"/>
        <v>5935.5460740103044</v>
      </c>
      <c r="BP282" s="2">
        <f t="shared" si="414"/>
        <v>389.14981174430898</v>
      </c>
      <c r="BQ282" s="2">
        <f t="shared" si="415"/>
        <v>12.058816005662083</v>
      </c>
      <c r="BR282" s="17">
        <f t="shared" si="390"/>
        <v>1.4553697377021008E-3</v>
      </c>
      <c r="BS282" s="12">
        <f>BS$3*temperature!$I392</f>
        <v>-39.984861586406296</v>
      </c>
      <c r="BT282" s="12">
        <f>BT$3*temperature!$I392</f>
        <v>-36.956354045454709</v>
      </c>
      <c r="BU282" s="12">
        <f>BU$3*temperature!$I392</f>
        <v>-32.444496516458571</v>
      </c>
      <c r="BV282" s="12">
        <f t="shared" si="416"/>
        <v>-26.557327142167775</v>
      </c>
      <c r="BW282" s="12">
        <f t="shared" si="400"/>
        <v>-18.213958496722871</v>
      </c>
      <c r="BX282" s="12">
        <f t="shared" si="401"/>
        <v>-15.990287144424805</v>
      </c>
      <c r="BY282" s="19">
        <f t="shared" si="417"/>
        <v>0.33581545393678436</v>
      </c>
      <c r="BZ282" s="19">
        <f t="shared" si="402"/>
        <v>0.50714947490976803</v>
      </c>
      <c r="CA282" s="19">
        <f t="shared" si="403"/>
        <v>0.50714947490976814</v>
      </c>
      <c r="CB282" s="12">
        <f t="shared" si="418"/>
        <v>6.7137672221192606</v>
      </c>
      <c r="CC282" s="12">
        <f t="shared" si="404"/>
        <v>9.3711977743659194</v>
      </c>
      <c r="CD282" s="12">
        <f t="shared" si="405"/>
        <v>8.2271046860168831</v>
      </c>
      <c r="CE282" s="12">
        <f t="shared" si="419"/>
        <v>-33.271094364287038</v>
      </c>
      <c r="CF282" s="12">
        <f t="shared" si="406"/>
        <v>-27.585156271088792</v>
      </c>
      <c r="CG282" s="12">
        <f t="shared" si="407"/>
        <v>-24.217391830441688</v>
      </c>
      <c r="CH282" s="12">
        <f>CH$3*temperature!$I392+CH$4*temperature!$I392^2</f>
        <v>-33.271094364287038</v>
      </c>
      <c r="CI282" s="12">
        <f>CI$3*temperature!$I392+CI$4*temperature!$I392^2</f>
        <v>-27.58519326785445</v>
      </c>
      <c r="CJ282" s="12">
        <f>CJ$3*temperature!$I392+CJ$4*temperature!$I392^2</f>
        <v>-24.217410714713811</v>
      </c>
      <c r="CK282" s="17"/>
      <c r="CL282" s="17"/>
      <c r="CM282" s="17"/>
    </row>
    <row r="283" spans="1:91">
      <c r="A283" s="2">
        <f t="shared" si="347"/>
        <v>2237</v>
      </c>
      <c r="B283" s="5">
        <f t="shared" si="348"/>
        <v>1165.4050019902215</v>
      </c>
      <c r="C283" s="5">
        <f t="shared" si="349"/>
        <v>2964.1665357505226</v>
      </c>
      <c r="D283" s="5">
        <f t="shared" si="350"/>
        <v>4369.946195133276</v>
      </c>
      <c r="E283" s="15">
        <f t="shared" si="351"/>
        <v>3.60484314772054E-8</v>
      </c>
      <c r="F283" s="15">
        <f t="shared" si="352"/>
        <v>7.1017827254994215E-8</v>
      </c>
      <c r="G283" s="15">
        <f t="shared" si="353"/>
        <v>1.4498036808509648E-7</v>
      </c>
      <c r="H283" s="5">
        <f t="shared" si="354"/>
        <v>242142.0744723017</v>
      </c>
      <c r="I283" s="5">
        <f t="shared" si="355"/>
        <v>118933.32355857782</v>
      </c>
      <c r="J283" s="5">
        <f t="shared" si="356"/>
        <v>43530.871072110116</v>
      </c>
      <c r="K283" s="5">
        <f t="shared" si="357"/>
        <v>207775.04306123906</v>
      </c>
      <c r="L283" s="5">
        <f t="shared" si="358"/>
        <v>40123.698221450999</v>
      </c>
      <c r="M283" s="5">
        <f t="shared" si="359"/>
        <v>9961.4203764315462</v>
      </c>
      <c r="N283" s="15">
        <f t="shared" si="360"/>
        <v>1.3179945264902848E-3</v>
      </c>
      <c r="O283" s="15">
        <f t="shared" si="361"/>
        <v>2.5298238454949384E-3</v>
      </c>
      <c r="P283" s="15">
        <f t="shared" si="362"/>
        <v>2.3576484843470524E-3</v>
      </c>
      <c r="Q283" s="5">
        <f t="shared" si="363"/>
        <v>2939.4893802797601</v>
      </c>
      <c r="R283" s="5">
        <f t="shared" si="364"/>
        <v>4414.0455170207588</v>
      </c>
      <c r="S283" s="5">
        <f t="shared" si="365"/>
        <v>3099.5973924386781</v>
      </c>
      <c r="T283" s="5">
        <f t="shared" si="366"/>
        <v>12.139523404537464</v>
      </c>
      <c r="U283" s="5">
        <f t="shared" si="367"/>
        <v>37.113614460178816</v>
      </c>
      <c r="V283" s="5">
        <f t="shared" si="368"/>
        <v>71.204580016423463</v>
      </c>
      <c r="W283" s="15">
        <f t="shared" si="369"/>
        <v>-1.0734613539272964E-2</v>
      </c>
      <c r="X283" s="15">
        <f t="shared" si="370"/>
        <v>-1.217998157191269E-2</v>
      </c>
      <c r="Y283" s="15">
        <f t="shared" si="371"/>
        <v>-9.7425357312937999E-3</v>
      </c>
      <c r="Z283" s="5">
        <f t="shared" si="386"/>
        <v>2040.1281640514374</v>
      </c>
      <c r="AA283" s="5">
        <f t="shared" si="387"/>
        <v>11173.25498816025</v>
      </c>
      <c r="AB283" s="5">
        <f t="shared" si="388"/>
        <v>61297.156880484472</v>
      </c>
      <c r="AC283" s="16">
        <f t="shared" si="372"/>
        <v>0.92130602818527796</v>
      </c>
      <c r="AD283" s="16">
        <f t="shared" si="373"/>
        <v>3.0757718018627553</v>
      </c>
      <c r="AE283" s="16">
        <f t="shared" si="374"/>
        <v>21.450579348427443</v>
      </c>
      <c r="AF283" s="15">
        <f t="shared" si="375"/>
        <v>-4.0504037456468023E-3</v>
      </c>
      <c r="AG283" s="15">
        <f t="shared" si="376"/>
        <v>2.9673830763510267E-4</v>
      </c>
      <c r="AH283" s="15">
        <f t="shared" si="377"/>
        <v>9.7937136394747881E-3</v>
      </c>
      <c r="AI283" s="1">
        <f t="shared" si="341"/>
        <v>477009.63592320692</v>
      </c>
      <c r="AJ283" s="1">
        <f t="shared" si="342"/>
        <v>231371.9724728156</v>
      </c>
      <c r="AK283" s="1">
        <f t="shared" si="343"/>
        <v>84844.950591723304</v>
      </c>
      <c r="AL283" s="14">
        <f t="shared" si="378"/>
        <v>94.4237743309466</v>
      </c>
      <c r="AM283" s="14">
        <f t="shared" si="379"/>
        <v>23.288896389196839</v>
      </c>
      <c r="AN283" s="14">
        <f t="shared" si="380"/>
        <v>7.270010598444606</v>
      </c>
      <c r="AO283" s="11">
        <f t="shared" si="381"/>
        <v>2.1062088984594774E-3</v>
      </c>
      <c r="AP283" s="11">
        <f t="shared" si="382"/>
        <v>2.6532677067638267E-3</v>
      </c>
      <c r="AQ283" s="11">
        <f t="shared" si="383"/>
        <v>2.4068485841931601E-3</v>
      </c>
      <c r="AR283" s="1">
        <f t="shared" si="389"/>
        <v>242142.0744723017</v>
      </c>
      <c r="AS283" s="1">
        <f t="shared" si="384"/>
        <v>118933.32355857782</v>
      </c>
      <c r="AT283" s="1">
        <f t="shared" si="385"/>
        <v>43530.871072110116</v>
      </c>
      <c r="AU283" s="1">
        <f t="shared" si="344"/>
        <v>48428.414894460344</v>
      </c>
      <c r="AV283" s="1">
        <f t="shared" si="345"/>
        <v>23786.664711715566</v>
      </c>
      <c r="AW283" s="1">
        <f t="shared" si="346"/>
        <v>8706.1742144220243</v>
      </c>
      <c r="AX283" s="1">
        <f t="shared" si="408"/>
        <v>166220.03444899124</v>
      </c>
      <c r="AY283" s="1">
        <f t="shared" si="391"/>
        <v>32098.9585771608</v>
      </c>
      <c r="AZ283" s="1">
        <f t="shared" si="392"/>
        <v>7969.1363011452358</v>
      </c>
      <c r="BA283" s="1">
        <f t="shared" si="409"/>
        <v>14009.412424927596</v>
      </c>
      <c r="BB283" s="1">
        <f t="shared" si="410"/>
        <v>30757.907828728916</v>
      </c>
      <c r="BC283" s="1">
        <f t="shared" si="411"/>
        <v>39256.674858694496</v>
      </c>
      <c r="BD283" s="1">
        <f t="shared" si="393"/>
        <v>118.72425216247073</v>
      </c>
      <c r="BE283" s="2">
        <f t="shared" si="420"/>
        <v>0.25378067252024261</v>
      </c>
      <c r="BF283" s="2">
        <f t="shared" si="421"/>
        <v>0.18498810604108842</v>
      </c>
      <c r="BG283" s="2">
        <f t="shared" si="422"/>
        <v>8.4903457765883886E-2</v>
      </c>
      <c r="BH283" s="2">
        <f t="shared" si="394"/>
        <v>0.10453561258618485</v>
      </c>
      <c r="BI283" s="2">
        <f t="shared" si="412"/>
        <v>6.4404629744826622E-3</v>
      </c>
      <c r="BJ283" s="2">
        <f t="shared" si="395"/>
        <v>3.422059937666898E-3</v>
      </c>
      <c r="BK283" s="2">
        <f t="shared" si="396"/>
        <v>7.2085971406032293E-4</v>
      </c>
      <c r="BL283" s="2">
        <f t="shared" si="397"/>
        <v>1559.5070652032825</v>
      </c>
      <c r="BM283" s="2">
        <f t="shared" si="398"/>
        <v>406.99696180338384</v>
      </c>
      <c r="BN283" s="2">
        <f t="shared" si="399"/>
        <v>31.379651273838082</v>
      </c>
      <c r="BO283" s="2">
        <f t="shared" si="413"/>
        <v>6024.2272606044025</v>
      </c>
      <c r="BP283" s="2">
        <f t="shared" si="414"/>
        <v>393.81989032894933</v>
      </c>
      <c r="BQ283" s="2">
        <f t="shared" si="415"/>
        <v>12.059030668548772</v>
      </c>
      <c r="BR283" s="17">
        <f t="shared" si="390"/>
        <v>1.4129803278661172E-3</v>
      </c>
      <c r="BS283" s="12">
        <f>BS$3*temperature!$I393</f>
        <v>-40.093476149758061</v>
      </c>
      <c r="BT283" s="12">
        <f>BT$3*temperature!$I393</f>
        <v>-37.056741994755129</v>
      </c>
      <c r="BU283" s="12">
        <f>BU$3*temperature!$I393</f>
        <v>-32.532628491473361</v>
      </c>
      <c r="BV283" s="12">
        <f t="shared" si="416"/>
        <v>-26.592893728821355</v>
      </c>
      <c r="BW283" s="12">
        <f t="shared" si="400"/>
        <v>-18.212384758343589</v>
      </c>
      <c r="BX283" s="12">
        <f t="shared" si="401"/>
        <v>-15.988905537643417</v>
      </c>
      <c r="BY283" s="19">
        <f t="shared" si="417"/>
        <v>0.33672766039315277</v>
      </c>
      <c r="BZ283" s="19">
        <f t="shared" si="402"/>
        <v>0.50852709175239152</v>
      </c>
      <c r="CA283" s="19">
        <f t="shared" si="403"/>
        <v>0.50852709175239164</v>
      </c>
      <c r="CB283" s="12">
        <f t="shared" si="418"/>
        <v>6.750291210468351</v>
      </c>
      <c r="CC283" s="12">
        <f t="shared" si="404"/>
        <v>9.4221786182057699</v>
      </c>
      <c r="CD283" s="12">
        <f t="shared" si="405"/>
        <v>8.2718614769149728</v>
      </c>
      <c r="CE283" s="12">
        <f t="shared" si="419"/>
        <v>-33.343184939289706</v>
      </c>
      <c r="CF283" s="12">
        <f t="shared" si="406"/>
        <v>-27.634563376549359</v>
      </c>
      <c r="CG283" s="12">
        <f t="shared" si="407"/>
        <v>-24.26076701455839</v>
      </c>
      <c r="CH283" s="12">
        <f>CH$3*temperature!$I393+CH$4*temperature!$I393^2</f>
        <v>-33.343184939289713</v>
      </c>
      <c r="CI283" s="12">
        <f>CI$3*temperature!$I393+CI$4*temperature!$I393^2</f>
        <v>-27.634600370118175</v>
      </c>
      <c r="CJ283" s="12">
        <f>CJ$3*temperature!$I393+CJ$4*temperature!$I393^2</f>
        <v>-24.260785897198794</v>
      </c>
      <c r="CK283" s="17"/>
      <c r="CL283" s="17"/>
      <c r="CM283" s="17"/>
    </row>
    <row r="284" spans="1:91">
      <c r="A284" s="2">
        <f t="shared" si="347"/>
        <v>2238</v>
      </c>
      <c r="B284" s="5">
        <f t="shared" si="348"/>
        <v>1165.4050419006926</v>
      </c>
      <c r="C284" s="5">
        <f t="shared" si="349"/>
        <v>2964.166735733756</v>
      </c>
      <c r="D284" s="5">
        <f t="shared" si="350"/>
        <v>4369.9467970118631</v>
      </c>
      <c r="E284" s="15">
        <f t="shared" si="351"/>
        <v>3.4246009903345128E-8</v>
      </c>
      <c r="F284" s="15">
        <f t="shared" si="352"/>
        <v>6.7466935892244502E-8</v>
      </c>
      <c r="G284" s="15">
        <f t="shared" si="353"/>
        <v>1.3773134968084164E-7</v>
      </c>
      <c r="H284" s="5">
        <f t="shared" si="354"/>
        <v>242456.16715464197</v>
      </c>
      <c r="I284" s="5">
        <f t="shared" si="355"/>
        <v>119230.8155268751</v>
      </c>
      <c r="J284" s="5">
        <f t="shared" si="356"/>
        <v>43632.366221030512</v>
      </c>
      <c r="K284" s="5">
        <f t="shared" si="357"/>
        <v>208044.54969511135</v>
      </c>
      <c r="L284" s="5">
        <f t="shared" si="358"/>
        <v>40224.058279015953</v>
      </c>
      <c r="M284" s="5">
        <f t="shared" si="359"/>
        <v>9984.6447217311652</v>
      </c>
      <c r="N284" s="15">
        <f t="shared" si="360"/>
        <v>1.2971078234493838E-3</v>
      </c>
      <c r="O284" s="15">
        <f t="shared" si="361"/>
        <v>2.5012663840469074E-3</v>
      </c>
      <c r="P284" s="15">
        <f t="shared" si="362"/>
        <v>2.33142909565065E-3</v>
      </c>
      <c r="Q284" s="5">
        <f t="shared" si="363"/>
        <v>2911.7071028594191</v>
      </c>
      <c r="R284" s="5">
        <f t="shared" si="364"/>
        <v>4371.1890469787168</v>
      </c>
      <c r="S284" s="5">
        <f t="shared" si="365"/>
        <v>3076.555965021807</v>
      </c>
      <c r="T284" s="5">
        <f t="shared" si="366"/>
        <v>12.009210312238794</v>
      </c>
      <c r="U284" s="5">
        <f t="shared" si="367"/>
        <v>36.661571319986763</v>
      </c>
      <c r="V284" s="5">
        <f t="shared" si="368"/>
        <v>70.510866851381692</v>
      </c>
      <c r="W284" s="15">
        <f t="shared" si="369"/>
        <v>-1.0734613539272964E-2</v>
      </c>
      <c r="X284" s="15">
        <f t="shared" si="370"/>
        <v>-1.217998157191269E-2</v>
      </c>
      <c r="Y284" s="15">
        <f t="shared" si="371"/>
        <v>-9.7425357312937999E-3</v>
      </c>
      <c r="Z284" s="5">
        <f t="shared" si="386"/>
        <v>2012.7028497889121</v>
      </c>
      <c r="AA284" s="5">
        <f t="shared" si="387"/>
        <v>11068.371252630208</v>
      </c>
      <c r="AB284" s="5">
        <f t="shared" si="388"/>
        <v>61438.964898788632</v>
      </c>
      <c r="AC284" s="16">
        <f t="shared" si="372"/>
        <v>0.91757436679782933</v>
      </c>
      <c r="AD284" s="16">
        <f t="shared" si="373"/>
        <v>3.0766845011819117</v>
      </c>
      <c r="AE284" s="16">
        <f t="shared" si="374"/>
        <v>21.660660179966772</v>
      </c>
      <c r="AF284" s="15">
        <f t="shared" si="375"/>
        <v>-4.0504037456468023E-3</v>
      </c>
      <c r="AG284" s="15">
        <f t="shared" si="376"/>
        <v>2.9673830763510267E-4</v>
      </c>
      <c r="AH284" s="15">
        <f t="shared" si="377"/>
        <v>9.7937136394747881E-3</v>
      </c>
      <c r="AI284" s="1">
        <f t="shared" si="341"/>
        <v>477737.08722534659</v>
      </c>
      <c r="AJ284" s="1">
        <f t="shared" si="342"/>
        <v>232021.43993724961</v>
      </c>
      <c r="AK284" s="1">
        <f t="shared" si="343"/>
        <v>85066.629746972991</v>
      </c>
      <c r="AL284" s="14">
        <f t="shared" si="378"/>
        <v>94.620661762731359</v>
      </c>
      <c r="AM284" s="14">
        <f t="shared" si="379"/>
        <v>23.35007014914531</v>
      </c>
      <c r="AN284" s="14">
        <f t="shared" si="380"/>
        <v>7.2873334350133812</v>
      </c>
      <c r="AO284" s="11">
        <f t="shared" si="381"/>
        <v>2.0851468094748825E-3</v>
      </c>
      <c r="AP284" s="11">
        <f t="shared" si="382"/>
        <v>2.6267350296961885E-3</v>
      </c>
      <c r="AQ284" s="11">
        <f t="shared" si="383"/>
        <v>2.3827800983512283E-3</v>
      </c>
      <c r="AR284" s="1">
        <f t="shared" si="389"/>
        <v>242456.16715464197</v>
      </c>
      <c r="AS284" s="1">
        <f t="shared" si="384"/>
        <v>119230.8155268751</v>
      </c>
      <c r="AT284" s="1">
        <f t="shared" si="385"/>
        <v>43632.366221030512</v>
      </c>
      <c r="AU284" s="1">
        <f t="shared" si="344"/>
        <v>48491.233430928398</v>
      </c>
      <c r="AV284" s="1">
        <f t="shared" si="345"/>
        <v>23846.163105375021</v>
      </c>
      <c r="AW284" s="1">
        <f t="shared" si="346"/>
        <v>8726.4732442061031</v>
      </c>
      <c r="AX284" s="1">
        <f t="shared" si="408"/>
        <v>166435.63975608908</v>
      </c>
      <c r="AY284" s="1">
        <f t="shared" si="391"/>
        <v>32179.24662321277</v>
      </c>
      <c r="AZ284" s="1">
        <f t="shared" si="392"/>
        <v>7987.7157773849331</v>
      </c>
      <c r="BA284" s="1">
        <f t="shared" si="409"/>
        <v>14010.923581147954</v>
      </c>
      <c r="BB284" s="1">
        <f t="shared" si="410"/>
        <v>30765.314817508544</v>
      </c>
      <c r="BC284" s="1">
        <f t="shared" si="411"/>
        <v>39266.856628548092</v>
      </c>
      <c r="BD284" s="1">
        <f t="shared" si="393"/>
        <v>115.29246598681823</v>
      </c>
      <c r="BE284" s="2">
        <f t="shared" si="420"/>
        <v>0.25378067252024261</v>
      </c>
      <c r="BF284" s="2">
        <f t="shared" si="421"/>
        <v>0.18498810604108842</v>
      </c>
      <c r="BG284" s="2">
        <f t="shared" si="422"/>
        <v>8.4903457765883886E-2</v>
      </c>
      <c r="BH284" s="2">
        <f t="shared" si="394"/>
        <v>0.10433009407207167</v>
      </c>
      <c r="BI284" s="2">
        <f t="shared" si="412"/>
        <v>6.4404629744826622E-3</v>
      </c>
      <c r="BJ284" s="2">
        <f t="shared" si="395"/>
        <v>3.422059937666898E-3</v>
      </c>
      <c r="BK284" s="2">
        <f t="shared" si="396"/>
        <v>7.2085971406032293E-4</v>
      </c>
      <c r="BL284" s="2">
        <f t="shared" si="397"/>
        <v>1561.5299674944511</v>
      </c>
      <c r="BM284" s="2">
        <f t="shared" si="398"/>
        <v>408.01499714987159</v>
      </c>
      <c r="BN284" s="2">
        <f t="shared" si="399"/>
        <v>31.452815037867349</v>
      </c>
      <c r="BO284" s="2">
        <f t="shared" si="413"/>
        <v>6114.2348125197514</v>
      </c>
      <c r="BP284" s="2">
        <f t="shared" si="414"/>
        <v>398.54613190372936</v>
      </c>
      <c r="BQ284" s="2">
        <f t="shared" si="415"/>
        <v>12.059248617796566</v>
      </c>
      <c r="BR284" s="17">
        <f t="shared" si="390"/>
        <v>1.3718255610350651E-3</v>
      </c>
      <c r="BS284" s="12">
        <f>BS$3*temperature!$I394</f>
        <v>-40.201644791945789</v>
      </c>
      <c r="BT284" s="12">
        <f>BT$3*temperature!$I394</f>
        <v>-37.156717797564077</v>
      </c>
      <c r="BU284" s="12">
        <f>BU$3*temperature!$I394</f>
        <v>-32.620398637358846</v>
      </c>
      <c r="BV284" s="12">
        <f t="shared" si="416"/>
        <v>-26.628117356353897</v>
      </c>
      <c r="BW284" s="12">
        <f t="shared" si="400"/>
        <v>-18.210542589755548</v>
      </c>
      <c r="BX284" s="12">
        <f t="shared" si="401"/>
        <v>-15.987288272253444</v>
      </c>
      <c r="BY284" s="19">
        <f t="shared" si="417"/>
        <v>0.33763612175169722</v>
      </c>
      <c r="BZ284" s="19">
        <f t="shared" si="402"/>
        <v>0.50989905273739233</v>
      </c>
      <c r="CA284" s="19">
        <f t="shared" si="403"/>
        <v>0.50989905273739244</v>
      </c>
      <c r="CB284" s="12">
        <f t="shared" si="418"/>
        <v>6.7867637177959459</v>
      </c>
      <c r="CC284" s="12">
        <f t="shared" si="404"/>
        <v>9.4730876039042649</v>
      </c>
      <c r="CD284" s="12">
        <f t="shared" si="405"/>
        <v>8.3165551825527011</v>
      </c>
      <c r="CE284" s="12">
        <f t="shared" si="419"/>
        <v>-33.414881074149847</v>
      </c>
      <c r="CF284" s="12">
        <f t="shared" si="406"/>
        <v>-27.683630193659813</v>
      </c>
      <c r="CG284" s="12">
        <f t="shared" si="407"/>
        <v>-24.303843454806145</v>
      </c>
      <c r="CH284" s="12">
        <f>CH$3*temperature!$I394+CH$4*temperature!$I394^2</f>
        <v>-33.414881074149847</v>
      </c>
      <c r="CI284" s="12">
        <f>CI$3*temperature!$I394+CI$4*temperature!$I394^2</f>
        <v>-27.683667183486548</v>
      </c>
      <c r="CJ284" s="12">
        <f>CJ$3*temperature!$I394+CJ$4*temperature!$I394^2</f>
        <v>-24.303862335536515</v>
      </c>
      <c r="CK284" s="17"/>
      <c r="CL284" s="17"/>
      <c r="CM284" s="17"/>
    </row>
    <row r="285" spans="1:91">
      <c r="A285" s="2">
        <f t="shared" si="347"/>
        <v>2239</v>
      </c>
      <c r="B285" s="5">
        <f t="shared" si="348"/>
        <v>1165.4050798156418</v>
      </c>
      <c r="C285" s="5">
        <f t="shared" si="349"/>
        <v>2964.166925717841</v>
      </c>
      <c r="D285" s="5">
        <f t="shared" si="350"/>
        <v>4369.9473687965992</v>
      </c>
      <c r="E285" s="15">
        <f t="shared" si="351"/>
        <v>3.2533709408177867E-8</v>
      </c>
      <c r="F285" s="15">
        <f t="shared" si="352"/>
        <v>6.4093589097632269E-8</v>
      </c>
      <c r="G285" s="15">
        <f t="shared" si="353"/>
        <v>1.3084478219679956E-7</v>
      </c>
      <c r="H285" s="5">
        <f t="shared" si="354"/>
        <v>242765.65805874727</v>
      </c>
      <c r="I285" s="5">
        <f t="shared" si="355"/>
        <v>119525.68158788898</v>
      </c>
      <c r="J285" s="5">
        <f t="shared" si="356"/>
        <v>43732.965492605937</v>
      </c>
      <c r="K285" s="5">
        <f t="shared" si="357"/>
        <v>208310.10801596209</v>
      </c>
      <c r="L285" s="5">
        <f t="shared" si="358"/>
        <v>40323.532575326572</v>
      </c>
      <c r="M285" s="5">
        <f t="shared" si="359"/>
        <v>10007.66412082651</v>
      </c>
      <c r="N285" s="15">
        <f t="shared" si="360"/>
        <v>1.276449304920213E-3</v>
      </c>
      <c r="O285" s="15">
        <f t="shared" si="361"/>
        <v>2.4730049767880402E-3</v>
      </c>
      <c r="P285" s="15">
        <f t="shared" si="362"/>
        <v>2.3054800382875662E-3</v>
      </c>
      <c r="Q285" s="5">
        <f t="shared" si="363"/>
        <v>2884.1278959456986</v>
      </c>
      <c r="R285" s="5">
        <f t="shared" si="364"/>
        <v>4328.626629381014</v>
      </c>
      <c r="S285" s="5">
        <f t="shared" si="365"/>
        <v>3053.6067433102935</v>
      </c>
      <c r="T285" s="5">
        <f t="shared" si="366"/>
        <v>11.88029608062506</v>
      </c>
      <c r="U285" s="5">
        <f t="shared" si="367"/>
        <v>36.215034056911961</v>
      </c>
      <c r="V285" s="5">
        <f t="shared" si="368"/>
        <v>69.823912211637605</v>
      </c>
      <c r="W285" s="15">
        <f t="shared" si="369"/>
        <v>-1.0734613539272964E-2</v>
      </c>
      <c r="X285" s="15">
        <f t="shared" si="370"/>
        <v>-1.217998157191269E-2</v>
      </c>
      <c r="Y285" s="15">
        <f t="shared" si="371"/>
        <v>-9.7425357312937999E-3</v>
      </c>
      <c r="Z285" s="5">
        <f t="shared" si="386"/>
        <v>1985.6047897049802</v>
      </c>
      <c r="AA285" s="5">
        <f t="shared" si="387"/>
        <v>10964.159698107887</v>
      </c>
      <c r="AB285" s="5">
        <f t="shared" si="388"/>
        <v>61579.48971564493</v>
      </c>
      <c r="AC285" s="16">
        <f t="shared" si="372"/>
        <v>0.91385782014564187</v>
      </c>
      <c r="AD285" s="16">
        <f t="shared" si="373"/>
        <v>3.0775974713339198</v>
      </c>
      <c r="AE285" s="16">
        <f t="shared" si="374"/>
        <v>21.872798483011341</v>
      </c>
      <c r="AF285" s="15">
        <f t="shared" si="375"/>
        <v>-4.0504037456468023E-3</v>
      </c>
      <c r="AG285" s="15">
        <f t="shared" si="376"/>
        <v>2.9673830763510267E-4</v>
      </c>
      <c r="AH285" s="15">
        <f t="shared" si="377"/>
        <v>9.7937136394747881E-3</v>
      </c>
      <c r="AI285" s="1">
        <f t="shared" si="341"/>
        <v>478454.61193374032</v>
      </c>
      <c r="AJ285" s="1">
        <f t="shared" si="342"/>
        <v>232665.45904889968</v>
      </c>
      <c r="AK285" s="1">
        <f t="shared" si="343"/>
        <v>85286.440016481807</v>
      </c>
      <c r="AL285" s="14">
        <f t="shared" si="378"/>
        <v>94.81598675400646</v>
      </c>
      <c r="AM285" s="14">
        <f t="shared" si="379"/>
        <v>23.410791251879864</v>
      </c>
      <c r="AN285" s="14">
        <f t="shared" si="380"/>
        <v>7.3045239069615908</v>
      </c>
      <c r="AO285" s="11">
        <f t="shared" si="381"/>
        <v>2.0642953413801336E-3</v>
      </c>
      <c r="AP285" s="11">
        <f t="shared" si="382"/>
        <v>2.6004676793992265E-3</v>
      </c>
      <c r="AQ285" s="11">
        <f t="shared" si="383"/>
        <v>2.3589522973677161E-3</v>
      </c>
      <c r="AR285" s="1">
        <f t="shared" si="389"/>
        <v>242765.65805874727</v>
      </c>
      <c r="AS285" s="1">
        <f t="shared" si="384"/>
        <v>119525.68158788898</v>
      </c>
      <c r="AT285" s="1">
        <f t="shared" si="385"/>
        <v>43732.965492605937</v>
      </c>
      <c r="AU285" s="1">
        <f t="shared" si="344"/>
        <v>48553.131611749457</v>
      </c>
      <c r="AV285" s="1">
        <f t="shared" si="345"/>
        <v>23905.136317577795</v>
      </c>
      <c r="AW285" s="1">
        <f t="shared" si="346"/>
        <v>8746.5930985211871</v>
      </c>
      <c r="AX285" s="1">
        <f t="shared" si="408"/>
        <v>166648.08641276968</v>
      </c>
      <c r="AY285" s="1">
        <f t="shared" si="391"/>
        <v>32258.826060261257</v>
      </c>
      <c r="AZ285" s="1">
        <f t="shared" si="392"/>
        <v>8006.1312966612077</v>
      </c>
      <c r="BA285" s="1">
        <f t="shared" si="409"/>
        <v>14012.410668875948</v>
      </c>
      <c r="BB285" s="1">
        <f t="shared" si="410"/>
        <v>30772.638139786002</v>
      </c>
      <c r="BC285" s="1">
        <f t="shared" si="411"/>
        <v>39276.924997002134</v>
      </c>
      <c r="BD285" s="1">
        <f t="shared" si="393"/>
        <v>111.95957706569909</v>
      </c>
      <c r="BE285" s="2">
        <f t="shared" si="420"/>
        <v>0.25378067252024261</v>
      </c>
      <c r="BF285" s="2">
        <f t="shared" si="421"/>
        <v>0.18498810604108842</v>
      </c>
      <c r="BG285" s="2">
        <f t="shared" si="422"/>
        <v>8.4903457765883886E-2</v>
      </c>
      <c r="BH285" s="2">
        <f t="shared" si="394"/>
        <v>0.10412634532619068</v>
      </c>
      <c r="BI285" s="2">
        <f t="shared" si="412"/>
        <v>6.4404629744826622E-3</v>
      </c>
      <c r="BJ285" s="2">
        <f t="shared" si="395"/>
        <v>3.422059937666898E-3</v>
      </c>
      <c r="BK285" s="2">
        <f t="shared" si="396"/>
        <v>7.2085971406032293E-4</v>
      </c>
      <c r="BL285" s="2">
        <f t="shared" si="397"/>
        <v>1563.5232322032803</v>
      </c>
      <c r="BM285" s="2">
        <f t="shared" si="398"/>
        <v>409.02404648424482</v>
      </c>
      <c r="BN285" s="2">
        <f t="shared" si="399"/>
        <v>31.525333000009887</v>
      </c>
      <c r="BO285" s="2">
        <f t="shared" si="413"/>
        <v>6205.5885729528281</v>
      </c>
      <c r="BP285" s="2">
        <f t="shared" si="414"/>
        <v>403.32921206956695</v>
      </c>
      <c r="BQ285" s="2">
        <f t="shared" si="415"/>
        <v>12.059469819656455</v>
      </c>
      <c r="BR285" s="17">
        <f t="shared" si="390"/>
        <v>1.3318694767330728E-3</v>
      </c>
      <c r="BS285" s="12">
        <f>BS$3*temperature!$I395</f>
        <v>-40.309370636689557</v>
      </c>
      <c r="BT285" s="12">
        <f>BT$3*temperature!$I395</f>
        <v>-37.256284341006861</v>
      </c>
      <c r="BU285" s="12">
        <f>BU$3*temperature!$I395</f>
        <v>-32.707809488762415</v>
      </c>
      <c r="BV285" s="12">
        <f t="shared" si="416"/>
        <v>-26.66300146408464</v>
      </c>
      <c r="BW285" s="12">
        <f t="shared" si="400"/>
        <v>-18.20843531860308</v>
      </c>
      <c r="BX285" s="12">
        <f t="shared" si="401"/>
        <v>-15.985438269640051</v>
      </c>
      <c r="BY285" s="19">
        <f t="shared" si="417"/>
        <v>0.33854086424718333</v>
      </c>
      <c r="BZ285" s="19">
        <f t="shared" si="402"/>
        <v>0.5112653974845901</v>
      </c>
      <c r="CA285" s="19">
        <f t="shared" si="403"/>
        <v>0.5112653974845901</v>
      </c>
      <c r="CB285" s="12">
        <f t="shared" si="418"/>
        <v>6.8231845863024594</v>
      </c>
      <c r="CC285" s="12">
        <f t="shared" si="404"/>
        <v>9.5239245112018907</v>
      </c>
      <c r="CD285" s="12">
        <f t="shared" si="405"/>
        <v>8.361185609561181</v>
      </c>
      <c r="CE285" s="12">
        <f t="shared" si="419"/>
        <v>-33.486186050387097</v>
      </c>
      <c r="CF285" s="12">
        <f t="shared" si="406"/>
        <v>-27.73235982980497</v>
      </c>
      <c r="CG285" s="12">
        <f t="shared" si="407"/>
        <v>-24.346623879201232</v>
      </c>
      <c r="CH285" s="12">
        <f>CH$3*temperature!$I395+CH$4*temperature!$I395^2</f>
        <v>-33.486186050387104</v>
      </c>
      <c r="CI285" s="12">
        <f>CI$3*temperature!$I395+CI$4*temperature!$I395^2</f>
        <v>-27.732396815351127</v>
      </c>
      <c r="CJ285" s="12">
        <f>CJ$3*temperature!$I395+CJ$4*temperature!$I395^2</f>
        <v>-24.346642757746721</v>
      </c>
      <c r="CK285" s="17"/>
      <c r="CL285" s="17"/>
      <c r="CM285" s="17"/>
    </row>
    <row r="286" spans="1:91">
      <c r="A286" s="2">
        <f t="shared" si="347"/>
        <v>2240</v>
      </c>
      <c r="B286" s="5">
        <f t="shared" si="348"/>
        <v>1165.4051158348443</v>
      </c>
      <c r="C286" s="5">
        <f t="shared" si="349"/>
        <v>2964.1671062027331</v>
      </c>
      <c r="D286" s="5">
        <f t="shared" si="350"/>
        <v>4369.9479119921707</v>
      </c>
      <c r="E286" s="15">
        <f t="shared" si="351"/>
        <v>3.0907023937768974E-8</v>
      </c>
      <c r="F286" s="15">
        <f t="shared" si="352"/>
        <v>6.0888909642750647E-8</v>
      </c>
      <c r="G286" s="15">
        <f t="shared" si="353"/>
        <v>1.2430254308695959E-7</v>
      </c>
      <c r="H286" s="5">
        <f t="shared" si="354"/>
        <v>243070.58323572157</v>
      </c>
      <c r="I286" s="5">
        <f t="shared" si="355"/>
        <v>119817.93354389013</v>
      </c>
      <c r="J286" s="5">
        <f t="shared" si="356"/>
        <v>43832.673291259773</v>
      </c>
      <c r="K286" s="5">
        <f t="shared" si="357"/>
        <v>208571.74894208065</v>
      </c>
      <c r="L286" s="5">
        <f t="shared" si="358"/>
        <v>40422.125086390195</v>
      </c>
      <c r="M286" s="5">
        <f t="shared" si="359"/>
        <v>10030.479578709062</v>
      </c>
      <c r="N286" s="15">
        <f t="shared" si="360"/>
        <v>1.2560164679984442E-3</v>
      </c>
      <c r="O286" s="15">
        <f t="shared" si="361"/>
        <v>2.4450365522774575E-3</v>
      </c>
      <c r="P286" s="15">
        <f t="shared" si="362"/>
        <v>2.2797985231211015E-3</v>
      </c>
      <c r="Q286" s="5">
        <f t="shared" si="363"/>
        <v>2856.7516117439027</v>
      </c>
      <c r="R286" s="5">
        <f t="shared" si="364"/>
        <v>4286.3590394591902</v>
      </c>
      <c r="S286" s="5">
        <f t="shared" si="365"/>
        <v>3030.7510316617931</v>
      </c>
      <c r="T286" s="5">
        <f t="shared" si="366"/>
        <v>11.75276569346741</v>
      </c>
      <c r="U286" s="5">
        <f t="shared" si="367"/>
        <v>35.773935609472581</v>
      </c>
      <c r="V286" s="5">
        <f t="shared" si="368"/>
        <v>69.143650252017011</v>
      </c>
      <c r="W286" s="15">
        <f t="shared" si="369"/>
        <v>-1.0734613539272964E-2</v>
      </c>
      <c r="X286" s="15">
        <f t="shared" si="370"/>
        <v>-1.217998157191269E-2</v>
      </c>
      <c r="Y286" s="15">
        <f t="shared" si="371"/>
        <v>-9.7425357312937999E-3</v>
      </c>
      <c r="Z286" s="5">
        <f t="shared" si="386"/>
        <v>1958.8311465117285</v>
      </c>
      <c r="AA286" s="5">
        <f t="shared" si="387"/>
        <v>10860.623106155575</v>
      </c>
      <c r="AB286" s="5">
        <f t="shared" si="388"/>
        <v>61718.737660286679</v>
      </c>
      <c r="AC286" s="16">
        <f t="shared" si="372"/>
        <v>0.91015632700793536</v>
      </c>
      <c r="AD286" s="16">
        <f t="shared" si="373"/>
        <v>3.0785107123991455</v>
      </c>
      <c r="AE286" s="16">
        <f t="shared" si="374"/>
        <v>22.087014407847892</v>
      </c>
      <c r="AF286" s="15">
        <f t="shared" si="375"/>
        <v>-4.0504037456468023E-3</v>
      </c>
      <c r="AG286" s="15">
        <f t="shared" si="376"/>
        <v>2.9673830763510267E-4</v>
      </c>
      <c r="AH286" s="15">
        <f t="shared" si="377"/>
        <v>9.7937136394747881E-3</v>
      </c>
      <c r="AI286" s="1">
        <f t="shared" si="341"/>
        <v>479162.28235211578</v>
      </c>
      <c r="AJ286" s="1">
        <f t="shared" si="342"/>
        <v>233304.04946158751</v>
      </c>
      <c r="AK286" s="1">
        <f t="shared" si="343"/>
        <v>85504.389113354817</v>
      </c>
      <c r="AL286" s="14">
        <f t="shared" si="378"/>
        <v>95.009757671753675</v>
      </c>
      <c r="AM286" s="14">
        <f t="shared" si="379"/>
        <v>23.471061467819542</v>
      </c>
      <c r="AN286" s="14">
        <f t="shared" si="380"/>
        <v>7.3215826201785807</v>
      </c>
      <c r="AO286" s="11">
        <f t="shared" si="381"/>
        <v>2.0436523879663322E-3</v>
      </c>
      <c r="AP286" s="11">
        <f t="shared" si="382"/>
        <v>2.5744630026052341E-3</v>
      </c>
      <c r="AQ286" s="11">
        <f t="shared" si="383"/>
        <v>2.335362774394039E-3</v>
      </c>
      <c r="AR286" s="1">
        <f t="shared" si="389"/>
        <v>243070.58323572157</v>
      </c>
      <c r="AS286" s="1">
        <f t="shared" si="384"/>
        <v>119817.93354389013</v>
      </c>
      <c r="AT286" s="1">
        <f t="shared" si="385"/>
        <v>43832.673291259773</v>
      </c>
      <c r="AU286" s="1">
        <f t="shared" si="344"/>
        <v>48614.116647144314</v>
      </c>
      <c r="AV286" s="1">
        <f t="shared" si="345"/>
        <v>23963.586708778028</v>
      </c>
      <c r="AW286" s="1">
        <f t="shared" si="346"/>
        <v>8766.5346582519542</v>
      </c>
      <c r="AX286" s="1">
        <f t="shared" si="408"/>
        <v>166857.3991536645</v>
      </c>
      <c r="AY286" s="1">
        <f t="shared" si="391"/>
        <v>32337.700069112161</v>
      </c>
      <c r="AZ286" s="1">
        <f t="shared" si="392"/>
        <v>8024.3836629672496</v>
      </c>
      <c r="BA286" s="1">
        <f t="shared" si="409"/>
        <v>14013.873951485879</v>
      </c>
      <c r="BB286" s="1">
        <f t="shared" si="410"/>
        <v>30779.878664638574</v>
      </c>
      <c r="BC286" s="1">
        <f t="shared" si="411"/>
        <v>39286.881140889076</v>
      </c>
      <c r="BD286" s="1">
        <f t="shared" si="393"/>
        <v>108.72274726731918</v>
      </c>
      <c r="BE286" s="2">
        <f t="shared" si="420"/>
        <v>0.25378067252024261</v>
      </c>
      <c r="BF286" s="2">
        <f t="shared" si="421"/>
        <v>0.18498810604108842</v>
      </c>
      <c r="BG286" s="2">
        <f t="shared" si="422"/>
        <v>8.4903457765883886E-2</v>
      </c>
      <c r="BH286" s="2">
        <f t="shared" si="394"/>
        <v>0.10392435907083937</v>
      </c>
      <c r="BI286" s="2">
        <f t="shared" si="412"/>
        <v>6.4404629744826622E-3</v>
      </c>
      <c r="BJ286" s="2">
        <f t="shared" si="395"/>
        <v>3.422059937666898E-3</v>
      </c>
      <c r="BK286" s="2">
        <f t="shared" si="396"/>
        <v>7.2085971406032293E-4</v>
      </c>
      <c r="BL286" s="2">
        <f t="shared" si="397"/>
        <v>1565.4870915155709</v>
      </c>
      <c r="BM286" s="2">
        <f t="shared" si="398"/>
        <v>410.02415019458118</v>
      </c>
      <c r="BN286" s="2">
        <f t="shared" si="399"/>
        <v>31.597208335237074</v>
      </c>
      <c r="BO286" s="2">
        <f t="shared" si="413"/>
        <v>6298.3086820219378</v>
      </c>
      <c r="BP286" s="2">
        <f t="shared" si="414"/>
        <v>408.16981455656327</v>
      </c>
      <c r="BQ286" s="2">
        <f t="shared" si="415"/>
        <v>12.059694240781315</v>
      </c>
      <c r="BR286" s="17">
        <f t="shared" si="390"/>
        <v>1.2930771618767697E-3</v>
      </c>
      <c r="BS286" s="12">
        <f>BS$3*temperature!$I396</f>
        <v>-40.416656790639856</v>
      </c>
      <c r="BT286" s="12">
        <f>BT$3*temperature!$I396</f>
        <v>-37.355444496432042</v>
      </c>
      <c r="BU286" s="12">
        <f>BU$3*temperature!$I396</f>
        <v>-32.794863566480878</v>
      </c>
      <c r="BV286" s="12">
        <f t="shared" si="416"/>
        <v>-26.697549453315371</v>
      </c>
      <c r="BW286" s="12">
        <f t="shared" si="400"/>
        <v>-18.206066227514356</v>
      </c>
      <c r="BX286" s="12">
        <f t="shared" si="401"/>
        <v>-15.983358411668116</v>
      </c>
      <c r="BY286" s="19">
        <f t="shared" si="417"/>
        <v>0.33944191397101681</v>
      </c>
      <c r="BZ286" s="19">
        <f t="shared" si="402"/>
        <v>0.51262616539730144</v>
      </c>
      <c r="CA286" s="19">
        <f t="shared" si="403"/>
        <v>0.51262616539730144</v>
      </c>
      <c r="CB286" s="12">
        <f t="shared" si="418"/>
        <v>6.8595536686622429</v>
      </c>
      <c r="CC286" s="12">
        <f t="shared" si="404"/>
        <v>9.5746891344588434</v>
      </c>
      <c r="CD286" s="12">
        <f t="shared" si="405"/>
        <v>8.4057525774063802</v>
      </c>
      <c r="CE286" s="12">
        <f t="shared" si="419"/>
        <v>-33.557103121977612</v>
      </c>
      <c r="CF286" s="12">
        <f t="shared" si="406"/>
        <v>-27.780755361973199</v>
      </c>
      <c r="CG286" s="12">
        <f t="shared" si="407"/>
        <v>-24.389110989074496</v>
      </c>
      <c r="CH286" s="12">
        <f>CH$3*temperature!$I396+CH$4*temperature!$I396^2</f>
        <v>-33.557103121977612</v>
      </c>
      <c r="CI286" s="12">
        <f>CI$3*temperature!$I396+CI$4*temperature!$I396^2</f>
        <v>-27.780792342706974</v>
      </c>
      <c r="CJ286" s="12">
        <f>CJ$3*temperature!$I396+CJ$4*temperature!$I396^2</f>
        <v>-24.389129865163639</v>
      </c>
      <c r="CK286" s="17"/>
      <c r="CL286" s="17"/>
      <c r="CM286" s="17"/>
    </row>
    <row r="287" spans="1:91">
      <c r="A287" s="2">
        <f t="shared" si="347"/>
        <v>2241</v>
      </c>
      <c r="B287" s="5">
        <f t="shared" si="348"/>
        <v>1165.4051500530879</v>
      </c>
      <c r="C287" s="5">
        <f t="shared" si="349"/>
        <v>2964.1672776633909</v>
      </c>
      <c r="D287" s="5">
        <f t="shared" si="350"/>
        <v>4369.9484280280267</v>
      </c>
      <c r="E287" s="15">
        <f t="shared" si="351"/>
        <v>2.9361672740880525E-8</v>
      </c>
      <c r="F287" s="15">
        <f t="shared" si="352"/>
        <v>5.7844464160613111E-8</v>
      </c>
      <c r="G287" s="15">
        <f t="shared" si="353"/>
        <v>1.180874159326116E-7</v>
      </c>
      <c r="H287" s="5">
        <f t="shared" si="354"/>
        <v>243370.97867150794</v>
      </c>
      <c r="I287" s="5">
        <f t="shared" si="355"/>
        <v>120107.58334065476</v>
      </c>
      <c r="J287" s="5">
        <f t="shared" si="356"/>
        <v>43931.494059641351</v>
      </c>
      <c r="K287" s="5">
        <f t="shared" si="357"/>
        <v>208829.50333660498</v>
      </c>
      <c r="L287" s="5">
        <f t="shared" si="358"/>
        <v>40519.839836884574</v>
      </c>
      <c r="M287" s="5">
        <f t="shared" si="359"/>
        <v>10053.092109250769</v>
      </c>
      <c r="N287" s="15">
        <f t="shared" si="360"/>
        <v>1.2358068426414626E-3</v>
      </c>
      <c r="O287" s="15">
        <f t="shared" si="361"/>
        <v>2.4173580752011592E-3</v>
      </c>
      <c r="P287" s="15">
        <f t="shared" si="362"/>
        <v>2.2543817934392862E-3</v>
      </c>
      <c r="Q287" s="5">
        <f t="shared" si="363"/>
        <v>2829.5780660782684</v>
      </c>
      <c r="R287" s="5">
        <f t="shared" si="364"/>
        <v>4244.3869706151636</v>
      </c>
      <c r="S287" s="5">
        <f t="shared" si="365"/>
        <v>3007.990091012548</v>
      </c>
      <c r="T287" s="5">
        <f t="shared" si="366"/>
        <v>11.626604295730411</v>
      </c>
      <c r="U287" s="5">
        <f t="shared" si="367"/>
        <v>35.338209732994414</v>
      </c>
      <c r="V287" s="5">
        <f t="shared" si="368"/>
        <v>68.470015768844647</v>
      </c>
      <c r="W287" s="15">
        <f t="shared" si="369"/>
        <v>-1.0734613539272964E-2</v>
      </c>
      <c r="X287" s="15">
        <f t="shared" si="370"/>
        <v>-1.217998157191269E-2</v>
      </c>
      <c r="Y287" s="15">
        <f t="shared" si="371"/>
        <v>-9.7425357312937999E-3</v>
      </c>
      <c r="Z287" s="5">
        <f t="shared" si="386"/>
        <v>1932.3790781284895</v>
      </c>
      <c r="AA287" s="5">
        <f t="shared" si="387"/>
        <v>10757.764051103668</v>
      </c>
      <c r="AB287" s="5">
        <f t="shared" si="388"/>
        <v>61856.715116868188</v>
      </c>
      <c r="AC287" s="16">
        <f t="shared" si="372"/>
        <v>0.90646982641189833</v>
      </c>
      <c r="AD287" s="16">
        <f t="shared" si="373"/>
        <v>3.0794242244579793</v>
      </c>
      <c r="AE287" s="16">
        <f t="shared" si="374"/>
        <v>22.303328302109307</v>
      </c>
      <c r="AF287" s="15">
        <f t="shared" si="375"/>
        <v>-4.0504037456468023E-3</v>
      </c>
      <c r="AG287" s="15">
        <f t="shared" si="376"/>
        <v>2.9673830763510267E-4</v>
      </c>
      <c r="AH287" s="15">
        <f t="shared" si="377"/>
        <v>9.7937136394747881E-3</v>
      </c>
      <c r="AI287" s="1">
        <f t="shared" si="341"/>
        <v>479860.17076404853</v>
      </c>
      <c r="AJ287" s="1">
        <f t="shared" si="342"/>
        <v>233937.23122420677</v>
      </c>
      <c r="AK287" s="1">
        <f t="shared" si="343"/>
        <v>85720.484860271288</v>
      </c>
      <c r="AL287" s="14">
        <f t="shared" si="378"/>
        <v>95.201982920718208</v>
      </c>
      <c r="AM287" s="14">
        <f t="shared" si="379"/>
        <v>23.53088259340651</v>
      </c>
      <c r="AN287" s="14">
        <f t="shared" si="380"/>
        <v>7.3385101861643891</v>
      </c>
      <c r="AO287" s="11">
        <f t="shared" si="381"/>
        <v>2.0232158640866691E-3</v>
      </c>
      <c r="AP287" s="11">
        <f t="shared" si="382"/>
        <v>2.5487183725791816E-3</v>
      </c>
      <c r="AQ287" s="11">
        <f t="shared" si="383"/>
        <v>2.3120091466500986E-3</v>
      </c>
      <c r="AR287" s="1">
        <f t="shared" si="389"/>
        <v>243370.97867150794</v>
      </c>
      <c r="AS287" s="1">
        <f t="shared" si="384"/>
        <v>120107.58334065476</v>
      </c>
      <c r="AT287" s="1">
        <f t="shared" si="385"/>
        <v>43931.494059641351</v>
      </c>
      <c r="AU287" s="1">
        <f t="shared" si="344"/>
        <v>48674.195734301589</v>
      </c>
      <c r="AV287" s="1">
        <f t="shared" si="345"/>
        <v>24021.516668130953</v>
      </c>
      <c r="AW287" s="1">
        <f t="shared" si="346"/>
        <v>8786.2988119282709</v>
      </c>
      <c r="AX287" s="1">
        <f t="shared" si="408"/>
        <v>167063.60266928398</v>
      </c>
      <c r="AY287" s="1">
        <f t="shared" si="391"/>
        <v>32415.87186950766</v>
      </c>
      <c r="AZ287" s="1">
        <f t="shared" si="392"/>
        <v>8042.4736874006139</v>
      </c>
      <c r="BA287" s="1">
        <f t="shared" si="409"/>
        <v>14015.313689433859</v>
      </c>
      <c r="BB287" s="1">
        <f t="shared" si="410"/>
        <v>30787.03725198752</v>
      </c>
      <c r="BC287" s="1">
        <f t="shared" si="411"/>
        <v>39296.726224453472</v>
      </c>
      <c r="BD287" s="1">
        <f t="shared" si="393"/>
        <v>105.5792194350533</v>
      </c>
      <c r="BE287" s="2">
        <f t="shared" si="420"/>
        <v>0.25378067252024261</v>
      </c>
      <c r="BF287" s="2">
        <f t="shared" si="421"/>
        <v>0.18498810604108842</v>
      </c>
      <c r="BG287" s="2">
        <f t="shared" si="422"/>
        <v>8.4903457765883886E-2</v>
      </c>
      <c r="BH287" s="2">
        <f t="shared" si="394"/>
        <v>0.10372412789009638</v>
      </c>
      <c r="BI287" s="2">
        <f t="shared" si="412"/>
        <v>6.4404629744826622E-3</v>
      </c>
      <c r="BJ287" s="2">
        <f t="shared" si="395"/>
        <v>3.422059937666898E-3</v>
      </c>
      <c r="BK287" s="2">
        <f t="shared" si="396"/>
        <v>7.2085971406032293E-4</v>
      </c>
      <c r="BL287" s="2">
        <f t="shared" si="397"/>
        <v>1567.4217771974565</v>
      </c>
      <c r="BM287" s="2">
        <f t="shared" si="398"/>
        <v>411.01534916004277</v>
      </c>
      <c r="BN287" s="2">
        <f t="shared" si="399"/>
        <v>31.66844424607584</v>
      </c>
      <c r="BO287" s="2">
        <f t="shared" si="413"/>
        <v>6392.415581210108</v>
      </c>
      <c r="BP287" s="2">
        <f t="shared" si="414"/>
        <v>413.06863132177466</v>
      </c>
      <c r="BQ287" s="2">
        <f t="shared" si="415"/>
        <v>12.059921848219171</v>
      </c>
      <c r="BR287" s="17">
        <f t="shared" si="390"/>
        <v>1.2554147202687084E-3</v>
      </c>
      <c r="BS287" s="12">
        <f>BS$3*temperature!$I397</f>
        <v>-40.523506343026916</v>
      </c>
      <c r="BT287" s="12">
        <f>BT$3*temperature!$I397</f>
        <v>-37.454201119087379</v>
      </c>
      <c r="BU287" s="12">
        <f>BU$3*temperature!$I397</f>
        <v>-32.881563377175873</v>
      </c>
      <c r="BV287" s="12">
        <f t="shared" si="416"/>
        <v>-26.731764687603118</v>
      </c>
      <c r="BW287" s="12">
        <f t="shared" si="400"/>
        <v>-18.203438554647452</v>
      </c>
      <c r="BX287" s="12">
        <f t="shared" si="401"/>
        <v>-15.981051541161573</v>
      </c>
      <c r="BY287" s="19">
        <f t="shared" si="417"/>
        <v>0.34033929686829817</v>
      </c>
      <c r="BZ287" s="19">
        <f t="shared" si="402"/>
        <v>0.51398139565789247</v>
      </c>
      <c r="CA287" s="19">
        <f t="shared" si="403"/>
        <v>0.51398139565789247</v>
      </c>
      <c r="CB287" s="12">
        <f t="shared" si="418"/>
        <v>6.8958708277119012</v>
      </c>
      <c r="CC287" s="12">
        <f t="shared" si="404"/>
        <v>9.6253812822199638</v>
      </c>
      <c r="CD287" s="12">
        <f t="shared" si="405"/>
        <v>8.4502559180071497</v>
      </c>
      <c r="CE287" s="12">
        <f t="shared" si="419"/>
        <v>-33.627635515315021</v>
      </c>
      <c r="CF287" s="12">
        <f t="shared" si="406"/>
        <v>-27.828819836867417</v>
      </c>
      <c r="CG287" s="12">
        <f t="shared" si="407"/>
        <v>-24.431307459168721</v>
      </c>
      <c r="CH287" s="12">
        <f>CH$3*temperature!$I397+CH$4*temperature!$I397^2</f>
        <v>-33.627635515315013</v>
      </c>
      <c r="CI287" s="12">
        <f>CI$3*temperature!$I397+CI$4*temperature!$I397^2</f>
        <v>-27.82885681226356</v>
      </c>
      <c r="CJ287" s="12">
        <f>CJ$3*temperature!$I397+CJ$4*temperature!$I397^2</f>
        <v>-24.431326332533427</v>
      </c>
      <c r="CK287" s="17"/>
      <c r="CL287" s="17"/>
      <c r="CM287" s="17"/>
    </row>
    <row r="288" spans="1:91">
      <c r="A288" s="2">
        <f t="shared" si="347"/>
        <v>2242</v>
      </c>
      <c r="B288" s="5">
        <f t="shared" si="348"/>
        <v>1165.4051825604201</v>
      </c>
      <c r="C288" s="5">
        <f t="shared" si="349"/>
        <v>2964.1674405510253</v>
      </c>
      <c r="D288" s="5">
        <f t="shared" si="350"/>
        <v>4369.9489182621483</v>
      </c>
      <c r="E288" s="15">
        <f t="shared" si="351"/>
        <v>2.7893589103836498E-8</v>
      </c>
      <c r="F288" s="15">
        <f t="shared" si="352"/>
        <v>5.4952240952582456E-8</v>
      </c>
      <c r="G288" s="15">
        <f t="shared" si="353"/>
        <v>1.1218304513598101E-7</v>
      </c>
      <c r="H288" s="5">
        <f t="shared" si="354"/>
        <v>243666.88028263376</v>
      </c>
      <c r="I288" s="5">
        <f t="shared" si="355"/>
        <v>120394.64306269135</v>
      </c>
      <c r="J288" s="5">
        <f t="shared" si="356"/>
        <v>44029.432277171618</v>
      </c>
      <c r="K288" s="5">
        <f t="shared" si="357"/>
        <v>209083.40200383562</v>
      </c>
      <c r="L288" s="5">
        <f t="shared" si="358"/>
        <v>40616.680898536062</v>
      </c>
      <c r="M288" s="5">
        <f t="shared" si="359"/>
        <v>10075.502734865229</v>
      </c>
      <c r="N288" s="15">
        <f t="shared" si="360"/>
        <v>1.2158179911072597E-3</v>
      </c>
      <c r="O288" s="15">
        <f t="shared" si="361"/>
        <v>2.3899665458040342E-3</v>
      </c>
      <c r="P288" s="15">
        <f t="shared" si="362"/>
        <v>2.2292271244424011E-3</v>
      </c>
      <c r="Q288" s="5">
        <f t="shared" si="363"/>
        <v>2802.6070393796231</v>
      </c>
      <c r="R288" s="5">
        <f t="shared" si="364"/>
        <v>4202.7110363074089</v>
      </c>
      <c r="S288" s="5">
        <f t="shared" si="365"/>
        <v>2985.3251395691154</v>
      </c>
      <c r="T288" s="5">
        <f t="shared" si="366"/>
        <v>11.501797191841694</v>
      </c>
      <c r="U288" s="5">
        <f t="shared" si="367"/>
        <v>34.907790989662153</v>
      </c>
      <c r="V288" s="5">
        <f t="shared" si="368"/>
        <v>67.802944193694429</v>
      </c>
      <c r="W288" s="15">
        <f t="shared" si="369"/>
        <v>-1.0734613539272964E-2</v>
      </c>
      <c r="X288" s="15">
        <f t="shared" si="370"/>
        <v>-1.217998157191269E-2</v>
      </c>
      <c r="Y288" s="15">
        <f t="shared" si="371"/>
        <v>-9.7425357312937999E-3</v>
      </c>
      <c r="Z288" s="5">
        <f t="shared" si="386"/>
        <v>1906.2457387385848</v>
      </c>
      <c r="AA288" s="5">
        <f t="shared" si="387"/>
        <v>10655.584904536337</v>
      </c>
      <c r="AB288" s="5">
        <f t="shared" si="388"/>
        <v>61993.428522371119</v>
      </c>
      <c r="AC288" s="16">
        <f t="shared" si="372"/>
        <v>0.90279825763168375</v>
      </c>
      <c r="AD288" s="16">
        <f t="shared" si="373"/>
        <v>3.0803380075908353</v>
      </c>
      <c r="AE288" s="16">
        <f t="shared" si="374"/>
        <v>22.521760712707358</v>
      </c>
      <c r="AF288" s="15">
        <f t="shared" si="375"/>
        <v>-4.0504037456468023E-3</v>
      </c>
      <c r="AG288" s="15">
        <f t="shared" si="376"/>
        <v>2.9673830763510267E-4</v>
      </c>
      <c r="AH288" s="15">
        <f t="shared" si="377"/>
        <v>9.7937136394747881E-3</v>
      </c>
      <c r="AI288" s="1">
        <f t="shared" si="341"/>
        <v>480548.34942194528</v>
      </c>
      <c r="AJ288" s="1">
        <f t="shared" si="342"/>
        <v>234565.02476991707</v>
      </c>
      <c r="AK288" s="1">
        <f t="shared" si="343"/>
        <v>85934.735186172431</v>
      </c>
      <c r="AL288" s="14">
        <f t="shared" si="378"/>
        <v>95.392670941234542</v>
      </c>
      <c r="AM288" s="14">
        <f t="shared" si="379"/>
        <v>23.590256450267443</v>
      </c>
      <c r="AN288" s="14">
        <f t="shared" si="380"/>
        <v>7.3553072218108539</v>
      </c>
      <c r="AO288" s="11">
        <f t="shared" si="381"/>
        <v>2.0029837054458023E-3</v>
      </c>
      <c r="AP288" s="11">
        <f t="shared" si="382"/>
        <v>2.5232311888533899E-3</v>
      </c>
      <c r="AQ288" s="11">
        <f t="shared" si="383"/>
        <v>2.2888890551835974E-3</v>
      </c>
      <c r="AR288" s="1">
        <f t="shared" si="389"/>
        <v>243666.88028263376</v>
      </c>
      <c r="AS288" s="1">
        <f t="shared" si="384"/>
        <v>120394.64306269135</v>
      </c>
      <c r="AT288" s="1">
        <f t="shared" si="385"/>
        <v>44029.432277171618</v>
      </c>
      <c r="AU288" s="1">
        <f t="shared" si="344"/>
        <v>48733.376056526758</v>
      </c>
      <c r="AV288" s="1">
        <f t="shared" si="345"/>
        <v>24078.928612538271</v>
      </c>
      <c r="AW288" s="1">
        <f t="shared" si="346"/>
        <v>8805.8864554343236</v>
      </c>
      <c r="AX288" s="1">
        <f t="shared" si="408"/>
        <v>167266.72160306846</v>
      </c>
      <c r="AY288" s="1">
        <f t="shared" si="391"/>
        <v>32493.344718828852</v>
      </c>
      <c r="AZ288" s="1">
        <f t="shared" si="392"/>
        <v>8060.4021878921812</v>
      </c>
      <c r="BA288" s="1">
        <f t="shared" si="409"/>
        <v>14016.730140297905</v>
      </c>
      <c r="BB288" s="1">
        <f t="shared" si="410"/>
        <v>30794.114752714031</v>
      </c>
      <c r="BC288" s="1">
        <f t="shared" si="411"/>
        <v>39306.461399521664</v>
      </c>
      <c r="BD288" s="1">
        <f t="shared" si="393"/>
        <v>102.5263150961149</v>
      </c>
      <c r="BE288" s="2">
        <f t="shared" si="420"/>
        <v>0.25378067252024261</v>
      </c>
      <c r="BF288" s="2">
        <f t="shared" si="421"/>
        <v>0.18498810604108842</v>
      </c>
      <c r="BG288" s="2">
        <f t="shared" si="422"/>
        <v>8.4903457765883886E-2</v>
      </c>
      <c r="BH288" s="2">
        <f t="shared" si="394"/>
        <v>0.10352564423361441</v>
      </c>
      <c r="BI288" s="2">
        <f t="shared" si="412"/>
        <v>6.4404629744826622E-3</v>
      </c>
      <c r="BJ288" s="2">
        <f t="shared" si="395"/>
        <v>3.422059937666898E-3</v>
      </c>
      <c r="BK288" s="2">
        <f t="shared" si="396"/>
        <v>7.2085971406032293E-4</v>
      </c>
      <c r="BL288" s="2">
        <f t="shared" si="397"/>
        <v>1569.3275205680022</v>
      </c>
      <c r="BM288" s="2">
        <f t="shared" si="398"/>
        <v>411.99768473454202</v>
      </c>
      <c r="BN288" s="2">
        <f t="shared" si="399"/>
        <v>31.739043961560284</v>
      </c>
      <c r="BO288" s="2">
        <f t="shared" si="413"/>
        <v>6487.9300178744115</v>
      </c>
      <c r="BP288" s="2">
        <f t="shared" si="414"/>
        <v>418.02636264816579</v>
      </c>
      <c r="BQ288" s="2">
        <f t="shared" si="415"/>
        <v>12.060152609406623</v>
      </c>
      <c r="BR288" s="17">
        <f t="shared" si="390"/>
        <v>1.2188492429793286E-3</v>
      </c>
      <c r="BS288" s="12">
        <f>BS$3*temperature!$I398</f>
        <v>-40.629922365329527</v>
      </c>
      <c r="BT288" s="12">
        <f>BT$3*temperature!$I398</f>
        <v>-37.5525570478137</v>
      </c>
      <c r="BU288" s="12">
        <f>BU$3*temperature!$I398</f>
        <v>-32.967911413105206</v>
      </c>
      <c r="BV288" s="12">
        <f t="shared" si="416"/>
        <v>-26.765650493039317</v>
      </c>
      <c r="BW288" s="12">
        <f t="shared" si="400"/>
        <v>-18.200555494236131</v>
      </c>
      <c r="BX288" s="12">
        <f t="shared" si="401"/>
        <v>-15.978520462382624</v>
      </c>
      <c r="BY288" s="19">
        <f t="shared" si="417"/>
        <v>0.34123303873504124</v>
      </c>
      <c r="BZ288" s="19">
        <f t="shared" si="402"/>
        <v>0.51533112722357843</v>
      </c>
      <c r="CA288" s="19">
        <f t="shared" si="403"/>
        <v>0.51533112722357843</v>
      </c>
      <c r="CB288" s="12">
        <f t="shared" si="418"/>
        <v>6.9321359361451051</v>
      </c>
      <c r="CC288" s="12">
        <f t="shared" si="404"/>
        <v>9.6760007767887846</v>
      </c>
      <c r="CD288" s="12">
        <f t="shared" si="405"/>
        <v>8.4946954753612918</v>
      </c>
      <c r="CE288" s="12">
        <f t="shared" si="419"/>
        <v>-33.697786429184418</v>
      </c>
      <c r="CF288" s="12">
        <f t="shared" si="406"/>
        <v>-27.876556271024917</v>
      </c>
      <c r="CG288" s="12">
        <f t="shared" si="407"/>
        <v>-24.473215937743916</v>
      </c>
      <c r="CH288" s="12">
        <f>CH$3*temperature!$I398+CH$4*temperature!$I398^2</f>
        <v>-33.697786429184426</v>
      </c>
      <c r="CI288" s="12">
        <f>CI$3*temperature!$I398+CI$4*temperature!$I398^2</f>
        <v>-27.876593240564688</v>
      </c>
      <c r="CJ288" s="12">
        <f>CJ$3*temperature!$I398+CJ$4*temperature!$I398^2</f>
        <v>-24.473234808119393</v>
      </c>
      <c r="CK288" s="17"/>
      <c r="CL288" s="17"/>
      <c r="CM288" s="17"/>
    </row>
    <row r="289" spans="1:91">
      <c r="A289" s="2">
        <f t="shared" si="347"/>
        <v>2243</v>
      </c>
      <c r="B289" s="5">
        <f t="shared" si="348"/>
        <v>1165.4052134423869</v>
      </c>
      <c r="C289" s="5">
        <f t="shared" si="349"/>
        <v>2964.1675952942865</v>
      </c>
      <c r="D289" s="5">
        <f t="shared" si="350"/>
        <v>4369.9493839846164</v>
      </c>
      <c r="E289" s="15">
        <f t="shared" si="351"/>
        <v>2.6498909648644671E-8</v>
      </c>
      <c r="F289" s="15">
        <f t="shared" si="352"/>
        <v>5.2204628904953329E-8</v>
      </c>
      <c r="G289" s="15">
        <f t="shared" si="353"/>
        <v>1.0657389287918195E-7</v>
      </c>
      <c r="H289" s="5">
        <f t="shared" si="354"/>
        <v>243958.32391206213</v>
      </c>
      <c r="I289" s="5">
        <f t="shared" si="355"/>
        <v>120679.12492853322</v>
      </c>
      <c r="J289" s="5">
        <f t="shared" si="356"/>
        <v>44126.492458610272</v>
      </c>
      <c r="K289" s="5">
        <f t="shared" si="357"/>
        <v>209333.47568564184</v>
      </c>
      <c r="L289" s="5">
        <f t="shared" si="358"/>
        <v>40712.652388520575</v>
      </c>
      <c r="M289" s="5">
        <f t="shared" si="359"/>
        <v>10097.712486174098</v>
      </c>
      <c r="N289" s="15">
        <f t="shared" si="360"/>
        <v>1.1960475074039856E-3</v>
      </c>
      <c r="O289" s="15">
        <f t="shared" si="361"/>
        <v>2.3628589993420768E-3</v>
      </c>
      <c r="P289" s="15">
        <f t="shared" si="362"/>
        <v>2.2043318227698006E-3</v>
      </c>
      <c r="Q289" s="5">
        <f t="shared" si="363"/>
        <v>2775.8382776559997</v>
      </c>
      <c r="R289" s="5">
        <f t="shared" si="364"/>
        <v>4161.3317719130791</v>
      </c>
      <c r="S289" s="5">
        <f t="shared" si="365"/>
        <v>2962.7573534958087</v>
      </c>
      <c r="T289" s="5">
        <f t="shared" si="366"/>
        <v>11.378329843980179</v>
      </c>
      <c r="U289" s="5">
        <f t="shared" si="367"/>
        <v>34.482614738691886</v>
      </c>
      <c r="V289" s="5">
        <f t="shared" si="368"/>
        <v>67.142371587200444</v>
      </c>
      <c r="W289" s="15">
        <f t="shared" si="369"/>
        <v>-1.0734613539272964E-2</v>
      </c>
      <c r="X289" s="15">
        <f t="shared" si="370"/>
        <v>-1.217998157191269E-2</v>
      </c>
      <c r="Y289" s="15">
        <f t="shared" si="371"/>
        <v>-9.7425357312937999E-3</v>
      </c>
      <c r="Z289" s="5">
        <f t="shared" si="386"/>
        <v>1880.4282798126289</v>
      </c>
      <c r="AA289" s="5">
        <f t="shared" si="387"/>
        <v>10554.087839725316</v>
      </c>
      <c r="AB289" s="5">
        <f t="shared" si="388"/>
        <v>62128.884364540529</v>
      </c>
      <c r="AC289" s="16">
        <f t="shared" si="372"/>
        <v>0.89914156018740898</v>
      </c>
      <c r="AD289" s="16">
        <f t="shared" si="373"/>
        <v>3.081252061878152</v>
      </c>
      <c r="AE289" s="16">
        <f t="shared" si="374"/>
        <v>22.742332387784387</v>
      </c>
      <c r="AF289" s="15">
        <f t="shared" si="375"/>
        <v>-4.0504037456468023E-3</v>
      </c>
      <c r="AG289" s="15">
        <f t="shared" si="376"/>
        <v>2.9673830763510267E-4</v>
      </c>
      <c r="AH289" s="15">
        <f t="shared" si="377"/>
        <v>9.7937136394747881E-3</v>
      </c>
      <c r="AI289" s="1">
        <f t="shared" si="341"/>
        <v>481226.89053627755</v>
      </c>
      <c r="AJ289" s="1">
        <f t="shared" si="342"/>
        <v>235187.45090546363</v>
      </c>
      <c r="AK289" s="1">
        <f t="shared" si="343"/>
        <v>86147.148122989514</v>
      </c>
      <c r="AL289" s="14">
        <f t="shared" si="378"/>
        <v>95.581830207093645</v>
      </c>
      <c r="AM289" s="14">
        <f t="shared" si="379"/>
        <v>23.649184884387523</v>
      </c>
      <c r="AN289" s="14">
        <f t="shared" si="380"/>
        <v>7.3719743491863943</v>
      </c>
      <c r="AO289" s="11">
        <f t="shared" si="381"/>
        <v>1.9829538683913445E-3</v>
      </c>
      <c r="AP289" s="11">
        <f t="shared" si="382"/>
        <v>2.4979988769648557E-3</v>
      </c>
      <c r="AQ289" s="11">
        <f t="shared" si="383"/>
        <v>2.2660001646317616E-3</v>
      </c>
      <c r="AR289" s="1">
        <f t="shared" si="389"/>
        <v>243958.32391206213</v>
      </c>
      <c r="AS289" s="1">
        <f t="shared" si="384"/>
        <v>120679.12492853322</v>
      </c>
      <c r="AT289" s="1">
        <f t="shared" si="385"/>
        <v>44126.492458610272</v>
      </c>
      <c r="AU289" s="1">
        <f t="shared" si="344"/>
        <v>48791.66478241243</v>
      </c>
      <c r="AV289" s="1">
        <f t="shared" si="345"/>
        <v>24135.824985706644</v>
      </c>
      <c r="AW289" s="1">
        <f t="shared" si="346"/>
        <v>8825.2984917220547</v>
      </c>
      <c r="AX289" s="1">
        <f t="shared" si="408"/>
        <v>167466.78054851346</v>
      </c>
      <c r="AY289" s="1">
        <f t="shared" si="391"/>
        <v>32570.121910816462</v>
      </c>
      <c r="AZ289" s="1">
        <f t="shared" si="392"/>
        <v>8078.1699889392794</v>
      </c>
      <c r="BA289" s="1">
        <f t="shared" si="409"/>
        <v>14018.123558817342</v>
      </c>
      <c r="BB289" s="1">
        <f t="shared" si="410"/>
        <v>30801.112008772943</v>
      </c>
      <c r="BC289" s="1">
        <f t="shared" si="411"/>
        <v>39316.087805667579</v>
      </c>
      <c r="BD289" s="1">
        <f t="shared" si="393"/>
        <v>99.561432234287736</v>
      </c>
      <c r="BE289" s="2">
        <f t="shared" si="420"/>
        <v>0.25378067252024261</v>
      </c>
      <c r="BF289" s="2">
        <f t="shared" si="421"/>
        <v>0.18498810604108842</v>
      </c>
      <c r="BG289" s="2">
        <f t="shared" si="422"/>
        <v>8.4903457765883886E-2</v>
      </c>
      <c r="BH289" s="2">
        <f t="shared" si="394"/>
        <v>0.1033289004203933</v>
      </c>
      <c r="BI289" s="2">
        <f t="shared" si="412"/>
        <v>6.4404629744826622E-3</v>
      </c>
      <c r="BJ289" s="2">
        <f t="shared" si="395"/>
        <v>3.422059937666898E-3</v>
      </c>
      <c r="BK289" s="2">
        <f t="shared" si="396"/>
        <v>7.2085971406032293E-4</v>
      </c>
      <c r="BL289" s="2">
        <f t="shared" si="397"/>
        <v>1571.2045524724845</v>
      </c>
      <c r="BM289" s="2">
        <f t="shared" si="398"/>
        <v>412.97119873063218</v>
      </c>
      <c r="BN289" s="2">
        <f t="shared" si="399"/>
        <v>31.809010736198797</v>
      </c>
      <c r="BO289" s="2">
        <f t="shared" si="413"/>
        <v>6584.8730498228188</v>
      </c>
      <c r="BP289" s="2">
        <f t="shared" si="414"/>
        <v>423.04371724475391</v>
      </c>
      <c r="BQ289" s="2">
        <f t="shared" si="415"/>
        <v>12.060386492162689</v>
      </c>
      <c r="BR289" s="17">
        <f t="shared" si="390"/>
        <v>1.1833487795915813E-3</v>
      </c>
      <c r="BS289" s="12">
        <f>BS$3*temperature!$I399</f>
        <v>-40.735907910962858</v>
      </c>
      <c r="BT289" s="12">
        <f>BT$3*temperature!$I399</f>
        <v>-37.650515104756366</v>
      </c>
      <c r="BU289" s="12">
        <f>BU$3*temperature!$I399</f>
        <v>-33.053910151869495</v>
      </c>
      <c r="BV289" s="12">
        <f t="shared" si="416"/>
        <v>-26.799210158535026</v>
      </c>
      <c r="BW289" s="12">
        <f t="shared" si="400"/>
        <v>-18.197420197135177</v>
      </c>
      <c r="BX289" s="12">
        <f t="shared" si="401"/>
        <v>-15.975767941510437</v>
      </c>
      <c r="BY289" s="19">
        <f t="shared" si="417"/>
        <v>0.34212316521555142</v>
      </c>
      <c r="BZ289" s="19">
        <f t="shared" si="402"/>
        <v>0.51667539882246372</v>
      </c>
      <c r="CA289" s="19">
        <f t="shared" si="403"/>
        <v>0.51667539882246383</v>
      </c>
      <c r="CB289" s="12">
        <f t="shared" si="418"/>
        <v>6.9683488762139172</v>
      </c>
      <c r="CC289" s="12">
        <f t="shared" si="404"/>
        <v>9.7265474538105963</v>
      </c>
      <c r="CD289" s="12">
        <f t="shared" si="405"/>
        <v>8.5390711051795289</v>
      </c>
      <c r="CE289" s="12">
        <f t="shared" si="419"/>
        <v>-33.767559034748942</v>
      </c>
      <c r="CF289" s="12">
        <f t="shared" si="406"/>
        <v>-27.923967650945773</v>
      </c>
      <c r="CG289" s="12">
        <f t="shared" si="407"/>
        <v>-24.514839046689964</v>
      </c>
      <c r="CH289" s="12">
        <f>CH$3*temperature!$I399+CH$4*temperature!$I399^2</f>
        <v>-33.767559034748942</v>
      </c>
      <c r="CI289" s="12">
        <f>CI$3*temperature!$I399+CI$4*temperature!$I399^2</f>
        <v>-27.924004614116814</v>
      </c>
      <c r="CJ289" s="12">
        <f>CJ$3*temperature!$I399+CJ$4*temperature!$I399^2</f>
        <v>-24.514857913814694</v>
      </c>
      <c r="CK289" s="17"/>
      <c r="CL289" s="17"/>
      <c r="CM289" s="17"/>
    </row>
    <row r="290" spans="1:91">
      <c r="A290" s="2">
        <f t="shared" si="347"/>
        <v>2244</v>
      </c>
      <c r="B290" s="5">
        <f t="shared" si="348"/>
        <v>1165.405242780256</v>
      </c>
      <c r="C290" s="5">
        <f t="shared" si="349"/>
        <v>2964.1677423003925</v>
      </c>
      <c r="D290" s="5">
        <f t="shared" si="350"/>
        <v>4369.9498264210079</v>
      </c>
      <c r="E290" s="15">
        <f t="shared" si="351"/>
        <v>2.5173964166212438E-8</v>
      </c>
      <c r="F290" s="15">
        <f t="shared" si="352"/>
        <v>4.9594397459705657E-8</v>
      </c>
      <c r="G290" s="15">
        <f t="shared" si="353"/>
        <v>1.0124519823522286E-7</v>
      </c>
      <c r="H290" s="5">
        <f t="shared" si="354"/>
        <v>244245.34532514258</v>
      </c>
      <c r="I290" s="5">
        <f t="shared" si="355"/>
        <v>120961.04128609502</v>
      </c>
      <c r="J290" s="5">
        <f t="shared" si="356"/>
        <v>44222.679152643024</v>
      </c>
      <c r="K290" s="5">
        <f t="shared" si="357"/>
        <v>209579.75505795496</v>
      </c>
      <c r="L290" s="5">
        <f t="shared" si="358"/>
        <v>40807.758467886561</v>
      </c>
      <c r="M290" s="5">
        <f t="shared" si="359"/>
        <v>10119.722401678335</v>
      </c>
      <c r="N290" s="15">
        <f t="shared" si="360"/>
        <v>1.1764930167355026E-3</v>
      </c>
      <c r="O290" s="15">
        <f t="shared" si="361"/>
        <v>2.3360325055314934E-3</v>
      </c>
      <c r="P290" s="15">
        <f t="shared" si="362"/>
        <v>2.1796932260027546E-3</v>
      </c>
      <c r="Q290" s="5">
        <f t="shared" si="363"/>
        <v>2749.2714934462979</v>
      </c>
      <c r="R290" s="5">
        <f t="shared" si="364"/>
        <v>4120.2496365659226</v>
      </c>
      <c r="S290" s="5">
        <f t="shared" si="365"/>
        <v>2940.2878675976381</v>
      </c>
      <c r="T290" s="5">
        <f t="shared" si="366"/>
        <v>11.256187870382675</v>
      </c>
      <c r="U290" s="5">
        <f t="shared" si="367"/>
        <v>34.062617126623252</v>
      </c>
      <c r="V290" s="5">
        <f t="shared" si="368"/>
        <v>66.488234632928339</v>
      </c>
      <c r="W290" s="15">
        <f t="shared" si="369"/>
        <v>-1.0734613539272964E-2</v>
      </c>
      <c r="X290" s="15">
        <f t="shared" si="370"/>
        <v>-1.217998157191269E-2</v>
      </c>
      <c r="Y290" s="15">
        <f t="shared" si="371"/>
        <v>-9.7425357312937999E-3</v>
      </c>
      <c r="Z290" s="5">
        <f t="shared" si="386"/>
        <v>1854.9238510991261</v>
      </c>
      <c r="AA290" s="5">
        <f t="shared" si="387"/>
        <v>10453.2748360114</v>
      </c>
      <c r="AB290" s="5">
        <f t="shared" si="388"/>
        <v>62263.089179851719</v>
      </c>
      <c r="AC290" s="16">
        <f t="shared" si="372"/>
        <v>0.89549967384415918</v>
      </c>
      <c r="AD290" s="16">
        <f t="shared" si="373"/>
        <v>3.0821663874003908</v>
      </c>
      <c r="AE290" s="16">
        <f t="shared" si="374"/>
        <v>22.9650642786841</v>
      </c>
      <c r="AF290" s="15">
        <f t="shared" si="375"/>
        <v>-4.0504037456468023E-3</v>
      </c>
      <c r="AG290" s="15">
        <f t="shared" si="376"/>
        <v>2.9673830763510267E-4</v>
      </c>
      <c r="AH290" s="15">
        <f t="shared" si="377"/>
        <v>9.7937136394747881E-3</v>
      </c>
      <c r="AI290" s="1">
        <f t="shared" si="341"/>
        <v>481895.86626506224</v>
      </c>
      <c r="AJ290" s="1">
        <f t="shared" si="342"/>
        <v>235804.53080062394</v>
      </c>
      <c r="AK290" s="1">
        <f t="shared" si="343"/>
        <v>86357.731802412629</v>
      </c>
      <c r="AL290" s="14">
        <f t="shared" si="378"/>
        <v>95.769469223451154</v>
      </c>
      <c r="AM290" s="14">
        <f t="shared" si="379"/>
        <v>23.707669765297034</v>
      </c>
      <c r="AN290" s="14">
        <f t="shared" si="380"/>
        <v>7.3885121953244237</v>
      </c>
      <c r="AO290" s="11">
        <f t="shared" si="381"/>
        <v>1.9631243297074312E-3</v>
      </c>
      <c r="AP290" s="11">
        <f t="shared" si="382"/>
        <v>2.4730188881952071E-3</v>
      </c>
      <c r="AQ290" s="11">
        <f t="shared" si="383"/>
        <v>2.2433401629854441E-3</v>
      </c>
      <c r="AR290" s="1">
        <f t="shared" si="389"/>
        <v>244245.34532514258</v>
      </c>
      <c r="AS290" s="1">
        <f t="shared" si="384"/>
        <v>120961.04128609502</v>
      </c>
      <c r="AT290" s="1">
        <f t="shared" si="385"/>
        <v>44222.679152643024</v>
      </c>
      <c r="AU290" s="1">
        <f t="shared" si="344"/>
        <v>48849.069065028518</v>
      </c>
      <c r="AV290" s="1">
        <f t="shared" si="345"/>
        <v>24192.208257219005</v>
      </c>
      <c r="AW290" s="1">
        <f t="shared" si="346"/>
        <v>8844.5358305286045</v>
      </c>
      <c r="AX290" s="1">
        <f t="shared" si="408"/>
        <v>167663.80404636398</v>
      </c>
      <c r="AY290" s="1">
        <f t="shared" si="391"/>
        <v>32646.206774309248</v>
      </c>
      <c r="AZ290" s="1">
        <f t="shared" si="392"/>
        <v>8095.7779213426684</v>
      </c>
      <c r="BA290" s="1">
        <f t="shared" si="409"/>
        <v>14019.494196931346</v>
      </c>
      <c r="BB290" s="1">
        <f t="shared" si="410"/>
        <v>30808.029853304321</v>
      </c>
      <c r="BC290" s="1">
        <f t="shared" si="411"/>
        <v>39325.606570375043</v>
      </c>
      <c r="BD290" s="1">
        <f t="shared" si="393"/>
        <v>96.682043124961766</v>
      </c>
      <c r="BE290" s="2">
        <f t="shared" si="420"/>
        <v>0.25378067252024261</v>
      </c>
      <c r="BF290" s="2">
        <f t="shared" si="421"/>
        <v>0.18498810604108842</v>
      </c>
      <c r="BG290" s="2">
        <f t="shared" si="422"/>
        <v>8.4903457765883886E-2</v>
      </c>
      <c r="BH290" s="2">
        <f t="shared" si="394"/>
        <v>0.10313388864253219</v>
      </c>
      <c r="BI290" s="2">
        <f t="shared" si="412"/>
        <v>6.4404629744826622E-3</v>
      </c>
      <c r="BJ290" s="2">
        <f t="shared" si="395"/>
        <v>3.422059937666898E-3</v>
      </c>
      <c r="BK290" s="2">
        <f t="shared" si="396"/>
        <v>7.2085971406032293E-4</v>
      </c>
      <c r="BL290" s="2">
        <f t="shared" si="397"/>
        <v>1573.0531032563129</v>
      </c>
      <c r="BM290" s="2">
        <f t="shared" si="398"/>
        <v>413.93593340361741</v>
      </c>
      <c r="BN290" s="2">
        <f t="shared" si="399"/>
        <v>31.878347848955656</v>
      </c>
      <c r="BO290" s="2">
        <f t="shared" si="413"/>
        <v>6683.2660499593912</v>
      </c>
      <c r="BP290" s="2">
        <f t="shared" si="414"/>
        <v>428.12141234795371</v>
      </c>
      <c r="BQ290" s="2">
        <f t="shared" si="415"/>
        <v>12.060623464682397</v>
      </c>
      <c r="BR290" s="17">
        <f t="shared" si="390"/>
        <v>1.1488823102830887E-3</v>
      </c>
      <c r="BS290" s="12">
        <f>BS$3*temperature!$I400</f>
        <v>-40.841466014984654</v>
      </c>
      <c r="BT290" s="12">
        <f>BT$3*temperature!$I400</f>
        <v>-37.74807809509376</v>
      </c>
      <c r="BU290" s="12">
        <f>BU$3*temperature!$I400</f>
        <v>-33.13956205617378</v>
      </c>
      <c r="BV290" s="12">
        <f t="shared" si="416"/>
        <v>-26.832446936111648</v>
      </c>
      <c r="BW290" s="12">
        <f t="shared" si="400"/>
        <v>-18.194035771364764</v>
      </c>
      <c r="BX290" s="12">
        <f t="shared" si="401"/>
        <v>-15.972796707119096</v>
      </c>
      <c r="BY290" s="19">
        <f t="shared" si="417"/>
        <v>0.34300970179995804</v>
      </c>
      <c r="BZ290" s="19">
        <f t="shared" si="402"/>
        <v>0.51801424894981607</v>
      </c>
      <c r="CA290" s="19">
        <f t="shared" si="403"/>
        <v>0.51801424894981607</v>
      </c>
      <c r="CB290" s="12">
        <f t="shared" si="418"/>
        <v>7.0045095394365031</v>
      </c>
      <c r="CC290" s="12">
        <f t="shared" si="404"/>
        <v>9.7770211618645</v>
      </c>
      <c r="CD290" s="12">
        <f t="shared" si="405"/>
        <v>8.5833826745273427</v>
      </c>
      <c r="CE290" s="12">
        <f t="shared" si="419"/>
        <v>-33.836956475548149</v>
      </c>
      <c r="CF290" s="12">
        <f t="shared" si="406"/>
        <v>-27.971056933229264</v>
      </c>
      <c r="CG290" s="12">
        <f t="shared" si="407"/>
        <v>-24.556179381646437</v>
      </c>
      <c r="CH290" s="12">
        <f>CH$3*temperature!$I400+CH$4*temperature!$I400^2</f>
        <v>-33.836956475548149</v>
      </c>
      <c r="CI290" s="12">
        <f>CI$3*temperature!$I400+CI$4*temperature!$I400^2</f>
        <v>-27.971093889525534</v>
      </c>
      <c r="CJ290" s="12">
        <f>CJ$3*temperature!$I400+CJ$4*temperature!$I400^2</f>
        <v>-24.556198245262124</v>
      </c>
      <c r="CK290" s="17"/>
      <c r="CL290" s="17"/>
      <c r="CM290" s="17"/>
    </row>
    <row r="291" spans="1:91">
      <c r="A291" s="2">
        <f t="shared" si="347"/>
        <v>2245</v>
      </c>
      <c r="B291" s="5">
        <f t="shared" si="348"/>
        <v>1165.4052706512323</v>
      </c>
      <c r="C291" s="5">
        <f t="shared" si="349"/>
        <v>2964.1678819561998</v>
      </c>
      <c r="D291" s="5">
        <f t="shared" si="350"/>
        <v>4369.9502467356224</v>
      </c>
      <c r="E291" s="15">
        <f t="shared" si="351"/>
        <v>2.3915265957901815E-8</v>
      </c>
      <c r="F291" s="15">
        <f t="shared" si="352"/>
        <v>4.7114677586720375E-8</v>
      </c>
      <c r="G291" s="15">
        <f t="shared" si="353"/>
        <v>9.6182938323461708E-8</v>
      </c>
      <c r="H291" s="5">
        <f t="shared" si="354"/>
        <v>244527.98020566694</v>
      </c>
      <c r="I291" s="5">
        <f t="shared" si="355"/>
        <v>121240.40460809416</v>
      </c>
      <c r="J291" s="5">
        <f t="shared" si="356"/>
        <v>44317.996940489851</v>
      </c>
      <c r="K291" s="5">
        <f t="shared" si="357"/>
        <v>209822.270727353</v>
      </c>
      <c r="L291" s="5">
        <f t="shared" si="358"/>
        <v>40902.003340000323</v>
      </c>
      <c r="M291" s="5">
        <f t="shared" si="359"/>
        <v>10141.533527434471</v>
      </c>
      <c r="N291" s="15">
        <f t="shared" si="360"/>
        <v>1.157152174984466E-3</v>
      </c>
      <c r="O291" s="15">
        <f t="shared" si="361"/>
        <v>2.3094841680149081E-3</v>
      </c>
      <c r="P291" s="15">
        <f t="shared" si="362"/>
        <v>2.1553087021950468E-3</v>
      </c>
      <c r="Q291" s="5">
        <f t="shared" si="363"/>
        <v>2722.9063667572455</v>
      </c>
      <c r="R291" s="5">
        <f t="shared" si="364"/>
        <v>4079.465014969931</v>
      </c>
      <c r="S291" s="5">
        <f t="shared" si="365"/>
        <v>2917.9177759986483</v>
      </c>
      <c r="T291" s="5">
        <f t="shared" si="366"/>
        <v>11.135357043668664</v>
      </c>
      <c r="U291" s="5">
        <f t="shared" si="367"/>
        <v>33.647735077729862</v>
      </c>
      <c r="V291" s="5">
        <f t="shared" si="368"/>
        <v>65.840470631306388</v>
      </c>
      <c r="W291" s="15">
        <f t="shared" si="369"/>
        <v>-1.0734613539272964E-2</v>
      </c>
      <c r="X291" s="15">
        <f t="shared" si="370"/>
        <v>-1.217998157191269E-2</v>
      </c>
      <c r="Y291" s="15">
        <f t="shared" si="371"/>
        <v>-9.7425357312937999E-3</v>
      </c>
      <c r="Z291" s="5">
        <f t="shared" si="386"/>
        <v>1829.7296015830289</v>
      </c>
      <c r="AA291" s="5">
        <f t="shared" si="387"/>
        <v>10353.147683133217</v>
      </c>
      <c r="AB291" s="5">
        <f t="shared" si="388"/>
        <v>62396.049551506025</v>
      </c>
      <c r="AC291" s="16">
        <f t="shared" si="372"/>
        <v>0.89187253861099536</v>
      </c>
      <c r="AD291" s="16">
        <f t="shared" si="373"/>
        <v>3.083080984238038</v>
      </c>
      <c r="AE291" s="16">
        <f t="shared" si="374"/>
        <v>23.189977541941662</v>
      </c>
      <c r="AF291" s="15">
        <f t="shared" si="375"/>
        <v>-4.0504037456468023E-3</v>
      </c>
      <c r="AG291" s="15">
        <f t="shared" si="376"/>
        <v>2.9673830763510267E-4</v>
      </c>
      <c r="AH291" s="15">
        <f t="shared" si="377"/>
        <v>9.7937136394747881E-3</v>
      </c>
      <c r="AI291" s="1">
        <f t="shared" si="341"/>
        <v>482555.34870358452</v>
      </c>
      <c r="AJ291" s="1">
        <f t="shared" si="342"/>
        <v>236416.28597778056</v>
      </c>
      <c r="AK291" s="1">
        <f t="shared" si="343"/>
        <v>86566.494452699975</v>
      </c>
      <c r="AL291" s="14">
        <f t="shared" si="378"/>
        <v>95.955596524776126</v>
      </c>
      <c r="AM291" s="14">
        <f t="shared" si="379"/>
        <v>23.765712985270465</v>
      </c>
      <c r="AN291" s="14">
        <f t="shared" si="380"/>
        <v>7.4049213920153782</v>
      </c>
      <c r="AO291" s="11">
        <f t="shared" si="381"/>
        <v>1.9434930864103569E-3</v>
      </c>
      <c r="AP291" s="11">
        <f t="shared" si="382"/>
        <v>2.4482886993132552E-3</v>
      </c>
      <c r="AQ291" s="11">
        <f t="shared" si="383"/>
        <v>2.2209067613555896E-3</v>
      </c>
      <c r="AR291" s="1">
        <f t="shared" si="389"/>
        <v>244527.98020566694</v>
      </c>
      <c r="AS291" s="1">
        <f t="shared" si="384"/>
        <v>121240.40460809416</v>
      </c>
      <c r="AT291" s="1">
        <f t="shared" si="385"/>
        <v>44317.996940489851</v>
      </c>
      <c r="AU291" s="1">
        <f t="shared" si="344"/>
        <v>48905.596041133394</v>
      </c>
      <c r="AV291" s="1">
        <f t="shared" si="345"/>
        <v>24248.080921618835</v>
      </c>
      <c r="AW291" s="1">
        <f t="shared" si="346"/>
        <v>8863.5993880979713</v>
      </c>
      <c r="AX291" s="1">
        <f t="shared" si="408"/>
        <v>167857.81658188239</v>
      </c>
      <c r="AY291" s="1">
        <f t="shared" si="391"/>
        <v>32721.602672000259</v>
      </c>
      <c r="AZ291" s="1">
        <f t="shared" si="392"/>
        <v>8113.2268219475754</v>
      </c>
      <c r="BA291" s="1">
        <f t="shared" si="409"/>
        <v>14020.842303816829</v>
      </c>
      <c r="BB291" s="1">
        <f t="shared" si="410"/>
        <v>30814.8691107429</v>
      </c>
      <c r="BC291" s="1">
        <f t="shared" si="411"/>
        <v>39335.018809196648</v>
      </c>
      <c r="BD291" s="1">
        <f t="shared" si="393"/>
        <v>93.885692230760981</v>
      </c>
      <c r="BE291" s="2">
        <f t="shared" si="420"/>
        <v>0.25378067252024261</v>
      </c>
      <c r="BF291" s="2">
        <f t="shared" si="421"/>
        <v>0.18498810604108842</v>
      </c>
      <c r="BG291" s="2">
        <f t="shared" si="422"/>
        <v>8.4903457765883886E-2</v>
      </c>
      <c r="BH291" s="2">
        <f t="shared" si="394"/>
        <v>0.10294060096895871</v>
      </c>
      <c r="BI291" s="2">
        <f t="shared" si="412"/>
        <v>6.4404629744826622E-3</v>
      </c>
      <c r="BJ291" s="2">
        <f t="shared" si="395"/>
        <v>3.422059937666898E-3</v>
      </c>
      <c r="BK291" s="2">
        <f t="shared" si="396"/>
        <v>7.2085971406032293E-4</v>
      </c>
      <c r="BL291" s="2">
        <f t="shared" si="397"/>
        <v>1574.8734027396272</v>
      </c>
      <c r="BM291" s="2">
        <f t="shared" si="398"/>
        <v>414.8919314358842</v>
      </c>
      <c r="BN291" s="2">
        <f t="shared" si="399"/>
        <v>31.947058602247779</v>
      </c>
      <c r="BO291" s="2">
        <f t="shared" si="413"/>
        <v>6783.1307109991858</v>
      </c>
      <c r="BP291" s="2">
        <f t="shared" si="414"/>
        <v>433.26017382414273</v>
      </c>
      <c r="BQ291" s="2">
        <f t="shared" si="415"/>
        <v>12.060863495530805</v>
      </c>
      <c r="BR291" s="17">
        <f t="shared" si="390"/>
        <v>1.1154197187214453E-3</v>
      </c>
      <c r="BS291" s="12">
        <f>BS$3*temperature!$I401</f>
        <v>-40.94659969381928</v>
      </c>
      <c r="BT291" s="12">
        <f>BT$3*temperature!$I401</f>
        <v>-37.845248806782166</v>
      </c>
      <c r="BU291" s="12">
        <f>BU$3*temperature!$I401</f>
        <v>-33.224869573603634</v>
      </c>
      <c r="BV291" s="12">
        <f t="shared" si="416"/>
        <v>-26.865364041196901</v>
      </c>
      <c r="BW291" s="12">
        <f t="shared" si="400"/>
        <v>-18.190405282653675</v>
      </c>
      <c r="BX291" s="12">
        <f t="shared" si="401"/>
        <v>-15.969609450654483</v>
      </c>
      <c r="BY291" s="19">
        <f t="shared" si="417"/>
        <v>0.34389267382189692</v>
      </c>
      <c r="BZ291" s="19">
        <f t="shared" si="402"/>
        <v>0.51934771586456552</v>
      </c>
      <c r="CA291" s="19">
        <f t="shared" si="403"/>
        <v>0.51934771586456563</v>
      </c>
      <c r="CB291" s="12">
        <f t="shared" si="418"/>
        <v>7.0406178263111894</v>
      </c>
      <c r="CC291" s="12">
        <f t="shared" si="404"/>
        <v>9.8274217620642457</v>
      </c>
      <c r="CD291" s="12">
        <f t="shared" si="405"/>
        <v>8.6276300614745765</v>
      </c>
      <c r="CE291" s="12">
        <f t="shared" si="419"/>
        <v>-33.905981867508089</v>
      </c>
      <c r="CF291" s="12">
        <f t="shared" si="406"/>
        <v>-28.017827044717919</v>
      </c>
      <c r="CG291" s="12">
        <f t="shared" si="407"/>
        <v>-24.597239512129057</v>
      </c>
      <c r="CH291" s="12">
        <f>CH$3*temperature!$I401+CH$4*temperature!$I401^2</f>
        <v>-33.905981867508089</v>
      </c>
      <c r="CI291" s="12">
        <f>CI$3*temperature!$I401+CI$4*temperature!$I401^2</f>
        <v>-28.017863993639615</v>
      </c>
      <c r="CJ291" s="12">
        <f>CJ$3*temperature!$I401+CJ$4*temperature!$I401^2</f>
        <v>-24.59725837198058</v>
      </c>
      <c r="CK291" s="17"/>
      <c r="CL291" s="17"/>
      <c r="CM291" s="17"/>
    </row>
    <row r="292" spans="1:91">
      <c r="A292" s="2">
        <f t="shared" si="347"/>
        <v>2246</v>
      </c>
      <c r="B292" s="5">
        <f t="shared" si="348"/>
        <v>1165.4052971286605</v>
      </c>
      <c r="C292" s="5">
        <f t="shared" si="349"/>
        <v>2964.1680146292229</v>
      </c>
      <c r="D292" s="5">
        <f t="shared" si="350"/>
        <v>4369.9506460345447</v>
      </c>
      <c r="E292" s="15">
        <f t="shared" si="351"/>
        <v>2.2719502660006724E-8</v>
      </c>
      <c r="F292" s="15">
        <f t="shared" si="352"/>
        <v>4.4758943707384355E-8</v>
      </c>
      <c r="G292" s="15">
        <f t="shared" si="353"/>
        <v>9.1373791407288624E-8</v>
      </c>
      <c r="H292" s="5">
        <f t="shared" si="354"/>
        <v>244806.26415202161</v>
      </c>
      <c r="I292" s="5">
        <f t="shared" si="355"/>
        <v>121517.22748753925</v>
      </c>
      <c r="J292" s="5">
        <f t="shared" si="356"/>
        <v>44412.45043453409</v>
      </c>
      <c r="K292" s="5">
        <f t="shared" si="357"/>
        <v>210061.05322772963</v>
      </c>
      <c r="L292" s="5">
        <f t="shared" si="358"/>
        <v>40995.391249014407</v>
      </c>
      <c r="M292" s="5">
        <f t="shared" si="359"/>
        <v>10163.146916735912</v>
      </c>
      <c r="N292" s="15">
        <f t="shared" si="360"/>
        <v>1.138022668179639E-3</v>
      </c>
      <c r="O292" s="15">
        <f t="shared" si="361"/>
        <v>2.2832111238608732E-3</v>
      </c>
      <c r="P292" s="15">
        <f t="shared" si="362"/>
        <v>2.1311756494195588E-3</v>
      </c>
      <c r="Q292" s="5">
        <f t="shared" si="363"/>
        <v>2696.74254598374</v>
      </c>
      <c r="R292" s="5">
        <f t="shared" si="364"/>
        <v>4038.9782191887489</v>
      </c>
      <c r="S292" s="5">
        <f t="shared" si="365"/>
        <v>2895.6481328155278</v>
      </c>
      <c r="T292" s="5">
        <f t="shared" si="366"/>
        <v>11.015823289183061</v>
      </c>
      <c r="U292" s="5">
        <f t="shared" si="367"/>
        <v>33.237906284546511</v>
      </c>
      <c r="V292" s="5">
        <f t="shared" si="368"/>
        <v>65.199017493615685</v>
      </c>
      <c r="W292" s="15">
        <f t="shared" si="369"/>
        <v>-1.0734613539272964E-2</v>
      </c>
      <c r="X292" s="15">
        <f t="shared" si="370"/>
        <v>-1.217998157191269E-2</v>
      </c>
      <c r="Y292" s="15">
        <f t="shared" si="371"/>
        <v>-9.7425357312937999E-3</v>
      </c>
      <c r="Z292" s="5">
        <f t="shared" si="386"/>
        <v>1804.8426804130193</v>
      </c>
      <c r="AA292" s="5">
        <f t="shared" si="387"/>
        <v>10253.707985502937</v>
      </c>
      <c r="AB292" s="5">
        <f t="shared" si="388"/>
        <v>62527.772107456753</v>
      </c>
      <c r="AC292" s="16">
        <f t="shared" si="372"/>
        <v>0.88826009473996581</v>
      </c>
      <c r="AD292" s="16">
        <f t="shared" si="373"/>
        <v>3.0839958524716029</v>
      </c>
      <c r="AE292" s="16">
        <f t="shared" si="374"/>
        <v>23.417093541293291</v>
      </c>
      <c r="AF292" s="15">
        <f t="shared" si="375"/>
        <v>-4.0504037456468023E-3</v>
      </c>
      <c r="AG292" s="15">
        <f t="shared" si="376"/>
        <v>2.9673830763510267E-4</v>
      </c>
      <c r="AH292" s="15">
        <f t="shared" si="377"/>
        <v>9.7937136394747881E-3</v>
      </c>
      <c r="AI292" s="1">
        <f t="shared" si="341"/>
        <v>483205.4098743595</v>
      </c>
      <c r="AJ292" s="1">
        <f t="shared" si="342"/>
        <v>237022.73830162134</v>
      </c>
      <c r="AK292" s="1">
        <f t="shared" si="343"/>
        <v>86773.444395527942</v>
      </c>
      <c r="AL292" s="14">
        <f t="shared" si="378"/>
        <v>96.140220672839916</v>
      </c>
      <c r="AM292" s="14">
        <f t="shared" si="379"/>
        <v>23.823316458538095</v>
      </c>
      <c r="AN292" s="14">
        <f t="shared" si="380"/>
        <v>7.4212025756023436</v>
      </c>
      <c r="AO292" s="11">
        <f t="shared" si="381"/>
        <v>1.9240581555462534E-3</v>
      </c>
      <c r="AP292" s="11">
        <f t="shared" si="382"/>
        <v>2.4238058123201224E-3</v>
      </c>
      <c r="AQ292" s="11">
        <f t="shared" si="383"/>
        <v>2.1986976937420338E-3</v>
      </c>
      <c r="AR292" s="1">
        <f t="shared" si="389"/>
        <v>244806.26415202161</v>
      </c>
      <c r="AS292" s="1">
        <f t="shared" si="384"/>
        <v>121517.22748753925</v>
      </c>
      <c r="AT292" s="1">
        <f t="shared" si="385"/>
        <v>44412.45043453409</v>
      </c>
      <c r="AU292" s="1">
        <f t="shared" si="344"/>
        <v>48961.252830404323</v>
      </c>
      <c r="AV292" s="1">
        <f t="shared" si="345"/>
        <v>24303.445497507852</v>
      </c>
      <c r="AW292" s="1">
        <f t="shared" si="346"/>
        <v>8882.4900869068188</v>
      </c>
      <c r="AX292" s="1">
        <f t="shared" si="408"/>
        <v>168048.84258218369</v>
      </c>
      <c r="AY292" s="1">
        <f t="shared" si="391"/>
        <v>32796.312999211521</v>
      </c>
      <c r="AZ292" s="1">
        <f t="shared" si="392"/>
        <v>8130.51753338873</v>
      </c>
      <c r="BA292" s="1">
        <f t="shared" si="409"/>
        <v>14022.168125925567</v>
      </c>
      <c r="BB292" s="1">
        <f t="shared" si="410"/>
        <v>30821.630596925585</v>
      </c>
      <c r="BC292" s="1">
        <f t="shared" si="411"/>
        <v>39344.325625909252</v>
      </c>
      <c r="BD292" s="1">
        <f t="shared" si="393"/>
        <v>91.169994156097474</v>
      </c>
      <c r="BE292" s="2">
        <f t="shared" si="420"/>
        <v>0.25378067252024261</v>
      </c>
      <c r="BF292" s="2">
        <f t="shared" si="421"/>
        <v>0.18498810604108842</v>
      </c>
      <c r="BG292" s="2">
        <f t="shared" si="422"/>
        <v>8.4903457765883886E-2</v>
      </c>
      <c r="BH292" s="2">
        <f t="shared" si="394"/>
        <v>0.10274902934913452</v>
      </c>
      <c r="BI292" s="2">
        <f t="shared" si="412"/>
        <v>6.4404629744826622E-3</v>
      </c>
      <c r="BJ292" s="2">
        <f t="shared" si="395"/>
        <v>3.422059937666898E-3</v>
      </c>
      <c r="BK292" s="2">
        <f t="shared" si="396"/>
        <v>7.2085971406032293E-4</v>
      </c>
      <c r="BL292" s="2">
        <f t="shared" si="397"/>
        <v>1576.6656801925174</v>
      </c>
      <c r="BM292" s="2">
        <f t="shared" si="398"/>
        <v>415.83923592146283</v>
      </c>
      <c r="BN292" s="2">
        <f t="shared" si="399"/>
        <v>32.015146320956511</v>
      </c>
      <c r="BO292" s="2">
        <f t="shared" si="413"/>
        <v>6884.4890502535181</v>
      </c>
      <c r="BP292" s="2">
        <f t="shared" si="414"/>
        <v>438.46073627347187</v>
      </c>
      <c r="BQ292" s="2">
        <f t="shared" si="415"/>
        <v>12.061106553637126</v>
      </c>
      <c r="BR292" s="17">
        <f t="shared" si="390"/>
        <v>1.082931765748976E-3</v>
      </c>
      <c r="BS292" s="12">
        <f>BS$3*temperature!$I402</f>
        <v>-41.051311944998972</v>
      </c>
      <c r="BT292" s="12">
        <f>BT$3*temperature!$I402</f>
        <v>-37.942030010316671</v>
      </c>
      <c r="BU292" s="12">
        <f>BU$3*temperature!$I402</f>
        <v>-33.30983513641516</v>
      </c>
      <c r="BV292" s="12">
        <f t="shared" si="416"/>
        <v>-26.897964652925491</v>
      </c>
      <c r="BW292" s="12">
        <f t="shared" si="400"/>
        <v>-18.186531754980997</v>
      </c>
      <c r="BX292" s="12">
        <f t="shared" si="401"/>
        <v>-15.966208826909837</v>
      </c>
      <c r="BY292" s="19">
        <f t="shared" si="417"/>
        <v>0.34477210645633688</v>
      </c>
      <c r="BZ292" s="19">
        <f t="shared" si="402"/>
        <v>0.52067583758602354</v>
      </c>
      <c r="CA292" s="19">
        <f t="shared" si="403"/>
        <v>0.52067583758602365</v>
      </c>
      <c r="CB292" s="12">
        <f t="shared" si="418"/>
        <v>7.0766736460367392</v>
      </c>
      <c r="CC292" s="12">
        <f t="shared" si="404"/>
        <v>9.8777491276678386</v>
      </c>
      <c r="CD292" s="12">
        <f t="shared" si="405"/>
        <v>8.6718131547526625</v>
      </c>
      <c r="CE292" s="12">
        <f t="shared" si="419"/>
        <v>-33.974638298962233</v>
      </c>
      <c r="CF292" s="12">
        <f t="shared" si="406"/>
        <v>-28.064280882648838</v>
      </c>
      <c r="CG292" s="12">
        <f t="shared" si="407"/>
        <v>-24.638021981662497</v>
      </c>
      <c r="CH292" s="12">
        <f>CH$3*temperature!$I402+CH$4*temperature!$I402^2</f>
        <v>-33.974638298962233</v>
      </c>
      <c r="CI292" s="12">
        <f>CI$3*temperature!$I402+CI$4*temperature!$I402^2</f>
        <v>-28.064317823702282</v>
      </c>
      <c r="CJ292" s="12">
        <f>CJ$3*temperature!$I402+CJ$4*temperature!$I402^2</f>
        <v>-24.638040837497869</v>
      </c>
      <c r="CK292" s="17"/>
      <c r="CL292" s="17"/>
      <c r="CM292" s="17"/>
    </row>
    <row r="293" spans="1:91">
      <c r="A293" s="2">
        <f t="shared" si="347"/>
        <v>2247</v>
      </c>
      <c r="B293" s="5">
        <f t="shared" si="348"/>
        <v>1165.4053222822181</v>
      </c>
      <c r="C293" s="5">
        <f t="shared" si="349"/>
        <v>2964.1681406686007</v>
      </c>
      <c r="D293" s="5">
        <f t="shared" si="350"/>
        <v>4369.9510253685548</v>
      </c>
      <c r="E293" s="15">
        <f t="shared" si="351"/>
        <v>2.1583527527006385E-8</v>
      </c>
      <c r="F293" s="15">
        <f t="shared" si="352"/>
        <v>4.2520996522015135E-8</v>
      </c>
      <c r="G293" s="15">
        <f t="shared" si="353"/>
        <v>8.6805101836924189E-8</v>
      </c>
      <c r="H293" s="5">
        <f t="shared" si="354"/>
        <v>245080.23267343856</v>
      </c>
      <c r="I293" s="5">
        <f t="shared" si="355"/>
        <v>121791.52263327964</v>
      </c>
      <c r="J293" s="5">
        <f t="shared" si="356"/>
        <v>44506.044276971967</v>
      </c>
      <c r="K293" s="5">
        <f t="shared" si="357"/>
        <v>210296.13301704929</v>
      </c>
      <c r="L293" s="5">
        <f t="shared" si="358"/>
        <v>41087.926478357003</v>
      </c>
      <c r="M293" s="5">
        <f t="shared" si="359"/>
        <v>10184.563629799122</v>
      </c>
      <c r="N293" s="15">
        <f t="shared" si="360"/>
        <v>1.1191022119878546E-3</v>
      </c>
      <c r="O293" s="15">
        <f t="shared" si="361"/>
        <v>2.2572105430223033E-3</v>
      </c>
      <c r="P293" s="15">
        <f t="shared" si="362"/>
        <v>2.1072914953086386E-3</v>
      </c>
      <c r="Q293" s="5">
        <f t="shared" si="363"/>
        <v>2670.7796488127824</v>
      </c>
      <c r="R293" s="5">
        <f t="shared" si="364"/>
        <v>3998.7894904105833</v>
      </c>
      <c r="S293" s="5">
        <f t="shared" si="365"/>
        <v>2873.4799528263175</v>
      </c>
      <c r="T293" s="5">
        <f t="shared" si="366"/>
        <v>10.897572683356758</v>
      </c>
      <c r="U293" s="5">
        <f t="shared" si="367"/>
        <v>32.833069198511772</v>
      </c>
      <c r="V293" s="5">
        <f t="shared" si="368"/>
        <v>64.563813736038881</v>
      </c>
      <c r="W293" s="15">
        <f t="shared" si="369"/>
        <v>-1.0734613539272964E-2</v>
      </c>
      <c r="X293" s="15">
        <f t="shared" si="370"/>
        <v>-1.217998157191269E-2</v>
      </c>
      <c r="Y293" s="15">
        <f t="shared" si="371"/>
        <v>-9.7425357312937999E-3</v>
      </c>
      <c r="Z293" s="5">
        <f t="shared" si="386"/>
        <v>1780.260237798148</v>
      </c>
      <c r="AA293" s="5">
        <f t="shared" si="387"/>
        <v>10154.957166428921</v>
      </c>
      <c r="AB293" s="5">
        <f t="shared" si="388"/>
        <v>62658.263518465079</v>
      </c>
      <c r="AC293" s="16">
        <f t="shared" si="372"/>
        <v>0.88466228272512248</v>
      </c>
      <c r="AD293" s="16">
        <f t="shared" si="373"/>
        <v>3.0849109921816189</v>
      </c>
      <c r="AE293" s="16">
        <f t="shared" si="374"/>
        <v>23.646433849705513</v>
      </c>
      <c r="AF293" s="15">
        <f t="shared" si="375"/>
        <v>-4.0504037456468023E-3</v>
      </c>
      <c r="AG293" s="15">
        <f t="shared" si="376"/>
        <v>2.9673830763510267E-4</v>
      </c>
      <c r="AH293" s="15">
        <f t="shared" si="377"/>
        <v>9.7937136394747881E-3</v>
      </c>
      <c r="AI293" s="1">
        <f t="shared" si="341"/>
        <v>483846.12171732786</v>
      </c>
      <c r="AJ293" s="1">
        <f t="shared" si="342"/>
        <v>237623.90996896705</v>
      </c>
      <c r="AK293" s="1">
        <f t="shared" si="343"/>
        <v>86978.590042881973</v>
      </c>
      <c r="AL293" s="14">
        <f t="shared" si="378"/>
        <v>96.323350254744895</v>
      </c>
      <c r="AM293" s="14">
        <f t="shared" si="379"/>
        <v>23.880482120510035</v>
      </c>
      <c r="AN293" s="14">
        <f t="shared" si="380"/>
        <v>7.4373563867802357</v>
      </c>
      <c r="AO293" s="11">
        <f t="shared" si="381"/>
        <v>1.9048175739907907E-3</v>
      </c>
      <c r="AP293" s="11">
        <f t="shared" si="382"/>
        <v>2.3995677541969211E-3</v>
      </c>
      <c r="AQ293" s="11">
        <f t="shared" si="383"/>
        <v>2.1767107168046136E-3</v>
      </c>
      <c r="AR293" s="1">
        <f t="shared" si="389"/>
        <v>245080.23267343856</v>
      </c>
      <c r="AS293" s="1">
        <f t="shared" si="384"/>
        <v>121791.52263327964</v>
      </c>
      <c r="AT293" s="1">
        <f t="shared" si="385"/>
        <v>44506.044276971967</v>
      </c>
      <c r="AU293" s="1">
        <f t="shared" si="344"/>
        <v>49016.046534687717</v>
      </c>
      <c r="AV293" s="1">
        <f t="shared" si="345"/>
        <v>24358.304526655931</v>
      </c>
      <c r="AW293" s="1">
        <f t="shared" si="346"/>
        <v>8901.208855394394</v>
      </c>
      <c r="AX293" s="1">
        <f t="shared" si="408"/>
        <v>168236.90641363946</v>
      </c>
      <c r="AY293" s="1">
        <f t="shared" si="391"/>
        <v>32870.341182685603</v>
      </c>
      <c r="AZ293" s="1">
        <f t="shared" si="392"/>
        <v>8147.6509038392987</v>
      </c>
      <c r="BA293" s="1">
        <f t="shared" si="409"/>
        <v>14023.471907020607</v>
      </c>
      <c r="BB293" s="1">
        <f t="shared" si="410"/>
        <v>30828.315119196861</v>
      </c>
      <c r="BC293" s="1">
        <f t="shared" si="411"/>
        <v>39353.528112666172</v>
      </c>
      <c r="BD293" s="1">
        <f t="shared" si="393"/>
        <v>88.532631659029363</v>
      </c>
      <c r="BE293" s="2">
        <f t="shared" si="420"/>
        <v>0.25378067252024261</v>
      </c>
      <c r="BF293" s="2">
        <f t="shared" si="421"/>
        <v>0.18498810604108842</v>
      </c>
      <c r="BG293" s="2">
        <f t="shared" si="422"/>
        <v>8.4903457765883886E-2</v>
      </c>
      <c r="BH293" s="2">
        <f t="shared" si="394"/>
        <v>0.10255916561673502</v>
      </c>
      <c r="BI293" s="2">
        <f t="shared" si="412"/>
        <v>6.4404629744826622E-3</v>
      </c>
      <c r="BJ293" s="2">
        <f t="shared" si="395"/>
        <v>3.422059937666898E-3</v>
      </c>
      <c r="BK293" s="2">
        <f t="shared" si="396"/>
        <v>7.2085971406032293E-4</v>
      </c>
      <c r="BL293" s="2">
        <f t="shared" si="397"/>
        <v>1578.430164310877</v>
      </c>
      <c r="BM293" s="2">
        <f t="shared" si="398"/>
        <v>416.77789035079752</v>
      </c>
      <c r="BN293" s="2">
        <f t="shared" si="399"/>
        <v>32.082614351454083</v>
      </c>
      <c r="BO293" s="2">
        <f t="shared" si="413"/>
        <v>6987.3634144869166</v>
      </c>
      <c r="BP293" s="2">
        <f t="shared" si="414"/>
        <v>443.72384313490153</v>
      </c>
      <c r="BQ293" s="2">
        <f t="shared" si="415"/>
        <v>12.06135260828886</v>
      </c>
      <c r="BR293" s="17">
        <f t="shared" si="390"/>
        <v>1.0513900638339574E-3</v>
      </c>
      <c r="BS293" s="12">
        <f>BS$3*temperature!$I403</f>
        <v>-41.155605746921886</v>
      </c>
      <c r="BT293" s="12">
        <f>BT$3*temperature!$I403</f>
        <v>-38.038424458507542</v>
      </c>
      <c r="BU293" s="12">
        <f>BU$3*temperature!$I403</f>
        <v>-33.394461161338718</v>
      </c>
      <c r="BV293" s="12">
        <f t="shared" si="416"/>
        <v>-26.930251914444163</v>
      </c>
      <c r="BW293" s="12">
        <f t="shared" si="400"/>
        <v>-18.182418171116048</v>
      </c>
      <c r="BX293" s="12">
        <f t="shared" si="401"/>
        <v>-15.96259745449977</v>
      </c>
      <c r="BY293" s="19">
        <f t="shared" si="417"/>
        <v>0.34564802471754813</v>
      </c>
      <c r="BZ293" s="19">
        <f t="shared" si="402"/>
        <v>0.52199865189081374</v>
      </c>
      <c r="CA293" s="19">
        <f t="shared" si="403"/>
        <v>0.52199865189081374</v>
      </c>
      <c r="CB293" s="12">
        <f t="shared" si="418"/>
        <v>7.1126769162388612</v>
      </c>
      <c r="CC293" s="12">
        <f t="shared" si="404"/>
        <v>9.928003143695749</v>
      </c>
      <c r="CD293" s="12">
        <f t="shared" si="405"/>
        <v>8.715931853419475</v>
      </c>
      <c r="CE293" s="12">
        <f t="shared" si="419"/>
        <v>-34.042928830683024</v>
      </c>
      <c r="CF293" s="12">
        <f t="shared" si="406"/>
        <v>-28.110421314811795</v>
      </c>
      <c r="CG293" s="12">
        <f t="shared" si="407"/>
        <v>-24.678529307919245</v>
      </c>
      <c r="CH293" s="12">
        <f>CH$3*temperature!$I403+CH$4*temperature!$I403^2</f>
        <v>-34.042928830683024</v>
      </c>
      <c r="CI293" s="12">
        <f>CI$3*temperature!$I403+CI$4*temperature!$I403^2</f>
        <v>-28.110458247509392</v>
      </c>
      <c r="CJ293" s="12">
        <f>CJ$3*temperature!$I403+CJ$4*temperature!$I403^2</f>
        <v>-24.678548159489587</v>
      </c>
      <c r="CK293" s="17"/>
      <c r="CL293" s="17"/>
      <c r="CM293" s="17"/>
    </row>
    <row r="294" spans="1:91">
      <c r="A294" s="2">
        <f t="shared" si="347"/>
        <v>2248</v>
      </c>
      <c r="B294" s="5">
        <f t="shared" si="348"/>
        <v>1165.4053461780979</v>
      </c>
      <c r="C294" s="5">
        <f t="shared" si="349"/>
        <v>2964.1682604060147</v>
      </c>
      <c r="D294" s="5">
        <f t="shared" si="350"/>
        <v>4369.9513857358961</v>
      </c>
      <c r="E294" s="15">
        <f t="shared" si="351"/>
        <v>2.0504351150656065E-8</v>
      </c>
      <c r="F294" s="15">
        <f t="shared" si="352"/>
        <v>4.0394946695914376E-8</v>
      </c>
      <c r="G294" s="15">
        <f t="shared" si="353"/>
        <v>8.2464846745077975E-8</v>
      </c>
      <c r="H294" s="5">
        <f t="shared" si="354"/>
        <v>245349.9211863431</v>
      </c>
      <c r="I294" s="5">
        <f t="shared" si="355"/>
        <v>122063.30286562287</v>
      </c>
      <c r="J294" s="5">
        <f t="shared" si="356"/>
        <v>44598.783138482657</v>
      </c>
      <c r="K294" s="5">
        <f t="shared" si="357"/>
        <v>210527.54047418671</v>
      </c>
      <c r="L294" s="5">
        <f t="shared" si="358"/>
        <v>41179.613349244668</v>
      </c>
      <c r="M294" s="5">
        <f t="shared" si="359"/>
        <v>10205.784733454708</v>
      </c>
      <c r="N294" s="15">
        <f t="shared" si="360"/>
        <v>1.1003885512181899E-3</v>
      </c>
      <c r="O294" s="15">
        <f t="shared" si="361"/>
        <v>2.2314796278648519E-3</v>
      </c>
      <c r="P294" s="15">
        <f t="shared" si="362"/>
        <v>2.0836536966095665E-3</v>
      </c>
      <c r="Q294" s="5">
        <f t="shared" si="363"/>
        <v>2645.0172631111664</v>
      </c>
      <c r="R294" s="5">
        <f t="shared" si="364"/>
        <v>3958.8990006888225</v>
      </c>
      <c r="S294" s="5">
        <f t="shared" si="365"/>
        <v>2851.4142121341229</v>
      </c>
      <c r="T294" s="5">
        <f t="shared" si="366"/>
        <v>10.780591452084785</v>
      </c>
      <c r="U294" s="5">
        <f t="shared" si="367"/>
        <v>32.433163020724564</v>
      </c>
      <c r="V294" s="5">
        <f t="shared" si="368"/>
        <v>63.934798473766925</v>
      </c>
      <c r="W294" s="15">
        <f t="shared" si="369"/>
        <v>-1.0734613539272964E-2</v>
      </c>
      <c r="X294" s="15">
        <f t="shared" si="370"/>
        <v>-1.217998157191269E-2</v>
      </c>
      <c r="Y294" s="15">
        <f t="shared" si="371"/>
        <v>-9.7425357312937999E-3</v>
      </c>
      <c r="Z294" s="5">
        <f t="shared" si="386"/>
        <v>1755.9794258745383</v>
      </c>
      <c r="AA294" s="5">
        <f t="shared" si="387"/>
        <v>10056.896472284512</v>
      </c>
      <c r="AB294" s="5">
        <f t="shared" si="388"/>
        <v>62787.530496185187</v>
      </c>
      <c r="AC294" s="16">
        <f t="shared" si="372"/>
        <v>0.88107904330154019</v>
      </c>
      <c r="AD294" s="16">
        <f t="shared" si="373"/>
        <v>3.0858264034486438</v>
      </c>
      <c r="AE294" s="16">
        <f t="shared" si="374"/>
        <v>23.878020251424314</v>
      </c>
      <c r="AF294" s="15">
        <f t="shared" si="375"/>
        <v>-4.0504037456468023E-3</v>
      </c>
      <c r="AG294" s="15">
        <f t="shared" si="376"/>
        <v>2.9673830763510267E-4</v>
      </c>
      <c r="AH294" s="15">
        <f t="shared" si="377"/>
        <v>9.7937136394747881E-3</v>
      </c>
      <c r="AI294" s="1">
        <f t="shared" si="341"/>
        <v>484477.55608028278</v>
      </c>
      <c r="AJ294" s="1">
        <f t="shared" si="342"/>
        <v>238219.8234987263</v>
      </c>
      <c r="AK294" s="1">
        <f t="shared" si="343"/>
        <v>87181.939893988165</v>
      </c>
      <c r="AL294" s="14">
        <f t="shared" si="378"/>
        <v>96.504993880992288</v>
      </c>
      <c r="AM294" s="14">
        <f t="shared" si="379"/>
        <v>23.937211927012576</v>
      </c>
      <c r="AN294" s="14">
        <f t="shared" si="380"/>
        <v>7.453383470398518</v>
      </c>
      <c r="AO294" s="11">
        <f t="shared" si="381"/>
        <v>1.8857693982508828E-3</v>
      </c>
      <c r="AP294" s="11">
        <f t="shared" si="382"/>
        <v>2.3755720766549518E-3</v>
      </c>
      <c r="AQ294" s="11">
        <f t="shared" si="383"/>
        <v>2.1549436096365672E-3</v>
      </c>
      <c r="AR294" s="1">
        <f t="shared" si="389"/>
        <v>245349.9211863431</v>
      </c>
      <c r="AS294" s="1">
        <f t="shared" si="384"/>
        <v>122063.30286562287</v>
      </c>
      <c r="AT294" s="1">
        <f t="shared" si="385"/>
        <v>44598.783138482657</v>
      </c>
      <c r="AU294" s="1">
        <f t="shared" si="344"/>
        <v>49069.984237268625</v>
      </c>
      <c r="AV294" s="1">
        <f t="shared" si="345"/>
        <v>24412.660573124576</v>
      </c>
      <c r="AW294" s="1">
        <f t="shared" si="346"/>
        <v>8919.7566276965317</v>
      </c>
      <c r="AX294" s="1">
        <f t="shared" si="408"/>
        <v>168422.03237934937</v>
      </c>
      <c r="AY294" s="1">
        <f t="shared" si="391"/>
        <v>32943.690679395739</v>
      </c>
      <c r="AZ294" s="1">
        <f t="shared" si="392"/>
        <v>8164.6277867637664</v>
      </c>
      <c r="BA294" s="1">
        <f t="shared" si="409"/>
        <v>14024.75388821201</v>
      </c>
      <c r="BB294" s="1">
        <f t="shared" si="410"/>
        <v>30834.923476512366</v>
      </c>
      <c r="BC294" s="1">
        <f t="shared" si="411"/>
        <v>39362.627350146358</v>
      </c>
      <c r="BD294" s="1">
        <f t="shared" si="393"/>
        <v>85.971353718845563</v>
      </c>
      <c r="BE294" s="2">
        <f t="shared" si="420"/>
        <v>0.25378067252024261</v>
      </c>
      <c r="BF294" s="2">
        <f t="shared" si="421"/>
        <v>0.18498810604108842</v>
      </c>
      <c r="BG294" s="2">
        <f t="shared" si="422"/>
        <v>8.4903457765883886E-2</v>
      </c>
      <c r="BH294" s="2">
        <f t="shared" si="394"/>
        <v>0.10237100149330229</v>
      </c>
      <c r="BI294" s="2">
        <f t="shared" si="412"/>
        <v>6.4404629744826622E-3</v>
      </c>
      <c r="BJ294" s="2">
        <f t="shared" si="395"/>
        <v>3.422059937666898E-3</v>
      </c>
      <c r="BK294" s="2">
        <f t="shared" si="396"/>
        <v>7.2085971406032293E-4</v>
      </c>
      <c r="BL294" s="2">
        <f t="shared" si="397"/>
        <v>1580.167083192882</v>
      </c>
      <c r="BM294" s="2">
        <f t="shared" si="398"/>
        <v>417.70793859574911</v>
      </c>
      <c r="BN294" s="2">
        <f t="shared" si="399"/>
        <v>32.149466060644961</v>
      </c>
      <c r="BO294" s="2">
        <f t="shared" si="413"/>
        <v>7091.7764848467432</v>
      </c>
      <c r="BP294" s="2">
        <f t="shared" si="414"/>
        <v>449.0502467925283</v>
      </c>
      <c r="BQ294" s="2">
        <f t="shared" si="415"/>
        <v>12.061601629126153</v>
      </c>
      <c r="BR294" s="17">
        <f t="shared" si="390"/>
        <v>1.0207670522659779E-3</v>
      </c>
      <c r="BS294" s="12">
        <f>BS$3*temperature!$I404</f>
        <v>-41.259484058626342</v>
      </c>
      <c r="BT294" s="12">
        <f>BT$3*temperature!$I404</f>
        <v>-38.134434886271514</v>
      </c>
      <c r="BU294" s="12">
        <f>BU$3*temperature!$I404</f>
        <v>-33.478750049395707</v>
      </c>
      <c r="BV294" s="12">
        <f t="shared" si="416"/>
        <v>-26.962228933220782</v>
      </c>
      <c r="BW294" s="12">
        <f t="shared" si="400"/>
        <v>-18.178067473156233</v>
      </c>
      <c r="BX294" s="12">
        <f t="shared" si="401"/>
        <v>-15.958777916332448</v>
      </c>
      <c r="BY294" s="19">
        <f t="shared" si="417"/>
        <v>0.34652045345720589</v>
      </c>
      <c r="BZ294" s="19">
        <f t="shared" si="402"/>
        <v>0.52331619631000803</v>
      </c>
      <c r="CA294" s="19">
        <f t="shared" si="403"/>
        <v>0.52331619631000814</v>
      </c>
      <c r="CB294" s="12">
        <f t="shared" si="418"/>
        <v>7.1486275627027789</v>
      </c>
      <c r="CC294" s="12">
        <f t="shared" si="404"/>
        <v>9.9781837065576404</v>
      </c>
      <c r="CD294" s="12">
        <f t="shared" si="405"/>
        <v>8.7599860665316314</v>
      </c>
      <c r="CE294" s="12">
        <f t="shared" si="419"/>
        <v>-34.110856495923564</v>
      </c>
      <c r="CF294" s="12">
        <f t="shared" si="406"/>
        <v>-28.156251179713873</v>
      </c>
      <c r="CG294" s="12">
        <f t="shared" si="407"/>
        <v>-24.718763982864079</v>
      </c>
      <c r="CH294" s="12">
        <f>CH$3*temperature!$I404+CH$4*temperature!$I404^2</f>
        <v>-34.110856495923564</v>
      </c>
      <c r="CI294" s="12">
        <f>CI$3*temperature!$I404+CI$4*temperature!$I404^2</f>
        <v>-28.156288103573971</v>
      </c>
      <c r="CJ294" s="12">
        <f>CJ$3*temperature!$I404+CJ$4*temperature!$I404^2</f>
        <v>-24.718782829923541</v>
      </c>
      <c r="CK294" s="17"/>
      <c r="CL294" s="17"/>
      <c r="CM294" s="17"/>
    </row>
    <row r="295" spans="1:91">
      <c r="A295" s="2">
        <f t="shared" si="347"/>
        <v>2249</v>
      </c>
      <c r="B295" s="5">
        <f t="shared" si="348"/>
        <v>1165.4053688791844</v>
      </c>
      <c r="C295" s="5">
        <f t="shared" si="349"/>
        <v>2964.168374156563</v>
      </c>
      <c r="D295" s="5">
        <f t="shared" si="350"/>
        <v>4369.9517280848986</v>
      </c>
      <c r="E295" s="15">
        <f t="shared" si="351"/>
        <v>1.9479133593123262E-8</v>
      </c>
      <c r="F295" s="15">
        <f t="shared" si="352"/>
        <v>3.8375199361118658E-8</v>
      </c>
      <c r="G295" s="15">
        <f t="shared" si="353"/>
        <v>7.834160440782407E-8</v>
      </c>
      <c r="H295" s="5">
        <f t="shared" si="354"/>
        <v>245615.36501079713</v>
      </c>
      <c r="I295" s="5">
        <f t="shared" si="355"/>
        <v>122332.58111201445</v>
      </c>
      <c r="J295" s="5">
        <f t="shared" si="356"/>
        <v>44690.671716919249</v>
      </c>
      <c r="K295" s="5">
        <f t="shared" si="357"/>
        <v>210755.3058958489</v>
      </c>
      <c r="L295" s="5">
        <f t="shared" si="358"/>
        <v>41270.456219216459</v>
      </c>
      <c r="M295" s="5">
        <f t="shared" si="359"/>
        <v>10226.811300843507</v>
      </c>
      <c r="N295" s="15">
        <f t="shared" si="360"/>
        <v>1.0818794593294712E-3</v>
      </c>
      <c r="O295" s="15">
        <f t="shared" si="361"/>
        <v>2.2060156126613162E-3</v>
      </c>
      <c r="P295" s="15">
        <f t="shared" si="362"/>
        <v>2.0602597387611166E-3</v>
      </c>
      <c r="Q295" s="5">
        <f t="shared" si="363"/>
        <v>2619.4549477970959</v>
      </c>
      <c r="R295" s="5">
        <f t="shared" si="364"/>
        <v>3919.306854658159</v>
      </c>
      <c r="S295" s="5">
        <f t="shared" si="365"/>
        <v>2829.4518488257299</v>
      </c>
      <c r="T295" s="5">
        <f t="shared" si="366"/>
        <v>10.664865969121866</v>
      </c>
      <c r="U295" s="5">
        <f t="shared" si="367"/>
        <v>32.038127692813298</v>
      </c>
      <c r="V295" s="5">
        <f t="shared" si="368"/>
        <v>63.311911415163181</v>
      </c>
      <c r="W295" s="15">
        <f t="shared" si="369"/>
        <v>-1.0734613539272964E-2</v>
      </c>
      <c r="X295" s="15">
        <f t="shared" si="370"/>
        <v>-1.217998157191269E-2</v>
      </c>
      <c r="Y295" s="15">
        <f t="shared" si="371"/>
        <v>-9.7425357312937999E-3</v>
      </c>
      <c r="Z295" s="5">
        <f t="shared" si="386"/>
        <v>1731.9973995428234</v>
      </c>
      <c r="AA295" s="5">
        <f t="shared" si="387"/>
        <v>9959.5269766233687</v>
      </c>
      <c r="AB295" s="5">
        <f t="shared" si="388"/>
        <v>62915.579791279</v>
      </c>
      <c r="AC295" s="16">
        <f t="shared" si="372"/>
        <v>0.87751031744434072</v>
      </c>
      <c r="AD295" s="16">
        <f t="shared" si="373"/>
        <v>3.0867420863532589</v>
      </c>
      <c r="AE295" s="16">
        <f t="shared" si="374"/>
        <v>24.111874744044343</v>
      </c>
      <c r="AF295" s="15">
        <f t="shared" si="375"/>
        <v>-4.0504037456468023E-3</v>
      </c>
      <c r="AG295" s="15">
        <f t="shared" si="376"/>
        <v>2.9673830763510267E-4</v>
      </c>
      <c r="AH295" s="15">
        <f t="shared" si="377"/>
        <v>9.7937136394747881E-3</v>
      </c>
      <c r="AI295" s="1">
        <f t="shared" si="341"/>
        <v>485099.78470952314</v>
      </c>
      <c r="AJ295" s="1">
        <f t="shared" si="342"/>
        <v>238810.50172197825</v>
      </c>
      <c r="AK295" s="1">
        <f t="shared" si="343"/>
        <v>87383.502532285886</v>
      </c>
      <c r="AL295" s="14">
        <f t="shared" si="378"/>
        <v>96.685160183589062</v>
      </c>
      <c r="AM295" s="14">
        <f t="shared" si="379"/>
        <v>23.993507853536894</v>
      </c>
      <c r="AN295" s="14">
        <f t="shared" si="380"/>
        <v>7.4692844752674272</v>
      </c>
      <c r="AO295" s="11">
        <f t="shared" si="381"/>
        <v>1.866911704268374E-3</v>
      </c>
      <c r="AP295" s="11">
        <f t="shared" si="382"/>
        <v>2.3518163558884021E-3</v>
      </c>
      <c r="AQ295" s="11">
        <f t="shared" si="383"/>
        <v>2.1333941735402016E-3</v>
      </c>
      <c r="AR295" s="1">
        <f t="shared" si="389"/>
        <v>245615.36501079713</v>
      </c>
      <c r="AS295" s="1">
        <f t="shared" si="384"/>
        <v>122332.58111201445</v>
      </c>
      <c r="AT295" s="1">
        <f t="shared" si="385"/>
        <v>44690.671716919249</v>
      </c>
      <c r="AU295" s="1">
        <f t="shared" si="344"/>
        <v>49123.073002159428</v>
      </c>
      <c r="AV295" s="1">
        <f t="shared" si="345"/>
        <v>24466.51622240289</v>
      </c>
      <c r="AW295" s="1">
        <f t="shared" si="346"/>
        <v>8938.1343433838501</v>
      </c>
      <c r="AX295" s="1">
        <f t="shared" si="408"/>
        <v>168604.24471667912</v>
      </c>
      <c r="AY295" s="1">
        <f t="shared" si="391"/>
        <v>33016.364975373166</v>
      </c>
      <c r="AZ295" s="1">
        <f t="shared" si="392"/>
        <v>8181.4490406748046</v>
      </c>
      <c r="BA295" s="1">
        <f t="shared" si="409"/>
        <v>14026.014307991936</v>
      </c>
      <c r="BB295" s="1">
        <f t="shared" si="410"/>
        <v>30841.456459540561</v>
      </c>
      <c r="BC295" s="1">
        <f t="shared" si="411"/>
        <v>39371.624407700452</v>
      </c>
      <c r="BD295" s="1">
        <f t="shared" si="393"/>
        <v>83.48397365784048</v>
      </c>
      <c r="BE295" s="2">
        <f t="shared" si="420"/>
        <v>0.25378067252024261</v>
      </c>
      <c r="BF295" s="2">
        <f t="shared" si="421"/>
        <v>0.18498810604108842</v>
      </c>
      <c r="BG295" s="2">
        <f t="shared" si="422"/>
        <v>8.4903457765883886E-2</v>
      </c>
      <c r="BH295" s="2">
        <f t="shared" si="394"/>
        <v>0.10218452859187004</v>
      </c>
      <c r="BI295" s="2">
        <f t="shared" si="412"/>
        <v>6.4404629744826622E-3</v>
      </c>
      <c r="BJ295" s="2">
        <f t="shared" si="395"/>
        <v>3.422059937666898E-3</v>
      </c>
      <c r="BK295" s="2">
        <f t="shared" si="396"/>
        <v>7.2085971406032293E-4</v>
      </c>
      <c r="BL295" s="2">
        <f t="shared" si="397"/>
        <v>1581.8766643160834</v>
      </c>
      <c r="BM295" s="2">
        <f t="shared" si="398"/>
        <v>418.62942489481094</v>
      </c>
      <c r="BN295" s="2">
        <f t="shared" si="399"/>
        <v>32.215704835022173</v>
      </c>
      <c r="BO295" s="2">
        <f t="shared" si="413"/>
        <v>7197.751281866611</v>
      </c>
      <c r="BP295" s="2">
        <f t="shared" si="414"/>
        <v>454.44070868317039</v>
      </c>
      <c r="BQ295" s="2">
        <f t="shared" si="415"/>
        <v>12.06185358613636</v>
      </c>
      <c r="BR295" s="17">
        <f t="shared" si="390"/>
        <v>9.9103597307376493E-4</v>
      </c>
      <c r="BS295" s="12">
        <f>BS$3*temperature!$I405</f>
        <v>-41.362949819580727</v>
      </c>
      <c r="BT295" s="12">
        <f>BT$3*temperature!$I405</f>
        <v>-38.230064010437658</v>
      </c>
      <c r="BU295" s="12">
        <f>BU$3*temperature!$I405</f>
        <v>-33.562704185728109</v>
      </c>
      <c r="BV295" s="12">
        <f t="shared" si="416"/>
        <v>-26.993898781357036</v>
      </c>
      <c r="BW295" s="12">
        <f t="shared" si="400"/>
        <v>-18.173482563062564</v>
      </c>
      <c r="BX295" s="12">
        <f t="shared" si="401"/>
        <v>-15.954752760079773</v>
      </c>
      <c r="BY295" s="19">
        <f t="shared" si="417"/>
        <v>0.34738941736262613</v>
      </c>
      <c r="BZ295" s="19">
        <f t="shared" si="402"/>
        <v>0.524628508126463</v>
      </c>
      <c r="CA295" s="19">
        <f t="shared" si="403"/>
        <v>0.52462850812646311</v>
      </c>
      <c r="CB295" s="12">
        <f t="shared" si="418"/>
        <v>7.1845255191118458</v>
      </c>
      <c r="CC295" s="12">
        <f t="shared" si="404"/>
        <v>10.028290723687547</v>
      </c>
      <c r="CD295" s="12">
        <f t="shared" si="405"/>
        <v>8.8039757128241689</v>
      </c>
      <c r="CE295" s="12">
        <f t="shared" si="419"/>
        <v>-34.178424300468883</v>
      </c>
      <c r="CF295" s="12">
        <f t="shared" si="406"/>
        <v>-28.201773286750111</v>
      </c>
      <c r="CG295" s="12">
        <f t="shared" si="407"/>
        <v>-24.75872847290394</v>
      </c>
      <c r="CH295" s="12">
        <f>CH$3*temperature!$I405+CH$4*temperature!$I405^2</f>
        <v>-34.178424300468883</v>
      </c>
      <c r="CI295" s="12">
        <f>CI$3*temperature!$I405+CI$4*temperature!$I405^2</f>
        <v>-28.201810201296979</v>
      </c>
      <c r="CJ295" s="12">
        <f>CJ$3*temperature!$I405+CJ$4*temperature!$I405^2</f>
        <v>-24.758747315209696</v>
      </c>
      <c r="CK295" s="17"/>
      <c r="CL295" s="17"/>
      <c r="CM295" s="17"/>
    </row>
    <row r="296" spans="1:91">
      <c r="A296" s="2">
        <f t="shared" si="347"/>
        <v>2250</v>
      </c>
      <c r="B296" s="5">
        <f t="shared" si="348"/>
        <v>1165.4053904452169</v>
      </c>
      <c r="C296" s="5">
        <f t="shared" si="349"/>
        <v>2964.168482219588</v>
      </c>
      <c r="D296" s="5">
        <f t="shared" si="350"/>
        <v>4369.9520533164759</v>
      </c>
      <c r="E296" s="15">
        <f t="shared" si="351"/>
        <v>1.8505176913467097E-8</v>
      </c>
      <c r="F296" s="15">
        <f t="shared" si="352"/>
        <v>3.6456439393062724E-8</v>
      </c>
      <c r="G296" s="15">
        <f t="shared" si="353"/>
        <v>7.4424524187432867E-8</v>
      </c>
      <c r="H296" s="5">
        <f t="shared" si="354"/>
        <v>245876.59936703357</v>
      </c>
      <c r="I296" s="5">
        <f t="shared" si="355"/>
        <v>122599.37040278227</v>
      </c>
      <c r="J296" s="5">
        <f t="shared" si="356"/>
        <v>44781.71473601953</v>
      </c>
      <c r="K296" s="5">
        <f t="shared" si="357"/>
        <v>210979.45949357757</v>
      </c>
      <c r="L296" s="5">
        <f t="shared" si="358"/>
        <v>41360.45948069021</v>
      </c>
      <c r="M296" s="5">
        <f t="shared" si="359"/>
        <v>10247.644411117386</v>
      </c>
      <c r="N296" s="15">
        <f t="shared" si="360"/>
        <v>1.0635727379477711E-3</v>
      </c>
      <c r="O296" s="15">
        <f t="shared" si="361"/>
        <v>2.1808157631133529E-3</v>
      </c>
      <c r="P296" s="15">
        <f t="shared" si="362"/>
        <v>2.0371071354530201E-3</v>
      </c>
      <c r="Q296" s="5">
        <f t="shared" si="363"/>
        <v>2594.0922336958765</v>
      </c>
      <c r="R296" s="5">
        <f t="shared" si="364"/>
        <v>3880.0130912262971</v>
      </c>
      <c r="S296" s="5">
        <f t="shared" si="365"/>
        <v>2807.5937636249519</v>
      </c>
      <c r="T296" s="5">
        <f t="shared" si="366"/>
        <v>10.5503827544952</v>
      </c>
      <c r="U296" s="5">
        <f t="shared" si="367"/>
        <v>31.647903887916247</v>
      </c>
      <c r="V296" s="5">
        <f t="shared" si="368"/>
        <v>62.695092855984448</v>
      </c>
      <c r="W296" s="15">
        <f t="shared" si="369"/>
        <v>-1.0734613539272964E-2</v>
      </c>
      <c r="X296" s="15">
        <f t="shared" si="370"/>
        <v>-1.217998157191269E-2</v>
      </c>
      <c r="Y296" s="15">
        <f t="shared" si="371"/>
        <v>-9.7425357312937999E-3</v>
      </c>
      <c r="Z296" s="5">
        <f t="shared" si="386"/>
        <v>1708.3113172769833</v>
      </c>
      <c r="AA296" s="5">
        <f t="shared" si="387"/>
        <v>9862.849584240741</v>
      </c>
      <c r="AB296" s="5">
        <f t="shared" si="388"/>
        <v>63042.418191560835</v>
      </c>
      <c r="AC296" s="16">
        <f t="shared" si="372"/>
        <v>0.8739560463677204</v>
      </c>
      <c r="AD296" s="16">
        <f t="shared" si="373"/>
        <v>3.0876580409760694</v>
      </c>
      <c r="AE296" s="16">
        <f t="shared" si="374"/>
        <v>24.348019540598397</v>
      </c>
      <c r="AF296" s="15">
        <f t="shared" si="375"/>
        <v>-4.0504037456468023E-3</v>
      </c>
      <c r="AG296" s="15">
        <f t="shared" si="376"/>
        <v>2.9673830763510267E-4</v>
      </c>
      <c r="AH296" s="15">
        <f t="shared" si="377"/>
        <v>9.7937136394747881E-3</v>
      </c>
      <c r="AI296" s="1">
        <f t="shared" si="341"/>
        <v>485712.87924073025</v>
      </c>
      <c r="AJ296" s="1">
        <f t="shared" si="342"/>
        <v>239395.96777218333</v>
      </c>
      <c r="AK296" s="1">
        <f t="shared" si="343"/>
        <v>87583.286622441141</v>
      </c>
      <c r="AL296" s="14">
        <f t="shared" si="378"/>
        <v>96.863857814193111</v>
      </c>
      <c r="AM296" s="14">
        <f t="shared" si="379"/>
        <v>24.049371894499931</v>
      </c>
      <c r="AN296" s="14">
        <f t="shared" si="380"/>
        <v>7.4850600539676764</v>
      </c>
      <c r="AO296" s="11">
        <f t="shared" si="381"/>
        <v>1.8482425872256903E-3</v>
      </c>
      <c r="AP296" s="11">
        <f t="shared" si="382"/>
        <v>2.3282981923295181E-3</v>
      </c>
      <c r="AQ296" s="11">
        <f t="shared" si="383"/>
        <v>2.1120602318047996E-3</v>
      </c>
      <c r="AR296" s="1">
        <f t="shared" si="389"/>
        <v>245876.59936703357</v>
      </c>
      <c r="AS296" s="1">
        <f t="shared" si="384"/>
        <v>122599.37040278227</v>
      </c>
      <c r="AT296" s="1">
        <f t="shared" si="385"/>
        <v>44781.71473601953</v>
      </c>
      <c r="AU296" s="1">
        <f t="shared" si="344"/>
        <v>49175.319873406719</v>
      </c>
      <c r="AV296" s="1">
        <f t="shared" si="345"/>
        <v>24519.874080556456</v>
      </c>
      <c r="AW296" s="1">
        <f t="shared" si="346"/>
        <v>8956.3429472039061</v>
      </c>
      <c r="AX296" s="1">
        <f t="shared" si="408"/>
        <v>168783.56759486205</v>
      </c>
      <c r="AY296" s="1">
        <f t="shared" si="391"/>
        <v>33088.367584552165</v>
      </c>
      <c r="AZ296" s="1">
        <f t="shared" si="392"/>
        <v>8198.1155288939099</v>
      </c>
      <c r="BA296" s="1">
        <f t="shared" si="409"/>
        <v>14027.253402269045</v>
      </c>
      <c r="BB296" s="1">
        <f t="shared" si="410"/>
        <v>30847.914850762554</v>
      </c>
      <c r="BC296" s="1">
        <f t="shared" si="411"/>
        <v>39380.520343493925</v>
      </c>
      <c r="BD296" s="1">
        <f t="shared" si="393"/>
        <v>81.068367315784258</v>
      </c>
      <c r="BE296" s="2">
        <f t="shared" si="420"/>
        <v>0.25378067252024261</v>
      </c>
      <c r="BF296" s="2">
        <f t="shared" si="421"/>
        <v>0.18498810604108842</v>
      </c>
      <c r="BG296" s="2">
        <f t="shared" si="422"/>
        <v>8.4903457765883886E-2</v>
      </c>
      <c r="BH296" s="2">
        <f t="shared" si="394"/>
        <v>0.10199973842055897</v>
      </c>
      <c r="BI296" s="2">
        <f t="shared" si="412"/>
        <v>6.4404629744826622E-3</v>
      </c>
      <c r="BJ296" s="2">
        <f t="shared" si="395"/>
        <v>3.422059937666898E-3</v>
      </c>
      <c r="BK296" s="2">
        <f t="shared" si="396"/>
        <v>7.2085971406032293E-4</v>
      </c>
      <c r="BL296" s="2">
        <f t="shared" si="397"/>
        <v>1583.559134515087</v>
      </c>
      <c r="BM296" s="2">
        <f t="shared" si="398"/>
        <v>419.54239383854605</v>
      </c>
      <c r="BN296" s="2">
        <f t="shared" si="399"/>
        <v>32.281334079737988</v>
      </c>
      <c r="BO296" s="2">
        <f t="shared" si="413"/>
        <v>7305.3111705445426</v>
      </c>
      <c r="BP296" s="2">
        <f t="shared" si="414"/>
        <v>459.89599940525642</v>
      </c>
      <c r="BQ296" s="2">
        <f t="shared" si="415"/>
        <v>12.062108449648479</v>
      </c>
      <c r="BR296" s="17">
        <f t="shared" si="390"/>
        <v>9.621708476444319E-4</v>
      </c>
      <c r="BS296" s="12">
        <f>BS$3*temperature!$I406</f>
        <v>-41.466005949488618</v>
      </c>
      <c r="BT296" s="12">
        <f>BT$3*temperature!$I406</f>
        <v>-38.325314529567258</v>
      </c>
      <c r="BU296" s="12">
        <f>BU$3*temperature!$I406</f>
        <v>-33.646325939440338</v>
      </c>
      <c r="BV296" s="12">
        <f t="shared" si="416"/>
        <v>-27.025264495904441</v>
      </c>
      <c r="BW296" s="12">
        <f t="shared" si="400"/>
        <v>-18.168666303192715</v>
      </c>
      <c r="BX296" s="12">
        <f t="shared" si="401"/>
        <v>-15.950524498645287</v>
      </c>
      <c r="BY296" s="19">
        <f t="shared" si="417"/>
        <v>0.34825494095512877</v>
      </c>
      <c r="BZ296" s="19">
        <f t="shared" si="402"/>
        <v>0.52593562437234709</v>
      </c>
      <c r="CA296" s="19">
        <f t="shared" si="403"/>
        <v>0.52593562437234709</v>
      </c>
      <c r="CB296" s="12">
        <f t="shared" si="418"/>
        <v>7.2203707267920887</v>
      </c>
      <c r="CC296" s="12">
        <f t="shared" si="404"/>
        <v>10.078324113187271</v>
      </c>
      <c r="CD296" s="12">
        <f t="shared" si="405"/>
        <v>8.8479007203975257</v>
      </c>
      <c r="CE296" s="12">
        <f t="shared" si="419"/>
        <v>-34.245635222696528</v>
      </c>
      <c r="CF296" s="12">
        <f t="shared" si="406"/>
        <v>-28.246990416379987</v>
      </c>
      <c r="CG296" s="12">
        <f t="shared" si="407"/>
        <v>-24.798425219042812</v>
      </c>
      <c r="CH296" s="12">
        <f>CH$3*temperature!$I406+CH$4*temperature!$I406^2</f>
        <v>-34.245635222696535</v>
      </c>
      <c r="CI296" s="12">
        <f>CI$3*temperature!$I406+CI$4*temperature!$I406^2</f>
        <v>-28.247027321143705</v>
      </c>
      <c r="CJ296" s="12">
        <f>CJ$3*temperature!$I406+CJ$4*temperature!$I406^2</f>
        <v>-24.798444056354995</v>
      </c>
      <c r="CK296" s="17"/>
      <c r="CL296" s="17"/>
      <c r="CM296" s="17"/>
    </row>
    <row r="297" spans="1:91">
      <c r="A297" s="2">
        <f t="shared" si="347"/>
        <v>2251</v>
      </c>
      <c r="B297" s="5">
        <f t="shared" si="348"/>
        <v>1165.4054109329481</v>
      </c>
      <c r="C297" s="5">
        <f t="shared" si="349"/>
        <v>2964.1685848794655</v>
      </c>
      <c r="D297" s="5">
        <f t="shared" si="350"/>
        <v>4369.9523622864981</v>
      </c>
      <c r="E297" s="15">
        <f t="shared" si="351"/>
        <v>1.7579918067793741E-8</v>
      </c>
      <c r="F297" s="15">
        <f t="shared" si="352"/>
        <v>3.4633617423409587E-8</v>
      </c>
      <c r="G297" s="15">
        <f t="shared" si="353"/>
        <v>7.0703297978061215E-8</v>
      </c>
      <c r="H297" s="5">
        <f t="shared" si="354"/>
        <v>246133.65937208317</v>
      </c>
      <c r="I297" s="5">
        <f t="shared" si="355"/>
        <v>122863.68386694636</v>
      </c>
      <c r="J297" s="5">
        <f t="shared" si="356"/>
        <v>44871.916944137854</v>
      </c>
      <c r="K297" s="5">
        <f t="shared" si="357"/>
        <v>211200.03139083119</v>
      </c>
      <c r="L297" s="5">
        <f t="shared" si="358"/>
        <v>41449.627559541274</v>
      </c>
      <c r="M297" s="5">
        <f t="shared" si="359"/>
        <v>10268.285149145069</v>
      </c>
      <c r="N297" s="15">
        <f t="shared" si="360"/>
        <v>1.0454662163941197E-3</v>
      </c>
      <c r="O297" s="15">
        <f t="shared" si="361"/>
        <v>2.1558773758956207E-3</v>
      </c>
      <c r="P297" s="15">
        <f t="shared" si="362"/>
        <v>2.0141934282273954E-3</v>
      </c>
      <c r="Q297" s="5">
        <f t="shared" si="363"/>
        <v>2568.9286243798774</v>
      </c>
      <c r="R297" s="5">
        <f t="shared" si="364"/>
        <v>3841.0176852412769</v>
      </c>
      <c r="S297" s="5">
        <f t="shared" si="365"/>
        <v>2785.8408205406863</v>
      </c>
      <c r="T297" s="5">
        <f t="shared" si="366"/>
        <v>10.437128472934283</v>
      </c>
      <c r="U297" s="5">
        <f t="shared" si="367"/>
        <v>31.262433001771761</v>
      </c>
      <c r="V297" s="5">
        <f t="shared" si="368"/>
        <v>62.084283673658234</v>
      </c>
      <c r="W297" s="15">
        <f t="shared" si="369"/>
        <v>-1.0734613539272964E-2</v>
      </c>
      <c r="X297" s="15">
        <f t="shared" si="370"/>
        <v>-1.217998157191269E-2</v>
      </c>
      <c r="Y297" s="15">
        <f t="shared" si="371"/>
        <v>-9.7425357312937999E-3</v>
      </c>
      <c r="Z297" s="5">
        <f t="shared" si="386"/>
        <v>1684.9183419052065</v>
      </c>
      <c r="AA297" s="5">
        <f t="shared" si="387"/>
        <v>9766.8650351807155</v>
      </c>
      <c r="AB297" s="5">
        <f t="shared" si="388"/>
        <v>63168.05252017051</v>
      </c>
      <c r="AC297" s="16">
        <f t="shared" si="372"/>
        <v>0.87041617152398187</v>
      </c>
      <c r="AD297" s="16">
        <f t="shared" si="373"/>
        <v>3.0885742673977048</v>
      </c>
      <c r="AE297" s="16">
        <f t="shared" si="374"/>
        <v>24.586477071667353</v>
      </c>
      <c r="AF297" s="15">
        <f t="shared" si="375"/>
        <v>-4.0504037456468023E-3</v>
      </c>
      <c r="AG297" s="15">
        <f t="shared" si="376"/>
        <v>2.9673830763510267E-4</v>
      </c>
      <c r="AH297" s="15">
        <f t="shared" si="377"/>
        <v>9.7937136394747881E-3</v>
      </c>
      <c r="AI297" s="1">
        <f t="shared" si="341"/>
        <v>486316.91119006398</v>
      </c>
      <c r="AJ297" s="1">
        <f t="shared" si="342"/>
        <v>239976.24507552144</v>
      </c>
      <c r="AK297" s="1">
        <f t="shared" si="343"/>
        <v>87781.300907400931</v>
      </c>
      <c r="AL297" s="14">
        <f t="shared" si="378"/>
        <v>97.041095442296537</v>
      </c>
      <c r="AM297" s="14">
        <f t="shared" si="379"/>
        <v>24.104806062517468</v>
      </c>
      <c r="AN297" s="14">
        <f t="shared" si="380"/>
        <v>7.5007108626636061</v>
      </c>
      <c r="AO297" s="11">
        <f t="shared" si="381"/>
        <v>1.8297601613534334E-3</v>
      </c>
      <c r="AP297" s="11">
        <f t="shared" si="382"/>
        <v>2.3050152104062229E-3</v>
      </c>
      <c r="AQ297" s="11">
        <f t="shared" si="383"/>
        <v>2.0909396294867513E-3</v>
      </c>
      <c r="AR297" s="1">
        <f t="shared" si="389"/>
        <v>246133.65937208317</v>
      </c>
      <c r="AS297" s="1">
        <f t="shared" si="384"/>
        <v>122863.68386694636</v>
      </c>
      <c r="AT297" s="1">
        <f t="shared" si="385"/>
        <v>44871.916944137854</v>
      </c>
      <c r="AU297" s="1">
        <f t="shared" si="344"/>
        <v>49226.73187441664</v>
      </c>
      <c r="AV297" s="1">
        <f t="shared" si="345"/>
        <v>24572.736773389275</v>
      </c>
      <c r="AW297" s="1">
        <f t="shared" si="346"/>
        <v>8974.3833888275713</v>
      </c>
      <c r="AX297" s="1">
        <f t="shared" si="408"/>
        <v>168960.02511266494</v>
      </c>
      <c r="AY297" s="1">
        <f t="shared" si="391"/>
        <v>33159.702047633022</v>
      </c>
      <c r="AZ297" s="1">
        <f t="shared" si="392"/>
        <v>8214.6281193160557</v>
      </c>
      <c r="BA297" s="1">
        <f t="shared" si="409"/>
        <v>14028.471404402266</v>
      </c>
      <c r="BB297" s="1">
        <f t="shared" si="410"/>
        <v>30854.299424570228</v>
      </c>
      <c r="BC297" s="1">
        <f t="shared" si="411"/>
        <v>39389.316204647388</v>
      </c>
      <c r="BD297" s="1">
        <f t="shared" si="393"/>
        <v>78.722471275634348</v>
      </c>
      <c r="BE297" s="2">
        <f t="shared" si="420"/>
        <v>0.25378067252024261</v>
      </c>
      <c r="BF297" s="2">
        <f t="shared" si="421"/>
        <v>0.18498810604108842</v>
      </c>
      <c r="BG297" s="2">
        <f t="shared" si="422"/>
        <v>8.4903457765883886E-2</v>
      </c>
      <c r="BH297" s="2">
        <f t="shared" si="394"/>
        <v>0.10181662238614195</v>
      </c>
      <c r="BI297" s="2">
        <f t="shared" si="412"/>
        <v>6.4404629744826622E-3</v>
      </c>
      <c r="BJ297" s="2">
        <f t="shared" si="395"/>
        <v>3.422059937666898E-3</v>
      </c>
      <c r="BK297" s="2">
        <f t="shared" si="396"/>
        <v>7.2085971406032293E-4</v>
      </c>
      <c r="BL297" s="2">
        <f t="shared" si="397"/>
        <v>1585.2147199598292</v>
      </c>
      <c r="BM297" s="2">
        <f t="shared" si="398"/>
        <v>420.44689035524794</v>
      </c>
      <c r="BN297" s="2">
        <f t="shared" si="399"/>
        <v>32.346357217689771</v>
      </c>
      <c r="BO297" s="2">
        <f t="shared" si="413"/>
        <v>7414.4798654972228</v>
      </c>
      <c r="BP297" s="2">
        <f t="shared" si="414"/>
        <v>465.41689882902938</v>
      </c>
      <c r="BQ297" s="2">
        <f t="shared" si="415"/>
        <v>12.062366190328055</v>
      </c>
      <c r="BR297" s="17">
        <f t="shared" si="390"/>
        <v>9.3414645402372027E-4</v>
      </c>
      <c r="BS297" s="12">
        <f>BS$3*temperature!$I407</f>
        <v>-41.568655348108607</v>
      </c>
      <c r="BT297" s="12">
        <f>BT$3*temperature!$I407</f>
        <v>-38.42018912378726</v>
      </c>
      <c r="BU297" s="12">
        <f>BU$3*temperature!$I407</f>
        <v>-33.729617663453084</v>
      </c>
      <c r="BV297" s="12">
        <f t="shared" si="416"/>
        <v>-27.05632907918335</v>
      </c>
      <c r="BW297" s="12">
        <f t="shared" si="400"/>
        <v>-18.163621516831189</v>
      </c>
      <c r="BX297" s="12">
        <f t="shared" si="401"/>
        <v>-15.946095610629667</v>
      </c>
      <c r="BY297" s="19">
        <f t="shared" si="417"/>
        <v>0.34911704858852438</v>
      </c>
      <c r="BZ297" s="19">
        <f t="shared" si="402"/>
        <v>0.52723758182685609</v>
      </c>
      <c r="CA297" s="19">
        <f t="shared" si="403"/>
        <v>0.52723758182685609</v>
      </c>
      <c r="CB297" s="12">
        <f t="shared" si="418"/>
        <v>7.2561631344626276</v>
      </c>
      <c r="CC297" s="12">
        <f t="shared" si="404"/>
        <v>10.128283803478036</v>
      </c>
      <c r="CD297" s="12">
        <f t="shared" si="405"/>
        <v>8.8917610264117073</v>
      </c>
      <c r="CE297" s="12">
        <f t="shared" si="419"/>
        <v>-34.312492213645974</v>
      </c>
      <c r="CF297" s="12">
        <f t="shared" si="406"/>
        <v>-28.291905320309226</v>
      </c>
      <c r="CG297" s="12">
        <f t="shared" si="407"/>
        <v>-24.837856637041376</v>
      </c>
      <c r="CH297" s="12">
        <f>CH$3*temperature!$I407+CH$4*temperature!$I407^2</f>
        <v>-34.312492213645982</v>
      </c>
      <c r="CI297" s="12">
        <f>CI$3*temperature!$I407+CI$4*temperature!$I407^2</f>
        <v>-28.291942214825596</v>
      </c>
      <c r="CJ297" s="12">
        <f>CJ$3*temperature!$I407+CJ$4*temperature!$I407^2</f>
        <v>-24.837875469123045</v>
      </c>
      <c r="CK297" s="17"/>
      <c r="CL297" s="17"/>
      <c r="CM297" s="17"/>
    </row>
    <row r="298" spans="1:91">
      <c r="A298" s="2">
        <f t="shared" si="347"/>
        <v>2252</v>
      </c>
      <c r="B298" s="5">
        <f t="shared" si="348"/>
        <v>1165.4054303962932</v>
      </c>
      <c r="C298" s="5">
        <f t="shared" si="349"/>
        <v>2964.1686824063522</v>
      </c>
      <c r="D298" s="5">
        <f t="shared" si="350"/>
        <v>4369.9526558080397</v>
      </c>
      <c r="E298" s="15">
        <f t="shared" si="351"/>
        <v>1.6700922164404053E-8</v>
      </c>
      <c r="F298" s="15">
        <f t="shared" si="352"/>
        <v>3.2901936552239103E-8</v>
      </c>
      <c r="G298" s="15">
        <f t="shared" si="353"/>
        <v>6.7168133079158156E-8</v>
      </c>
      <c r="H298" s="5">
        <f t="shared" si="354"/>
        <v>246386.58003649273</v>
      </c>
      <c r="I298" s="5">
        <f t="shared" si="355"/>
        <v>123125.5347280904</v>
      </c>
      <c r="J298" s="5">
        <f t="shared" si="356"/>
        <v>44961.283112996702</v>
      </c>
      <c r="K298" s="5">
        <f t="shared" si="357"/>
        <v>211417.05162014696</v>
      </c>
      <c r="L298" s="5">
        <f t="shared" si="358"/>
        <v>41537.964913702352</v>
      </c>
      <c r="M298" s="5">
        <f t="shared" si="359"/>
        <v>10288.734605222628</v>
      </c>
      <c r="N298" s="15">
        <f t="shared" si="360"/>
        <v>1.0275577512304235E-3</v>
      </c>
      <c r="O298" s="15">
        <f t="shared" si="361"/>
        <v>2.1311977781750535E-3</v>
      </c>
      <c r="P298" s="15">
        <f t="shared" si="362"/>
        <v>1.9915161860557529E-3</v>
      </c>
      <c r="Q298" s="5">
        <f t="shared" si="363"/>
        <v>2543.9635969929536</v>
      </c>
      <c r="R298" s="5">
        <f t="shared" si="364"/>
        <v>3802.3205491343365</v>
      </c>
      <c r="S298" s="5">
        <f t="shared" si="365"/>
        <v>2764.193847509508</v>
      </c>
      <c r="T298" s="5">
        <f t="shared" si="366"/>
        <v>10.325089932317592</v>
      </c>
      <c r="U298" s="5">
        <f t="shared" si="367"/>
        <v>30.881657143917025</v>
      </c>
      <c r="V298" s="5">
        <f t="shared" si="368"/>
        <v>61.479425321615835</v>
      </c>
      <c r="W298" s="15">
        <f t="shared" si="369"/>
        <v>-1.0734613539272964E-2</v>
      </c>
      <c r="X298" s="15">
        <f t="shared" si="370"/>
        <v>-1.217998157191269E-2</v>
      </c>
      <c r="Y298" s="15">
        <f t="shared" si="371"/>
        <v>-9.7425357312937999E-3</v>
      </c>
      <c r="Z298" s="5">
        <f t="shared" si="386"/>
        <v>1661.8156413634388</v>
      </c>
      <c r="AA298" s="5">
        <f t="shared" si="387"/>
        <v>9671.5739086894464</v>
      </c>
      <c r="AB298" s="5">
        <f t="shared" si="388"/>
        <v>63292.48963377667</v>
      </c>
      <c r="AC298" s="16">
        <f t="shared" si="372"/>
        <v>0.86689063460256954</v>
      </c>
      <c r="AD298" s="16">
        <f t="shared" si="373"/>
        <v>3.0894907656988178</v>
      </c>
      <c r="AE298" s="16">
        <f t="shared" si="374"/>
        <v>24.827269987510775</v>
      </c>
      <c r="AF298" s="15">
        <f t="shared" si="375"/>
        <v>-4.0504037456468023E-3</v>
      </c>
      <c r="AG298" s="15">
        <f t="shared" si="376"/>
        <v>2.9673830763510267E-4</v>
      </c>
      <c r="AH298" s="15">
        <f t="shared" si="377"/>
        <v>9.7937136394747881E-3</v>
      </c>
      <c r="AI298" s="1">
        <f t="shared" si="341"/>
        <v>486911.95194547425</v>
      </c>
      <c r="AJ298" s="1">
        <f t="shared" si="342"/>
        <v>240551.35734135858</v>
      </c>
      <c r="AK298" s="1">
        <f t="shared" si="343"/>
        <v>87977.554205488414</v>
      </c>
      <c r="AL298" s="14">
        <f t="shared" si="378"/>
        <v>97.216881753446401</v>
      </c>
      <c r="AM298" s="14">
        <f t="shared" si="379"/>
        <v>24.159812387689282</v>
      </c>
      <c r="AN298" s="14">
        <f t="shared" si="380"/>
        <v>7.5162375609197509</v>
      </c>
      <c r="AO298" s="11">
        <f t="shared" si="381"/>
        <v>1.811462559739899E-3</v>
      </c>
      <c r="AP298" s="11">
        <f t="shared" si="382"/>
        <v>2.2819650583021608E-3</v>
      </c>
      <c r="AQ298" s="11">
        <f t="shared" si="383"/>
        <v>2.0700302331918838E-3</v>
      </c>
      <c r="AR298" s="1">
        <f t="shared" si="389"/>
        <v>246386.58003649273</v>
      </c>
      <c r="AS298" s="1">
        <f t="shared" si="384"/>
        <v>123125.5347280904</v>
      </c>
      <c r="AT298" s="1">
        <f t="shared" si="385"/>
        <v>44961.283112996702</v>
      </c>
      <c r="AU298" s="1">
        <f t="shared" si="344"/>
        <v>49277.316007298548</v>
      </c>
      <c r="AV298" s="1">
        <f t="shared" si="345"/>
        <v>24625.106945618081</v>
      </c>
      <c r="AW298" s="1">
        <f t="shared" si="346"/>
        <v>8992.2566225993414</v>
      </c>
      <c r="AX298" s="1">
        <f t="shared" si="408"/>
        <v>169133.6412961176</v>
      </c>
      <c r="AY298" s="1">
        <f t="shared" si="391"/>
        <v>33230.371930961883</v>
      </c>
      <c r="AZ298" s="1">
        <f t="shared" si="392"/>
        <v>8230.9876841781024</v>
      </c>
      <c r="BA298" s="1">
        <f t="shared" si="409"/>
        <v>14029.66854523397</v>
      </c>
      <c r="BB298" s="1">
        <f t="shared" si="410"/>
        <v>30860.610947362584</v>
      </c>
      <c r="BC298" s="1">
        <f t="shared" si="411"/>
        <v>39398.013027374087</v>
      </c>
      <c r="BD298" s="1">
        <f t="shared" si="393"/>
        <v>76.444281139072473</v>
      </c>
      <c r="BE298" s="2">
        <f t="shared" si="420"/>
        <v>0.25378067252024261</v>
      </c>
      <c r="BF298" s="2">
        <f t="shared" si="421"/>
        <v>0.18498810604108842</v>
      </c>
      <c r="BG298" s="2">
        <f t="shared" si="422"/>
        <v>8.4903457765883886E-2</v>
      </c>
      <c r="BH298" s="2">
        <f t="shared" si="394"/>
        <v>0.10163517179757697</v>
      </c>
      <c r="BI298" s="2">
        <f t="shared" si="412"/>
        <v>6.4404629744826622E-3</v>
      </c>
      <c r="BJ298" s="2">
        <f t="shared" si="395"/>
        <v>3.422059937666898E-3</v>
      </c>
      <c r="BK298" s="2">
        <f t="shared" si="396"/>
        <v>7.2085971406032293E-4</v>
      </c>
      <c r="BL298" s="2">
        <f t="shared" si="397"/>
        <v>1586.8436461344404</v>
      </c>
      <c r="BM298" s="2">
        <f t="shared" si="398"/>
        <v>421.3429596968125</v>
      </c>
      <c r="BN298" s="2">
        <f t="shared" si="399"/>
        <v>32.41077768862003</v>
      </c>
      <c r="BO298" s="2">
        <f t="shared" si="413"/>
        <v>7525.2814361913706</v>
      </c>
      <c r="BP298" s="2">
        <f t="shared" si="414"/>
        <v>471.00419620806241</v>
      </c>
      <c r="BQ298" s="2">
        <f t="shared" si="415"/>
        <v>12.062626779171877</v>
      </c>
      <c r="BR298" s="17">
        <f t="shared" si="390"/>
        <v>9.0693830487739832E-4</v>
      </c>
      <c r="BS298" s="12">
        <f>BS$3*temperature!$I408</f>
        <v>-41.670900895088359</v>
      </c>
      <c r="BT298" s="12">
        <f>BT$3*temperature!$I408</f>
        <v>-38.514690454636927</v>
      </c>
      <c r="BU298" s="12">
        <f>BU$3*temperature!$I408</f>
        <v>-33.812581694368625</v>
      </c>
      <c r="BV298" s="12">
        <f t="shared" si="416"/>
        <v>-27.087095499104596</v>
      </c>
      <c r="BW298" s="12">
        <f t="shared" si="400"/>
        <v>-18.158350988716574</v>
      </c>
      <c r="BX298" s="12">
        <f t="shared" si="401"/>
        <v>-15.941468540793604</v>
      </c>
      <c r="BY298" s="19">
        <f t="shared" si="417"/>
        <v>0.34997576444772083</v>
      </c>
      <c r="BZ298" s="19">
        <f t="shared" si="402"/>
        <v>0.52853441701410786</v>
      </c>
      <c r="CA298" s="19">
        <f t="shared" si="403"/>
        <v>0.52853441701410797</v>
      </c>
      <c r="CB298" s="12">
        <f t="shared" si="418"/>
        <v>7.2919026979918815</v>
      </c>
      <c r="CC298" s="12">
        <f t="shared" si="404"/>
        <v>10.178169732960175</v>
      </c>
      <c r="CD298" s="12">
        <f t="shared" si="405"/>
        <v>8.935556576787512</v>
      </c>
      <c r="CE298" s="12">
        <f t="shared" si="419"/>
        <v>-34.378998197096479</v>
      </c>
      <c r="CF298" s="12">
        <f t="shared" si="406"/>
        <v>-28.336520721676749</v>
      </c>
      <c r="CG298" s="12">
        <f t="shared" si="407"/>
        <v>-24.877025117581116</v>
      </c>
      <c r="CH298" s="12">
        <f>CH$3*temperature!$I408+CH$4*temperature!$I408^2</f>
        <v>-34.378998197096479</v>
      </c>
      <c r="CI298" s="12">
        <f>CI$3*temperature!$I408+CI$4*temperature!$I408^2</f>
        <v>-28.336557605487243</v>
      </c>
      <c r="CJ298" s="12">
        <f>CJ$3*temperature!$I408+CJ$4*temperature!$I408^2</f>
        <v>-24.877043944198228</v>
      </c>
      <c r="CK298" s="17"/>
      <c r="CL298" s="17"/>
      <c r="CM298" s="17"/>
    </row>
    <row r="299" spans="1:91">
      <c r="A299" s="2">
        <f t="shared" si="347"/>
        <v>2253</v>
      </c>
      <c r="B299" s="5">
        <f t="shared" si="348"/>
        <v>1165.4054488864713</v>
      </c>
      <c r="C299" s="5">
        <f t="shared" si="349"/>
        <v>2964.1687750568976</v>
      </c>
      <c r="D299" s="5">
        <f t="shared" si="350"/>
        <v>4369.9529346535228</v>
      </c>
      <c r="E299" s="15">
        <f t="shared" si="351"/>
        <v>1.5865876056183849E-8</v>
      </c>
      <c r="F299" s="15">
        <f t="shared" si="352"/>
        <v>3.1256839724627149E-8</v>
      </c>
      <c r="G299" s="15">
        <f t="shared" si="353"/>
        <v>6.3809726425200242E-8</v>
      </c>
      <c r="H299" s="5">
        <f t="shared" si="354"/>
        <v>246635.39626113125</v>
      </c>
      <c r="I299" s="5">
        <f t="shared" si="355"/>
        <v>123384.93630029795</v>
      </c>
      <c r="J299" s="5">
        <f t="shared" si="356"/>
        <v>45049.81803645871</v>
      </c>
      <c r="K299" s="5">
        <f t="shared" si="357"/>
        <v>211630.55012037911</v>
      </c>
      <c r="L299" s="5">
        <f t="shared" si="358"/>
        <v>41625.476031785525</v>
      </c>
      <c r="M299" s="5">
        <f t="shared" si="359"/>
        <v>10308.993874788846</v>
      </c>
      <c r="N299" s="15">
        <f t="shared" si="360"/>
        <v>1.0098452258038293E-3</v>
      </c>
      <c r="O299" s="15">
        <f t="shared" si="361"/>
        <v>2.1067743271723227E-3</v>
      </c>
      <c r="P299" s="15">
        <f t="shared" si="362"/>
        <v>1.9690730049479743E-3</v>
      </c>
      <c r="Q299" s="5">
        <f t="shared" si="363"/>
        <v>2519.1966030594713</v>
      </c>
      <c r="R299" s="5">
        <f t="shared" si="364"/>
        <v>3763.9215345384441</v>
      </c>
      <c r="S299" s="5">
        <f t="shared" si="365"/>
        <v>2742.6536370327453</v>
      </c>
      <c r="T299" s="5">
        <f t="shared" si="366"/>
        <v>10.214254082135925</v>
      </c>
      <c r="U299" s="5">
        <f t="shared" si="367"/>
        <v>30.505519128993988</v>
      </c>
      <c r="V299" s="5">
        <f t="shared" si="368"/>
        <v>60.880459823680582</v>
      </c>
      <c r="W299" s="15">
        <f t="shared" si="369"/>
        <v>-1.0734613539272964E-2</v>
      </c>
      <c r="X299" s="15">
        <f t="shared" si="370"/>
        <v>-1.217998157191269E-2</v>
      </c>
      <c r="Y299" s="15">
        <f t="shared" si="371"/>
        <v>-9.7425357312937999E-3</v>
      </c>
      <c r="Z299" s="5">
        <f t="shared" si="386"/>
        <v>1639.0003894222571</v>
      </c>
      <c r="AA299" s="5">
        <f t="shared" si="387"/>
        <v>9576.9766271140288</v>
      </c>
      <c r="AB299" s="5">
        <f t="shared" si="388"/>
        <v>63415.736420808375</v>
      </c>
      <c r="AC299" s="16">
        <f t="shared" si="372"/>
        <v>0.8633793775291092</v>
      </c>
      <c r="AD299" s="16">
        <f t="shared" si="373"/>
        <v>3.0904075359600855</v>
      </c>
      <c r="AE299" s="16">
        <f t="shared" si="374"/>
        <v>25.07042116021838</v>
      </c>
      <c r="AF299" s="15">
        <f t="shared" si="375"/>
        <v>-4.0504037456468023E-3</v>
      </c>
      <c r="AG299" s="15">
        <f t="shared" si="376"/>
        <v>2.9673830763510267E-4</v>
      </c>
      <c r="AH299" s="15">
        <f t="shared" si="377"/>
        <v>9.7937136394747881E-3</v>
      </c>
      <c r="AI299" s="1">
        <f t="shared" si="341"/>
        <v>487498.07275822537</v>
      </c>
      <c r="AJ299" s="1">
        <f t="shared" si="342"/>
        <v>241121.3285528408</v>
      </c>
      <c r="AK299" s="1">
        <f t="shared" si="343"/>
        <v>88172.055407538908</v>
      </c>
      <c r="AL299" s="14">
        <f t="shared" si="378"/>
        <v>97.39122544750272</v>
      </c>
      <c r="AM299" s="14">
        <f t="shared" si="379"/>
        <v>24.214392916896287</v>
      </c>
      <c r="AN299" s="14">
        <f t="shared" si="380"/>
        <v>7.5316408115207976</v>
      </c>
      <c r="AO299" s="11">
        <f t="shared" si="381"/>
        <v>1.7933479341424999E-3</v>
      </c>
      <c r="AP299" s="11">
        <f t="shared" si="382"/>
        <v>2.259145407719139E-3</v>
      </c>
      <c r="AQ299" s="11">
        <f t="shared" si="383"/>
        <v>2.049329930859965E-3</v>
      </c>
      <c r="AR299" s="1">
        <f t="shared" si="389"/>
        <v>246635.39626113125</v>
      </c>
      <c r="AS299" s="1">
        <f t="shared" si="384"/>
        <v>123384.93630029795</v>
      </c>
      <c r="AT299" s="1">
        <f t="shared" si="385"/>
        <v>45049.81803645871</v>
      </c>
      <c r="AU299" s="1">
        <f t="shared" si="344"/>
        <v>49327.079252226249</v>
      </c>
      <c r="AV299" s="1">
        <f t="shared" si="345"/>
        <v>24676.987260059592</v>
      </c>
      <c r="AW299" s="1">
        <f t="shared" si="346"/>
        <v>9009.9636072917419</v>
      </c>
      <c r="AX299" s="1">
        <f t="shared" si="408"/>
        <v>169304.44009630327</v>
      </c>
      <c r="AY299" s="1">
        <f t="shared" si="391"/>
        <v>33300.380825428423</v>
      </c>
      <c r="AZ299" s="1">
        <f t="shared" si="392"/>
        <v>8247.1950998310767</v>
      </c>
      <c r="BA299" s="1">
        <f t="shared" si="409"/>
        <v>14030.845053122504</v>
      </c>
      <c r="BB299" s="1">
        <f t="shared" si="410"/>
        <v>30866.850177640415</v>
      </c>
      <c r="BC299" s="1">
        <f t="shared" si="411"/>
        <v>39406.61183711484</v>
      </c>
      <c r="BD299" s="1">
        <f t="shared" si="393"/>
        <v>74.231849850490022</v>
      </c>
      <c r="BE299" s="2">
        <f t="shared" si="420"/>
        <v>0.25378067252024261</v>
      </c>
      <c r="BF299" s="2">
        <f t="shared" si="421"/>
        <v>0.18498810604108842</v>
      </c>
      <c r="BG299" s="2">
        <f t="shared" si="422"/>
        <v>8.4903457765883886E-2</v>
      </c>
      <c r="BH299" s="2">
        <f t="shared" si="394"/>
        <v>0.10145537786950805</v>
      </c>
      <c r="BI299" s="2">
        <f t="shared" si="412"/>
        <v>6.4404629744826622E-3</v>
      </c>
      <c r="BJ299" s="2">
        <f t="shared" si="395"/>
        <v>3.422059937666898E-3</v>
      </c>
      <c r="BK299" s="2">
        <f t="shared" si="396"/>
        <v>7.2085971406032293E-4</v>
      </c>
      <c r="BL299" s="2">
        <f t="shared" si="397"/>
        <v>1588.4461378166754</v>
      </c>
      <c r="BM299" s="2">
        <f t="shared" si="398"/>
        <v>422.23064742483177</v>
      </c>
      <c r="BN299" s="2">
        <f t="shared" si="399"/>
        <v>32.474598948231204</v>
      </c>
      <c r="BO299" s="2">
        <f t="shared" si="413"/>
        <v>7637.7403122533333</v>
      </c>
      <c r="BP299" s="2">
        <f t="shared" si="414"/>
        <v>476.65869029212769</v>
      </c>
      <c r="BQ299" s="2">
        <f t="shared" si="415"/>
        <v>12.06289018750299</v>
      </c>
      <c r="BR299" s="17">
        <f t="shared" si="390"/>
        <v>8.8052262609456141E-4</v>
      </c>
      <c r="BS299" s="12">
        <f>BS$3*temperature!$I409</f>
        <v>-41.772745449812419</v>
      </c>
      <c r="BT299" s="12">
        <f>BT$3*temperature!$I409</f>
        <v>-38.608821164927129</v>
      </c>
      <c r="BU299" s="12">
        <f>BU$3*temperature!$I409</f>
        <v>-33.89522035234733</v>
      </c>
      <c r="BV299" s="12">
        <f t="shared" si="416"/>
        <v>-27.117566689493525</v>
      </c>
      <c r="BW299" s="12">
        <f t="shared" si="400"/>
        <v>-18.152857465565567</v>
      </c>
      <c r="BX299" s="12">
        <f t="shared" si="401"/>
        <v>-15.936645700517838</v>
      </c>
      <c r="BY299" s="19">
        <f t="shared" si="417"/>
        <v>0.35083111254744453</v>
      </c>
      <c r="BZ299" s="19">
        <f t="shared" si="402"/>
        <v>0.52982616620121226</v>
      </c>
      <c r="CA299" s="19">
        <f t="shared" si="403"/>
        <v>0.52982616620121237</v>
      </c>
      <c r="CB299" s="12">
        <f t="shared" si="418"/>
        <v>7.3275893801594449</v>
      </c>
      <c r="CC299" s="12">
        <f t="shared" si="404"/>
        <v>10.227981849680781</v>
      </c>
      <c r="CD299" s="12">
        <f t="shared" si="405"/>
        <v>8.979287325914747</v>
      </c>
      <c r="CE299" s="12">
        <f t="shared" si="419"/>
        <v>-34.445156069652967</v>
      </c>
      <c r="CF299" s="12">
        <f t="shared" si="406"/>
        <v>-28.380839315246348</v>
      </c>
      <c r="CG299" s="12">
        <f t="shared" si="407"/>
        <v>-24.915933026432583</v>
      </c>
      <c r="CH299" s="12">
        <f>CH$3*temperature!$I409+CH$4*temperature!$I409^2</f>
        <v>-34.445156069652974</v>
      </c>
      <c r="CI299" s="12">
        <f>CI$3*temperature!$I409+CI$4*temperature!$I409^2</f>
        <v>-28.380876187898004</v>
      </c>
      <c r="CJ299" s="12">
        <f>CJ$3*temperature!$I409+CJ$4*temperature!$I409^2</f>
        <v>-24.915951847353931</v>
      </c>
      <c r="CK299" s="17"/>
      <c r="CL299" s="17"/>
      <c r="CM299" s="17"/>
    </row>
    <row r="300" spans="1:91">
      <c r="A300" s="2">
        <f t="shared" si="347"/>
        <v>2254</v>
      </c>
      <c r="B300" s="5">
        <f t="shared" si="348"/>
        <v>1165.4054664521409</v>
      </c>
      <c r="C300" s="5">
        <f t="shared" si="349"/>
        <v>2964.1688630749186</v>
      </c>
      <c r="D300" s="5">
        <f t="shared" si="350"/>
        <v>4369.9531995567486</v>
      </c>
      <c r="E300" s="15">
        <f t="shared" si="351"/>
        <v>1.5072582253374657E-8</v>
      </c>
      <c r="F300" s="15">
        <f t="shared" si="352"/>
        <v>2.969399773839579E-8</v>
      </c>
      <c r="G300" s="15">
        <f t="shared" si="353"/>
        <v>6.0619240103940226E-8</v>
      </c>
      <c r="H300" s="5">
        <f t="shared" si="354"/>
        <v>246880.14283408248</v>
      </c>
      <c r="I300" s="5">
        <f t="shared" si="355"/>
        <v>123641.90198415272</v>
      </c>
      <c r="J300" s="5">
        <f t="shared" si="356"/>
        <v>45137.526529319031</v>
      </c>
      <c r="K300" s="5">
        <f t="shared" si="357"/>
        <v>211840.556734012</v>
      </c>
      <c r="L300" s="5">
        <f t="shared" si="358"/>
        <v>41712.165431726185</v>
      </c>
      <c r="M300" s="5">
        <f t="shared" si="359"/>
        <v>10329.064058145383</v>
      </c>
      <c r="N300" s="15">
        <f t="shared" si="360"/>
        <v>9.9232654979841683E-4</v>
      </c>
      <c r="O300" s="15">
        <f t="shared" si="361"/>
        <v>2.0826044097239649E-3</v>
      </c>
      <c r="P300" s="15">
        <f t="shared" si="362"/>
        <v>1.9468615075637352E-3</v>
      </c>
      <c r="Q300" s="5">
        <f t="shared" si="363"/>
        <v>2494.6270692781245</v>
      </c>
      <c r="R300" s="5">
        <f t="shared" si="364"/>
        <v>3725.8204338825253</v>
      </c>
      <c r="S300" s="5">
        <f t="shared" si="365"/>
        <v>2721.2209468079604</v>
      </c>
      <c r="T300" s="5">
        <f t="shared" si="366"/>
        <v>10.104608011972255</v>
      </c>
      <c r="U300" s="5">
        <f t="shared" si="367"/>
        <v>30.133962468161211</v>
      </c>
      <c r="V300" s="5">
        <f t="shared" si="368"/>
        <v>60.28732976851078</v>
      </c>
      <c r="W300" s="15">
        <f t="shared" si="369"/>
        <v>-1.0734613539272964E-2</v>
      </c>
      <c r="X300" s="15">
        <f t="shared" si="370"/>
        <v>-1.217998157191269E-2</v>
      </c>
      <c r="Y300" s="15">
        <f t="shared" si="371"/>
        <v>-9.7425357312937999E-3</v>
      </c>
      <c r="Z300" s="5">
        <f t="shared" si="386"/>
        <v>1616.469766387663</v>
      </c>
      <c r="AA300" s="5">
        <f t="shared" si="387"/>
        <v>9483.0734597472056</v>
      </c>
      <c r="AB300" s="5">
        <f t="shared" si="388"/>
        <v>63537.799799716071</v>
      </c>
      <c r="AC300" s="16">
        <f t="shared" si="372"/>
        <v>0.85988234246445105</v>
      </c>
      <c r="AD300" s="16">
        <f t="shared" si="373"/>
        <v>3.091324578262209</v>
      </c>
      <c r="AE300" s="16">
        <f t="shared" si="374"/>
        <v>25.31595368588259</v>
      </c>
      <c r="AF300" s="15">
        <f t="shared" si="375"/>
        <v>-4.0504037456468023E-3</v>
      </c>
      <c r="AG300" s="15">
        <f t="shared" si="376"/>
        <v>2.9673830763510267E-4</v>
      </c>
      <c r="AH300" s="15">
        <f t="shared" si="377"/>
        <v>9.7937136394747881E-3</v>
      </c>
      <c r="AI300" s="1">
        <f t="shared" si="341"/>
        <v>488075.34473462915</v>
      </c>
      <c r="AJ300" s="1">
        <f t="shared" si="342"/>
        <v>241686.18295761631</v>
      </c>
      <c r="AK300" s="1">
        <f t="shared" si="343"/>
        <v>88364.813474076771</v>
      </c>
      <c r="AL300" s="14">
        <f t="shared" si="378"/>
        <v>97.564135236932998</v>
      </c>
      <c r="AM300" s="14">
        <f t="shared" si="379"/>
        <v>24.268549713109611</v>
      </c>
      <c r="AN300" s="14">
        <f t="shared" si="380"/>
        <v>7.5469212802948977</v>
      </c>
      <c r="AO300" s="11">
        <f t="shared" si="381"/>
        <v>1.775414454801075E-3</v>
      </c>
      <c r="AP300" s="11">
        <f t="shared" si="382"/>
        <v>2.2365539536419476E-3</v>
      </c>
      <c r="AQ300" s="11">
        <f t="shared" si="383"/>
        <v>2.0288366315513655E-3</v>
      </c>
      <c r="AR300" s="1">
        <f t="shared" si="389"/>
        <v>246880.14283408248</v>
      </c>
      <c r="AS300" s="1">
        <f t="shared" si="384"/>
        <v>123641.90198415272</v>
      </c>
      <c r="AT300" s="1">
        <f t="shared" si="385"/>
        <v>45137.526529319031</v>
      </c>
      <c r="AU300" s="1">
        <f t="shared" si="344"/>
        <v>49376.028566816502</v>
      </c>
      <c r="AV300" s="1">
        <f t="shared" si="345"/>
        <v>24728.380396830544</v>
      </c>
      <c r="AW300" s="1">
        <f t="shared" si="346"/>
        <v>9027.5053058638059</v>
      </c>
      <c r="AX300" s="1">
        <f t="shared" si="408"/>
        <v>169472.44538720959</v>
      </c>
      <c r="AY300" s="1">
        <f t="shared" si="391"/>
        <v>33369.732345380944</v>
      </c>
      <c r="AZ300" s="1">
        <f t="shared" si="392"/>
        <v>8263.2512465163072</v>
      </c>
      <c r="BA300" s="1">
        <f t="shared" si="409"/>
        <v>14032.001153974161</v>
      </c>
      <c r="BB300" s="1">
        <f t="shared" si="410"/>
        <v>30873.01786609941</v>
      </c>
      <c r="BC300" s="1">
        <f t="shared" si="411"/>
        <v>39415.11364867026</v>
      </c>
      <c r="BD300" s="1">
        <f t="shared" si="393"/>
        <v>72.083286068081676</v>
      </c>
      <c r="BE300" s="2">
        <f t="shared" si="420"/>
        <v>0.25378067252024261</v>
      </c>
      <c r="BF300" s="2">
        <f t="shared" si="421"/>
        <v>0.18498810604108842</v>
      </c>
      <c r="BG300" s="2">
        <f t="shared" si="422"/>
        <v>8.4903457765883886E-2</v>
      </c>
      <c r="BH300" s="2">
        <f t="shared" si="394"/>
        <v>0.10127723172573164</v>
      </c>
      <c r="BI300" s="2">
        <f t="shared" si="412"/>
        <v>6.4404629744826622E-3</v>
      </c>
      <c r="BJ300" s="2">
        <f t="shared" si="395"/>
        <v>3.422059937666898E-3</v>
      </c>
      <c r="BK300" s="2">
        <f t="shared" si="396"/>
        <v>7.2085971406032293E-4</v>
      </c>
      <c r="BL300" s="2">
        <f t="shared" si="397"/>
        <v>1590.0224190578992</v>
      </c>
      <c r="BM300" s="2">
        <f t="shared" si="398"/>
        <v>423.10999939690635</v>
      </c>
      <c r="BN300" s="2">
        <f t="shared" si="399"/>
        <v>32.537824467315154</v>
      </c>
      <c r="BO300" s="2">
        <f t="shared" si="413"/>
        <v>7751.8812888581333</v>
      </c>
      <c r="BP300" s="2">
        <f t="shared" si="414"/>
        <v>482.3811894414244</v>
      </c>
      <c r="BQ300" s="2">
        <f t="shared" si="415"/>
        <v>12.063156386965817</v>
      </c>
      <c r="BR300" s="17">
        <f t="shared" si="390"/>
        <v>8.5487633601413727E-4</v>
      </c>
      <c r="BS300" s="12">
        <f>BS$3*temperature!$I410</f>
        <v>-41.874191851263312</v>
      </c>
      <c r="BT300" s="12">
        <f>BT$3*temperature!$I410</f>
        <v>-38.702583878612032</v>
      </c>
      <c r="BU300" s="12">
        <f>BU$3*temperature!$I410</f>
        <v>-33.977535940995004</v>
      </c>
      <c r="BV300" s="12">
        <f t="shared" si="416"/>
        <v>-27.147745550416065</v>
      </c>
      <c r="BW300" s="12">
        <f t="shared" si="400"/>
        <v>-18.147143656593634</v>
      </c>
      <c r="BX300" s="12">
        <f t="shared" si="401"/>
        <v>-15.931629468260249</v>
      </c>
      <c r="BY300" s="19">
        <f t="shared" si="417"/>
        <v>0.35168311673107455</v>
      </c>
      <c r="BZ300" s="19">
        <f t="shared" si="402"/>
        <v>0.5311128653965097</v>
      </c>
      <c r="CA300" s="19">
        <f t="shared" si="403"/>
        <v>0.53111286539650981</v>
      </c>
      <c r="CB300" s="12">
        <f t="shared" si="418"/>
        <v>7.3632231504236225</v>
      </c>
      <c r="CC300" s="12">
        <f t="shared" si="404"/>
        <v>10.277720111009199</v>
      </c>
      <c r="CD300" s="12">
        <f t="shared" si="405"/>
        <v>9.0229532363673783</v>
      </c>
      <c r="CE300" s="12">
        <f t="shared" si="419"/>
        <v>-34.51096870083969</v>
      </c>
      <c r="CF300" s="12">
        <f t="shared" si="406"/>
        <v>-28.424863767602833</v>
      </c>
      <c r="CG300" s="12">
        <f t="shared" si="407"/>
        <v>-24.954582704627626</v>
      </c>
      <c r="CH300" s="12">
        <f>CH$3*temperature!$I410+CH$4*temperature!$I410^2</f>
        <v>-34.51096870083969</v>
      </c>
      <c r="CI300" s="12">
        <f>CI$3*temperature!$I410+CI$4*temperature!$I410^2</f>
        <v>-28.424900628648199</v>
      </c>
      <c r="CJ300" s="12">
        <f>CJ$3*temperature!$I410+CJ$4*temperature!$I410^2</f>
        <v>-24.954601519624823</v>
      </c>
      <c r="CK300" s="17"/>
      <c r="CL300" s="17"/>
      <c r="CM300" s="17"/>
    </row>
    <row r="301" spans="1:91">
      <c r="A301" s="2">
        <f t="shared" si="347"/>
        <v>2255</v>
      </c>
      <c r="B301" s="5">
        <f t="shared" si="348"/>
        <v>1165.4054831395272</v>
      </c>
      <c r="C301" s="5">
        <f t="shared" si="349"/>
        <v>2964.1689466920407</v>
      </c>
      <c r="D301" s="5">
        <f t="shared" si="350"/>
        <v>4369.9534512148293</v>
      </c>
      <c r="E301" s="15">
        <f t="shared" si="351"/>
        <v>1.4318953140705924E-8</v>
      </c>
      <c r="F301" s="15">
        <f t="shared" si="352"/>
        <v>2.8209297851475999E-8</v>
      </c>
      <c r="G301" s="15">
        <f t="shared" si="353"/>
        <v>5.7588278098743212E-8</v>
      </c>
      <c r="H301" s="5">
        <f t="shared" si="354"/>
        <v>247120.85442762473</v>
      </c>
      <c r="I301" s="5">
        <f t="shared" si="355"/>
        <v>123896.44526279984</v>
      </c>
      <c r="J301" s="5">
        <f t="shared" si="356"/>
        <v>45224.413426117098</v>
      </c>
      <c r="K301" s="5">
        <f t="shared" si="357"/>
        <v>212047.10120454992</v>
      </c>
      <c r="L301" s="5">
        <f t="shared" si="358"/>
        <v>41798.037659447873</v>
      </c>
      <c r="M301" s="5">
        <f t="shared" si="359"/>
        <v>10348.946260181534</v>
      </c>
      <c r="N301" s="15">
        <f t="shared" si="360"/>
        <v>9.7499965881064909E-4</v>
      </c>
      <c r="O301" s="15">
        <f t="shared" si="361"/>
        <v>2.058685441834518E-3</v>
      </c>
      <c r="P301" s="15">
        <f t="shared" si="362"/>
        <v>1.9248793428163768E-3</v>
      </c>
      <c r="Q301" s="5">
        <f t="shared" si="363"/>
        <v>2470.2543983007386</v>
      </c>
      <c r="R301" s="5">
        <f t="shared" si="364"/>
        <v>3688.0169819613743</v>
      </c>
      <c r="S301" s="5">
        <f t="shared" si="365"/>
        <v>2699.8965003546937</v>
      </c>
      <c r="T301" s="5">
        <f t="shared" si="366"/>
        <v>9.9961389499978921</v>
      </c>
      <c r="U301" s="5">
        <f t="shared" si="367"/>
        <v>29.7669313606103</v>
      </c>
      <c r="V301" s="5">
        <f t="shared" si="368"/>
        <v>59.699978304096774</v>
      </c>
      <c r="W301" s="15">
        <f t="shared" si="369"/>
        <v>-1.0734613539272964E-2</v>
      </c>
      <c r="X301" s="15">
        <f t="shared" si="370"/>
        <v>-1.217998157191269E-2</v>
      </c>
      <c r="Y301" s="15">
        <f t="shared" si="371"/>
        <v>-9.7425357312937999E-3</v>
      </c>
      <c r="Z301" s="5">
        <f t="shared" si="386"/>
        <v>1594.2209597764243</v>
      </c>
      <c r="AA301" s="5">
        <f t="shared" si="387"/>
        <v>9389.8645266178992</v>
      </c>
      <c r="AB301" s="5">
        <f t="shared" si="388"/>
        <v>63658.686717261582</v>
      </c>
      <c r="AC301" s="16">
        <f t="shared" si="372"/>
        <v>0.85639947180371745</v>
      </c>
      <c r="AD301" s="16">
        <f t="shared" si="373"/>
        <v>3.0922418926859132</v>
      </c>
      <c r="AE301" s="16">
        <f t="shared" si="374"/>
        <v>25.563890886792329</v>
      </c>
      <c r="AF301" s="15">
        <f t="shared" si="375"/>
        <v>-4.0504037456468023E-3</v>
      </c>
      <c r="AG301" s="15">
        <f t="shared" si="376"/>
        <v>2.9673830763510267E-4</v>
      </c>
      <c r="AH301" s="15">
        <f t="shared" si="377"/>
        <v>9.7937136394747881E-3</v>
      </c>
      <c r="AI301" s="1">
        <f t="shared" si="341"/>
        <v>488643.83882798278</v>
      </c>
      <c r="AJ301" s="1">
        <f t="shared" si="342"/>
        <v>242245.9450586852</v>
      </c>
      <c r="AK301" s="1">
        <f t="shared" si="343"/>
        <v>88555.837432532891</v>
      </c>
      <c r="AL301" s="14">
        <f t="shared" si="378"/>
        <v>97.73561984514312</v>
      </c>
      <c r="AM301" s="14">
        <f t="shared" si="379"/>
        <v>24.322284854711523</v>
      </c>
      <c r="AN301" s="14">
        <f t="shared" si="380"/>
        <v>7.5620796359403055</v>
      </c>
      <c r="AO301" s="11">
        <f t="shared" si="381"/>
        <v>1.7576603102530642E-3</v>
      </c>
      <c r="AP301" s="11">
        <f t="shared" si="382"/>
        <v>2.2141884141055283E-3</v>
      </c>
      <c r="AQ301" s="11">
        <f t="shared" si="383"/>
        <v>2.0085482652358517E-3</v>
      </c>
      <c r="AR301" s="1">
        <f t="shared" si="389"/>
        <v>247120.85442762473</v>
      </c>
      <c r="AS301" s="1">
        <f t="shared" si="384"/>
        <v>123896.44526279984</v>
      </c>
      <c r="AT301" s="1">
        <f t="shared" si="385"/>
        <v>45224.413426117098</v>
      </c>
      <c r="AU301" s="1">
        <f t="shared" si="344"/>
        <v>49424.170885524945</v>
      </c>
      <c r="AV301" s="1">
        <f t="shared" si="345"/>
        <v>24779.289052559969</v>
      </c>
      <c r="AW301" s="1">
        <f t="shared" si="346"/>
        <v>9044.8826852234197</v>
      </c>
      <c r="AX301" s="1">
        <f t="shared" si="408"/>
        <v>169637.68096363996</v>
      </c>
      <c r="AY301" s="1">
        <f t="shared" si="391"/>
        <v>33438.430127558298</v>
      </c>
      <c r="AZ301" s="1">
        <f t="shared" si="392"/>
        <v>8279.1570081452282</v>
      </c>
      <c r="BA301" s="1">
        <f t="shared" si="409"/>
        <v>14033.137071274552</v>
      </c>
      <c r="BB301" s="1">
        <f t="shared" si="410"/>
        <v>30879.114755721552</v>
      </c>
      <c r="BC301" s="1">
        <f t="shared" si="411"/>
        <v>39423.519466330523</v>
      </c>
      <c r="BD301" s="1">
        <f t="shared" si="393"/>
        <v>69.996752580743035</v>
      </c>
      <c r="BE301" s="2">
        <f t="shared" si="420"/>
        <v>0.25378067252024261</v>
      </c>
      <c r="BF301" s="2">
        <f t="shared" si="421"/>
        <v>0.18498810604108842</v>
      </c>
      <c r="BG301" s="2">
        <f t="shared" si="422"/>
        <v>8.4903457765883886E-2</v>
      </c>
      <c r="BH301" s="2">
        <f t="shared" si="394"/>
        <v>0.10110072440262892</v>
      </c>
      <c r="BI301" s="2">
        <f t="shared" si="412"/>
        <v>6.4404629744826622E-3</v>
      </c>
      <c r="BJ301" s="2">
        <f t="shared" si="395"/>
        <v>3.422059937666898E-3</v>
      </c>
      <c r="BK301" s="2">
        <f t="shared" si="396"/>
        <v>7.2085971406032293E-4</v>
      </c>
      <c r="BL301" s="2">
        <f t="shared" si="397"/>
        <v>1591.572713163637</v>
      </c>
      <c r="BM301" s="2">
        <f t="shared" si="398"/>
        <v>423.98106175316707</v>
      </c>
      <c r="BN301" s="2">
        <f t="shared" si="399"/>
        <v>32.600457730896601</v>
      </c>
      <c r="BO301" s="2">
        <f t="shared" si="413"/>
        <v>7867.7295321991942</v>
      </c>
      <c r="BP301" s="2">
        <f t="shared" si="414"/>
        <v>488.17251174216818</v>
      </c>
      <c r="BQ301" s="2">
        <f t="shared" si="415"/>
        <v>12.063425349521188</v>
      </c>
      <c r="BR301" s="17">
        <f t="shared" si="390"/>
        <v>8.2997702525644393E-4</v>
      </c>
      <c r="BS301" s="12">
        <f>BS$3*temperature!$I411</f>
        <v>-41.975242917895564</v>
      </c>
      <c r="BT301" s="12">
        <f>BT$3*temperature!$I411</f>
        <v>-38.795981200672585</v>
      </c>
      <c r="BU301" s="12">
        <f>BU$3*temperature!$I411</f>
        <v>-34.059530747260609</v>
      </c>
      <c r="BV301" s="12">
        <f t="shared" si="416"/>
        <v>-27.177634948506636</v>
      </c>
      <c r="BW301" s="12">
        <f t="shared" si="400"/>
        <v>-18.14121223403211</v>
      </c>
      <c r="BX301" s="12">
        <f t="shared" si="401"/>
        <v>-15.926422190009855</v>
      </c>
      <c r="BY301" s="19">
        <f t="shared" si="417"/>
        <v>0.35253180066958401</v>
      </c>
      <c r="BZ301" s="19">
        <f t="shared" si="402"/>
        <v>0.53239455034797245</v>
      </c>
      <c r="CA301" s="19">
        <f t="shared" si="403"/>
        <v>0.53239455034797245</v>
      </c>
      <c r="CB301" s="12">
        <f t="shared" si="418"/>
        <v>7.3988039846944629</v>
      </c>
      <c r="CC301" s="12">
        <f t="shared" si="404"/>
        <v>10.327384483320236</v>
      </c>
      <c r="CD301" s="12">
        <f t="shared" si="405"/>
        <v>9.0665542786253752</v>
      </c>
      <c r="CE301" s="12">
        <f t="shared" si="419"/>
        <v>-34.576438933201096</v>
      </c>
      <c r="CF301" s="12">
        <f t="shared" si="406"/>
        <v>-28.468596717352348</v>
      </c>
      <c r="CG301" s="12">
        <f t="shared" si="407"/>
        <v>-24.992976468635231</v>
      </c>
      <c r="CH301" s="12">
        <f>CH$3*temperature!$I411+CH$4*temperature!$I411^2</f>
        <v>-34.576438933201104</v>
      </c>
      <c r="CI301" s="12">
        <f>CI$3*temperature!$I411+CI$4*temperature!$I411^2</f>
        <v>-28.468633566349403</v>
      </c>
      <c r="CJ301" s="12">
        <f>CJ$3*temperature!$I411+CJ$4*temperature!$I411^2</f>
        <v>-24.992995277482649</v>
      </c>
      <c r="CK301" s="17"/>
      <c r="CL301" s="17"/>
      <c r="CM301" s="17"/>
    </row>
    <row r="302" spans="1:91">
      <c r="A302" s="2">
        <f t="shared" si="347"/>
        <v>2256</v>
      </c>
      <c r="B302" s="5">
        <f t="shared" si="348"/>
        <v>1165.4054989925442</v>
      </c>
      <c r="C302" s="5">
        <f t="shared" si="349"/>
        <v>2964.1690261283093</v>
      </c>
      <c r="D302" s="5">
        <f t="shared" si="350"/>
        <v>4369.953690290019</v>
      </c>
      <c r="E302" s="15">
        <f t="shared" si="351"/>
        <v>1.3603005483670627E-8</v>
      </c>
      <c r="F302" s="15">
        <f t="shared" si="352"/>
        <v>2.6798832958902197E-8</v>
      </c>
      <c r="G302" s="15">
        <f t="shared" si="353"/>
        <v>5.4708864193806049E-8</v>
      </c>
      <c r="H302" s="5">
        <f t="shared" si="354"/>
        <v>247357.56559529522</v>
      </c>
      <c r="I302" s="5">
        <f t="shared" si="355"/>
        <v>124148.57969807238</v>
      </c>
      <c r="J302" s="5">
        <f t="shared" si="356"/>
        <v>45310.483579968924</v>
      </c>
      <c r="K302" s="5">
        <f t="shared" si="357"/>
        <v>212250.21317397931</v>
      </c>
      <c r="L302" s="5">
        <f t="shared" si="358"/>
        <v>41883.097287549346</v>
      </c>
      <c r="M302" s="5">
        <f t="shared" si="359"/>
        <v>10368.641590103858</v>
      </c>
      <c r="N302" s="15">
        <f t="shared" si="360"/>
        <v>9.5786251392060429E-4</v>
      </c>
      <c r="O302" s="15">
        <f t="shared" si="361"/>
        <v>2.0350148682697355E-3</v>
      </c>
      <c r="P302" s="15">
        <f t="shared" si="362"/>
        <v>1.9031241855127501E-3</v>
      </c>
      <c r="Q302" s="5">
        <f t="shared" si="363"/>
        <v>2446.0779694962271</v>
      </c>
      <c r="R302" s="5">
        <f t="shared" si="364"/>
        <v>3650.5108574814371</v>
      </c>
      <c r="S302" s="5">
        <f t="shared" si="365"/>
        <v>2678.6809876344773</v>
      </c>
      <c r="T302" s="5">
        <f t="shared" si="366"/>
        <v>9.8888342614847904</v>
      </c>
      <c r="U302" s="5">
        <f t="shared" si="367"/>
        <v>29.404370685185675</v>
      </c>
      <c r="V302" s="5">
        <f t="shared" si="368"/>
        <v>59.11834913231165</v>
      </c>
      <c r="W302" s="15">
        <f t="shared" si="369"/>
        <v>-1.0734613539272964E-2</v>
      </c>
      <c r="X302" s="15">
        <f t="shared" si="370"/>
        <v>-1.217998157191269E-2</v>
      </c>
      <c r="Y302" s="15">
        <f t="shared" si="371"/>
        <v>-9.7425357312937999E-3</v>
      </c>
      <c r="Z302" s="5">
        <f t="shared" si="386"/>
        <v>1572.251164966566</v>
      </c>
      <c r="AA302" s="5">
        <f t="shared" si="387"/>
        <v>9297.3498022273834</v>
      </c>
      <c r="AB302" s="5">
        <f t="shared" si="388"/>
        <v>63778.40414683603</v>
      </c>
      <c r="AC302" s="16">
        <f t="shared" si="372"/>
        <v>0.85293070817535377</v>
      </c>
      <c r="AD302" s="16">
        <f t="shared" si="373"/>
        <v>3.093159479311947</v>
      </c>
      <c r="AE302" s="16">
        <f t="shared" si="374"/>
        <v>25.814256313648354</v>
      </c>
      <c r="AF302" s="15">
        <f t="shared" si="375"/>
        <v>-4.0504037456468023E-3</v>
      </c>
      <c r="AG302" s="15">
        <f t="shared" si="376"/>
        <v>2.9673830763510267E-4</v>
      </c>
      <c r="AH302" s="15">
        <f t="shared" si="377"/>
        <v>9.7937136394747881E-3</v>
      </c>
      <c r="AI302" s="1">
        <f t="shared" si="341"/>
        <v>489203.62583070947</v>
      </c>
      <c r="AJ302" s="1">
        <f t="shared" si="342"/>
        <v>242800.63960537667</v>
      </c>
      <c r="AK302" s="1">
        <f t="shared" si="343"/>
        <v>88745.136374503025</v>
      </c>
      <c r="AL302" s="14">
        <f t="shared" si="378"/>
        <v>97.905688004843924</v>
      </c>
      <c r="AM302" s="14">
        <f t="shared" si="379"/>
        <v>24.375600434828101</v>
      </c>
      <c r="AN302" s="14">
        <f t="shared" si="380"/>
        <v>7.5771165498553055</v>
      </c>
      <c r="AO302" s="11">
        <f t="shared" si="381"/>
        <v>1.7400837071505336E-3</v>
      </c>
      <c r="AP302" s="11">
        <f t="shared" si="382"/>
        <v>2.1920465299644729E-3</v>
      </c>
      <c r="AQ302" s="11">
        <f t="shared" si="383"/>
        <v>1.9884627825834931E-3</v>
      </c>
      <c r="AR302" s="1">
        <f t="shared" si="389"/>
        <v>247357.56559529522</v>
      </c>
      <c r="AS302" s="1">
        <f t="shared" si="384"/>
        <v>124148.57969807238</v>
      </c>
      <c r="AT302" s="1">
        <f t="shared" si="385"/>
        <v>45310.483579968924</v>
      </c>
      <c r="AU302" s="1">
        <f t="shared" si="344"/>
        <v>49471.513119059047</v>
      </c>
      <c r="AV302" s="1">
        <f t="shared" si="345"/>
        <v>24829.715939614478</v>
      </c>
      <c r="AW302" s="1">
        <f t="shared" si="346"/>
        <v>9062.0967159937845</v>
      </c>
      <c r="AX302" s="1">
        <f t="shared" si="408"/>
        <v>169800.17053918345</v>
      </c>
      <c r="AY302" s="1">
        <f t="shared" si="391"/>
        <v>33506.477830039483</v>
      </c>
      <c r="AZ302" s="1">
        <f t="shared" si="392"/>
        <v>8294.9132720830858</v>
      </c>
      <c r="BA302" s="1">
        <f t="shared" si="409"/>
        <v>14034.253026119428</v>
      </c>
      <c r="BB302" s="1">
        <f t="shared" si="410"/>
        <v>30885.14158186514</v>
      </c>
      <c r="BC302" s="1">
        <f t="shared" si="411"/>
        <v>39431.830284002703</v>
      </c>
      <c r="BD302" s="1">
        <f t="shared" si="393"/>
        <v>67.970464769503792</v>
      </c>
      <c r="BE302" s="2">
        <f t="shared" si="420"/>
        <v>0.25378067252024261</v>
      </c>
      <c r="BF302" s="2">
        <f t="shared" si="421"/>
        <v>0.18498810604108842</v>
      </c>
      <c r="BG302" s="2">
        <f t="shared" si="422"/>
        <v>8.4903457765883886E-2</v>
      </c>
      <c r="BH302" s="2">
        <f t="shared" si="394"/>
        <v>0.10092584685256192</v>
      </c>
      <c r="BI302" s="2">
        <f t="shared" si="412"/>
        <v>6.4404629744826622E-3</v>
      </c>
      <c r="BJ302" s="2">
        <f t="shared" si="395"/>
        <v>3.422059937666898E-3</v>
      </c>
      <c r="BK302" s="2">
        <f t="shared" si="396"/>
        <v>7.2085971406032293E-4</v>
      </c>
      <c r="BL302" s="2">
        <f t="shared" si="397"/>
        <v>1593.0972426746653</v>
      </c>
      <c r="BM302" s="2">
        <f t="shared" si="398"/>
        <v>424.84388090301951</v>
      </c>
      <c r="BN302" s="2">
        <f t="shared" si="399"/>
        <v>32.662502237391358</v>
      </c>
      <c r="BO302" s="2">
        <f t="shared" si="413"/>
        <v>7985.3105850398852</v>
      </c>
      <c r="BP302" s="2">
        <f t="shared" si="414"/>
        <v>494.03348512358912</v>
      </c>
      <c r="BQ302" s="2">
        <f t="shared" si="415"/>
        <v>12.063697047441766</v>
      </c>
      <c r="BR302" s="17">
        <f t="shared" si="390"/>
        <v>8.0580293714217852E-4</v>
      </c>
      <c r="BS302" s="12">
        <f>BS$3*temperature!$I412</f>
        <v>-42.075901447522064</v>
      </c>
      <c r="BT302" s="12">
        <f>BT$3*temperature!$I412</f>
        <v>-38.889015717011553</v>
      </c>
      <c r="BU302" s="12">
        <f>BU$3*temperature!$I412</f>
        <v>-34.141207041344096</v>
      </c>
      <c r="BV302" s="12">
        <f t="shared" si="416"/>
        <v>-27.207237717297559</v>
      </c>
      <c r="BW302" s="12">
        <f t="shared" si="400"/>
        <v>-18.13506583364158</v>
      </c>
      <c r="BX302" s="12">
        <f t="shared" si="401"/>
        <v>-15.921026179737465</v>
      </c>
      <c r="BY302" s="19">
        <f t="shared" si="417"/>
        <v>0.35337718786058592</v>
      </c>
      <c r="BZ302" s="19">
        <f t="shared" si="402"/>
        <v>0.53367125654176417</v>
      </c>
      <c r="CA302" s="19">
        <f t="shared" si="403"/>
        <v>0.53367125654176417</v>
      </c>
      <c r="CB302" s="12">
        <f t="shared" si="418"/>
        <v>7.4343318651122523</v>
      </c>
      <c r="CC302" s="12">
        <f t="shared" si="404"/>
        <v>10.376974941684987</v>
      </c>
      <c r="CD302" s="12">
        <f t="shared" si="405"/>
        <v>9.1100904308033162</v>
      </c>
      <c r="CE302" s="12">
        <f t="shared" si="419"/>
        <v>-34.641569582409815</v>
      </c>
      <c r="CF302" s="12">
        <f t="shared" si="406"/>
        <v>-28.512040775326568</v>
      </c>
      <c r="CG302" s="12">
        <f t="shared" si="407"/>
        <v>-25.031116610540781</v>
      </c>
      <c r="CH302" s="12">
        <f>CH$3*temperature!$I412+CH$4*temperature!$I412^2</f>
        <v>-34.641569582409815</v>
      </c>
      <c r="CI302" s="12">
        <f>CI$3*temperature!$I412+CI$4*temperature!$I412^2</f>
        <v>-28.512077611838649</v>
      </c>
      <c r="CJ302" s="12">
        <f>CJ$3*temperature!$I412+CJ$4*temperature!$I412^2</f>
        <v>-25.031135413015534</v>
      </c>
      <c r="CK302" s="17"/>
      <c r="CL302" s="17"/>
      <c r="CM302" s="17"/>
    </row>
    <row r="303" spans="1:91">
      <c r="A303" s="2">
        <f t="shared" si="347"/>
        <v>2257</v>
      </c>
      <c r="B303" s="5">
        <f t="shared" si="348"/>
        <v>1165.4055140529108</v>
      </c>
      <c r="C303" s="5">
        <f t="shared" si="349"/>
        <v>2964.1691015927659</v>
      </c>
      <c r="D303" s="5">
        <f t="shared" si="350"/>
        <v>4369.9539174114616</v>
      </c>
      <c r="E303" s="15">
        <f t="shared" si="351"/>
        <v>1.2922855209487094E-8</v>
      </c>
      <c r="F303" s="15">
        <f t="shared" si="352"/>
        <v>2.5458891310957086E-8</v>
      </c>
      <c r="G303" s="15">
        <f t="shared" si="353"/>
        <v>5.1973420984115747E-8</v>
      </c>
      <c r="H303" s="5">
        <f t="shared" si="354"/>
        <v>247590.31076903528</v>
      </c>
      <c r="I303" s="5">
        <f t="shared" si="355"/>
        <v>124398.31892667816</v>
      </c>
      <c r="J303" s="5">
        <f t="shared" si="356"/>
        <v>45395.741861418726</v>
      </c>
      <c r="K303" s="5">
        <f t="shared" si="357"/>
        <v>212449.9221803016</v>
      </c>
      <c r="L303" s="5">
        <f t="shared" si="358"/>
        <v>41967.348914012364</v>
      </c>
      <c r="M303" s="5">
        <f t="shared" si="359"/>
        <v>10388.151161170335</v>
      </c>
      <c r="N303" s="15">
        <f t="shared" si="360"/>
        <v>9.4091310126787064E-4</v>
      </c>
      <c r="O303" s="15">
        <f t="shared" si="361"/>
        <v>2.0115901621264864E-3</v>
      </c>
      <c r="P303" s="15">
        <f t="shared" si="362"/>
        <v>1.8815937359719648E-3</v>
      </c>
      <c r="Q303" s="5">
        <f t="shared" si="363"/>
        <v>2422.0971396998584</v>
      </c>
      <c r="R303" s="5">
        <f t="shared" si="364"/>
        <v>3613.3016845824241</v>
      </c>
      <c r="S303" s="5">
        <f t="shared" si="365"/>
        <v>2657.5750656649707</v>
      </c>
      <c r="T303" s="5">
        <f t="shared" si="366"/>
        <v>9.7826814473338288</v>
      </c>
      <c r="U303" s="5">
        <f t="shared" si="367"/>
        <v>29.046225992106425</v>
      </c>
      <c r="V303" s="5">
        <f t="shared" si="368"/>
        <v>58.542386503515004</v>
      </c>
      <c r="W303" s="15">
        <f t="shared" si="369"/>
        <v>-1.0734613539272964E-2</v>
      </c>
      <c r="X303" s="15">
        <f t="shared" si="370"/>
        <v>-1.217998157191269E-2</v>
      </c>
      <c r="Y303" s="15">
        <f t="shared" si="371"/>
        <v>-9.7425357312937999E-3</v>
      </c>
      <c r="Z303" s="5">
        <f t="shared" si="386"/>
        <v>1550.5575858235964</v>
      </c>
      <c r="AA303" s="5">
        <f t="shared" si="387"/>
        <v>9205.529119231458</v>
      </c>
      <c r="AB303" s="5">
        <f t="shared" si="388"/>
        <v>63896.959086807074</v>
      </c>
      <c r="AC303" s="16">
        <f t="shared" si="372"/>
        <v>0.84947599444018318</v>
      </c>
      <c r="AD303" s="16">
        <f t="shared" si="373"/>
        <v>3.0940773382210836</v>
      </c>
      <c r="AE303" s="16">
        <f t="shared" si="374"/>
        <v>26.067073747800229</v>
      </c>
      <c r="AF303" s="15">
        <f t="shared" si="375"/>
        <v>-4.0504037456468023E-3</v>
      </c>
      <c r="AG303" s="15">
        <f t="shared" si="376"/>
        <v>2.9673830763510267E-4</v>
      </c>
      <c r="AH303" s="15">
        <f t="shared" si="377"/>
        <v>9.7937136394747881E-3</v>
      </c>
      <c r="AI303" s="1">
        <f t="shared" si="341"/>
        <v>489754.77636669757</v>
      </c>
      <c r="AJ303" s="1">
        <f t="shared" si="342"/>
        <v>243350.29158445349</v>
      </c>
      <c r="AK303" s="1">
        <f t="shared" si="343"/>
        <v>88932.719453046506</v>
      </c>
      <c r="AL303" s="14">
        <f t="shared" si="378"/>
        <v>98.074348456453166</v>
      </c>
      <c r="AM303" s="14">
        <f t="shared" si="379"/>
        <v>24.428498560673578</v>
      </c>
      <c r="AN303" s="14">
        <f t="shared" si="380"/>
        <v>7.5920326959714028</v>
      </c>
      <c r="AO303" s="11">
        <f t="shared" si="381"/>
        <v>1.7226828700790283E-3</v>
      </c>
      <c r="AP303" s="11">
        <f t="shared" si="382"/>
        <v>2.1701260646648283E-3</v>
      </c>
      <c r="AQ303" s="11">
        <f t="shared" si="383"/>
        <v>1.968578154757658E-3</v>
      </c>
      <c r="AR303" s="1">
        <f t="shared" si="389"/>
        <v>247590.31076903528</v>
      </c>
      <c r="AS303" s="1">
        <f t="shared" si="384"/>
        <v>124398.31892667816</v>
      </c>
      <c r="AT303" s="1">
        <f t="shared" si="385"/>
        <v>45395.741861418726</v>
      </c>
      <c r="AU303" s="1">
        <f t="shared" si="344"/>
        <v>49518.062153807055</v>
      </c>
      <c r="AV303" s="1">
        <f t="shared" si="345"/>
        <v>24879.663785335633</v>
      </c>
      <c r="AW303" s="1">
        <f t="shared" si="346"/>
        <v>9079.1483722837456</v>
      </c>
      <c r="AX303" s="1">
        <f t="shared" si="408"/>
        <v>169959.93774424127</v>
      </c>
      <c r="AY303" s="1">
        <f t="shared" si="391"/>
        <v>33573.879131209884</v>
      </c>
      <c r="AZ303" s="1">
        <f t="shared" si="392"/>
        <v>8310.5209289362683</v>
      </c>
      <c r="BA303" s="1">
        <f t="shared" si="409"/>
        <v>14035.349237244953</v>
      </c>
      <c r="BB303" s="1">
        <f t="shared" si="410"/>
        <v>30891.099072353099</v>
      </c>
      <c r="BC303" s="1">
        <f t="shared" si="411"/>
        <v>39440.047085335769</v>
      </c>
      <c r="BD303" s="1">
        <f t="shared" si="393"/>
        <v>66.002689112261891</v>
      </c>
      <c r="BE303" s="2">
        <f t="shared" si="420"/>
        <v>0.25378067252024261</v>
      </c>
      <c r="BF303" s="2">
        <f t="shared" si="421"/>
        <v>0.18498810604108842</v>
      </c>
      <c r="BG303" s="2">
        <f t="shared" si="422"/>
        <v>8.4903457765883886E-2</v>
      </c>
      <c r="BH303" s="2">
        <f t="shared" si="394"/>
        <v>0.10075258994723348</v>
      </c>
      <c r="BI303" s="2">
        <f t="shared" si="412"/>
        <v>6.4404629744826622E-3</v>
      </c>
      <c r="BJ303" s="2">
        <f t="shared" si="395"/>
        <v>3.422059937666898E-3</v>
      </c>
      <c r="BK303" s="2">
        <f t="shared" si="396"/>
        <v>7.2085971406032293E-4</v>
      </c>
      <c r="BL303" s="2">
        <f t="shared" si="397"/>
        <v>1594.5962293486277</v>
      </c>
      <c r="BM303" s="2">
        <f t="shared" si="398"/>
        <v>425.69850351209516</v>
      </c>
      <c r="BN303" s="2">
        <f t="shared" si="399"/>
        <v>32.723961497778532</v>
      </c>
      <c r="BO303" s="2">
        <f t="shared" si="413"/>
        <v>8104.6503723480664</v>
      </c>
      <c r="BP303" s="2">
        <f t="shared" si="414"/>
        <v>499.96494747632056</v>
      </c>
      <c r="BQ303" s="2">
        <f t="shared" si="415"/>
        <v>12.063971453307323</v>
      </c>
      <c r="BR303" s="17">
        <f t="shared" si="390"/>
        <v>7.8233294868172666E-4</v>
      </c>
      <c r="BS303" s="12">
        <f>BS$3*temperature!$I413</f>
        <v>-42.176170217212537</v>
      </c>
      <c r="BT303" s="12">
        <f>BT$3*temperature!$I413</f>
        <v>-38.981689994359634</v>
      </c>
      <c r="BU303" s="12">
        <f>BU$3*temperature!$I413</f>
        <v>-34.222567076613998</v>
      </c>
      <c r="BV303" s="12">
        <f t="shared" si="416"/>
        <v>-27.236556657549766</v>
      </c>
      <c r="BW303" s="12">
        <f t="shared" si="400"/>
        <v>-18.128707055221362</v>
      </c>
      <c r="BX303" s="12">
        <f t="shared" si="401"/>
        <v>-15.915443719843021</v>
      </c>
      <c r="BY303" s="19">
        <f t="shared" si="417"/>
        <v>0.35421930162748055</v>
      </c>
      <c r="BZ303" s="19">
        <f t="shared" si="402"/>
        <v>0.53494301920095166</v>
      </c>
      <c r="CA303" s="19">
        <f t="shared" si="403"/>
        <v>0.53494301920095166</v>
      </c>
      <c r="CB303" s="12">
        <f t="shared" si="418"/>
        <v>7.4698067798313845</v>
      </c>
      <c r="CC303" s="12">
        <f t="shared" si="404"/>
        <v>10.426491469569136</v>
      </c>
      <c r="CD303" s="12">
        <f t="shared" si="405"/>
        <v>9.1535616783854881</v>
      </c>
      <c r="CE303" s="12">
        <f t="shared" si="419"/>
        <v>-34.70636343738115</v>
      </c>
      <c r="CF303" s="12">
        <f t="shared" si="406"/>
        <v>-28.555198524790498</v>
      </c>
      <c r="CG303" s="12">
        <f t="shared" si="407"/>
        <v>-25.069005398228509</v>
      </c>
      <c r="CH303" s="12">
        <f>CH$3*temperature!$I413+CH$4*temperature!$I413^2</f>
        <v>-34.70636343738115</v>
      </c>
      <c r="CI303" s="12">
        <f>CI$3*temperature!$I413+CI$4*temperature!$I413^2</f>
        <v>-28.555235348386212</v>
      </c>
      <c r="CJ303" s="12">
        <f>CJ$3*temperature!$I413+CJ$4*temperature!$I413^2</f>
        <v>-25.069024194110401</v>
      </c>
      <c r="CK303" s="17"/>
      <c r="CL303" s="17"/>
      <c r="CM303" s="17"/>
    </row>
    <row r="304" spans="1:91">
      <c r="A304" s="2">
        <f t="shared" si="347"/>
        <v>2258</v>
      </c>
      <c r="B304" s="5">
        <f t="shared" si="348"/>
        <v>1165.4055283602593</v>
      </c>
      <c r="C304" s="5">
        <f t="shared" si="349"/>
        <v>2964.1691732840022</v>
      </c>
      <c r="D304" s="5">
        <f t="shared" si="350"/>
        <v>4369.9541331768432</v>
      </c>
      <c r="E304" s="15">
        <f t="shared" si="351"/>
        <v>1.227671244901274E-8</v>
      </c>
      <c r="F304" s="15">
        <f t="shared" si="352"/>
        <v>2.4185946745409231E-8</v>
      </c>
      <c r="G304" s="15">
        <f t="shared" si="353"/>
        <v>4.9374749934909955E-8</v>
      </c>
      <c r="H304" s="5">
        <f t="shared" si="354"/>
        <v>247819.1242564217</v>
      </c>
      <c r="I304" s="5">
        <f t="shared" si="355"/>
        <v>124645.67665645087</v>
      </c>
      <c r="J304" s="5">
        <f t="shared" si="356"/>
        <v>45480.193157310692</v>
      </c>
      <c r="K304" s="5">
        <f t="shared" si="357"/>
        <v>212646.25765514123</v>
      </c>
      <c r="L304" s="5">
        <f t="shared" si="358"/>
        <v>42050.797160931259</v>
      </c>
      <c r="M304" s="5">
        <f t="shared" si="359"/>
        <v>10407.4760904293</v>
      </c>
      <c r="N304" s="15">
        <f t="shared" si="360"/>
        <v>9.2414943166230223E-4</v>
      </c>
      <c r="O304" s="15">
        <f t="shared" si="361"/>
        <v>1.9884088244381815E-3</v>
      </c>
      <c r="P304" s="15">
        <f t="shared" si="362"/>
        <v>1.8602857196763356E-3</v>
      </c>
      <c r="Q304" s="5">
        <f t="shared" si="363"/>
        <v>2398.3112439480828</v>
      </c>
      <c r="R304" s="5">
        <f t="shared" si="364"/>
        <v>3576.3890343349517</v>
      </c>
      <c r="S304" s="5">
        <f t="shared" si="365"/>
        <v>2636.5793591282154</v>
      </c>
      <c r="T304" s="5">
        <f t="shared" si="366"/>
        <v>9.6776681426188844</v>
      </c>
      <c r="U304" s="5">
        <f t="shared" si="367"/>
        <v>28.692443494788957</v>
      </c>
      <c r="V304" s="5">
        <f t="shared" si="368"/>
        <v>57.972035211209295</v>
      </c>
      <c r="W304" s="15">
        <f t="shared" si="369"/>
        <v>-1.0734613539272964E-2</v>
      </c>
      <c r="X304" s="15">
        <f t="shared" si="370"/>
        <v>-1.217998157191269E-2</v>
      </c>
      <c r="Y304" s="15">
        <f t="shared" si="371"/>
        <v>-9.7425357312937999E-3</v>
      </c>
      <c r="Z304" s="5">
        <f t="shared" si="386"/>
        <v>1529.1374353030394</v>
      </c>
      <c r="AA304" s="5">
        <f t="shared" si="387"/>
        <v>9114.4021720684086</v>
      </c>
      <c r="AB304" s="5">
        <f t="shared" si="388"/>
        <v>64014.358558893939</v>
      </c>
      <c r="AC304" s="16">
        <f t="shared" si="372"/>
        <v>0.84603527369046561</v>
      </c>
      <c r="AD304" s="16">
        <f t="shared" si="373"/>
        <v>3.0949954694941195</v>
      </c>
      <c r="AE304" s="16">
        <f t="shared" si="374"/>
        <v>26.322367203505255</v>
      </c>
      <c r="AF304" s="15">
        <f t="shared" si="375"/>
        <v>-4.0504037456468023E-3</v>
      </c>
      <c r="AG304" s="15">
        <f t="shared" si="376"/>
        <v>2.9673830763510267E-4</v>
      </c>
      <c r="AH304" s="15">
        <f t="shared" si="377"/>
        <v>9.7937136394747881E-3</v>
      </c>
      <c r="AI304" s="1">
        <f t="shared" si="341"/>
        <v>490297.36088383489</v>
      </c>
      <c r="AJ304" s="1">
        <f t="shared" si="342"/>
        <v>243894.92621134379</v>
      </c>
      <c r="AK304" s="1">
        <f t="shared" si="343"/>
        <v>89118.595880025605</v>
      </c>
      <c r="AL304" s="14">
        <f t="shared" si="378"/>
        <v>98.241609946532463</v>
      </c>
      <c r="AM304" s="14">
        <f t="shared" si="379"/>
        <v>24.480981352906252</v>
      </c>
      <c r="AN304" s="14">
        <f t="shared" si="380"/>
        <v>7.6068287505897425</v>
      </c>
      <c r="AO304" s="11">
        <f t="shared" si="381"/>
        <v>1.705456041378238E-3</v>
      </c>
      <c r="AP304" s="11">
        <f t="shared" si="382"/>
        <v>2.1484248040181801E-3</v>
      </c>
      <c r="AQ304" s="11">
        <f t="shared" si="383"/>
        <v>1.9488923732100814E-3</v>
      </c>
      <c r="AR304" s="1">
        <f t="shared" si="389"/>
        <v>247819.1242564217</v>
      </c>
      <c r="AS304" s="1">
        <f t="shared" si="384"/>
        <v>124645.67665645087</v>
      </c>
      <c r="AT304" s="1">
        <f t="shared" si="385"/>
        <v>45480.193157310692</v>
      </c>
      <c r="AU304" s="1">
        <f t="shared" si="344"/>
        <v>49563.824851284342</v>
      </c>
      <c r="AV304" s="1">
        <f t="shared" si="345"/>
        <v>24929.135331290177</v>
      </c>
      <c r="AW304" s="1">
        <f t="shared" si="346"/>
        <v>9096.0386314621392</v>
      </c>
      <c r="AX304" s="1">
        <f t="shared" si="408"/>
        <v>170117.00612411302</v>
      </c>
      <c r="AY304" s="1">
        <f t="shared" si="391"/>
        <v>33640.637728745009</v>
      </c>
      <c r="AZ304" s="1">
        <f t="shared" si="392"/>
        <v>8325.9808723434398</v>
      </c>
      <c r="BA304" s="1">
        <f t="shared" si="409"/>
        <v>14036.425921057426</v>
      </c>
      <c r="BB304" s="1">
        <f t="shared" si="410"/>
        <v>30896.98794756005</v>
      </c>
      <c r="BC304" s="1">
        <f t="shared" si="411"/>
        <v>39448.170843843211</v>
      </c>
      <c r="BD304" s="1">
        <f t="shared" si="393"/>
        <v>64.091741730617755</v>
      </c>
      <c r="BE304" s="2">
        <f t="shared" si="420"/>
        <v>0.25378067252024261</v>
      </c>
      <c r="BF304" s="2">
        <f t="shared" si="421"/>
        <v>0.18498810604108842</v>
      </c>
      <c r="BG304" s="2">
        <f t="shared" si="422"/>
        <v>8.4903457765883886E-2</v>
      </c>
      <c r="BH304" s="2">
        <f t="shared" si="394"/>
        <v>0.10058094448100953</v>
      </c>
      <c r="BI304" s="2">
        <f t="shared" si="412"/>
        <v>6.4404629744826622E-3</v>
      </c>
      <c r="BJ304" s="2">
        <f t="shared" si="395"/>
        <v>3.422059937666898E-3</v>
      </c>
      <c r="BK304" s="2">
        <f t="shared" si="396"/>
        <v>7.2085971406032293E-4</v>
      </c>
      <c r="BL304" s="2">
        <f t="shared" si="397"/>
        <v>1596.0698941422022</v>
      </c>
      <c r="BM304" s="2">
        <f t="shared" si="398"/>
        <v>426.5449764894226</v>
      </c>
      <c r="BN304" s="2">
        <f t="shared" si="399"/>
        <v>32.78483903478724</v>
      </c>
      <c r="BO304" s="2">
        <f t="shared" si="413"/>
        <v>8225.7752070151364</v>
      </c>
      <c r="BP304" s="2">
        <f t="shared" si="414"/>
        <v>505.96774677222777</v>
      </c>
      <c r="BQ304" s="2">
        <f t="shared" si="415"/>
        <v>12.064248540000332</v>
      </c>
      <c r="BR304" s="17">
        <f t="shared" si="390"/>
        <v>7.5954655211818119E-4</v>
      </c>
      <c r="BS304" s="12">
        <f>BS$3*temperature!$I414</f>
        <v>-42.276051983203558</v>
      </c>
      <c r="BT304" s="12">
        <f>BT$3*temperature!$I414</f>
        <v>-39.074006580192318</v>
      </c>
      <c r="BU304" s="12">
        <f>BU$3*temperature!$I414</f>
        <v>-34.303613089534423</v>
      </c>
      <c r="BV304" s="12">
        <f t="shared" si="416"/>
        <v>-27.265594537584541</v>
      </c>
      <c r="BW304" s="12">
        <f t="shared" si="400"/>
        <v>-18.122138463115</v>
      </c>
      <c r="BX304" s="12">
        <f t="shared" si="401"/>
        <v>-15.909677061599329</v>
      </c>
      <c r="BY304" s="19">
        <f t="shared" si="417"/>
        <v>0.35505816511869959</v>
      </c>
      <c r="BZ304" s="19">
        <f t="shared" si="402"/>
        <v>0.53620987328436376</v>
      </c>
      <c r="CA304" s="19">
        <f t="shared" si="403"/>
        <v>0.53620987328436376</v>
      </c>
      <c r="CB304" s="12">
        <f t="shared" si="418"/>
        <v>7.5052287228095089</v>
      </c>
      <c r="CC304" s="12">
        <f t="shared" si="404"/>
        <v>10.475934058538659</v>
      </c>
      <c r="CD304" s="12">
        <f t="shared" si="405"/>
        <v>9.1969680139675472</v>
      </c>
      <c r="CE304" s="12">
        <f t="shared" si="419"/>
        <v>-34.770823260394053</v>
      </c>
      <c r="CF304" s="12">
        <f t="shared" si="406"/>
        <v>-28.598072521653659</v>
      </c>
      <c r="CG304" s="12">
        <f t="shared" si="407"/>
        <v>-25.106645075566874</v>
      </c>
      <c r="CH304" s="12">
        <f>CH$3*temperature!$I414+CH$4*temperature!$I414^2</f>
        <v>-34.770823260394053</v>
      </c>
      <c r="CI304" s="12">
        <f>CI$3*temperature!$I414+CI$4*temperature!$I414^2</f>
        <v>-28.598109331906823</v>
      </c>
      <c r="CJ304" s="12">
        <f>CJ$3*temperature!$I414+CJ$4*temperature!$I414^2</f>
        <v>-25.106663864638378</v>
      </c>
      <c r="CK304" s="17"/>
      <c r="CL304" s="17"/>
      <c r="CM304" s="17"/>
    </row>
    <row r="305" spans="1:91">
      <c r="A305" s="2">
        <f t="shared" si="347"/>
        <v>2259</v>
      </c>
      <c r="B305" s="5">
        <f t="shared" si="348"/>
        <v>1165.4055419522404</v>
      </c>
      <c r="C305" s="5">
        <f t="shared" si="349"/>
        <v>2964.1692413906785</v>
      </c>
      <c r="D305" s="5">
        <f t="shared" si="350"/>
        <v>4369.9543381539661</v>
      </c>
      <c r="E305" s="15">
        <f t="shared" si="351"/>
        <v>1.1662876826562102E-8</v>
      </c>
      <c r="F305" s="15">
        <f t="shared" si="352"/>
        <v>2.2976649408138768E-8</v>
      </c>
      <c r="G305" s="15">
        <f t="shared" si="353"/>
        <v>4.6906012438164453E-8</v>
      </c>
      <c r="H305" s="5">
        <f t="shared" si="354"/>
        <v>248044.04023797275</v>
      </c>
      <c r="I305" s="5">
        <f t="shared" si="355"/>
        <v>124890.66666266075</v>
      </c>
      <c r="J305" s="5">
        <f t="shared" si="356"/>
        <v>45563.842369679682</v>
      </c>
      <c r="K305" s="5">
        <f t="shared" si="357"/>
        <v>212839.24892141783</v>
      </c>
      <c r="L305" s="5">
        <f t="shared" si="358"/>
        <v>42133.446673263054</v>
      </c>
      <c r="M305" s="5">
        <f t="shared" si="359"/>
        <v>10426.617498462827</v>
      </c>
      <c r="N305" s="15">
        <f t="shared" si="360"/>
        <v>9.0756954015902558E-4</v>
      </c>
      <c r="O305" s="15">
        <f t="shared" si="361"/>
        <v>1.9654683837619924E-3</v>
      </c>
      <c r="P305" s="15">
        <f t="shared" si="362"/>
        <v>1.8391978869045644E-3</v>
      </c>
      <c r="Q305" s="5">
        <f t="shared" si="363"/>
        <v>2374.7195961989914</v>
      </c>
      <c r="R305" s="5">
        <f t="shared" si="364"/>
        <v>3539.7724262142006</v>
      </c>
      <c r="S305" s="5">
        <f t="shared" si="365"/>
        <v>2615.6944609728757</v>
      </c>
      <c r="T305" s="5">
        <f t="shared" si="366"/>
        <v>9.5737821151465372</v>
      </c>
      <c r="U305" s="5">
        <f t="shared" si="367"/>
        <v>28.342970061769282</v>
      </c>
      <c r="V305" s="5">
        <f t="shared" si="368"/>
        <v>57.407240586748266</v>
      </c>
      <c r="W305" s="15">
        <f t="shared" si="369"/>
        <v>-1.0734613539272964E-2</v>
      </c>
      <c r="X305" s="15">
        <f t="shared" si="370"/>
        <v>-1.217998157191269E-2</v>
      </c>
      <c r="Y305" s="15">
        <f t="shared" si="371"/>
        <v>-9.7425357312937999E-3</v>
      </c>
      <c r="Z305" s="5">
        <f t="shared" si="386"/>
        <v>1507.9879360298839</v>
      </c>
      <c r="AA305" s="5">
        <f t="shared" si="387"/>
        <v>9023.9685205331189</v>
      </c>
      <c r="AB305" s="5">
        <f t="shared" si="388"/>
        <v>64130.609606571168</v>
      </c>
      <c r="AC305" s="16">
        <f t="shared" si="372"/>
        <v>0.84260848924896048</v>
      </c>
      <c r="AD305" s="16">
        <f t="shared" si="373"/>
        <v>3.0959138732118756</v>
      </c>
      <c r="AE305" s="16">
        <f t="shared" si="374"/>
        <v>26.580160930209487</v>
      </c>
      <c r="AF305" s="15">
        <f t="shared" si="375"/>
        <v>-4.0504037456468023E-3</v>
      </c>
      <c r="AG305" s="15">
        <f t="shared" si="376"/>
        <v>2.9673830763510267E-4</v>
      </c>
      <c r="AH305" s="15">
        <f t="shared" si="377"/>
        <v>9.7937136394747881E-3</v>
      </c>
      <c r="AI305" s="1">
        <f t="shared" si="341"/>
        <v>490831.44964673574</v>
      </c>
      <c r="AJ305" s="1">
        <f t="shared" si="342"/>
        <v>244434.56892149959</v>
      </c>
      <c r="AK305" s="1">
        <f t="shared" si="343"/>
        <v>89302.774923485194</v>
      </c>
      <c r="AL305" s="14">
        <f t="shared" si="378"/>
        <v>98.407481226258511</v>
      </c>
      <c r="AM305" s="14">
        <f t="shared" si="379"/>
        <v>24.533050944995889</v>
      </c>
      <c r="AN305" s="14">
        <f t="shared" si="380"/>
        <v>7.6215053922207181</v>
      </c>
      <c r="AO305" s="11">
        <f t="shared" si="381"/>
        <v>1.6884014809644557E-3</v>
      </c>
      <c r="AP305" s="11">
        <f t="shared" si="382"/>
        <v>2.1269405559779984E-3</v>
      </c>
      <c r="AQ305" s="11">
        <f t="shared" si="383"/>
        <v>1.9294034494779806E-3</v>
      </c>
      <c r="AR305" s="1">
        <f t="shared" si="389"/>
        <v>248044.04023797275</v>
      </c>
      <c r="AS305" s="1">
        <f t="shared" si="384"/>
        <v>124890.66666266075</v>
      </c>
      <c r="AT305" s="1">
        <f t="shared" si="385"/>
        <v>45563.842369679682</v>
      </c>
      <c r="AU305" s="1">
        <f t="shared" si="344"/>
        <v>49608.808047594553</v>
      </c>
      <c r="AV305" s="1">
        <f t="shared" si="345"/>
        <v>24978.13333253215</v>
      </c>
      <c r="AW305" s="1">
        <f t="shared" si="346"/>
        <v>9112.7684739359374</v>
      </c>
      <c r="AX305" s="1">
        <f t="shared" si="408"/>
        <v>170271.39913713426</v>
      </c>
      <c r="AY305" s="1">
        <f t="shared" si="391"/>
        <v>33706.757338610441</v>
      </c>
      <c r="AZ305" s="1">
        <f t="shared" si="392"/>
        <v>8341.2939987702593</v>
      </c>
      <c r="BA305" s="1">
        <f t="shared" si="409"/>
        <v>14037.483291662484</v>
      </c>
      <c r="BB305" s="1">
        <f t="shared" si="410"/>
        <v>30902.808920497737</v>
      </c>
      <c r="BC305" s="1">
        <f t="shared" si="411"/>
        <v>39456.202523023538</v>
      </c>
      <c r="BD305" s="1">
        <f t="shared" si="393"/>
        <v>62.235986977639847</v>
      </c>
      <c r="BE305" s="2">
        <f t="shared" si="420"/>
        <v>0.25378067252024261</v>
      </c>
      <c r="BF305" s="2">
        <f t="shared" si="421"/>
        <v>0.18498810604108842</v>
      </c>
      <c r="BG305" s="2">
        <f t="shared" si="422"/>
        <v>8.4903457765883886E-2</v>
      </c>
      <c r="BH305" s="2">
        <f t="shared" si="394"/>
        <v>0.10041090117420347</v>
      </c>
      <c r="BI305" s="2">
        <f t="shared" si="412"/>
        <v>6.4404629744826622E-3</v>
      </c>
      <c r="BJ305" s="2">
        <f t="shared" si="395"/>
        <v>3.422059937666898E-3</v>
      </c>
      <c r="BK305" s="2">
        <f t="shared" si="396"/>
        <v>7.2085971406032293E-4</v>
      </c>
      <c r="BL305" s="2">
        <f t="shared" si="397"/>
        <v>1597.5184571937511</v>
      </c>
      <c r="BM305" s="2">
        <f t="shared" si="398"/>
        <v>427.38334697480218</v>
      </c>
      <c r="BN305" s="2">
        <f t="shared" si="399"/>
        <v>32.84513838209692</v>
      </c>
      <c r="BO305" s="2">
        <f t="shared" si="413"/>
        <v>8348.7117956603324</v>
      </c>
      <c r="BP305" s="2">
        <f t="shared" si="414"/>
        <v>512.04274118566218</v>
      </c>
      <c r="BQ305" s="2">
        <f t="shared" si="415"/>
        <v>12.064528280701387</v>
      </c>
      <c r="BR305" s="17">
        <f t="shared" si="390"/>
        <v>7.3742383700794284E-4</v>
      </c>
      <c r="BS305" s="12">
        <f>BS$3*temperature!$I415</f>
        <v>-42.375549480819743</v>
      </c>
      <c r="BT305" s="12">
        <f>BT$3*temperature!$I415</f>
        <v>-39.165968002657031</v>
      </c>
      <c r="BU305" s="12">
        <f>BU$3*temperature!$I415</f>
        <v>-34.384347299601124</v>
      </c>
      <c r="BV305" s="12">
        <f t="shared" si="416"/>
        <v>-27.294354093616057</v>
      </c>
      <c r="BW305" s="12">
        <f t="shared" si="400"/>
        <v>-18.115362586711576</v>
      </c>
      <c r="BX305" s="12">
        <f t="shared" si="401"/>
        <v>-15.903728425592206</v>
      </c>
      <c r="BY305" s="19">
        <f t="shared" si="417"/>
        <v>0.35589380130704423</v>
      </c>
      <c r="BZ305" s="19">
        <f t="shared" si="402"/>
        <v>0.53747185348559179</v>
      </c>
      <c r="CA305" s="19">
        <f t="shared" si="403"/>
        <v>0.53747185348559179</v>
      </c>
      <c r="CB305" s="12">
        <f t="shared" si="418"/>
        <v>7.5405976936018417</v>
      </c>
      <c r="CC305" s="12">
        <f t="shared" si="404"/>
        <v>10.525302707972729</v>
      </c>
      <c r="CD305" s="12">
        <f t="shared" si="405"/>
        <v>9.2403094370044592</v>
      </c>
      <c r="CE305" s="12">
        <f t="shared" si="419"/>
        <v>-34.834951787217896</v>
      </c>
      <c r="CF305" s="12">
        <f t="shared" si="406"/>
        <v>-28.640665294684304</v>
      </c>
      <c r="CG305" s="12">
        <f t="shared" si="407"/>
        <v>-25.144037862596665</v>
      </c>
      <c r="CH305" s="12">
        <f>CH$3*temperature!$I415+CH$4*temperature!$I415^2</f>
        <v>-34.834951787217904</v>
      </c>
      <c r="CI305" s="12">
        <f>CI$3*temperature!$I415+CI$4*temperature!$I415^2</f>
        <v>-28.640702091173871</v>
      </c>
      <c r="CJ305" s="12">
        <f>CJ$3*temperature!$I415+CJ$4*temperature!$I415^2</f>
        <v>-25.144056644642852</v>
      </c>
      <c r="CK305" s="17"/>
      <c r="CL305" s="17"/>
      <c r="CM305" s="17"/>
    </row>
    <row r="306" spans="1:91">
      <c r="A306" s="2">
        <f t="shared" si="347"/>
        <v>2260</v>
      </c>
      <c r="B306" s="5">
        <f t="shared" si="348"/>
        <v>1165.4055548646224</v>
      </c>
      <c r="C306" s="5">
        <f t="shared" si="349"/>
        <v>2964.169306092022</v>
      </c>
      <c r="D306" s="5">
        <f t="shared" si="350"/>
        <v>4369.9545328822414</v>
      </c>
      <c r="E306" s="15">
        <f t="shared" si="351"/>
        <v>1.1079732985233995E-8</v>
      </c>
      <c r="F306" s="15">
        <f t="shared" si="352"/>
        <v>2.1827816937731829E-8</v>
      </c>
      <c r="G306" s="15">
        <f t="shared" si="353"/>
        <v>4.4560711816256225E-8</v>
      </c>
      <c r="H306" s="5">
        <f t="shared" si="354"/>
        <v>248265.09276453944</v>
      </c>
      <c r="I306" s="5">
        <f t="shared" si="355"/>
        <v>125133.30278438845</v>
      </c>
      <c r="J306" s="5">
        <f t="shared" si="356"/>
        <v>45646.694414662139</v>
      </c>
      <c r="K306" s="5">
        <f t="shared" si="357"/>
        <v>213028.92519109263</v>
      </c>
      <c r="L306" s="5">
        <f t="shared" si="358"/>
        <v>42215.302117598985</v>
      </c>
      <c r="M306" s="5">
        <f t="shared" si="359"/>
        <v>10445.57650913486</v>
      </c>
      <c r="N306" s="15">
        <f t="shared" si="360"/>
        <v>8.9117148569162197E-4</v>
      </c>
      <c r="O306" s="15">
        <f t="shared" si="361"/>
        <v>1.9427663957973795E-3</v>
      </c>
      <c r="P306" s="15">
        <f t="shared" si="362"/>
        <v>1.8183280123997836E-3</v>
      </c>
      <c r="Q306" s="5">
        <f t="shared" si="363"/>
        <v>2351.3214900387129</v>
      </c>
      <c r="R306" s="5">
        <f t="shared" si="364"/>
        <v>3503.4513295498004</v>
      </c>
      <c r="S306" s="5">
        <f t="shared" si="365"/>
        <v>2594.9209330104936</v>
      </c>
      <c r="T306" s="5">
        <f t="shared" si="366"/>
        <v>9.4710112640312367</v>
      </c>
      <c r="U306" s="5">
        <f t="shared" si="367"/>
        <v>27.997753208723658</v>
      </c>
      <c r="V306" s="5">
        <f t="shared" si="368"/>
        <v>56.84794849409689</v>
      </c>
      <c r="W306" s="15">
        <f t="shared" si="369"/>
        <v>-1.0734613539272964E-2</v>
      </c>
      <c r="X306" s="15">
        <f t="shared" si="370"/>
        <v>-1.217998157191269E-2</v>
      </c>
      <c r="Y306" s="15">
        <f t="shared" si="371"/>
        <v>-9.7425357312937999E-3</v>
      </c>
      <c r="Z306" s="5">
        <f t="shared" si="386"/>
        <v>1487.1063208554451</v>
      </c>
      <c r="AA306" s="5">
        <f t="shared" si="387"/>
        <v>8934.2275932972152</v>
      </c>
      <c r="AB306" s="5">
        <f t="shared" si="388"/>
        <v>64245.719293499576</v>
      </c>
      <c r="AC306" s="16">
        <f t="shared" si="372"/>
        <v>0.83919558466799271</v>
      </c>
      <c r="AD306" s="16">
        <f t="shared" si="373"/>
        <v>3.0968325494551965</v>
      </c>
      <c r="AE306" s="16">
        <f t="shared" si="374"/>
        <v>26.840479414851114</v>
      </c>
      <c r="AF306" s="15">
        <f t="shared" si="375"/>
        <v>-4.0504037456468023E-3</v>
      </c>
      <c r="AG306" s="15">
        <f t="shared" si="376"/>
        <v>2.9673830763510267E-4</v>
      </c>
      <c r="AH306" s="15">
        <f t="shared" si="377"/>
        <v>9.7937136394747881E-3</v>
      </c>
      <c r="AI306" s="1">
        <f t="shared" si="341"/>
        <v>491357.11272965674</v>
      </c>
      <c r="AJ306" s="1">
        <f t="shared" si="342"/>
        <v>244969.2453618818</v>
      </c>
      <c r="AK306" s="1">
        <f t="shared" si="343"/>
        <v>89485.265905072622</v>
      </c>
      <c r="AL306" s="14">
        <f t="shared" si="378"/>
        <v>98.571971049928507</v>
      </c>
      <c r="AM306" s="14">
        <f t="shared" si="379"/>
        <v>24.584709482602506</v>
      </c>
      <c r="AN306" s="14">
        <f t="shared" si="380"/>
        <v>7.6360633014267441</v>
      </c>
      <c r="AO306" s="11">
        <f t="shared" si="381"/>
        <v>1.6715174661548111E-3</v>
      </c>
      <c r="AP306" s="11">
        <f t="shared" si="382"/>
        <v>2.1056711504182182E-3</v>
      </c>
      <c r="AQ306" s="11">
        <f t="shared" si="383"/>
        <v>1.9101094149832007E-3</v>
      </c>
      <c r="AR306" s="1">
        <f t="shared" si="389"/>
        <v>248265.09276453944</v>
      </c>
      <c r="AS306" s="1">
        <f t="shared" si="384"/>
        <v>125133.30278438845</v>
      </c>
      <c r="AT306" s="1">
        <f t="shared" si="385"/>
        <v>45646.694414662139</v>
      </c>
      <c r="AU306" s="1">
        <f t="shared" si="344"/>
        <v>49653.018552907888</v>
      </c>
      <c r="AV306" s="1">
        <f t="shared" si="345"/>
        <v>25026.66055687769</v>
      </c>
      <c r="AW306" s="1">
        <f t="shared" si="346"/>
        <v>9129.3388829324285</v>
      </c>
      <c r="AX306" s="1">
        <f t="shared" si="408"/>
        <v>170423.14015287408</v>
      </c>
      <c r="AY306" s="1">
        <f t="shared" si="391"/>
        <v>33772.241694079188</v>
      </c>
      <c r="AZ306" s="1">
        <f t="shared" si="392"/>
        <v>8356.4612073078879</v>
      </c>
      <c r="BA306" s="1">
        <f t="shared" si="409"/>
        <v>14038.52156089382</v>
      </c>
      <c r="BB306" s="1">
        <f t="shared" si="410"/>
        <v>30908.562696899196</v>
      </c>
      <c r="BC306" s="1">
        <f t="shared" si="411"/>
        <v>39464.143076478511</v>
      </c>
      <c r="BD306" s="1">
        <f t="shared" si="393"/>
        <v>60.433836065425496</v>
      </c>
      <c r="BE306" s="2">
        <f t="shared" si="420"/>
        <v>0.25378067252024261</v>
      </c>
      <c r="BF306" s="2">
        <f t="shared" si="421"/>
        <v>0.18498810604108842</v>
      </c>
      <c r="BG306" s="2">
        <f t="shared" si="422"/>
        <v>8.4903457765883886E-2</v>
      </c>
      <c r="BH306" s="2">
        <f t="shared" si="394"/>
        <v>0.10024245067632154</v>
      </c>
      <c r="BI306" s="2">
        <f t="shared" si="412"/>
        <v>6.4404629744826622E-3</v>
      </c>
      <c r="BJ306" s="2">
        <f t="shared" si="395"/>
        <v>3.422059937666898E-3</v>
      </c>
      <c r="BK306" s="2">
        <f t="shared" si="396"/>
        <v>7.2085971406032293E-4</v>
      </c>
      <c r="BL306" s="2">
        <f t="shared" si="397"/>
        <v>1598.9421378065197</v>
      </c>
      <c r="BM306" s="2">
        <f t="shared" si="398"/>
        <v>428.21366232639741</v>
      </c>
      <c r="BN306" s="2">
        <f t="shared" si="399"/>
        <v>32.904863083552293</v>
      </c>
      <c r="BO306" s="2">
        <f t="shared" si="413"/>
        <v>8473.4872445222645</v>
      </c>
      <c r="BP306" s="2">
        <f t="shared" si="414"/>
        <v>518.19079921618936</v>
      </c>
      <c r="BQ306" s="2">
        <f t="shared" si="415"/>
        <v>12.064810648885075</v>
      </c>
      <c r="BR306" s="17">
        <f t="shared" si="390"/>
        <v>7.1594547282324546E-4</v>
      </c>
      <c r="BS306" s="12">
        <f>BS$3*temperature!$I416</f>
        <v>-42.474665424405842</v>
      </c>
      <c r="BT306" s="12">
        <f>BT$3*temperature!$I416</f>
        <v>-39.257576770510376</v>
      </c>
      <c r="BU306" s="12">
        <f>BU$3*temperature!$I416</f>
        <v>-34.464771909286355</v>
      </c>
      <c r="BV306" s="12">
        <f t="shared" si="416"/>
        <v>-27.322838030084537</v>
      </c>
      <c r="BW306" s="12">
        <f t="shared" si="400"/>
        <v>-18.108381920942776</v>
      </c>
      <c r="BX306" s="12">
        <f t="shared" si="401"/>
        <v>-15.897600002156825</v>
      </c>
      <c r="BY306" s="19">
        <f t="shared" si="417"/>
        <v>0.35672623298911499</v>
      </c>
      <c r="BZ306" s="19">
        <f t="shared" si="402"/>
        <v>0.53872899423212783</v>
      </c>
      <c r="CA306" s="19">
        <f t="shared" si="403"/>
        <v>0.53872899423212783</v>
      </c>
      <c r="CB306" s="12">
        <f t="shared" si="418"/>
        <v>7.5759136971606527</v>
      </c>
      <c r="CC306" s="12">
        <f t="shared" si="404"/>
        <v>10.5745974247838</v>
      </c>
      <c r="CD306" s="12">
        <f t="shared" si="405"/>
        <v>9.2835859535647636</v>
      </c>
      <c r="CE306" s="12">
        <f t="shared" si="419"/>
        <v>-34.898751727245191</v>
      </c>
      <c r="CF306" s="12">
        <f t="shared" si="406"/>
        <v>-28.682979345726576</v>
      </c>
      <c r="CG306" s="12">
        <f t="shared" si="407"/>
        <v>-25.181185955721588</v>
      </c>
      <c r="CH306" s="12">
        <f>CH$3*temperature!$I416+CH$4*temperature!$I416^2</f>
        <v>-34.898751727245191</v>
      </c>
      <c r="CI306" s="12">
        <f>CI$3*temperature!$I416+CI$4*temperature!$I416^2</f>
        <v>-28.683016128036577</v>
      </c>
      <c r="CJ306" s="12">
        <f>CJ$3*temperature!$I416+CJ$4*temperature!$I416^2</f>
        <v>-25.181204730530141</v>
      </c>
      <c r="CK306" s="17"/>
      <c r="CL306" s="17"/>
      <c r="CM306" s="17"/>
    </row>
    <row r="307" spans="1:91">
      <c r="A307" s="2">
        <f t="shared" si="347"/>
        <v>2261</v>
      </c>
      <c r="B307" s="5">
        <f t="shared" si="348"/>
        <v>1165.4055671313856</v>
      </c>
      <c r="C307" s="5">
        <f t="shared" si="349"/>
        <v>2964.1693675582997</v>
      </c>
      <c r="D307" s="5">
        <f t="shared" si="350"/>
        <v>4369.9547178741122</v>
      </c>
      <c r="E307" s="15">
        <f t="shared" si="351"/>
        <v>1.0525746335972294E-8</v>
      </c>
      <c r="F307" s="15">
        <f t="shared" si="352"/>
        <v>2.0736426090845238E-8</v>
      </c>
      <c r="G307" s="15">
        <f t="shared" si="353"/>
        <v>4.2332676225443413E-8</v>
      </c>
      <c r="H307" s="5">
        <f t="shared" si="354"/>
        <v>248482.31575476922</v>
      </c>
      <c r="I307" s="5">
        <f t="shared" si="355"/>
        <v>125373.59892095995</v>
      </c>
      <c r="J307" s="5">
        <f t="shared" si="356"/>
        <v>45728.754221425697</v>
      </c>
      <c r="K307" s="5">
        <f t="shared" si="357"/>
        <v>213215.31556297757</v>
      </c>
      <c r="L307" s="5">
        <f t="shared" si="358"/>
        <v>42296.368180956881</v>
      </c>
      <c r="M307" s="5">
        <f t="shared" si="359"/>
        <v>10464.354249343742</v>
      </c>
      <c r="N307" s="15">
        <f t="shared" si="360"/>
        <v>8.749533506671181E-4</v>
      </c>
      <c r="O307" s="15">
        <f t="shared" si="361"/>
        <v>1.9203004430021764E-3</v>
      </c>
      <c r="P307" s="15">
        <f t="shared" si="362"/>
        <v>1.7976738950176152E-3</v>
      </c>
      <c r="Q307" s="5">
        <f t="shared" si="363"/>
        <v>2328.1161993738142</v>
      </c>
      <c r="R307" s="5">
        <f t="shared" si="364"/>
        <v>3467.4251649520174</v>
      </c>
      <c r="S307" s="5">
        <f t="shared" si="365"/>
        <v>2574.2593065056244</v>
      </c>
      <c r="T307" s="5">
        <f t="shared" si="366"/>
        <v>9.369343618285761</v>
      </c>
      <c r="U307" s="5">
        <f t="shared" si="367"/>
        <v>27.656741090586443</v>
      </c>
      <c r="V307" s="5">
        <f t="shared" si="368"/>
        <v>56.294105324642402</v>
      </c>
      <c r="W307" s="15">
        <f t="shared" si="369"/>
        <v>-1.0734613539272964E-2</v>
      </c>
      <c r="X307" s="15">
        <f t="shared" si="370"/>
        <v>-1.217998157191269E-2</v>
      </c>
      <c r="Y307" s="15">
        <f t="shared" si="371"/>
        <v>-9.7425357312937999E-3</v>
      </c>
      <c r="Z307" s="5">
        <f t="shared" si="386"/>
        <v>1466.4898333922677</v>
      </c>
      <c r="AA307" s="5">
        <f t="shared" si="387"/>
        <v>8845.1786913756132</v>
      </c>
      <c r="AB307" s="5">
        <f t="shared" si="388"/>
        <v>64359.694701986067</v>
      </c>
      <c r="AC307" s="16">
        <f t="shared" si="372"/>
        <v>0.83579650372852321</v>
      </c>
      <c r="AD307" s="16">
        <f t="shared" si="373"/>
        <v>3.0977514983049512</v>
      </c>
      <c r="AE307" s="16">
        <f t="shared" si="374"/>
        <v>27.103347384186382</v>
      </c>
      <c r="AF307" s="15">
        <f t="shared" si="375"/>
        <v>-4.0504037456468023E-3</v>
      </c>
      <c r="AG307" s="15">
        <f t="shared" si="376"/>
        <v>2.9673830763510267E-4</v>
      </c>
      <c r="AH307" s="15">
        <f t="shared" si="377"/>
        <v>9.7937136394747881E-3</v>
      </c>
      <c r="AI307" s="1">
        <f t="shared" si="341"/>
        <v>491874.42000959895</v>
      </c>
      <c r="AJ307" s="1">
        <f t="shared" si="342"/>
        <v>245498.98138257134</v>
      </c>
      <c r="AK307" s="1">
        <f t="shared" si="343"/>
        <v>89666.078197497787</v>
      </c>
      <c r="AL307" s="14">
        <f t="shared" si="378"/>
        <v>98.735088173498937</v>
      </c>
      <c r="AM307" s="14">
        <f t="shared" si="379"/>
        <v>24.635959122966444</v>
      </c>
      <c r="AN307" s="14">
        <f t="shared" si="380"/>
        <v>7.6505031606681531</v>
      </c>
      <c r="AO307" s="11">
        <f t="shared" si="381"/>
        <v>1.654802291493263E-3</v>
      </c>
      <c r="AP307" s="11">
        <f t="shared" si="382"/>
        <v>2.084614438914036E-3</v>
      </c>
      <c r="AQ307" s="11">
        <f t="shared" si="383"/>
        <v>1.8910083208333686E-3</v>
      </c>
      <c r="AR307" s="1">
        <f t="shared" si="389"/>
        <v>248482.31575476922</v>
      </c>
      <c r="AS307" s="1">
        <f t="shared" si="384"/>
        <v>125373.59892095995</v>
      </c>
      <c r="AT307" s="1">
        <f t="shared" si="385"/>
        <v>45728.754221425697</v>
      </c>
      <c r="AU307" s="1">
        <f t="shared" si="344"/>
        <v>49696.463150953845</v>
      </c>
      <c r="AV307" s="1">
        <f t="shared" si="345"/>
        <v>25074.719784191991</v>
      </c>
      <c r="AW307" s="1">
        <f t="shared" si="346"/>
        <v>9145.7508442851395</v>
      </c>
      <c r="AX307" s="1">
        <f t="shared" si="408"/>
        <v>170572.25245038205</v>
      </c>
      <c r="AY307" s="1">
        <f t="shared" si="391"/>
        <v>33837.094544765503</v>
      </c>
      <c r="AZ307" s="1">
        <f t="shared" si="392"/>
        <v>8371.4833994749933</v>
      </c>
      <c r="BA307" s="1">
        <f t="shared" si="409"/>
        <v>14039.540938341364</v>
      </c>
      <c r="BB307" s="1">
        <f t="shared" si="410"/>
        <v>30914.249975301558</v>
      </c>
      <c r="BC307" s="1">
        <f t="shared" si="411"/>
        <v>39471.993448029432</v>
      </c>
      <c r="BD307" s="1">
        <f t="shared" si="393"/>
        <v>58.683745731350363</v>
      </c>
      <c r="BE307" s="2">
        <f t="shared" si="420"/>
        <v>0.25378067252024261</v>
      </c>
      <c r="BF307" s="2">
        <f t="shared" si="421"/>
        <v>0.18498810604108842</v>
      </c>
      <c r="BG307" s="2">
        <f t="shared" si="422"/>
        <v>8.4903457765883886E-2</v>
      </c>
      <c r="BH307" s="2">
        <f t="shared" si="394"/>
        <v>0.10007558356926841</v>
      </c>
      <c r="BI307" s="2">
        <f t="shared" si="412"/>
        <v>6.4404629744826622E-3</v>
      </c>
      <c r="BJ307" s="2">
        <f t="shared" si="395"/>
        <v>3.422059937666898E-3</v>
      </c>
      <c r="BK307" s="2">
        <f t="shared" si="396"/>
        <v>7.2085971406032293E-4</v>
      </c>
      <c r="BL307" s="2">
        <f t="shared" si="397"/>
        <v>1600.341154432301</v>
      </c>
      <c r="BM307" s="2">
        <f t="shared" si="398"/>
        <v>429.03597010853485</v>
      </c>
      <c r="BN307" s="2">
        <f t="shared" si="399"/>
        <v>32.964016692391716</v>
      </c>
      <c r="BO307" s="2">
        <f t="shared" si="413"/>
        <v>8600.1290654382392</v>
      </c>
      <c r="BP307" s="2">
        <f t="shared" si="414"/>
        <v>524.4127998127866</v>
      </c>
      <c r="BQ307" s="2">
        <f t="shared" si="415"/>
        <v>12.065095618315576</v>
      </c>
      <c r="BR307" s="17">
        <f t="shared" si="390"/>
        <v>6.9509269206140332E-4</v>
      </c>
      <c r="BS307" s="12">
        <f>BS$3*temperature!$I417</f>
        <v>-42.573402507269165</v>
      </c>
      <c r="BT307" s="12">
        <f>BT$3*temperature!$I417</f>
        <v>-39.348835373064922</v>
      </c>
      <c r="BU307" s="12">
        <f>BU$3*temperature!$I417</f>
        <v>-34.544889103992197</v>
      </c>
      <c r="BV307" s="12">
        <f t="shared" si="416"/>
        <v>-27.351049019989734</v>
      </c>
      <c r="BW307" s="12">
        <f t="shared" si="400"/>
        <v>-18.101198926775517</v>
      </c>
      <c r="BX307" s="12">
        <f t="shared" si="401"/>
        <v>-15.891293951810225</v>
      </c>
      <c r="BY307" s="19">
        <f t="shared" si="417"/>
        <v>0.35755548278482802</v>
      </c>
      <c r="BZ307" s="19">
        <f t="shared" si="402"/>
        <v>0.53998132968463519</v>
      </c>
      <c r="CA307" s="19">
        <f t="shared" si="403"/>
        <v>0.53998132968463519</v>
      </c>
      <c r="CB307" s="12">
        <f t="shared" si="418"/>
        <v>7.6111767436397182</v>
      </c>
      <c r="CC307" s="12">
        <f t="shared" si="404"/>
        <v>10.623818223144703</v>
      </c>
      <c r="CD307" s="12">
        <f t="shared" si="405"/>
        <v>9.3267975760909856</v>
      </c>
      <c r="CE307" s="12">
        <f t="shared" si="419"/>
        <v>-34.962225763629455</v>
      </c>
      <c r="CF307" s="12">
        <f t="shared" si="406"/>
        <v>-28.72501714992022</v>
      </c>
      <c r="CG307" s="12">
        <f t="shared" si="407"/>
        <v>-25.218091527901208</v>
      </c>
      <c r="CH307" s="12">
        <f>CH$3*temperature!$I417+CH$4*temperature!$I417^2</f>
        <v>-34.962225763629448</v>
      </c>
      <c r="CI307" s="12">
        <f>CI$3*temperature!$I417+CI$4*temperature!$I417^2</f>
        <v>-28.725053917639684</v>
      </c>
      <c r="CJ307" s="12">
        <f>CJ$3*temperature!$I417+CJ$4*temperature!$I417^2</f>
        <v>-25.218110295262356</v>
      </c>
      <c r="CK307" s="17"/>
      <c r="CL307" s="17"/>
      <c r="CM307" s="17"/>
    </row>
    <row r="308" spans="1:91">
      <c r="A308" s="2">
        <f t="shared" si="347"/>
        <v>2262</v>
      </c>
      <c r="B308" s="5">
        <f t="shared" si="348"/>
        <v>1165.4055787848108</v>
      </c>
      <c r="C308" s="5">
        <f t="shared" si="349"/>
        <v>2964.1694259512647</v>
      </c>
      <c r="D308" s="5">
        <f t="shared" si="350"/>
        <v>4369.9548936163965</v>
      </c>
      <c r="E308" s="15">
        <f t="shared" si="351"/>
        <v>9.9994590191736791E-9</v>
      </c>
      <c r="F308" s="15">
        <f t="shared" si="352"/>
        <v>1.9699604786302975E-8</v>
      </c>
      <c r="G308" s="15">
        <f t="shared" si="353"/>
        <v>4.021604241417124E-8</v>
      </c>
      <c r="H308" s="5">
        <f t="shared" si="354"/>
        <v>248695.74299264952</v>
      </c>
      <c r="I308" s="5">
        <f t="shared" si="355"/>
        <v>125611.56902844153</v>
      </c>
      <c r="J308" s="5">
        <f t="shared" si="356"/>
        <v>45810.02673111824</v>
      </c>
      <c r="K308" s="5">
        <f t="shared" si="357"/>
        <v>213398.44902061392</v>
      </c>
      <c r="L308" s="5">
        <f t="shared" si="358"/>
        <v>42376.649569594061</v>
      </c>
      <c r="M308" s="5">
        <f t="shared" si="359"/>
        <v>10482.951848779321</v>
      </c>
      <c r="N308" s="15">
        <f t="shared" si="360"/>
        <v>8.5891324060272112E-4</v>
      </c>
      <c r="O308" s="15">
        <f t="shared" si="361"/>
        <v>1.8980681342122274E-3</v>
      </c>
      <c r="P308" s="15">
        <f t="shared" si="362"/>
        <v>1.7772333573995436E-3</v>
      </c>
      <c r="Q308" s="5">
        <f t="shared" si="363"/>
        <v>2305.1029791099709</v>
      </c>
      <c r="R308" s="5">
        <f t="shared" si="364"/>
        <v>3431.693305714341</v>
      </c>
      <c r="S308" s="5">
        <f t="shared" si="365"/>
        <v>2553.7100827598538</v>
      </c>
      <c r="T308" s="5">
        <f t="shared" si="366"/>
        <v>9.2687673354268103</v>
      </c>
      <c r="U308" s="5">
        <f t="shared" si="367"/>
        <v>27.319882493763942</v>
      </c>
      <c r="V308" s="5">
        <f t="shared" si="368"/>
        <v>55.745657992055854</v>
      </c>
      <c r="W308" s="15">
        <f t="shared" si="369"/>
        <v>-1.0734613539272964E-2</v>
      </c>
      <c r="X308" s="15">
        <f t="shared" si="370"/>
        <v>-1.217998157191269E-2</v>
      </c>
      <c r="Y308" s="15">
        <f t="shared" si="371"/>
        <v>-9.7425357312937999E-3</v>
      </c>
      <c r="Z308" s="5">
        <f t="shared" si="386"/>
        <v>1446.1357285275419</v>
      </c>
      <c r="AA308" s="5">
        <f t="shared" si="387"/>
        <v>8756.8209915395764</v>
      </c>
      <c r="AB308" s="5">
        <f t="shared" si="388"/>
        <v>64472.542931470234</v>
      </c>
      <c r="AC308" s="16">
        <f t="shared" si="372"/>
        <v>0.83241119043922274</v>
      </c>
      <c r="AD308" s="16">
        <f t="shared" si="373"/>
        <v>3.0986707198420325</v>
      </c>
      <c r="AE308" s="16">
        <f t="shared" si="374"/>
        <v>27.36878980713831</v>
      </c>
      <c r="AF308" s="15">
        <f t="shared" si="375"/>
        <v>-4.0504037456468023E-3</v>
      </c>
      <c r="AG308" s="15">
        <f t="shared" si="376"/>
        <v>2.9673830763510267E-4</v>
      </c>
      <c r="AH308" s="15">
        <f t="shared" si="377"/>
        <v>9.7937136394747881E-3</v>
      </c>
      <c r="AI308" s="1">
        <f t="shared" si="341"/>
        <v>492383.44115959294</v>
      </c>
      <c r="AJ308" s="1">
        <f t="shared" si="342"/>
        <v>246023.8030285062</v>
      </c>
      <c r="AK308" s="1">
        <f t="shared" si="343"/>
        <v>89845.221222033157</v>
      </c>
      <c r="AL308" s="14">
        <f t="shared" si="378"/>
        <v>98.896841353157612</v>
      </c>
      <c r="AM308" s="14">
        <f t="shared" si="379"/>
        <v>24.686802034309633</v>
      </c>
      <c r="AN308" s="14">
        <f t="shared" si="380"/>
        <v>7.6648256541521844</v>
      </c>
      <c r="AO308" s="11">
        <f t="shared" si="381"/>
        <v>1.6382542685783304E-3</v>
      </c>
      <c r="AP308" s="11">
        <f t="shared" si="382"/>
        <v>2.0637682945248955E-3</v>
      </c>
      <c r="AQ308" s="11">
        <f t="shared" si="383"/>
        <v>1.8720982376250349E-3</v>
      </c>
      <c r="AR308" s="1">
        <f t="shared" si="389"/>
        <v>248695.74299264952</v>
      </c>
      <c r="AS308" s="1">
        <f t="shared" si="384"/>
        <v>125611.56902844153</v>
      </c>
      <c r="AT308" s="1">
        <f t="shared" si="385"/>
        <v>45810.02673111824</v>
      </c>
      <c r="AU308" s="1">
        <f t="shared" si="344"/>
        <v>49739.148598529908</v>
      </c>
      <c r="AV308" s="1">
        <f t="shared" si="345"/>
        <v>25122.313805688307</v>
      </c>
      <c r="AW308" s="1">
        <f t="shared" si="346"/>
        <v>9162.0053462236483</v>
      </c>
      <c r="AX308" s="1">
        <f t="shared" si="408"/>
        <v>170718.75921649116</v>
      </c>
      <c r="AY308" s="1">
        <f t="shared" si="391"/>
        <v>33901.319655675252</v>
      </c>
      <c r="AZ308" s="1">
        <f t="shared" si="392"/>
        <v>8386.3614790234569</v>
      </c>
      <c r="BA308" s="1">
        <f t="shared" si="409"/>
        <v>14040.541631378994</v>
      </c>
      <c r="BB308" s="1">
        <f t="shared" si="410"/>
        <v>30919.871447127462</v>
      </c>
      <c r="BC308" s="1">
        <f t="shared" si="411"/>
        <v>39479.754571831203</v>
      </c>
      <c r="BD308" s="1">
        <f t="shared" si="393"/>
        <v>56.984216941931471</v>
      </c>
      <c r="BE308" s="2">
        <f t="shared" si="420"/>
        <v>0.25378067252024261</v>
      </c>
      <c r="BF308" s="2">
        <f t="shared" si="421"/>
        <v>0.18498810604108842</v>
      </c>
      <c r="BG308" s="2">
        <f t="shared" si="422"/>
        <v>8.4903457765883886E-2</v>
      </c>
      <c r="BH308" s="2">
        <f t="shared" si="394"/>
        <v>9.9910290370513036E-2</v>
      </c>
      <c r="BI308" s="2">
        <f t="shared" si="412"/>
        <v>6.4404629744826622E-3</v>
      </c>
      <c r="BJ308" s="2">
        <f t="shared" si="395"/>
        <v>3.422059937666898E-3</v>
      </c>
      <c r="BK308" s="2">
        <f t="shared" si="396"/>
        <v>7.2085971406032293E-4</v>
      </c>
      <c r="BL308" s="2">
        <f t="shared" si="397"/>
        <v>1601.7157246556153</v>
      </c>
      <c r="BM308" s="2">
        <f t="shared" si="398"/>
        <v>429.85031807970989</v>
      </c>
      <c r="BN308" s="2">
        <f t="shared" si="399"/>
        <v>33.022602770489641</v>
      </c>
      <c r="BO308" s="2">
        <f t="shared" si="413"/>
        <v>8728.6651819133185</v>
      </c>
      <c r="BP308" s="2">
        <f t="shared" si="414"/>
        <v>530.70963249953343</v>
      </c>
      <c r="BQ308" s="2">
        <f t="shared" si="415"/>
        <v>12.065383163042597</v>
      </c>
      <c r="BR308" s="17">
        <f t="shared" si="390"/>
        <v>6.7484727384602258E-4</v>
      </c>
      <c r="BS308" s="12">
        <f>BS$3*temperature!$I418</f>
        <v>-42.67176340163212</v>
      </c>
      <c r="BT308" s="12">
        <f>BT$3*temperature!$I418</f>
        <v>-39.439746280145329</v>
      </c>
      <c r="BU308" s="12">
        <f>BU$3*temperature!$I418</f>
        <v>-34.624701052012036</v>
      </c>
      <c r="BV308" s="12">
        <f t="shared" si="416"/>
        <v>-27.37898970522463</v>
      </c>
      <c r="BW308" s="12">
        <f t="shared" si="400"/>
        <v>-18.093816031700115</v>
      </c>
      <c r="BX308" s="12">
        <f t="shared" si="401"/>
        <v>-15.88481240567987</v>
      </c>
      <c r="BY308" s="19">
        <f t="shared" si="417"/>
        <v>0.35838157313701652</v>
      </c>
      <c r="BZ308" s="19">
        <f t="shared" si="402"/>
        <v>0.54122889373634575</v>
      </c>
      <c r="CA308" s="19">
        <f t="shared" si="403"/>
        <v>0.54122889373634586</v>
      </c>
      <c r="CB308" s="12">
        <f t="shared" si="418"/>
        <v>7.6463868482037434</v>
      </c>
      <c r="CC308" s="12">
        <f t="shared" si="404"/>
        <v>10.672965124222607</v>
      </c>
      <c r="CD308" s="12">
        <f t="shared" si="405"/>
        <v>9.3699443231660826</v>
      </c>
      <c r="CE308" s="12">
        <f t="shared" si="419"/>
        <v>-35.025376553428373</v>
      </c>
      <c r="CF308" s="12">
        <f t="shared" si="406"/>
        <v>-28.766781155922722</v>
      </c>
      <c r="CG308" s="12">
        <f t="shared" si="407"/>
        <v>-25.254756728845955</v>
      </c>
      <c r="CH308" s="12">
        <f>CH$3*temperature!$I418+CH$4*temperature!$I418^2</f>
        <v>-35.02537655342838</v>
      </c>
      <c r="CI308" s="12">
        <f>CI$3*temperature!$I418+CI$4*temperature!$I418^2</f>
        <v>-28.766817908645592</v>
      </c>
      <c r="CJ308" s="12">
        <f>CJ$3*temperature!$I418+CJ$4*temperature!$I418^2</f>
        <v>-25.254775488552429</v>
      </c>
      <c r="CK308" s="17"/>
      <c r="CL308" s="17"/>
      <c r="CM308" s="17"/>
    </row>
    <row r="309" spans="1:91">
      <c r="A309" s="2">
        <f t="shared" si="347"/>
        <v>2263</v>
      </c>
      <c r="B309" s="5">
        <f t="shared" si="348"/>
        <v>1165.4055898555648</v>
      </c>
      <c r="C309" s="5">
        <f t="shared" si="349"/>
        <v>2964.1694814245825</v>
      </c>
      <c r="D309" s="5">
        <f t="shared" si="350"/>
        <v>4369.9550605715731</v>
      </c>
      <c r="E309" s="15">
        <f t="shared" si="351"/>
        <v>9.499486068214995E-9</v>
      </c>
      <c r="F309" s="15">
        <f t="shared" si="352"/>
        <v>1.8714624546987826E-8</v>
      </c>
      <c r="G309" s="15">
        <f t="shared" si="353"/>
        <v>3.8205240293462678E-8</v>
      </c>
      <c r="H309" s="5">
        <f t="shared" si="354"/>
        <v>248905.40812512606</v>
      </c>
      <c r="I309" s="5">
        <f t="shared" si="355"/>
        <v>125847.22711619562</v>
      </c>
      <c r="J309" s="5">
        <f t="shared" si="356"/>
        <v>45890.516895835935</v>
      </c>
      <c r="K309" s="5">
        <f t="shared" si="357"/>
        <v>213578.3544302154</v>
      </c>
      <c r="L309" s="5">
        <f t="shared" si="358"/>
        <v>42456.151007840926</v>
      </c>
      <c r="M309" s="5">
        <f t="shared" si="359"/>
        <v>10501.370439684484</v>
      </c>
      <c r="N309" s="15">
        <f t="shared" si="360"/>
        <v>8.4304928375611432E-4</v>
      </c>
      <c r="O309" s="15">
        <f t="shared" si="361"/>
        <v>1.8760671042741262E-3</v>
      </c>
      <c r="P309" s="15">
        <f t="shared" si="362"/>
        <v>1.7570042456416246E-3</v>
      </c>
      <c r="Q309" s="5">
        <f t="shared" si="363"/>
        <v>2282.2810658170474</v>
      </c>
      <c r="R309" s="5">
        <f t="shared" si="364"/>
        <v>3396.2550791926519</v>
      </c>
      <c r="S309" s="5">
        <f t="shared" si="365"/>
        <v>2533.2737336896389</v>
      </c>
      <c r="T309" s="5">
        <f t="shared" si="366"/>
        <v>9.1692707000955664</v>
      </c>
      <c r="U309" s="5">
        <f t="shared" si="367"/>
        <v>26.987126828443078</v>
      </c>
      <c r="V309" s="5">
        <f t="shared" si="368"/>
        <v>55.202553927203766</v>
      </c>
      <c r="W309" s="15">
        <f t="shared" si="369"/>
        <v>-1.0734613539272964E-2</v>
      </c>
      <c r="X309" s="15">
        <f t="shared" si="370"/>
        <v>-1.217998157191269E-2</v>
      </c>
      <c r="Y309" s="15">
        <f t="shared" si="371"/>
        <v>-9.7425357312937999E-3</v>
      </c>
      <c r="Z309" s="5">
        <f t="shared" si="386"/>
        <v>1426.0412729156185</v>
      </c>
      <c r="AA309" s="5">
        <f t="shared" si="387"/>
        <v>8669.1535496763918</v>
      </c>
      <c r="AB309" s="5">
        <f t="shared" si="388"/>
        <v>64584.271097038763</v>
      </c>
      <c r="AC309" s="16">
        <f t="shared" si="372"/>
        <v>0.82903958903554942</v>
      </c>
      <c r="AD309" s="16">
        <f t="shared" si="373"/>
        <v>3.0995902141473568</v>
      </c>
      <c r="AE309" s="16">
        <f t="shared" si="374"/>
        <v>27.636831897168399</v>
      </c>
      <c r="AF309" s="15">
        <f t="shared" si="375"/>
        <v>-4.0504037456468023E-3</v>
      </c>
      <c r="AG309" s="15">
        <f t="shared" si="376"/>
        <v>2.9673830763510267E-4</v>
      </c>
      <c r="AH309" s="15">
        <f t="shared" si="377"/>
        <v>9.7937136394747881E-3</v>
      </c>
      <c r="AI309" s="1">
        <f t="shared" si="341"/>
        <v>492884.24564216356</v>
      </c>
      <c r="AJ309" s="1">
        <f t="shared" si="342"/>
        <v>246543.73653134389</v>
      </c>
      <c r="AK309" s="1">
        <f t="shared" si="343"/>
        <v>90022.704446053496</v>
      </c>
      <c r="AL309" s="14">
        <f t="shared" si="378"/>
        <v>99.057239343928373</v>
      </c>
      <c r="AM309" s="14">
        <f t="shared" si="379"/>
        <v>24.737240395247934</v>
      </c>
      <c r="AN309" s="14">
        <f t="shared" si="380"/>
        <v>7.6790314676850366</v>
      </c>
      <c r="AO309" s="11">
        <f t="shared" si="381"/>
        <v>1.621871725892547E-3</v>
      </c>
      <c r="AP309" s="11">
        <f t="shared" si="382"/>
        <v>2.0431306115796465E-3</v>
      </c>
      <c r="AQ309" s="11">
        <f t="shared" si="383"/>
        <v>1.8533772552487846E-3</v>
      </c>
      <c r="AR309" s="1">
        <f t="shared" si="389"/>
        <v>248905.40812512606</v>
      </c>
      <c r="AS309" s="1">
        <f t="shared" si="384"/>
        <v>125847.22711619562</v>
      </c>
      <c r="AT309" s="1">
        <f t="shared" si="385"/>
        <v>45890.516895835935</v>
      </c>
      <c r="AU309" s="1">
        <f t="shared" si="344"/>
        <v>49781.081625025217</v>
      </c>
      <c r="AV309" s="1">
        <f t="shared" si="345"/>
        <v>25169.445423239125</v>
      </c>
      <c r="AW309" s="1">
        <f t="shared" si="346"/>
        <v>9178.1033791671871</v>
      </c>
      <c r="AX309" s="1">
        <f t="shared" si="408"/>
        <v>170862.68354417232</v>
      </c>
      <c r="AY309" s="1">
        <f t="shared" si="391"/>
        <v>33964.920806272741</v>
      </c>
      <c r="AZ309" s="1">
        <f t="shared" si="392"/>
        <v>8401.0963517475866</v>
      </c>
      <c r="BA309" s="1">
        <f t="shared" si="409"/>
        <v>14041.523845191774</v>
      </c>
      <c r="BB309" s="1">
        <f t="shared" si="410"/>
        <v>30925.427796765245</v>
      </c>
      <c r="BC309" s="1">
        <f t="shared" si="411"/>
        <v>39487.427372484555</v>
      </c>
      <c r="BD309" s="1">
        <f t="shared" si="393"/>
        <v>55.333793633256917</v>
      </c>
      <c r="BE309" s="2">
        <f t="shared" si="420"/>
        <v>0.25378067252024261</v>
      </c>
      <c r="BF309" s="2">
        <f t="shared" si="421"/>
        <v>0.18498810604108842</v>
      </c>
      <c r="BG309" s="2">
        <f t="shared" si="422"/>
        <v>8.4903457765883886E-2</v>
      </c>
      <c r="BH309" s="2">
        <f t="shared" si="394"/>
        <v>9.9746561536213224E-2</v>
      </c>
      <c r="BI309" s="2">
        <f t="shared" si="412"/>
        <v>6.4404629744826622E-3</v>
      </c>
      <c r="BJ309" s="2">
        <f t="shared" si="395"/>
        <v>3.422059937666898E-3</v>
      </c>
      <c r="BK309" s="2">
        <f t="shared" si="396"/>
        <v>7.2085971406032293E-4</v>
      </c>
      <c r="BL309" s="2">
        <f t="shared" si="397"/>
        <v>1603.0660651783703</v>
      </c>
      <c r="BM309" s="2">
        <f t="shared" si="398"/>
        <v>430.65675418080031</v>
      </c>
      <c r="BN309" s="2">
        <f t="shared" si="399"/>
        <v>33.080624887612714</v>
      </c>
      <c r="BO309" s="2">
        <f t="shared" si="413"/>
        <v>8859.1239352800549</v>
      </c>
      <c r="BP309" s="2">
        <f t="shared" si="414"/>
        <v>537.08219750281751</v>
      </c>
      <c r="BQ309" s="2">
        <f t="shared" si="415"/>
        <v>12.065673257397291</v>
      </c>
      <c r="BR309" s="17">
        <f t="shared" si="390"/>
        <v>6.5519152800584712E-4</v>
      </c>
      <c r="BS309" s="12">
        <f>BS$3*temperature!$I419</f>
        <v>-42.769750758594441</v>
      </c>
      <c r="BT309" s="12">
        <f>BT$3*temperature!$I419</f>
        <v>-39.530311942053459</v>
      </c>
      <c r="BU309" s="12">
        <f>BU$3*temperature!$I419</f>
        <v>-34.704209904499891</v>
      </c>
      <c r="BV309" s="12">
        <f t="shared" si="416"/>
        <v>-27.40666269690913</v>
      </c>
      <c r="BW309" s="12">
        <f t="shared" si="400"/>
        <v>-18.086235630213825</v>
      </c>
      <c r="BX309" s="12">
        <f t="shared" si="401"/>
        <v>-15.878157465928165</v>
      </c>
      <c r="BY309" s="19">
        <f t="shared" si="417"/>
        <v>0.35920452631111366</v>
      </c>
      <c r="BZ309" s="19">
        <f t="shared" si="402"/>
        <v>0.54247172001258159</v>
      </c>
      <c r="CA309" s="19">
        <f t="shared" si="403"/>
        <v>0.54247172001258159</v>
      </c>
      <c r="CB309" s="12">
        <f t="shared" si="418"/>
        <v>7.6815440308426552</v>
      </c>
      <c r="CC309" s="12">
        <f t="shared" si="404"/>
        <v>10.722038155919819</v>
      </c>
      <c r="CD309" s="12">
        <f t="shared" si="405"/>
        <v>9.4130262192858627</v>
      </c>
      <c r="CE309" s="12">
        <f t="shared" si="419"/>
        <v>-35.088206727751782</v>
      </c>
      <c r="CF309" s="12">
        <f t="shared" si="406"/>
        <v>-28.808273786133643</v>
      </c>
      <c r="CG309" s="12">
        <f t="shared" si="407"/>
        <v>-25.29118368521403</v>
      </c>
      <c r="CH309" s="12">
        <f>CH$3*temperature!$I419+CH$4*temperature!$I419^2</f>
        <v>-35.088206727751789</v>
      </c>
      <c r="CI309" s="12">
        <f>CI$3*temperature!$I419+CI$4*temperature!$I419^2</f>
        <v>-28.808310523458751</v>
      </c>
      <c r="CJ309" s="12">
        <f>CJ$3*temperature!$I419+CJ$4*temperature!$I419^2</f>
        <v>-25.29120243706106</v>
      </c>
      <c r="CK309" s="17"/>
      <c r="CL309" s="17"/>
      <c r="CM309" s="17"/>
    </row>
    <row r="310" spans="1:91">
      <c r="A310" s="2">
        <f t="shared" si="347"/>
        <v>2264</v>
      </c>
      <c r="B310" s="5">
        <f t="shared" si="348"/>
        <v>1165.4056003727812</v>
      </c>
      <c r="C310" s="5">
        <f t="shared" si="349"/>
        <v>2964.1695341242353</v>
      </c>
      <c r="D310" s="5">
        <f t="shared" si="350"/>
        <v>4369.9552191789971</v>
      </c>
      <c r="E310" s="15">
        <f t="shared" si="351"/>
        <v>9.0245117648042454E-9</v>
      </c>
      <c r="F310" s="15">
        <f t="shared" si="352"/>
        <v>1.7778893319638433E-8</v>
      </c>
      <c r="G310" s="15">
        <f t="shared" si="353"/>
        <v>3.629497827878954E-8</v>
      </c>
      <c r="H310" s="5">
        <f t="shared" si="354"/>
        <v>249111.34465979415</v>
      </c>
      <c r="I310" s="5">
        <f t="shared" si="355"/>
        <v>126080.58724349651</v>
      </c>
      <c r="J310" s="5">
        <f t="shared" si="356"/>
        <v>45970.229677610303</v>
      </c>
      <c r="K310" s="5">
        <f t="shared" si="357"/>
        <v>213755.06053867447</v>
      </c>
      <c r="L310" s="5">
        <f t="shared" si="358"/>
        <v>42534.877236955028</v>
      </c>
      <c r="M310" s="5">
        <f t="shared" si="359"/>
        <v>10519.611156621175</v>
      </c>
      <c r="N310" s="15">
        <f t="shared" si="360"/>
        <v>8.2735963075708518E-4</v>
      </c>
      <c r="O310" s="15">
        <f t="shared" si="361"/>
        <v>1.8542950136850589E-3</v>
      </c>
      <c r="P310" s="15">
        <f t="shared" si="362"/>
        <v>1.7369844289807368E-3</v>
      </c>
      <c r="Q310" s="5">
        <f t="shared" si="363"/>
        <v>2259.6496783807702</v>
      </c>
      <c r="R310" s="5">
        <f t="shared" si="364"/>
        <v>3361.1097681610868</v>
      </c>
      <c r="S310" s="5">
        <f t="shared" si="365"/>
        <v>2512.9507023979327</v>
      </c>
      <c r="T310" s="5">
        <f t="shared" si="366"/>
        <v>9.0708421226930618</v>
      </c>
      <c r="U310" s="5">
        <f t="shared" si="367"/>
        <v>26.658424120993772</v>
      </c>
      <c r="V310" s="5">
        <f t="shared" si="368"/>
        <v>54.664741073109312</v>
      </c>
      <c r="W310" s="15">
        <f t="shared" si="369"/>
        <v>-1.0734613539272964E-2</v>
      </c>
      <c r="X310" s="15">
        <f t="shared" si="370"/>
        <v>-1.217998157191269E-2</v>
      </c>
      <c r="Y310" s="15">
        <f t="shared" si="371"/>
        <v>-9.7425357312937999E-3</v>
      </c>
      <c r="Z310" s="5">
        <f t="shared" si="386"/>
        <v>1406.2037454501183</v>
      </c>
      <c r="AA310" s="5">
        <f t="shared" si="387"/>
        <v>8582.1753040960248</v>
      </c>
      <c r="AB310" s="5">
        <f t="shared" si="388"/>
        <v>64694.886327967135</v>
      </c>
      <c r="AC310" s="16">
        <f t="shared" si="372"/>
        <v>0.82568164397883037</v>
      </c>
      <c r="AD310" s="16">
        <f t="shared" si="373"/>
        <v>3.1005099813018653</v>
      </c>
      <c r="AE310" s="16">
        <f t="shared" si="374"/>
        <v>27.90749911467157</v>
      </c>
      <c r="AF310" s="15">
        <f t="shared" si="375"/>
        <v>-4.0504037456468023E-3</v>
      </c>
      <c r="AG310" s="15">
        <f t="shared" si="376"/>
        <v>2.9673830763510267E-4</v>
      </c>
      <c r="AH310" s="15">
        <f t="shared" si="377"/>
        <v>9.7937136394747881E-3</v>
      </c>
      <c r="AI310" s="1">
        <f t="shared" si="341"/>
        <v>493376.90270297241</v>
      </c>
      <c r="AJ310" s="1">
        <f t="shared" si="342"/>
        <v>247058.80830144862</v>
      </c>
      <c r="AK310" s="1">
        <f t="shared" si="343"/>
        <v>90198.537380615337</v>
      </c>
      <c r="AL310" s="14">
        <f t="shared" si="378"/>
        <v>99.216290898307903</v>
      </c>
      <c r="AM310" s="14">
        <f t="shared" si="379"/>
        <v>24.787276394214498</v>
      </c>
      <c r="AN310" s="14">
        <f t="shared" si="380"/>
        <v>7.693121288526938</v>
      </c>
      <c r="AO310" s="11">
        <f t="shared" si="381"/>
        <v>1.6056530086336215E-3</v>
      </c>
      <c r="AP310" s="11">
        <f t="shared" si="382"/>
        <v>2.0226993054638502E-3</v>
      </c>
      <c r="AQ310" s="11">
        <f t="shared" si="383"/>
        <v>1.8348434826962966E-3</v>
      </c>
      <c r="AR310" s="1">
        <f t="shared" si="389"/>
        <v>249111.34465979415</v>
      </c>
      <c r="AS310" s="1">
        <f t="shared" si="384"/>
        <v>126080.58724349651</v>
      </c>
      <c r="AT310" s="1">
        <f t="shared" si="385"/>
        <v>45970.229677610303</v>
      </c>
      <c r="AU310" s="1">
        <f t="shared" si="344"/>
        <v>49822.268931958832</v>
      </c>
      <c r="AV310" s="1">
        <f t="shared" si="345"/>
        <v>25216.117448699304</v>
      </c>
      <c r="AW310" s="1">
        <f t="shared" si="346"/>
        <v>9194.045935522061</v>
      </c>
      <c r="AX310" s="1">
        <f t="shared" si="408"/>
        <v>171004.04843093961</v>
      </c>
      <c r="AY310" s="1">
        <f t="shared" si="391"/>
        <v>34027.901789564021</v>
      </c>
      <c r="AZ310" s="1">
        <f t="shared" si="392"/>
        <v>8415.6889252969395</v>
      </c>
      <c r="BA310" s="1">
        <f t="shared" si="409"/>
        <v>14042.487782802724</v>
      </c>
      <c r="BB310" s="1">
        <f t="shared" si="410"/>
        <v>30930.919701647817</v>
      </c>
      <c r="BC310" s="1">
        <f t="shared" si="411"/>
        <v>39495.012765146334</v>
      </c>
      <c r="BD310" s="1">
        <f t="shared" si="393"/>
        <v>53.731061486964478</v>
      </c>
      <c r="BE310" s="2">
        <f t="shared" si="420"/>
        <v>0.25378067252024261</v>
      </c>
      <c r="BF310" s="2">
        <f t="shared" si="421"/>
        <v>0.18498810604108842</v>
      </c>
      <c r="BG310" s="2">
        <f t="shared" si="422"/>
        <v>8.4903457765883886E-2</v>
      </c>
      <c r="BH310" s="2">
        <f t="shared" si="394"/>
        <v>9.9584387464299123E-2</v>
      </c>
      <c r="BI310" s="2">
        <f t="shared" si="412"/>
        <v>6.4404629744826622E-3</v>
      </c>
      <c r="BJ310" s="2">
        <f t="shared" si="395"/>
        <v>3.422059937666898E-3</v>
      </c>
      <c r="BK310" s="2">
        <f t="shared" si="396"/>
        <v>7.2085971406032293E-4</v>
      </c>
      <c r="BL310" s="2">
        <f t="shared" si="397"/>
        <v>1604.3923918049934</v>
      </c>
      <c r="BM310" s="2">
        <f t="shared" si="398"/>
        <v>431.45532652348555</v>
      </c>
      <c r="BN310" s="2">
        <f t="shared" si="399"/>
        <v>33.138086620689535</v>
      </c>
      <c r="BO310" s="2">
        <f t="shared" si="413"/>
        <v>8991.5340909504193</v>
      </c>
      <c r="BP310" s="2">
        <f t="shared" si="414"/>
        <v>543.53140588006966</v>
      </c>
      <c r="BQ310" s="2">
        <f t="shared" si="415"/>
        <v>12.065965875988303</v>
      </c>
      <c r="BR310" s="17">
        <f t="shared" si="390"/>
        <v>6.3610827961732726E-4</v>
      </c>
      <c r="BS310" s="12">
        <f>BS$3*temperature!$I420</f>
        <v>-42.86736720810476</v>
      </c>
      <c r="BT310" s="12">
        <f>BT$3*temperature!$I420</f>
        <v>-39.620534789542077</v>
      </c>
      <c r="BU310" s="12">
        <f>BU$3*temperature!$I420</f>
        <v>-34.783417795447384</v>
      </c>
      <c r="BV310" s="12">
        <f t="shared" si="416"/>
        <v>-27.434070575723482</v>
      </c>
      <c r="BW310" s="12">
        <f t="shared" si="400"/>
        <v>-18.078460084299724</v>
      </c>
      <c r="BX310" s="12">
        <f t="shared" si="401"/>
        <v>-15.871331206172851</v>
      </c>
      <c r="BY310" s="19">
        <f t="shared" si="417"/>
        <v>0.36002436439491359</v>
      </c>
      <c r="BZ310" s="19">
        <f t="shared" si="402"/>
        <v>0.54370984187039362</v>
      </c>
      <c r="CA310" s="19">
        <f t="shared" si="403"/>
        <v>0.54370984187039362</v>
      </c>
      <c r="CB310" s="12">
        <f t="shared" si="418"/>
        <v>7.7166483161906383</v>
      </c>
      <c r="CC310" s="12">
        <f t="shared" si="404"/>
        <v>10.771037352621176</v>
      </c>
      <c r="CD310" s="12">
        <f t="shared" si="405"/>
        <v>9.4560432946372668</v>
      </c>
      <c r="CE310" s="12">
        <f t="shared" si="419"/>
        <v>-35.150718891914117</v>
      </c>
      <c r="CF310" s="12">
        <f t="shared" si="406"/>
        <v>-28.849497436920899</v>
      </c>
      <c r="CG310" s="12">
        <f t="shared" si="407"/>
        <v>-25.327374500810116</v>
      </c>
      <c r="CH310" s="12">
        <f>CH$3*temperature!$I420+CH$4*temperature!$I420^2</f>
        <v>-35.150718891914124</v>
      </c>
      <c r="CI310" s="12">
        <f>CI$3*temperature!$I420+CI$4*temperature!$I420^2</f>
        <v>-28.849534158451856</v>
      </c>
      <c r="CJ310" s="12">
        <f>CJ$3*temperature!$I420+CJ$4*temperature!$I420^2</f>
        <v>-25.327393244595388</v>
      </c>
      <c r="CK310" s="17"/>
      <c r="CL310" s="17"/>
      <c r="CM310" s="17"/>
    </row>
    <row r="311" spans="1:91">
      <c r="A311" s="2">
        <f t="shared" si="347"/>
        <v>2265</v>
      </c>
      <c r="B311" s="5">
        <f t="shared" si="348"/>
        <v>1165.4056103641369</v>
      </c>
      <c r="C311" s="5">
        <f t="shared" si="349"/>
        <v>2964.1695841889064</v>
      </c>
      <c r="D311" s="5">
        <f t="shared" si="350"/>
        <v>4369.9553698560549</v>
      </c>
      <c r="E311" s="15">
        <f t="shared" si="351"/>
        <v>8.573286176564033E-9</v>
      </c>
      <c r="F311" s="15">
        <f t="shared" si="352"/>
        <v>1.6889948653656511E-8</v>
      </c>
      <c r="G311" s="15">
        <f t="shared" si="353"/>
        <v>3.4480229364850064E-8</v>
      </c>
      <c r="H311" s="5">
        <f t="shared" si="354"/>
        <v>249313.58596266422</v>
      </c>
      <c r="I311" s="5">
        <f t="shared" si="355"/>
        <v>126311.66351620616</v>
      </c>
      <c r="J311" s="5">
        <f t="shared" si="356"/>
        <v>46049.170047414031</v>
      </c>
      <c r="K311" s="5">
        <f t="shared" si="357"/>
        <v>213928.59597163336</v>
      </c>
      <c r="L311" s="5">
        <f t="shared" si="358"/>
        <v>42612.833013995434</v>
      </c>
      <c r="M311" s="5">
        <f t="shared" si="359"/>
        <v>10537.675136240781</v>
      </c>
      <c r="N311" s="15">
        <f t="shared" si="360"/>
        <v>8.1184245426313417E-4</v>
      </c>
      <c r="O311" s="15">
        <f t="shared" si="361"/>
        <v>1.8327495482384215E-3</v>
      </c>
      <c r="P311" s="15">
        <f t="shared" si="362"/>
        <v>1.7171717994763913E-3</v>
      </c>
      <c r="Q311" s="5">
        <f t="shared" si="363"/>
        <v>2237.2080186411908</v>
      </c>
      <c r="R311" s="5">
        <f t="shared" si="364"/>
        <v>3326.2566121447635</v>
      </c>
      <c r="S311" s="5">
        <f t="shared" si="365"/>
        <v>2492.7414037395629</v>
      </c>
      <c r="T311" s="5">
        <f t="shared" si="366"/>
        <v>8.9734701380301942</v>
      </c>
      <c r="U311" s="5">
        <f t="shared" si="367"/>
        <v>26.333725006463833</v>
      </c>
      <c r="V311" s="5">
        <f t="shared" si="368"/>
        <v>54.132167879962623</v>
      </c>
      <c r="W311" s="15">
        <f t="shared" si="369"/>
        <v>-1.0734613539272964E-2</v>
      </c>
      <c r="X311" s="15">
        <f t="shared" si="370"/>
        <v>-1.217998157191269E-2</v>
      </c>
      <c r="Y311" s="15">
        <f t="shared" si="371"/>
        <v>-9.7425357312937999E-3</v>
      </c>
      <c r="Z311" s="5">
        <f t="shared" si="386"/>
        <v>1386.6204377161548</v>
      </c>
      <c r="AA311" s="5">
        <f t="shared" si="387"/>
        <v>8495.8850787848969</v>
      </c>
      <c r="AB311" s="5">
        <f t="shared" si="388"/>
        <v>64804.395766288195</v>
      </c>
      <c r="AC311" s="16">
        <f t="shared" si="372"/>
        <v>0.82233729995534666</v>
      </c>
      <c r="AD311" s="16">
        <f t="shared" si="373"/>
        <v>3.1014300213865225</v>
      </c>
      <c r="AE311" s="16">
        <f t="shared" si="374"/>
        <v>28.180817169394558</v>
      </c>
      <c r="AF311" s="15">
        <f t="shared" si="375"/>
        <v>-4.0504037456468023E-3</v>
      </c>
      <c r="AG311" s="15">
        <f t="shared" si="376"/>
        <v>2.9673830763510267E-4</v>
      </c>
      <c r="AH311" s="15">
        <f t="shared" si="377"/>
        <v>9.7937136394747881E-3</v>
      </c>
      <c r="AI311" s="1">
        <f t="shared" si="341"/>
        <v>493861.481364634</v>
      </c>
      <c r="AJ311" s="1">
        <f t="shared" si="342"/>
        <v>247569.04492000307</v>
      </c>
      <c r="AK311" s="1">
        <f t="shared" si="343"/>
        <v>90372.729578075872</v>
      </c>
      <c r="AL311" s="14">
        <f t="shared" si="378"/>
        <v>99.374004764934384</v>
      </c>
      <c r="AM311" s="14">
        <f t="shared" si="379"/>
        <v>24.836912228893947</v>
      </c>
      <c r="AN311" s="14">
        <f t="shared" si="380"/>
        <v>7.7070958052502059</v>
      </c>
      <c r="AO311" s="11">
        <f t="shared" si="381"/>
        <v>1.5895964785472853E-3</v>
      </c>
      <c r="AP311" s="11">
        <f t="shared" si="382"/>
        <v>2.0024723124092117E-3</v>
      </c>
      <c r="AQ311" s="11">
        <f t="shared" si="383"/>
        <v>1.8164950478693337E-3</v>
      </c>
      <c r="AR311" s="1">
        <f t="shared" si="389"/>
        <v>249313.58596266422</v>
      </c>
      <c r="AS311" s="1">
        <f t="shared" si="384"/>
        <v>126311.66351620616</v>
      </c>
      <c r="AT311" s="1">
        <f t="shared" si="385"/>
        <v>46049.170047414031</v>
      </c>
      <c r="AU311" s="1">
        <f t="shared" si="344"/>
        <v>49862.717192532844</v>
      </c>
      <c r="AV311" s="1">
        <f t="shared" si="345"/>
        <v>25262.332703241234</v>
      </c>
      <c r="AW311" s="1">
        <f t="shared" si="346"/>
        <v>9209.8340094828072</v>
      </c>
      <c r="AX311" s="1">
        <f t="shared" si="408"/>
        <v>171142.87677730669</v>
      </c>
      <c r="AY311" s="1">
        <f t="shared" si="391"/>
        <v>34090.266411196346</v>
      </c>
      <c r="AZ311" s="1">
        <f t="shared" si="392"/>
        <v>8430.1401089926221</v>
      </c>
      <c r="BA311" s="1">
        <f t="shared" si="409"/>
        <v>14043.433645099127</v>
      </c>
      <c r="BB311" s="1">
        <f t="shared" si="410"/>
        <v>30936.347832330364</v>
      </c>
      <c r="BC311" s="1">
        <f t="shared" si="411"/>
        <v>39502.511655637827</v>
      </c>
      <c r="BD311" s="1">
        <f t="shared" si="393"/>
        <v>52.174646740778826</v>
      </c>
      <c r="BE311" s="2">
        <f t="shared" si="420"/>
        <v>0.25378067252024261</v>
      </c>
      <c r="BF311" s="2">
        <f t="shared" si="421"/>
        <v>0.18498810604108842</v>
      </c>
      <c r="BG311" s="2">
        <f t="shared" si="422"/>
        <v>8.4903457765883886E-2</v>
      </c>
      <c r="BH311" s="2">
        <f t="shared" si="394"/>
        <v>9.9423758497514642E-2</v>
      </c>
      <c r="BI311" s="2">
        <f t="shared" si="412"/>
        <v>6.4404629744826622E-3</v>
      </c>
      <c r="BJ311" s="2">
        <f t="shared" si="395"/>
        <v>3.422059937666898E-3</v>
      </c>
      <c r="BK311" s="2">
        <f t="shared" si="396"/>
        <v>7.2085971406032293E-4</v>
      </c>
      <c r="BL311" s="2">
        <f t="shared" si="397"/>
        <v>1605.6949194280394</v>
      </c>
      <c r="BM311" s="2">
        <f t="shared" si="398"/>
        <v>432.24608337887065</v>
      </c>
      <c r="BN311" s="2">
        <f t="shared" si="399"/>
        <v>33.194991553094063</v>
      </c>
      <c r="BO311" s="2">
        <f t="shared" si="413"/>
        <v>9125.9248447613045</v>
      </c>
      <c r="BP311" s="2">
        <f t="shared" si="414"/>
        <v>550.05817965005031</v>
      </c>
      <c r="BQ311" s="2">
        <f t="shared" si="415"/>
        <v>12.066260993697899</v>
      </c>
      <c r="BR311" s="17">
        <f t="shared" si="390"/>
        <v>6.1758085399740508E-4</v>
      </c>
      <c r="BS311" s="12">
        <f>BS$3*temperature!$I421</f>
        <v>-42.964615358941195</v>
      </c>
      <c r="BT311" s="12">
        <f>BT$3*temperature!$I421</f>
        <v>-39.710417233796903</v>
      </c>
      <c r="BU311" s="12">
        <f>BU$3*temperature!$I421</f>
        <v>-34.862326841667958</v>
      </c>
      <c r="BV311" s="12">
        <f t="shared" si="416"/>
        <v>-27.461215892241409</v>
      </c>
      <c r="BW311" s="12">
        <f t="shared" si="400"/>
        <v>-18.070491723900801</v>
      </c>
      <c r="BX311" s="12">
        <f t="shared" si="401"/>
        <v>-15.864335671903245</v>
      </c>
      <c r="BY311" s="19">
        <f t="shared" si="417"/>
        <v>0.36084110929840862</v>
      </c>
      <c r="BZ311" s="19">
        <f t="shared" si="402"/>
        <v>0.54494329239831574</v>
      </c>
      <c r="CA311" s="19">
        <f t="shared" si="403"/>
        <v>0.54494329239831574</v>
      </c>
      <c r="CB311" s="12">
        <f t="shared" si="418"/>
        <v>7.7516997333498932</v>
      </c>
      <c r="CC311" s="12">
        <f t="shared" si="404"/>
        <v>10.819962754948051</v>
      </c>
      <c r="CD311" s="12">
        <f t="shared" si="405"/>
        <v>9.4989955848823548</v>
      </c>
      <c r="CE311" s="12">
        <f t="shared" si="419"/>
        <v>-35.2129156255913</v>
      </c>
      <c r="CF311" s="12">
        <f t="shared" si="406"/>
        <v>-28.890454478848852</v>
      </c>
      <c r="CG311" s="12">
        <f t="shared" si="407"/>
        <v>-25.3633312567856</v>
      </c>
      <c r="CH311" s="12">
        <f>CH$3*temperature!$I421+CH$4*temperature!$I421^2</f>
        <v>-35.2129156255913</v>
      </c>
      <c r="CI311" s="12">
        <f>CI$3*temperature!$I421+CI$4*temperature!$I421^2</f>
        <v>-28.890491184194005</v>
      </c>
      <c r="CJ311" s="12">
        <f>CJ$3*temperature!$I421+CJ$4*temperature!$I421^2</f>
        <v>-25.363349992309189</v>
      </c>
      <c r="CK311" s="17"/>
      <c r="CL311" s="17"/>
      <c r="CM311" s="17"/>
    </row>
    <row r="312" spans="1:91">
      <c r="A312" s="2">
        <f t="shared" si="347"/>
        <v>2266</v>
      </c>
      <c r="B312" s="5">
        <f t="shared" si="348"/>
        <v>1165.4056198559249</v>
      </c>
      <c r="C312" s="5">
        <f t="shared" si="349"/>
        <v>2964.1696317503447</v>
      </c>
      <c r="D312" s="5">
        <f t="shared" si="350"/>
        <v>4369.955512999265</v>
      </c>
      <c r="E312" s="15">
        <f t="shared" si="351"/>
        <v>8.1446218677358315E-9</v>
      </c>
      <c r="F312" s="15">
        <f t="shared" si="352"/>
        <v>1.6045451220973685E-8</v>
      </c>
      <c r="G312" s="15">
        <f t="shared" si="353"/>
        <v>3.2756217896607561E-8</v>
      </c>
      <c r="H312" s="5">
        <f t="shared" si="354"/>
        <v>249512.16525599652</v>
      </c>
      <c r="I312" s="5">
        <f t="shared" si="355"/>
        <v>126540.4700835081</v>
      </c>
      <c r="J312" s="5">
        <f t="shared" si="356"/>
        <v>46127.342984185321</v>
      </c>
      <c r="K312" s="5">
        <f t="shared" si="357"/>
        <v>214098.98923161437</v>
      </c>
      <c r="L312" s="5">
        <f t="shared" si="358"/>
        <v>42690.023110717128</v>
      </c>
      <c r="M312" s="5">
        <f t="shared" si="359"/>
        <v>10555.56351705887</v>
      </c>
      <c r="N312" s="15">
        <f t="shared" si="360"/>
        <v>7.9649594859954043E-4</v>
      </c>
      <c r="O312" s="15">
        <f t="shared" si="361"/>
        <v>1.8114284186723228E-3</v>
      </c>
      <c r="P312" s="15">
        <f t="shared" si="362"/>
        <v>1.6975642717023121E-3</v>
      </c>
      <c r="Q312" s="5">
        <f t="shared" si="363"/>
        <v>2214.9552720180895</v>
      </c>
      <c r="R312" s="5">
        <f t="shared" si="364"/>
        <v>3291.6948087294895</v>
      </c>
      <c r="S312" s="5">
        <f t="shared" si="365"/>
        <v>2472.6462248803182</v>
      </c>
      <c r="T312" s="5">
        <f t="shared" si="366"/>
        <v>8.8771434039922337</v>
      </c>
      <c r="U312" s="5">
        <f t="shared" si="367"/>
        <v>26.012980721165288</v>
      </c>
      <c r="V312" s="5">
        <f t="shared" si="368"/>
        <v>53.60478330017969</v>
      </c>
      <c r="W312" s="15">
        <f t="shared" si="369"/>
        <v>-1.0734613539272964E-2</v>
      </c>
      <c r="X312" s="15">
        <f t="shared" si="370"/>
        <v>-1.217998157191269E-2</v>
      </c>
      <c r="Y312" s="15">
        <f t="shared" si="371"/>
        <v>-9.7425357312937999E-3</v>
      </c>
      <c r="Z312" s="5">
        <f t="shared" si="386"/>
        <v>1367.2886544231824</v>
      </c>
      <c r="AA312" s="5">
        <f t="shared" si="387"/>
        <v>8410.2815866071305</v>
      </c>
      <c r="AB312" s="5">
        <f t="shared" si="388"/>
        <v>64912.806565387924</v>
      </c>
      <c r="AC312" s="16">
        <f t="shared" si="372"/>
        <v>0.81900650187542245</v>
      </c>
      <c r="AD312" s="16">
        <f t="shared" si="373"/>
        <v>3.1023503344823173</v>
      </c>
      <c r="AE312" s="16">
        <f t="shared" si="374"/>
        <v>28.456812022878005</v>
      </c>
      <c r="AF312" s="15">
        <f t="shared" si="375"/>
        <v>-4.0504037456468023E-3</v>
      </c>
      <c r="AG312" s="15">
        <f t="shared" si="376"/>
        <v>2.9673830763510267E-4</v>
      </c>
      <c r="AH312" s="15">
        <f t="shared" si="377"/>
        <v>9.7937136394747881E-3</v>
      </c>
      <c r="AI312" s="1">
        <f t="shared" si="341"/>
        <v>494338.05042070348</v>
      </c>
      <c r="AJ312" s="1">
        <f t="shared" si="342"/>
        <v>248074.47313124401</v>
      </c>
      <c r="AK312" s="1">
        <f t="shared" si="343"/>
        <v>90545.290629751093</v>
      </c>
      <c r="AL312" s="14">
        <f t="shared" si="378"/>
        <v>99.530389687287524</v>
      </c>
      <c r="AM312" s="14">
        <f t="shared" si="379"/>
        <v>24.886150105667404</v>
      </c>
      <c r="AN312" s="14">
        <f t="shared" si="380"/>
        <v>7.7209557076002611</v>
      </c>
      <c r="AO312" s="11">
        <f t="shared" si="381"/>
        <v>1.5737005137618125E-3</v>
      </c>
      <c r="AP312" s="11">
        <f t="shared" si="382"/>
        <v>1.9824475892851194E-3</v>
      </c>
      <c r="AQ312" s="11">
        <f t="shared" si="383"/>
        <v>1.7983300973906404E-3</v>
      </c>
      <c r="AR312" s="1">
        <f t="shared" si="389"/>
        <v>249512.16525599652</v>
      </c>
      <c r="AS312" s="1">
        <f t="shared" si="384"/>
        <v>126540.4700835081</v>
      </c>
      <c r="AT312" s="1">
        <f t="shared" si="385"/>
        <v>46127.342984185321</v>
      </c>
      <c r="AU312" s="1">
        <f t="shared" si="344"/>
        <v>49902.433051199303</v>
      </c>
      <c r="AV312" s="1">
        <f t="shared" si="345"/>
        <v>25308.094016701623</v>
      </c>
      <c r="AW312" s="1">
        <f t="shared" si="346"/>
        <v>9225.468596837065</v>
      </c>
      <c r="AX312" s="1">
        <f t="shared" si="408"/>
        <v>171279.19138529149</v>
      </c>
      <c r="AY312" s="1">
        <f t="shared" si="391"/>
        <v>34152.018488573704</v>
      </c>
      <c r="AZ312" s="1">
        <f t="shared" si="392"/>
        <v>8444.4508136470959</v>
      </c>
      <c r="BA312" s="1">
        <f t="shared" si="409"/>
        <v>14044.36163085841</v>
      </c>
      <c r="BB312" s="1">
        <f t="shared" si="410"/>
        <v>30941.712852566816</v>
      </c>
      <c r="BC312" s="1">
        <f t="shared" si="411"/>
        <v>39509.92494055142</v>
      </c>
      <c r="BD312" s="1">
        <f t="shared" si="393"/>
        <v>50.663215032644402</v>
      </c>
      <c r="BE312" s="2">
        <f t="shared" si="420"/>
        <v>0.25378067252024261</v>
      </c>
      <c r="BF312" s="2">
        <f t="shared" si="421"/>
        <v>0.18498810604108842</v>
      </c>
      <c r="BG312" s="2">
        <f t="shared" si="422"/>
        <v>8.4903457765883886E-2</v>
      </c>
      <c r="BH312" s="2">
        <f t="shared" si="394"/>
        <v>9.9264664926416668E-2</v>
      </c>
      <c r="BI312" s="2">
        <f t="shared" si="412"/>
        <v>6.4404629744826622E-3</v>
      </c>
      <c r="BJ312" s="2">
        <f t="shared" si="395"/>
        <v>3.422059937666898E-3</v>
      </c>
      <c r="BK312" s="2">
        <f t="shared" si="396"/>
        <v>7.2085971406032293E-4</v>
      </c>
      <c r="BL312" s="2">
        <f t="shared" si="397"/>
        <v>1606.9738620142448</v>
      </c>
      <c r="BM312" s="2">
        <f t="shared" si="398"/>
        <v>433.02907316630973</v>
      </c>
      <c r="BN312" s="2">
        <f t="shared" si="399"/>
        <v>33.251343273942275</v>
      </c>
      <c r="BO312" s="2">
        <f t="shared" si="413"/>
        <v>9262.3258294148673</v>
      </c>
      <c r="BP312" s="2">
        <f t="shared" si="414"/>
        <v>556.66345192469612</v>
      </c>
      <c r="BQ312" s="2">
        <f t="shared" si="415"/>
        <v>12.066558585678106</v>
      </c>
      <c r="BR312" s="17">
        <f t="shared" si="390"/>
        <v>5.9959306213340296E-4</v>
      </c>
      <c r="BS312" s="12">
        <f>BS$3*temperature!$I422</f>
        <v>-43.061497798700607</v>
      </c>
      <c r="BT312" s="12">
        <f>BT$3*temperature!$I422</f>
        <v>-39.799961666426711</v>
      </c>
      <c r="BU312" s="12">
        <f>BU$3*temperature!$I422</f>
        <v>-34.940939142788153</v>
      </c>
      <c r="BV312" s="12">
        <f t="shared" si="416"/>
        <v>-27.488101167262659</v>
      </c>
      <c r="BW312" s="12">
        <f t="shared" si="400"/>
        <v>-18.062332847389204</v>
      </c>
      <c r="BX312" s="12">
        <f t="shared" si="401"/>
        <v>-15.85717288089217</v>
      </c>
      <c r="BY312" s="19">
        <f t="shared" si="417"/>
        <v>0.36165478275369878</v>
      </c>
      <c r="BZ312" s="19">
        <f t="shared" si="402"/>
        <v>0.54617210441622865</v>
      </c>
      <c r="CA312" s="19">
        <f t="shared" si="403"/>
        <v>0.54617210441622865</v>
      </c>
      <c r="CB312" s="12">
        <f t="shared" si="418"/>
        <v>7.786698315718974</v>
      </c>
      <c r="CC312" s="12">
        <f t="shared" si="404"/>
        <v>10.868814409518754</v>
      </c>
      <c r="CD312" s="12">
        <f t="shared" si="405"/>
        <v>9.5418831309479906</v>
      </c>
      <c r="CE312" s="12">
        <f t="shared" si="419"/>
        <v>-35.274799482981635</v>
      </c>
      <c r="CF312" s="12">
        <f t="shared" si="406"/>
        <v>-28.931147256907956</v>
      </c>
      <c r="CG312" s="12">
        <f t="shared" si="407"/>
        <v>-25.399056011840159</v>
      </c>
      <c r="CH312" s="12">
        <f>CH$3*temperature!$I422+CH$4*temperature!$I422^2</f>
        <v>-35.274799482981635</v>
      </c>
      <c r="CI312" s="12">
        <f>CI$3*temperature!$I422+CI$4*temperature!$I422^2</f>
        <v>-28.931183945680321</v>
      </c>
      <c r="CJ312" s="12">
        <f>CJ$3*temperature!$I422+CJ$4*temperature!$I422^2</f>
        <v>-25.399074738904545</v>
      </c>
      <c r="CK312" s="17"/>
      <c r="CL312" s="17"/>
      <c r="CM312" s="17"/>
    </row>
    <row r="313" spans="1:91">
      <c r="A313" s="2">
        <f t="shared" si="347"/>
        <v>2267</v>
      </c>
      <c r="B313" s="5">
        <f t="shared" si="348"/>
        <v>1165.4056288731235</v>
      </c>
      <c r="C313" s="5">
        <f t="shared" si="349"/>
        <v>2964.1696769337123</v>
      </c>
      <c r="D313" s="5">
        <f t="shared" si="350"/>
        <v>4369.9556489853194</v>
      </c>
      <c r="E313" s="15">
        <f t="shared" si="351"/>
        <v>7.7373907743490388E-9</v>
      </c>
      <c r="F313" s="15">
        <f t="shared" si="352"/>
        <v>1.5243178659925E-8</v>
      </c>
      <c r="G313" s="15">
        <f t="shared" si="353"/>
        <v>3.1118407001777183E-8</v>
      </c>
      <c r="H313" s="5">
        <f t="shared" si="354"/>
        <v>249707.11561621071</v>
      </c>
      <c r="I313" s="5">
        <f t="shared" si="355"/>
        <v>126767.02113470202</v>
      </c>
      <c r="J313" s="5">
        <f t="shared" si="356"/>
        <v>46204.75347387058</v>
      </c>
      <c r="K313" s="5">
        <f t="shared" si="357"/>
        <v>214266.26869621553</v>
      </c>
      <c r="L313" s="5">
        <f t="shared" si="358"/>
        <v>42766.452312485788</v>
      </c>
      <c r="M313" s="5">
        <f t="shared" si="359"/>
        <v>10573.277439234213</v>
      </c>
      <c r="N313" s="15">
        <f t="shared" si="360"/>
        <v>7.8131832943961754E-4</v>
      </c>
      <c r="O313" s="15">
        <f t="shared" si="361"/>
        <v>1.7903293603387382E-3</v>
      </c>
      <c r="P313" s="15">
        <f t="shared" si="362"/>
        <v>1.6781597824422345E-3</v>
      </c>
      <c r="Q313" s="5">
        <f t="shared" si="363"/>
        <v>2192.890608123555</v>
      </c>
      <c r="R313" s="5">
        <f t="shared" si="364"/>
        <v>3257.423514848685</v>
      </c>
      <c r="S313" s="5">
        <f t="shared" si="365"/>
        <v>2452.6655258497199</v>
      </c>
      <c r="T313" s="5">
        <f t="shared" si="366"/>
        <v>8.7818507002176709</v>
      </c>
      <c r="U313" s="5">
        <f t="shared" si="367"/>
        <v>25.696143095350976</v>
      </c>
      <c r="V313" s="5">
        <f t="shared" si="368"/>
        <v>53.082536783509426</v>
      </c>
      <c r="W313" s="15">
        <f t="shared" si="369"/>
        <v>-1.0734613539272964E-2</v>
      </c>
      <c r="X313" s="15">
        <f t="shared" si="370"/>
        <v>-1.217998157191269E-2</v>
      </c>
      <c r="Y313" s="15">
        <f t="shared" si="371"/>
        <v>-9.7425357312937999E-3</v>
      </c>
      <c r="Z313" s="5">
        <f t="shared" si="386"/>
        <v>1348.2057138189468</v>
      </c>
      <c r="AA313" s="5">
        <f t="shared" si="387"/>
        <v>8325.3634324533978</v>
      </c>
      <c r="AB313" s="5">
        <f t="shared" si="388"/>
        <v>65020.125888627466</v>
      </c>
      <c r="AC313" s="16">
        <f t="shared" si="372"/>
        <v>0.81568919487251712</v>
      </c>
      <c r="AD313" s="16">
        <f t="shared" si="373"/>
        <v>3.1032709206702629</v>
      </c>
      <c r="AE313" s="16">
        <f t="shared" si="374"/>
        <v>28.735509890922437</v>
      </c>
      <c r="AF313" s="15">
        <f t="shared" si="375"/>
        <v>-4.0504037456468023E-3</v>
      </c>
      <c r="AG313" s="15">
        <f t="shared" si="376"/>
        <v>2.9673830763510267E-4</v>
      </c>
      <c r="AH313" s="15">
        <f t="shared" si="377"/>
        <v>9.7937136394747881E-3</v>
      </c>
      <c r="AI313" s="1">
        <f t="shared" ref="AI313:AI346" si="423">(1-$AI$5)*AI312+AU312</f>
        <v>494806.67842983245</v>
      </c>
      <c r="AJ313" s="1">
        <f t="shared" ref="AJ313:AJ346" si="424">(1-$AI$5)*AJ312+AV312</f>
        <v>248575.11983482123</v>
      </c>
      <c r="AK313" s="1">
        <f t="shared" ref="AK313:AK346" si="425">(1-$AI$5)*AK312+AW312</f>
        <v>90716.230163613043</v>
      </c>
      <c r="AL313" s="14">
        <f t="shared" si="378"/>
        <v>99.685454402419467</v>
      </c>
      <c r="AM313" s="14">
        <f t="shared" si="379"/>
        <v>24.934992239068137</v>
      </c>
      <c r="AN313" s="14">
        <f t="shared" si="380"/>
        <v>7.7347016863595632</v>
      </c>
      <c r="AO313" s="11">
        <f t="shared" si="381"/>
        <v>1.5579635086241943E-3</v>
      </c>
      <c r="AP313" s="11">
        <f t="shared" si="382"/>
        <v>1.9626231133922684E-3</v>
      </c>
      <c r="AQ313" s="11">
        <f t="shared" si="383"/>
        <v>1.7803467964167339E-3</v>
      </c>
      <c r="AR313" s="1">
        <f t="shared" si="389"/>
        <v>249707.11561621071</v>
      </c>
      <c r="AS313" s="1">
        <f t="shared" si="384"/>
        <v>126767.02113470202</v>
      </c>
      <c r="AT313" s="1">
        <f t="shared" si="385"/>
        <v>46204.75347387058</v>
      </c>
      <c r="AU313" s="1">
        <f t="shared" ref="AU313:AU346" si="426">$AU$5*AR313</f>
        <v>49941.423123242144</v>
      </c>
      <c r="AV313" s="1">
        <f t="shared" ref="AV313:AV346" si="427">$AU$5*AS313</f>
        <v>25353.404226940405</v>
      </c>
      <c r="AW313" s="1">
        <f t="shared" ref="AW313:AW346" si="428">$AU$5*AT313</f>
        <v>9240.9506947741156</v>
      </c>
      <c r="AX313" s="1">
        <f t="shared" si="408"/>
        <v>171413.01495697245</v>
      </c>
      <c r="AY313" s="1">
        <f t="shared" si="391"/>
        <v>34213.161849988639</v>
      </c>
      <c r="AZ313" s="1">
        <f t="shared" si="392"/>
        <v>8458.6219513873693</v>
      </c>
      <c r="BA313" s="1">
        <f t="shared" si="409"/>
        <v>14045.271936773583</v>
      </c>
      <c r="BB313" s="1">
        <f t="shared" si="410"/>
        <v>30947.015419385141</v>
      </c>
      <c r="BC313" s="1">
        <f t="shared" si="411"/>
        <v>39517.253507355308</v>
      </c>
      <c r="BD313" s="1">
        <f t="shared" si="393"/>
        <v>49.195470277516826</v>
      </c>
      <c r="BE313" s="2">
        <f t="shared" si="420"/>
        <v>0.25378067252024261</v>
      </c>
      <c r="BF313" s="2">
        <f t="shared" si="421"/>
        <v>0.18498810604108842</v>
      </c>
      <c r="BG313" s="2">
        <f t="shared" si="422"/>
        <v>8.4903457765883886E-2</v>
      </c>
      <c r="BH313" s="2">
        <f t="shared" si="394"/>
        <v>9.9107096992331306E-2</v>
      </c>
      <c r="BI313" s="2">
        <f t="shared" si="412"/>
        <v>6.4404629744826622E-3</v>
      </c>
      <c r="BJ313" s="2">
        <f t="shared" si="395"/>
        <v>3.422059937666898E-3</v>
      </c>
      <c r="BK313" s="2">
        <f t="shared" si="396"/>
        <v>7.2085971406032293E-4</v>
      </c>
      <c r="BL313" s="2">
        <f t="shared" si="397"/>
        <v>1608.2294325910664</v>
      </c>
      <c r="BM313" s="2">
        <f t="shared" si="398"/>
        <v>433.80434444243673</v>
      </c>
      <c r="BN313" s="2">
        <f t="shared" si="399"/>
        <v>33.307145377402058</v>
      </c>
      <c r="BO313" s="2">
        <f t="shared" si="413"/>
        <v>9400.7671210154986</v>
      </c>
      <c r="BP313" s="2">
        <f t="shared" si="414"/>
        <v>563.34816704256639</v>
      </c>
      <c r="BQ313" s="2">
        <f t="shared" si="415"/>
        <v>12.066858627346955</v>
      </c>
      <c r="BR313" s="17">
        <f t="shared" si="390"/>
        <v>5.8212918653728445E-4</v>
      </c>
      <c r="BS313" s="12">
        <f>BS$3*temperature!$I423</f>
        <v>-43.158017093796161</v>
      </c>
      <c r="BT313" s="12">
        <f>BT$3*temperature!$I423</f>
        <v>-39.88917045946107</v>
      </c>
      <c r="BU313" s="12">
        <f>BU$3*temperature!$I423</f>
        <v>-35.019256781245694</v>
      </c>
      <c r="BV313" s="12">
        <f t="shared" si="416"/>
        <v>-27.514728892144852</v>
      </c>
      <c r="BW313" s="12">
        <f t="shared" si="400"/>
        <v>-18.053985722030593</v>
      </c>
      <c r="BX313" s="12">
        <f t="shared" si="401"/>
        <v>-15.849844823603652</v>
      </c>
      <c r="BY313" s="19">
        <f t="shared" si="417"/>
        <v>0.36246540631497154</v>
      </c>
      <c r="BZ313" s="19">
        <f t="shared" si="402"/>
        <v>0.54739631047532911</v>
      </c>
      <c r="CA313" s="19">
        <f t="shared" si="403"/>
        <v>0.54739631047532911</v>
      </c>
      <c r="CB313" s="12">
        <f t="shared" si="418"/>
        <v>7.8216441008256563</v>
      </c>
      <c r="CC313" s="12">
        <f t="shared" si="404"/>
        <v>10.917592368715237</v>
      </c>
      <c r="CD313" s="12">
        <f t="shared" si="405"/>
        <v>9.5847059788210203</v>
      </c>
      <c r="CE313" s="12">
        <f t="shared" si="419"/>
        <v>-35.33637299297051</v>
      </c>
      <c r="CF313" s="12">
        <f t="shared" si="406"/>
        <v>-28.97157809074583</v>
      </c>
      <c r="CG313" s="12">
        <f t="shared" si="407"/>
        <v>-25.434550802424674</v>
      </c>
      <c r="CH313" s="12">
        <f>CH$3*temperature!$I423+CH$4*temperature!$I423^2</f>
        <v>-35.336372992970503</v>
      </c>
      <c r="CI313" s="12">
        <f>CI$3*temperature!$I423+CI$4*temperature!$I423^2</f>
        <v>-28.971614762563036</v>
      </c>
      <c r="CJ313" s="12">
        <f>CJ$3*temperature!$I423+CJ$4*temperature!$I423^2</f>
        <v>-25.434569520834678</v>
      </c>
      <c r="CK313" s="17"/>
      <c r="CL313" s="17"/>
      <c r="CM313" s="17"/>
    </row>
    <row r="314" spans="1:91">
      <c r="A314" s="2">
        <f t="shared" ref="A314:A346" si="429">1+A313</f>
        <v>2268</v>
      </c>
      <c r="B314" s="5">
        <f t="shared" ref="B314:B346" si="430">B313*(1+E314)</f>
        <v>1165.4056374394625</v>
      </c>
      <c r="C314" s="5">
        <f t="shared" ref="C314:C346" si="431">C313*(1+F314)</f>
        <v>2964.1697198579118</v>
      </c>
      <c r="D314" s="5">
        <f t="shared" ref="D314:D346" si="432">D313*(1+G314)</f>
        <v>4369.955778172075</v>
      </c>
      <c r="E314" s="15">
        <f t="shared" ref="E314:E346" si="433">E313*$E$5</f>
        <v>7.3505212356315861E-9</v>
      </c>
      <c r="F314" s="15">
        <f t="shared" ref="F314:F346" si="434">F313*$E$5</f>
        <v>1.4481019726928749E-8</v>
      </c>
      <c r="G314" s="15">
        <f t="shared" ref="G314:G346" si="435">G313*$E$5</f>
        <v>2.9562486651688323E-8</v>
      </c>
      <c r="H314" s="5">
        <f t="shared" ref="H314:H346" si="436">AR314</f>
        <v>249898.46997185872</v>
      </c>
      <c r="I314" s="5">
        <f t="shared" ref="I314:I346" si="437">AS314</f>
        <v>126991.33089605445</v>
      </c>
      <c r="J314" s="5">
        <f t="shared" ref="J314:J346" si="438">AT314</f>
        <v>46281.406508486121</v>
      </c>
      <c r="K314" s="5">
        <f t="shared" ref="K314:K346" si="439">H314/B314*1000</f>
        <v>214430.46261636075</v>
      </c>
      <c r="L314" s="5">
        <f t="shared" ref="L314:L346" si="440">I314/C314*1000</f>
        <v>42842.125417211872</v>
      </c>
      <c r="M314" s="5">
        <f t="shared" ref="M314:M346" si="441">J314/D314*1000</f>
        <v>10590.818044352234</v>
      </c>
      <c r="N314" s="15">
        <f t="shared" ref="N314:N346" si="442">K314/K313-1</f>
        <v>7.6630783344633358E-4</v>
      </c>
      <c r="O314" s="15">
        <f t="shared" ref="O314:O346" si="443">L314/L313-1</f>
        <v>1.7694501328553436E-3</v>
      </c>
      <c r="P314" s="15">
        <f t="shared" ref="P314:P346" si="444">M314/M313-1</f>
        <v>1.6589562904056887E-3</v>
      </c>
      <c r="Q314" s="5">
        <f t="shared" ref="Q314:Q346" si="445">T314*H314/1000</f>
        <v>2171.0131813618332</v>
      </c>
      <c r="R314" s="5">
        <f t="shared" ref="R314:R346" si="446">U314*I314/1000</f>
        <v>3223.4418480475911</v>
      </c>
      <c r="S314" s="5">
        <f t="shared" ref="S314:S346" si="447">V314*J314/1000</f>
        <v>2432.7996400874936</v>
      </c>
      <c r="T314" s="5">
        <f t="shared" ref="T314:T346" si="448">T313*(1+W314)</f>
        <v>8.6875809267912398</v>
      </c>
      <c r="U314" s="5">
        <f t="shared" ref="U314:U346" si="449">U313*(1+X314)</f>
        <v>25.383164545980371</v>
      </c>
      <c r="V314" s="5">
        <f t="shared" ref="V314:V346" si="450">V313*(1+Y314)</f>
        <v>52.565378272188369</v>
      </c>
      <c r="W314" s="15">
        <f t="shared" ref="W314:W346" si="451">T$5-1</f>
        <v>-1.0734613539272964E-2</v>
      </c>
      <c r="X314" s="15">
        <f t="shared" ref="X314:X346" si="452">U$5-1</f>
        <v>-1.217998157191269E-2</v>
      </c>
      <c r="Y314" s="15">
        <f t="shared" ref="Y314:Y346" si="453">V$5-1</f>
        <v>-9.7425357312937999E-3</v>
      </c>
      <c r="Z314" s="5">
        <f t="shared" si="386"/>
        <v>1329.3689480850612</v>
      </c>
      <c r="AA314" s="5">
        <f t="shared" si="387"/>
        <v>8241.1291163379065</v>
      </c>
      <c r="AB314" s="5">
        <f t="shared" si="388"/>
        <v>65126.360907991424</v>
      </c>
      <c r="AC314" s="16">
        <f t="shared" ref="AC314:AC346" si="454">AC313*(1+AF314)</f>
        <v>0.8123853243023218</v>
      </c>
      <c r="AD314" s="16">
        <f t="shared" ref="AD314:AD346" si="455">AD313*(1+AG314)</f>
        <v>3.1041917800313956</v>
      </c>
      <c r="AE314" s="16">
        <f t="shared" ref="AE314:AE346" si="456">AE313*(1+AH314)</f>
        <v>29.016937246078427</v>
      </c>
      <c r="AF314" s="15">
        <f t="shared" ref="AF314:AF346" si="457">AC$5-1</f>
        <v>-4.0504037456468023E-3</v>
      </c>
      <c r="AG314" s="15">
        <f t="shared" ref="AG314:AG346" si="458">AD$5-1</f>
        <v>2.9673830763510267E-4</v>
      </c>
      <c r="AH314" s="15">
        <f t="shared" ref="AH314:AH346" si="459">AE$5-1</f>
        <v>9.7937136394747881E-3</v>
      </c>
      <c r="AI314" s="1">
        <f t="shared" si="423"/>
        <v>495267.4337100914</v>
      </c>
      <c r="AJ314" s="1">
        <f t="shared" si="424"/>
        <v>249071.01207827954</v>
      </c>
      <c r="AK314" s="1">
        <f t="shared" si="425"/>
        <v>90885.557842025853</v>
      </c>
      <c r="AL314" s="14">
        <f t="shared" ref="AL314:AL346" si="460">AL313*(1+AO314)</f>
        <v>99.839207639716065</v>
      </c>
      <c r="AM314" s="14">
        <f t="shared" ref="AM314:AM346" si="461">AM313*(1+AP314)</f>
        <v>24.983440851247785</v>
      </c>
      <c r="AN314" s="14">
        <f t="shared" ref="AN314:AN346" si="462">AN313*(1+AQ314)</f>
        <v>7.7483344332144268</v>
      </c>
      <c r="AO314" s="11">
        <f t="shared" ref="AO314:AO346" si="463">AO$5*AO313</f>
        <v>1.5423838735379523E-3</v>
      </c>
      <c r="AP314" s="11">
        <f t="shared" ref="AP314:AP346" si="464">AP$5*AP313</f>
        <v>1.9429968822583456E-3</v>
      </c>
      <c r="AQ314" s="11">
        <f t="shared" ref="AQ314:AQ346" si="465">AQ$5*AQ313</f>
        <v>1.7625433284525665E-3</v>
      </c>
      <c r="AR314" s="1">
        <f t="shared" si="389"/>
        <v>249898.46997185872</v>
      </c>
      <c r="AS314" s="1">
        <f t="shared" si="384"/>
        <v>126991.33089605445</v>
      </c>
      <c r="AT314" s="1">
        <f t="shared" si="385"/>
        <v>46281.406508486121</v>
      </c>
      <c r="AU314" s="1">
        <f t="shared" si="426"/>
        <v>49979.693994371744</v>
      </c>
      <c r="AV314" s="1">
        <f t="shared" si="427"/>
        <v>25398.266179210892</v>
      </c>
      <c r="AW314" s="1">
        <f t="shared" si="428"/>
        <v>9256.281301697225</v>
      </c>
      <c r="AX314" s="1">
        <f t="shared" si="408"/>
        <v>171544.3700930886</v>
      </c>
      <c r="AY314" s="1">
        <f t="shared" si="391"/>
        <v>34273.700333769506</v>
      </c>
      <c r="AZ314" s="1">
        <f t="shared" si="392"/>
        <v>8472.654435481787</v>
      </c>
      <c r="BA314" s="1">
        <f t="shared" si="409"/>
        <v>14046.16475747824</v>
      </c>
      <c r="BB314" s="1">
        <f t="shared" si="410"/>
        <v>30952.256183161553</v>
      </c>
      <c r="BC314" s="1">
        <f t="shared" si="411"/>
        <v>39524.498234496663</v>
      </c>
      <c r="BD314" s="1">
        <f t="shared" si="393"/>
        <v>47.770153575901773</v>
      </c>
      <c r="BE314" s="2">
        <f t="shared" si="420"/>
        <v>0.25378067252024261</v>
      </c>
      <c r="BF314" s="2">
        <f t="shared" si="421"/>
        <v>0.18498810604108842</v>
      </c>
      <c r="BG314" s="2">
        <f t="shared" si="422"/>
        <v>8.4903457765883886E-2</v>
      </c>
      <c r="BH314" s="2">
        <f t="shared" si="394"/>
        <v>9.8951044890267167E-2</v>
      </c>
      <c r="BI314" s="2">
        <f t="shared" si="412"/>
        <v>6.4404629744826622E-3</v>
      </c>
      <c r="BJ314" s="2">
        <f t="shared" si="395"/>
        <v>3.422059937666898E-3</v>
      </c>
      <c r="BK314" s="2">
        <f t="shared" si="396"/>
        <v>7.2085971406032293E-4</v>
      </c>
      <c r="BL314" s="2">
        <f t="shared" si="397"/>
        <v>1609.4618432336235</v>
      </c>
      <c r="BM314" s="2">
        <f t="shared" si="398"/>
        <v>434.57194589038852</v>
      </c>
      <c r="BN314" s="2">
        <f t="shared" si="399"/>
        <v>33.362401462016877</v>
      </c>
      <c r="BO314" s="2">
        <f t="shared" si="413"/>
        <v>9541.2792457041796</v>
      </c>
      <c r="BP314" s="2">
        <f t="shared" si="414"/>
        <v>570.11328070387799</v>
      </c>
      <c r="BQ314" s="2">
        <f t="shared" si="415"/>
        <v>12.067161094385012</v>
      </c>
      <c r="BR314" s="17">
        <f t="shared" si="390"/>
        <v>5.6517396751192667E-4</v>
      </c>
      <c r="BS314" s="12">
        <f>BS$3*temperature!$I424</f>
        <v>-43.254175789463048</v>
      </c>
      <c r="BT314" s="12">
        <f>BT$3*temperature!$I424</f>
        <v>-39.978045965355598</v>
      </c>
      <c r="BU314" s="12">
        <f>BU$3*temperature!$I424</f>
        <v>-35.097281822294029</v>
      </c>
      <c r="BV314" s="12">
        <f t="shared" si="416"/>
        <v>-27.541101529134487</v>
      </c>
      <c r="BW314" s="12">
        <f t="shared" si="400"/>
        <v>-18.045452584443503</v>
      </c>
      <c r="BX314" s="12">
        <f t="shared" si="401"/>
        <v>-15.84235346359616</v>
      </c>
      <c r="BY314" s="19">
        <f t="shared" si="417"/>
        <v>0.36327300135854979</v>
      </c>
      <c r="BZ314" s="19">
        <f t="shared" si="402"/>
        <v>0.54861594285820192</v>
      </c>
      <c r="CA314" s="19">
        <f t="shared" si="403"/>
        <v>0.54861594285820192</v>
      </c>
      <c r="CB314" s="12">
        <f t="shared" si="418"/>
        <v>7.8565371301642806</v>
      </c>
      <c r="CC314" s="12">
        <f t="shared" si="404"/>
        <v>10.966296690456048</v>
      </c>
      <c r="CD314" s="12">
        <f t="shared" si="405"/>
        <v>9.6274641793489355</v>
      </c>
      <c r="CE314" s="12">
        <f t="shared" si="419"/>
        <v>-35.397638659298764</v>
      </c>
      <c r="CF314" s="12">
        <f t="shared" si="406"/>
        <v>-29.01174927489955</v>
      </c>
      <c r="CG314" s="12">
        <f t="shared" si="407"/>
        <v>-25.469817642945095</v>
      </c>
      <c r="CH314" s="12">
        <f>CH$3*temperature!$I424+CH$4*temperature!$I424^2</f>
        <v>-35.397638659298764</v>
      </c>
      <c r="CI314" s="12">
        <f>CI$3*temperature!$I424+CI$4*temperature!$I424^2</f>
        <v>-29.011785929383755</v>
      </c>
      <c r="CJ314" s="12">
        <f>CJ$3*temperature!$I424+CJ$4*temperature!$I424^2</f>
        <v>-25.469836352507862</v>
      </c>
      <c r="CK314" s="17"/>
      <c r="CL314" s="17"/>
      <c r="CM314" s="17"/>
    </row>
    <row r="315" spans="1:91">
      <c r="A315" s="2">
        <f t="shared" si="429"/>
        <v>2269</v>
      </c>
      <c r="B315" s="5">
        <f t="shared" si="430"/>
        <v>1165.4056455774842</v>
      </c>
      <c r="C315" s="5">
        <f t="shared" si="431"/>
        <v>2964.1697606359016</v>
      </c>
      <c r="D315" s="5">
        <f t="shared" si="432"/>
        <v>4369.9559008994966</v>
      </c>
      <c r="E315" s="15">
        <f t="shared" si="433"/>
        <v>6.9829951738500065E-9</v>
      </c>
      <c r="F315" s="15">
        <f t="shared" si="434"/>
        <v>1.3756968740582312E-8</v>
      </c>
      <c r="G315" s="15">
        <f t="shared" si="435"/>
        <v>2.8084362319103905E-8</v>
      </c>
      <c r="H315" s="5">
        <f t="shared" si="436"/>
        <v>250086.26110167196</v>
      </c>
      <c r="I315" s="5">
        <f t="shared" si="437"/>
        <v>127213.41362770923</v>
      </c>
      <c r="J315" s="5">
        <f t="shared" si="438"/>
        <v>46357.307085196982</v>
      </c>
      <c r="K315" s="5">
        <f t="shared" si="439"/>
        <v>214591.59911461448</v>
      </c>
      <c r="L315" s="5">
        <f t="shared" si="440"/>
        <v>42917.047234304897</v>
      </c>
      <c r="M315" s="5">
        <f t="shared" si="441"/>
        <v>10608.186475212473</v>
      </c>
      <c r="N315" s="15">
        <f t="shared" si="442"/>
        <v>7.5146271797232878E-4</v>
      </c>
      <c r="O315" s="15">
        <f t="shared" si="443"/>
        <v>1.7487885197899899E-3</v>
      </c>
      <c r="P315" s="15">
        <f t="shared" si="444"/>
        <v>1.6399517759160265E-3</v>
      </c>
      <c r="Q315" s="5">
        <f t="shared" si="445"/>
        <v>2149.3221315167293</v>
      </c>
      <c r="R315" s="5">
        <f t="shared" si="446"/>
        <v>3189.7488877250366</v>
      </c>
      <c r="S315" s="5">
        <f t="shared" si="447"/>
        <v>2413.048874983629</v>
      </c>
      <c r="T315" s="5">
        <f t="shared" si="448"/>
        <v>8.5943231029509768</v>
      </c>
      <c r="U315" s="5">
        <f t="shared" si="449"/>
        <v>25.073998069573502</v>
      </c>
      <c r="V315" s="5">
        <f t="shared" si="450"/>
        <v>52.0532581961426</v>
      </c>
      <c r="W315" s="15">
        <f t="shared" si="451"/>
        <v>-1.0734613539272964E-2</v>
      </c>
      <c r="X315" s="15">
        <f t="shared" si="452"/>
        <v>-1.217998157191269E-2</v>
      </c>
      <c r="Y315" s="15">
        <f t="shared" si="453"/>
        <v>-9.7425357312937999E-3</v>
      </c>
      <c r="Z315" s="5">
        <f t="shared" si="386"/>
        <v>1310.7757037146271</v>
      </c>
      <c r="AA315" s="5">
        <f t="shared" si="387"/>
        <v>8157.5770364435411</v>
      </c>
      <c r="AB315" s="5">
        <f t="shared" si="388"/>
        <v>65231.518802763399</v>
      </c>
      <c r="AC315" s="16">
        <f t="shared" si="454"/>
        <v>0.80909483574185914</v>
      </c>
      <c r="AD315" s="16">
        <f t="shared" si="455"/>
        <v>3.1051129126467769</v>
      </c>
      <c r="AE315" s="16">
        <f t="shared" si="456"/>
        <v>29.301120820161131</v>
      </c>
      <c r="AF315" s="15">
        <f t="shared" si="457"/>
        <v>-4.0504037456468023E-3</v>
      </c>
      <c r="AG315" s="15">
        <f t="shared" si="458"/>
        <v>2.9673830763510267E-4</v>
      </c>
      <c r="AH315" s="15">
        <f t="shared" si="459"/>
        <v>9.7937136394747881E-3</v>
      </c>
      <c r="AI315" s="1">
        <f t="shared" si="423"/>
        <v>495720.38433345401</v>
      </c>
      <c r="AJ315" s="1">
        <f t="shared" si="424"/>
        <v>249562.17704966248</v>
      </c>
      <c r="AK315" s="1">
        <f t="shared" si="425"/>
        <v>91053.283359520487</v>
      </c>
      <c r="AL315" s="14">
        <f t="shared" si="460"/>
        <v>99.991658119688282</v>
      </c>
      <c r="AM315" s="14">
        <f t="shared" si="461"/>
        <v>25.031498171453027</v>
      </c>
      <c r="AN315" s="14">
        <f t="shared" si="462"/>
        <v>7.7618546406246898</v>
      </c>
      <c r="AO315" s="11">
        <f t="shared" si="463"/>
        <v>1.5269600348025727E-3</v>
      </c>
      <c r="AP315" s="11">
        <f t="shared" si="464"/>
        <v>1.9235669134357622E-3</v>
      </c>
      <c r="AQ315" s="11">
        <f t="shared" si="465"/>
        <v>1.7449178951680407E-3</v>
      </c>
      <c r="AR315" s="1">
        <f t="shared" si="389"/>
        <v>250086.26110167196</v>
      </c>
      <c r="AS315" s="1">
        <f t="shared" si="384"/>
        <v>127213.41362770923</v>
      </c>
      <c r="AT315" s="1">
        <f t="shared" si="385"/>
        <v>46357.307085196982</v>
      </c>
      <c r="AU315" s="1">
        <f t="shared" si="426"/>
        <v>50017.252220334398</v>
      </c>
      <c r="AV315" s="1">
        <f t="shared" si="427"/>
        <v>25442.682725541847</v>
      </c>
      <c r="AW315" s="1">
        <f t="shared" si="428"/>
        <v>9271.4614170393961</v>
      </c>
      <c r="AX315" s="1">
        <f t="shared" si="408"/>
        <v>171673.27929169158</v>
      </c>
      <c r="AY315" s="1">
        <f t="shared" si="391"/>
        <v>34333.63778744392</v>
      </c>
      <c r="AZ315" s="1">
        <f t="shared" si="392"/>
        <v>8486.5491801699791</v>
      </c>
      <c r="BA315" s="1">
        <f t="shared" si="409"/>
        <v>14047.040285571178</v>
      </c>
      <c r="BB315" s="1">
        <f t="shared" si="410"/>
        <v>30957.435787693521</v>
      </c>
      <c r="BC315" s="1">
        <f t="shared" si="411"/>
        <v>39531.659991503016</v>
      </c>
      <c r="BD315" s="1">
        <f t="shared" si="393"/>
        <v>46.386042153255183</v>
      </c>
      <c r="BE315" s="2">
        <f t="shared" si="420"/>
        <v>0.25378067252024261</v>
      </c>
      <c r="BF315" s="2">
        <f t="shared" si="421"/>
        <v>0.18498810604108842</v>
      </c>
      <c r="BG315" s="2">
        <f t="shared" si="422"/>
        <v>8.4903457765883886E-2</v>
      </c>
      <c r="BH315" s="2">
        <f t="shared" si="394"/>
        <v>9.879649877178491E-2</v>
      </c>
      <c r="BI315" s="2">
        <f t="shared" si="412"/>
        <v>6.4404629744826622E-3</v>
      </c>
      <c r="BJ315" s="2">
        <f t="shared" si="395"/>
        <v>3.422059937666898E-3</v>
      </c>
      <c r="BK315" s="2">
        <f t="shared" si="396"/>
        <v>7.2085971406032293E-4</v>
      </c>
      <c r="BL315" s="2">
        <f t="shared" si="397"/>
        <v>1610.6713050521219</v>
      </c>
      <c r="BM315" s="2">
        <f t="shared" si="398"/>
        <v>435.33192630923196</v>
      </c>
      <c r="BN315" s="2">
        <f t="shared" si="399"/>
        <v>33.41711513004168</v>
      </c>
      <c r="BO315" s="2">
        <f t="shared" si="413"/>
        <v>9683.8931863926136</v>
      </c>
      <c r="BP315" s="2">
        <f t="shared" si="414"/>
        <v>576.95976010717982</v>
      </c>
      <c r="BQ315" s="2">
        <f t="shared" si="415"/>
        <v>12.067465962731488</v>
      </c>
      <c r="BR315" s="17">
        <f t="shared" si="390"/>
        <v>5.4871258981740447E-4</v>
      </c>
      <c r="BS315" s="12">
        <f>BS$3*temperature!$I425</f>
        <v>-43.349976409771749</v>
      </c>
      <c r="BT315" s="12">
        <f>BT$3*temperature!$I425</f>
        <v>-40.066590517004265</v>
      </c>
      <c r="BU315" s="12">
        <f>BU$3*temperature!$I425</f>
        <v>-35.175016314013192</v>
      </c>
      <c r="BV315" s="12">
        <f t="shared" si="416"/>
        <v>-27.567221511696985</v>
      </c>
      <c r="BW315" s="12">
        <f t="shared" si="400"/>
        <v>-18.036735641053699</v>
      </c>
      <c r="BX315" s="12">
        <f t="shared" si="401"/>
        <v>-15.834700737921526</v>
      </c>
      <c r="BY315" s="19">
        <f t="shared" si="417"/>
        <v>0.36407758908300325</v>
      </c>
      <c r="BZ315" s="19">
        <f t="shared" si="402"/>
        <v>0.54983103357898877</v>
      </c>
      <c r="CA315" s="19">
        <f t="shared" si="403"/>
        <v>0.54983103357898877</v>
      </c>
      <c r="CB315" s="12">
        <f t="shared" si="418"/>
        <v>7.8913774490373809</v>
      </c>
      <c r="CC315" s="12">
        <f t="shared" si="404"/>
        <v>11.014927437975283</v>
      </c>
      <c r="CD315" s="12">
        <f t="shared" si="405"/>
        <v>9.6701577880458309</v>
      </c>
      <c r="CE315" s="12">
        <f t="shared" si="419"/>
        <v>-35.458598960734363</v>
      </c>
      <c r="CF315" s="12">
        <f t="shared" si="406"/>
        <v>-29.051663079028984</v>
      </c>
      <c r="CG315" s="12">
        <f t="shared" si="407"/>
        <v>-25.504858525967357</v>
      </c>
      <c r="CH315" s="12">
        <f>CH$3*temperature!$I425+CH$4*temperature!$I425^2</f>
        <v>-35.458598960734371</v>
      </c>
      <c r="CI315" s="12">
        <f>CI$3*temperature!$I425+CI$4*temperature!$I425^2</f>
        <v>-29.051699715806841</v>
      </c>
      <c r="CJ315" s="12">
        <f>CJ$3*temperature!$I425+CJ$4*temperature!$I425^2</f>
        <v>-25.504877226492312</v>
      </c>
      <c r="CK315" s="17"/>
      <c r="CL315" s="17"/>
      <c r="CM315" s="17"/>
    </row>
    <row r="316" spans="1:91">
      <c r="A316" s="2">
        <f t="shared" si="429"/>
        <v>2270</v>
      </c>
      <c r="B316" s="5">
        <f t="shared" si="430"/>
        <v>1165.4056533086052</v>
      </c>
      <c r="C316" s="5">
        <f t="shared" si="431"/>
        <v>2964.1697993749926</v>
      </c>
      <c r="D316" s="5">
        <f t="shared" si="432"/>
        <v>4369.95601749055</v>
      </c>
      <c r="E316" s="15">
        <f t="shared" si="433"/>
        <v>6.6338454151575061E-9</v>
      </c>
      <c r="F316" s="15">
        <f t="shared" si="434"/>
        <v>1.3069120303553195E-8</v>
      </c>
      <c r="G316" s="15">
        <f t="shared" si="435"/>
        <v>2.6680144203148707E-8</v>
      </c>
      <c r="H316" s="5">
        <f t="shared" si="436"/>
        <v>250270.5216326701</v>
      </c>
      <c r="I316" s="5">
        <f t="shared" si="437"/>
        <v>127433.28362065461</v>
      </c>
      <c r="J316" s="5">
        <f t="shared" si="438"/>
        <v>46432.460205414747</v>
      </c>
      <c r="K316" s="5">
        <f t="shared" si="439"/>
        <v>214749.70618354913</v>
      </c>
      <c r="L316" s="5">
        <f t="shared" si="440"/>
        <v>42991.22258364701</v>
      </c>
      <c r="M316" s="5">
        <f t="shared" si="441"/>
        <v>10625.383875620473</v>
      </c>
      <c r="N316" s="15">
        <f t="shared" si="442"/>
        <v>7.3678126071574646E-4</v>
      </c>
      <c r="O316" s="15">
        <f t="shared" si="443"/>
        <v>1.7283423283329657E-3</v>
      </c>
      <c r="P316" s="15">
        <f t="shared" si="444"/>
        <v>1.6211442406470766E-3</v>
      </c>
      <c r="Q316" s="5">
        <f t="shared" si="445"/>
        <v>2127.8165843266365</v>
      </c>
      <c r="R316" s="5">
        <f t="shared" si="446"/>
        <v>3156.3436763528762</v>
      </c>
      <c r="S316" s="5">
        <f t="shared" si="447"/>
        <v>2393.4135124121235</v>
      </c>
      <c r="T316" s="5">
        <f t="shared" si="448"/>
        <v>8.5020663658091529</v>
      </c>
      <c r="U316" s="5">
        <f t="shared" si="449"/>
        <v>24.768597235151923</v>
      </c>
      <c r="V316" s="5">
        <f t="shared" si="450"/>
        <v>51.546127468236421</v>
      </c>
      <c r="W316" s="15">
        <f t="shared" si="451"/>
        <v>-1.0734613539272964E-2</v>
      </c>
      <c r="X316" s="15">
        <f t="shared" si="452"/>
        <v>-1.217998157191269E-2</v>
      </c>
      <c r="Y316" s="15">
        <f t="shared" si="453"/>
        <v>-9.7425357312937999E-3</v>
      </c>
      <c r="Z316" s="5">
        <f t="shared" si="386"/>
        <v>1292.4233418724375</v>
      </c>
      <c r="AA316" s="5">
        <f t="shared" si="387"/>
        <v>8074.7054921157505</v>
      </c>
      <c r="AB316" s="5">
        <f t="shared" si="388"/>
        <v>65335.606758225811</v>
      </c>
      <c r="AC316" s="16">
        <f t="shared" si="454"/>
        <v>0.80581767498858681</v>
      </c>
      <c r="AD316" s="16">
        <f t="shared" si="455"/>
        <v>3.1060343185974917</v>
      </c>
      <c r="AE316" s="16">
        <f t="shared" si="456"/>
        <v>29.588087606789443</v>
      </c>
      <c r="AF316" s="15">
        <f t="shared" si="457"/>
        <v>-4.0504037456468023E-3</v>
      </c>
      <c r="AG316" s="15">
        <f t="shared" si="458"/>
        <v>2.9673830763510267E-4</v>
      </c>
      <c r="AH316" s="15">
        <f t="shared" si="459"/>
        <v>9.7937136394747881E-3</v>
      </c>
      <c r="AI316" s="1">
        <f t="shared" si="423"/>
        <v>496165.59812044306</v>
      </c>
      <c r="AJ316" s="1">
        <f t="shared" si="424"/>
        <v>250048.64207023807</v>
      </c>
      <c r="AK316" s="1">
        <f t="shared" si="425"/>
        <v>91219.416440607834</v>
      </c>
      <c r="AL316" s="14">
        <f t="shared" si="460"/>
        <v>100.14281455279307</v>
      </c>
      <c r="AM316" s="14">
        <f t="shared" si="461"/>
        <v>25.079166435512601</v>
      </c>
      <c r="AN316" s="14">
        <f t="shared" si="462"/>
        <v>7.775263001696187</v>
      </c>
      <c r="AO316" s="11">
        <f t="shared" si="463"/>
        <v>1.511690434454547E-3</v>
      </c>
      <c r="AP316" s="11">
        <f t="shared" si="464"/>
        <v>1.9043312443014046E-3</v>
      </c>
      <c r="AQ316" s="11">
        <f t="shared" si="465"/>
        <v>1.7274687162163603E-3</v>
      </c>
      <c r="AR316" s="1">
        <f t="shared" si="389"/>
        <v>250270.5216326701</v>
      </c>
      <c r="AS316" s="1">
        <f t="shared" si="384"/>
        <v>127433.28362065461</v>
      </c>
      <c r="AT316" s="1">
        <f t="shared" si="385"/>
        <v>46432.460205414747</v>
      </c>
      <c r="AU316" s="1">
        <f t="shared" si="426"/>
        <v>50054.104326534027</v>
      </c>
      <c r="AV316" s="1">
        <f t="shared" si="427"/>
        <v>25486.656724130924</v>
      </c>
      <c r="AW316" s="1">
        <f t="shared" si="428"/>
        <v>9286.4920410829491</v>
      </c>
      <c r="AX316" s="1">
        <f t="shared" si="408"/>
        <v>171799.76494683931</v>
      </c>
      <c r="AY316" s="1">
        <f t="shared" si="391"/>
        <v>34392.978066917603</v>
      </c>
      <c r="AZ316" s="1">
        <f t="shared" si="392"/>
        <v>8500.3071004963786</v>
      </c>
      <c r="BA316" s="1">
        <f t="shared" si="409"/>
        <v>14047.898711640586</v>
      </c>
      <c r="BB316" s="1">
        <f t="shared" si="410"/>
        <v>30962.554870271775</v>
      </c>
      <c r="BC316" s="1">
        <f t="shared" si="411"/>
        <v>39538.739639082021</v>
      </c>
      <c r="BD316" s="1">
        <f t="shared" si="393"/>
        <v>45.041948329382492</v>
      </c>
      <c r="BE316" s="2">
        <f t="shared" si="420"/>
        <v>0.25378067252024261</v>
      </c>
      <c r="BF316" s="2">
        <f t="shared" si="421"/>
        <v>0.18498810604108842</v>
      </c>
      <c r="BG316" s="2">
        <f t="shared" si="422"/>
        <v>8.4903457765883886E-2</v>
      </c>
      <c r="BH316" s="2">
        <f t="shared" si="394"/>
        <v>9.8643448747823034E-2</v>
      </c>
      <c r="BI316" s="2">
        <f t="shared" si="412"/>
        <v>6.4404629744826622E-3</v>
      </c>
      <c r="BJ316" s="2">
        <f t="shared" si="395"/>
        <v>3.422059937666898E-3</v>
      </c>
      <c r="BK316" s="2">
        <f t="shared" si="396"/>
        <v>7.2085971406032293E-4</v>
      </c>
      <c r="BL316" s="2">
        <f t="shared" si="397"/>
        <v>1611.858028179674</v>
      </c>
      <c r="BM316" s="2">
        <f t="shared" si="398"/>
        <v>436.08433460358543</v>
      </c>
      <c r="BN316" s="2">
        <f t="shared" si="399"/>
        <v>33.471289986792598</v>
      </c>
      <c r="BO316" s="2">
        <f t="shared" si="413"/>
        <v>9828.6403895976346</v>
      </c>
      <c r="BP316" s="2">
        <f t="shared" si="414"/>
        <v>583.88858408766407</v>
      </c>
      <c r="BQ316" s="2">
        <f t="shared" si="415"/>
        <v>12.067773208581027</v>
      </c>
      <c r="BR316" s="17">
        <f t="shared" si="390"/>
        <v>5.3273066972563544E-4</v>
      </c>
      <c r="BS316" s="12">
        <f>BS$3*temperature!$I426</f>
        <v>-43.445421457648912</v>
      </c>
      <c r="BT316" s="12">
        <f>BT$3*temperature!$I426</f>
        <v>-40.154806427758672</v>
      </c>
      <c r="BU316" s="12">
        <f>BU$3*temperature!$I426</f>
        <v>-35.252462287326665</v>
      </c>
      <c r="BV316" s="12">
        <f t="shared" si="416"/>
        <v>-27.593091244845578</v>
      </c>
      <c r="BW316" s="12">
        <f t="shared" si="400"/>
        <v>-18.027837068543466</v>
      </c>
      <c r="BX316" s="12">
        <f t="shared" si="401"/>
        <v>-15.826888557519352</v>
      </c>
      <c r="BY316" s="19">
        <f t="shared" si="417"/>
        <v>0.36487919050932366</v>
      </c>
      <c r="BZ316" s="19">
        <f t="shared" si="402"/>
        <v>0.55104161438365251</v>
      </c>
      <c r="CA316" s="19">
        <f t="shared" si="403"/>
        <v>0.55104161438365251</v>
      </c>
      <c r="CB316" s="12">
        <f t="shared" si="418"/>
        <v>7.926165106401668</v>
      </c>
      <c r="CC316" s="12">
        <f t="shared" si="404"/>
        <v>11.063484679607603</v>
      </c>
      <c r="CD316" s="12">
        <f t="shared" si="405"/>
        <v>9.7127868649036557</v>
      </c>
      <c r="CE316" s="12">
        <f t="shared" si="419"/>
        <v>-35.519256351247243</v>
      </c>
      <c r="CF316" s="12">
        <f t="shared" si="406"/>
        <v>-29.091321748151067</v>
      </c>
      <c r="CG316" s="12">
        <f t="shared" si="407"/>
        <v>-25.539675422423009</v>
      </c>
      <c r="CH316" s="12">
        <f>CH$3*temperature!$I426+CH$4*temperature!$I426^2</f>
        <v>-35.519256351247243</v>
      </c>
      <c r="CI316" s="12">
        <f>CI$3*temperature!$I426+CI$4*temperature!$I426^2</f>
        <v>-29.091358366853648</v>
      </c>
      <c r="CJ316" s="12">
        <f>CJ$3*temperature!$I426+CJ$4*temperature!$I426^2</f>
        <v>-25.539694113721836</v>
      </c>
      <c r="CK316" s="17"/>
      <c r="CL316" s="17"/>
      <c r="CM316" s="17"/>
    </row>
    <row r="317" spans="1:91">
      <c r="A317" s="2">
        <f t="shared" si="429"/>
        <v>2271</v>
      </c>
      <c r="B317" s="5">
        <f t="shared" si="430"/>
        <v>1165.4056606531703</v>
      </c>
      <c r="C317" s="5">
        <f t="shared" si="431"/>
        <v>2964.1698361771296</v>
      </c>
      <c r="D317" s="5">
        <f t="shared" si="432"/>
        <v>4369.9561282520535</v>
      </c>
      <c r="E317" s="15">
        <f t="shared" si="433"/>
        <v>6.3021531443996307E-9</v>
      </c>
      <c r="F317" s="15">
        <f t="shared" si="434"/>
        <v>1.2415664288375536E-8</v>
      </c>
      <c r="G317" s="15">
        <f t="shared" si="435"/>
        <v>2.534613699299127E-8</v>
      </c>
      <c r="H317" s="5">
        <f t="shared" si="436"/>
        <v>250451.28403833933</v>
      </c>
      <c r="I317" s="5">
        <f t="shared" si="437"/>
        <v>127650.95519374704</v>
      </c>
      <c r="J317" s="5">
        <f t="shared" si="438"/>
        <v>46506.870873912841</v>
      </c>
      <c r="K317" s="5">
        <f t="shared" si="439"/>
        <v>214904.81168417347</v>
      </c>
      <c r="L317" s="5">
        <f t="shared" si="440"/>
        <v>43064.65629458589</v>
      </c>
      <c r="M317" s="5">
        <f t="shared" si="441"/>
        <v>10642.411390183728</v>
      </c>
      <c r="N317" s="15">
        <f t="shared" si="442"/>
        <v>7.2226175942602389E-4</v>
      </c>
      <c r="O317" s="15">
        <f t="shared" si="443"/>
        <v>1.7081093889805832E-3</v>
      </c>
      <c r="P317" s="15">
        <f t="shared" si="444"/>
        <v>1.6025317073318224E-3</v>
      </c>
      <c r="Q317" s="5">
        <f t="shared" si="445"/>
        <v>2106.4956520474493</v>
      </c>
      <c r="R317" s="5">
        <f t="shared" si="446"/>
        <v>3123.2252206733015</v>
      </c>
      <c r="S317" s="5">
        <f t="shared" si="447"/>
        <v>2373.8938092583167</v>
      </c>
      <c r="T317" s="5">
        <f t="shared" si="448"/>
        <v>8.4107999690869413</v>
      </c>
      <c r="U317" s="5">
        <f t="shared" si="449"/>
        <v>24.466916177265645</v>
      </c>
      <c r="V317" s="5">
        <f t="shared" si="450"/>
        <v>51.043937479567305</v>
      </c>
      <c r="W317" s="15">
        <f t="shared" si="451"/>
        <v>-1.0734613539272964E-2</v>
      </c>
      <c r="X317" s="15">
        <f t="shared" si="452"/>
        <v>-1.217998157191269E-2</v>
      </c>
      <c r="Y317" s="15">
        <f t="shared" si="453"/>
        <v>-9.7425357312937999E-3</v>
      </c>
      <c r="Z317" s="5">
        <f t="shared" si="386"/>
        <v>1274.309238738155</v>
      </c>
      <c r="AA317" s="5">
        <f t="shared" si="387"/>
        <v>7992.5126868053694</v>
      </c>
      <c r="AB317" s="5">
        <f t="shared" si="388"/>
        <v>65438.631964387081</v>
      </c>
      <c r="AC317" s="16">
        <f t="shared" si="454"/>
        <v>0.80255378805950461</v>
      </c>
      <c r="AD317" s="16">
        <f t="shared" si="455"/>
        <v>3.1069559979646488</v>
      </c>
      <c r="AE317" s="16">
        <f t="shared" si="456"/>
        <v>29.87786486395003</v>
      </c>
      <c r="AF317" s="15">
        <f t="shared" si="457"/>
        <v>-4.0504037456468023E-3</v>
      </c>
      <c r="AG317" s="15">
        <f t="shared" si="458"/>
        <v>2.9673830763510267E-4</v>
      </c>
      <c r="AH317" s="15">
        <f t="shared" si="459"/>
        <v>9.7937136394747881E-3</v>
      </c>
      <c r="AI317" s="1">
        <f t="shared" si="423"/>
        <v>496603.14263493277</v>
      </c>
      <c r="AJ317" s="1">
        <f t="shared" si="424"/>
        <v>250530.43458734517</v>
      </c>
      <c r="AK317" s="1">
        <f t="shared" si="425"/>
        <v>91383.966837630011</v>
      </c>
      <c r="AL317" s="14">
        <f t="shared" si="460"/>
        <v>100.2926856382835</v>
      </c>
      <c r="AM317" s="14">
        <f t="shared" si="461"/>
        <v>25.126447885334542</v>
      </c>
      <c r="AN317" s="14">
        <f t="shared" si="462"/>
        <v>7.7885602100560147</v>
      </c>
      <c r="AO317" s="11">
        <f t="shared" si="463"/>
        <v>1.4965735301100014E-3</v>
      </c>
      <c r="AP317" s="11">
        <f t="shared" si="464"/>
        <v>1.8852879318583906E-3</v>
      </c>
      <c r="AQ317" s="11">
        <f t="shared" si="465"/>
        <v>1.7101940290541967E-3</v>
      </c>
      <c r="AR317" s="1">
        <f t="shared" si="389"/>
        <v>250451.28403833933</v>
      </c>
      <c r="AS317" s="1">
        <f t="shared" ref="AS317:AS346" si="466">MAX(0.3*C317,AM317*AJ317^$AR$5*C317^(1-$AR$5)*(1-BJ316+CF316/100))</f>
        <v>127650.95519374704</v>
      </c>
      <c r="AT317" s="1">
        <f t="shared" ref="AT317:AT346" si="467">MAX(0.3*D317,AN317*AK317^$AR$5*D317^(1-$AR$5)*(1-BK316+CG316/100))</f>
        <v>46506.870873912841</v>
      </c>
      <c r="AU317" s="1">
        <f t="shared" si="426"/>
        <v>50090.256807667873</v>
      </c>
      <c r="AV317" s="1">
        <f t="shared" si="427"/>
        <v>25530.19103874941</v>
      </c>
      <c r="AW317" s="1">
        <f t="shared" si="428"/>
        <v>9301.3741747825679</v>
      </c>
      <c r="AX317" s="1">
        <f t="shared" si="408"/>
        <v>171923.84934733878</v>
      </c>
      <c r="AY317" s="1">
        <f t="shared" si="391"/>
        <v>34451.725035668707</v>
      </c>
      <c r="AZ317" s="1">
        <f t="shared" si="392"/>
        <v>8513.9291121469832</v>
      </c>
      <c r="BA317" s="1">
        <f t="shared" si="409"/>
        <v>14048.740224287842</v>
      </c>
      <c r="BB317" s="1">
        <f t="shared" si="410"/>
        <v>30967.614061751181</v>
      </c>
      <c r="BC317" s="1">
        <f t="shared" si="411"/>
        <v>39545.738029219756</v>
      </c>
      <c r="BD317" s="1">
        <f t="shared" si="393"/>
        <v>43.736718516998856</v>
      </c>
      <c r="BE317" s="2">
        <f t="shared" si="420"/>
        <v>0.25378067252024261</v>
      </c>
      <c r="BF317" s="2">
        <f t="shared" si="421"/>
        <v>0.18498810604108842</v>
      </c>
      <c r="BG317" s="2">
        <f t="shared" si="422"/>
        <v>8.4903457765883886E-2</v>
      </c>
      <c r="BH317" s="2">
        <f t="shared" si="394"/>
        <v>9.8491884891479586E-2</v>
      </c>
      <c r="BI317" s="2">
        <f t="shared" si="412"/>
        <v>6.4404629744826622E-3</v>
      </c>
      <c r="BJ317" s="2">
        <f t="shared" si="395"/>
        <v>3.422059937666898E-3</v>
      </c>
      <c r="BK317" s="2">
        <f t="shared" si="396"/>
        <v>7.2085971406032293E-4</v>
      </c>
      <c r="BL317" s="2">
        <f t="shared" si="397"/>
        <v>1613.0222217605651</v>
      </c>
      <c r="BM317" s="2">
        <f t="shared" si="398"/>
        <v>436.82921977343398</v>
      </c>
      <c r="BN317" s="2">
        <f t="shared" si="399"/>
        <v>33.524929640009169</v>
      </c>
      <c r="BO317" s="2">
        <f t="shared" si="413"/>
        <v>9975.5527723782452</v>
      </c>
      <c r="BP317" s="2">
        <f t="shared" si="414"/>
        <v>590.9007432571409</v>
      </c>
      <c r="BQ317" s="2">
        <f t="shared" si="415"/>
        <v>12.068082808380142</v>
      </c>
      <c r="BR317" s="17">
        <f t="shared" si="390"/>
        <v>5.1721424245207328E-4</v>
      </c>
      <c r="BS317" s="12">
        <f>BS$3*temperature!$I427</f>
        <v>-43.54051341490522</v>
      </c>
      <c r="BT317" s="12">
        <f>BT$3*temperature!$I427</f>
        <v>-40.2426959914538</v>
      </c>
      <c r="BU317" s="12">
        <f>BU$3*temperature!$I427</f>
        <v>-35.329621756024046</v>
      </c>
      <c r="BV317" s="12">
        <f t="shared" si="416"/>
        <v>-27.618713105468927</v>
      </c>
      <c r="BW317" s="12">
        <f t="shared" si="400"/>
        <v>-18.018759014295739</v>
      </c>
      <c r="BX317" s="12">
        <f t="shared" si="401"/>
        <v>-15.818918807606947</v>
      </c>
      <c r="BY317" s="19">
        <f t="shared" si="417"/>
        <v>0.3656778264811591</v>
      </c>
      <c r="BZ317" s="19">
        <f t="shared" si="402"/>
        <v>0.55224771675033102</v>
      </c>
      <c r="CA317" s="19">
        <f t="shared" si="403"/>
        <v>0.55224771675033102</v>
      </c>
      <c r="CB317" s="12">
        <f t="shared" si="418"/>
        <v>7.9609001547181455</v>
      </c>
      <c r="CC317" s="12">
        <f t="shared" si="404"/>
        <v>11.111968488579031</v>
      </c>
      <c r="CD317" s="12">
        <f t="shared" si="405"/>
        <v>9.755351474208549</v>
      </c>
      <c r="CE317" s="12">
        <f t="shared" si="419"/>
        <v>-35.579613260187074</v>
      </c>
      <c r="CF317" s="12">
        <f t="shared" si="406"/>
        <v>-29.13072750287477</v>
      </c>
      <c r="CG317" s="12">
        <f t="shared" si="407"/>
        <v>-25.574270281815494</v>
      </c>
      <c r="CH317" s="12">
        <f>CH$3*temperature!$I427+CH$4*temperature!$I427^2</f>
        <v>-35.579613260187074</v>
      </c>
      <c r="CI317" s="12">
        <f>CI$3*temperature!$I427+CI$4*temperature!$I427^2</f>
        <v>-29.130764103137498</v>
      </c>
      <c r="CJ317" s="12">
        <f>CJ$3*temperature!$I427+CJ$4*temperature!$I427^2</f>
        <v>-25.574288963702109</v>
      </c>
      <c r="CK317" s="17"/>
      <c r="CL317" s="17"/>
      <c r="CM317" s="17"/>
    </row>
    <row r="318" spans="1:91">
      <c r="A318" s="2">
        <f t="shared" si="429"/>
        <v>2272</v>
      </c>
      <c r="B318" s="5">
        <f t="shared" si="430"/>
        <v>1165.4056676305072</v>
      </c>
      <c r="C318" s="5">
        <f t="shared" si="431"/>
        <v>2964.1698711391605</v>
      </c>
      <c r="D318" s="5">
        <f t="shared" si="432"/>
        <v>4369.9562334754846</v>
      </c>
      <c r="E318" s="15">
        <f t="shared" si="433"/>
        <v>5.987045487179649E-9</v>
      </c>
      <c r="F318" s="15">
        <f t="shared" si="434"/>
        <v>1.1794881073956759E-8</v>
      </c>
      <c r="G318" s="15">
        <f t="shared" si="435"/>
        <v>2.4078830143341707E-8</v>
      </c>
      <c r="H318" s="5">
        <f t="shared" si="436"/>
        <v>250628.58063687303</v>
      </c>
      <c r="I318" s="5">
        <f t="shared" si="437"/>
        <v>127866.44269079258</v>
      </c>
      <c r="J318" s="5">
        <f t="shared" si="438"/>
        <v>46580.544097959195</v>
      </c>
      <c r="K318" s="5">
        <f t="shared" si="439"/>
        <v>215056.94334441406</v>
      </c>
      <c r="L318" s="5">
        <f t="shared" si="440"/>
        <v>43137.353204947125</v>
      </c>
      <c r="M318" s="5">
        <f t="shared" si="441"/>
        <v>10659.270164111706</v>
      </c>
      <c r="N318" s="15">
        <f t="shared" si="442"/>
        <v>7.0790253158303784E-4</v>
      </c>
      <c r="O318" s="15">
        <f t="shared" si="443"/>
        <v>1.6880875552320873E-3</v>
      </c>
      <c r="P318" s="15">
        <f t="shared" si="444"/>
        <v>1.5841122194850676E-3</v>
      </c>
      <c r="Q318" s="5">
        <f t="shared" si="445"/>
        <v>2085.3584340034899</v>
      </c>
      <c r="R318" s="5">
        <f t="shared" si="446"/>
        <v>3090.3924928742435</v>
      </c>
      <c r="S318" s="5">
        <f t="shared" si="447"/>
        <v>2354.4899979398151</v>
      </c>
      <c r="T318" s="5">
        <f t="shared" si="448"/>
        <v>8.3205132818626648</v>
      </c>
      <c r="U318" s="5">
        <f t="shared" si="449"/>
        <v>24.168909589105017</v>
      </c>
      <c r="V318" s="5">
        <f t="shared" si="450"/>
        <v>50.546640094806691</v>
      </c>
      <c r="W318" s="15">
        <f t="shared" si="451"/>
        <v>-1.0734613539272964E-2</v>
      </c>
      <c r="X318" s="15">
        <f t="shared" si="452"/>
        <v>-1.217998157191269E-2</v>
      </c>
      <c r="Y318" s="15">
        <f t="shared" si="453"/>
        <v>-9.7425357312937999E-3</v>
      </c>
      <c r="Z318" s="5">
        <f t="shared" ref="Z318:Z346" si="468">Q317*AC318*(1-BE317)</f>
        <v>1256.4307858329637</v>
      </c>
      <c r="AA318" s="5">
        <f t="shared" ref="AA318:AA346" si="469">R317*AD318*(1-BF317)</f>
        <v>7910.9967309607582</v>
      </c>
      <c r="AB318" s="5">
        <f t="shared" ref="AB318:AB346" si="470">S317*AE318*(1-BG317)</f>
        <v>65540.601614733576</v>
      </c>
      <c r="AC318" s="16">
        <f t="shared" si="454"/>
        <v>0.79930312119026536</v>
      </c>
      <c r="AD318" s="16">
        <f t="shared" si="455"/>
        <v>3.1078779508293817</v>
      </c>
      <c r="AE318" s="16">
        <f t="shared" si="456"/>
        <v>30.170480116586482</v>
      </c>
      <c r="AF318" s="15">
        <f t="shared" si="457"/>
        <v>-4.0504037456468023E-3</v>
      </c>
      <c r="AG318" s="15">
        <f t="shared" si="458"/>
        <v>2.9673830763510267E-4</v>
      </c>
      <c r="AH318" s="15">
        <f t="shared" si="459"/>
        <v>9.7937136394747881E-3</v>
      </c>
      <c r="AI318" s="1">
        <f t="shared" si="423"/>
        <v>497033.08517910738</v>
      </c>
      <c r="AJ318" s="1">
        <f t="shared" si="424"/>
        <v>251007.58216736006</v>
      </c>
      <c r="AK318" s="1">
        <f t="shared" si="425"/>
        <v>91546.944328649581</v>
      </c>
      <c r="AL318" s="14">
        <f t="shared" si="460"/>
        <v>100.4412800630875</v>
      </c>
      <c r="AM318" s="14">
        <f t="shared" si="461"/>
        <v>25.17334476841355</v>
      </c>
      <c r="AN318" s="14">
        <f t="shared" si="462"/>
        <v>7.8017469597305205</v>
      </c>
      <c r="AO318" s="11">
        <f t="shared" si="463"/>
        <v>1.4816077948089014E-3</v>
      </c>
      <c r="AP318" s="11">
        <f t="shared" si="464"/>
        <v>1.8664350525398068E-3</v>
      </c>
      <c r="AQ318" s="11">
        <f t="shared" si="465"/>
        <v>1.6930920887636548E-3</v>
      </c>
      <c r="AR318" s="1">
        <f t="shared" ref="AR318:AR346" si="471">MAX(0.3*B318,AL318*AI318^$AR$5*B318^(1-$AR$5)*(1-BI317+CE317/100))</f>
        <v>250628.58063687303</v>
      </c>
      <c r="AS318" s="1">
        <f t="shared" si="466"/>
        <v>127866.44269079258</v>
      </c>
      <c r="AT318" s="1">
        <f t="shared" si="467"/>
        <v>46580.544097959195</v>
      </c>
      <c r="AU318" s="1">
        <f t="shared" si="426"/>
        <v>50125.71612737461</v>
      </c>
      <c r="AV318" s="1">
        <f t="shared" si="427"/>
        <v>25573.288538158518</v>
      </c>
      <c r="AW318" s="1">
        <f t="shared" si="428"/>
        <v>9316.1088195918401</v>
      </c>
      <c r="AX318" s="1">
        <f t="shared" si="408"/>
        <v>172045.55467553122</v>
      </c>
      <c r="AY318" s="1">
        <f t="shared" si="391"/>
        <v>34509.882563957704</v>
      </c>
      <c r="AZ318" s="1">
        <f t="shared" si="392"/>
        <v>8527.416131289363</v>
      </c>
      <c r="BA318" s="1">
        <f t="shared" si="409"/>
        <v>14049.565010150924</v>
      </c>
      <c r="BB318" s="1">
        <f t="shared" si="410"/>
        <v>30972.613986620639</v>
      </c>
      <c r="BC318" s="1">
        <f t="shared" si="411"/>
        <v>39552.656005277255</v>
      </c>
      <c r="BD318" s="1">
        <f t="shared" si="393"/>
        <v>42.469232248634732</v>
      </c>
      <c r="BE318" s="2">
        <f t="shared" si="420"/>
        <v>0.25378067252024261</v>
      </c>
      <c r="BF318" s="2">
        <f t="shared" si="421"/>
        <v>0.18498810604108842</v>
      </c>
      <c r="BG318" s="2">
        <f t="shared" si="422"/>
        <v>8.4903457765883886E-2</v>
      </c>
      <c r="BH318" s="2">
        <f t="shared" si="394"/>
        <v>9.8341797240749332E-2</v>
      </c>
      <c r="BI318" s="2">
        <f t="shared" si="412"/>
        <v>6.4404629744826622E-3</v>
      </c>
      <c r="BJ318" s="2">
        <f t="shared" si="395"/>
        <v>3.422059937666898E-3</v>
      </c>
      <c r="BK318" s="2">
        <f t="shared" si="396"/>
        <v>7.2085971406032293E-4</v>
      </c>
      <c r="BL318" s="2">
        <f t="shared" si="397"/>
        <v>1614.1640939389231</v>
      </c>
      <c r="BM318" s="2">
        <f t="shared" si="398"/>
        <v>437.56663090414162</v>
      </c>
      <c r="BN318" s="2">
        <f t="shared" si="399"/>
        <v>33.578037699229128</v>
      </c>
      <c r="BO318" s="2">
        <f t="shared" si="413"/>
        <v>10124.662729376232</v>
      </c>
      <c r="BP318" s="2">
        <f t="shared" si="414"/>
        <v>597.99724014570393</v>
      </c>
      <c r="BQ318" s="2">
        <f t="shared" si="415"/>
        <v>12.06839473882375</v>
      </c>
      <c r="BR318" s="17">
        <f t="shared" ref="BR318:BR346" si="472">BR317/(1+BR$5)</f>
        <v>5.0214974995346925E-4</v>
      </c>
      <c r="BS318" s="12">
        <f>BS$3*temperature!$I428</f>
        <v>-43.635254742270213</v>
      </c>
      <c r="BT318" s="12">
        <f>BT$3*temperature!$I428</f>
        <v>-40.3302614824402</v>
      </c>
      <c r="BU318" s="12">
        <f>BU$3*temperature!$I428</f>
        <v>-35.406496716789277</v>
      </c>
      <c r="BV318" s="12">
        <f t="shared" si="416"/>
        <v>-27.644089442657442</v>
      </c>
      <c r="BW318" s="12">
        <f t="shared" si="400"/>
        <v>-18.009503596833135</v>
      </c>
      <c r="BX318" s="12">
        <f t="shared" si="401"/>
        <v>-15.810793348064735</v>
      </c>
      <c r="BY318" s="19">
        <f t="shared" si="417"/>
        <v>0.36647351766510616</v>
      </c>
      <c r="BZ318" s="19">
        <f t="shared" si="402"/>
        <v>0.55344937188977872</v>
      </c>
      <c r="CA318" s="19">
        <f t="shared" si="403"/>
        <v>0.55344937188977883</v>
      </c>
      <c r="CB318" s="12">
        <f t="shared" si="418"/>
        <v>7.9955826498063844</v>
      </c>
      <c r="CC318" s="12">
        <f t="shared" si="404"/>
        <v>11.160378942803533</v>
      </c>
      <c r="CD318" s="12">
        <f t="shared" si="405"/>
        <v>9.7978516843622714</v>
      </c>
      <c r="CE318" s="12">
        <f t="shared" si="419"/>
        <v>-35.639672092463826</v>
      </c>
      <c r="CF318" s="12">
        <f t="shared" si="406"/>
        <v>-29.169882539636667</v>
      </c>
      <c r="CG318" s="12">
        <f t="shared" si="407"/>
        <v>-25.608645032427006</v>
      </c>
      <c r="CH318" s="12">
        <f>CH$3*temperature!$I428+CH$4*temperature!$I428^2</f>
        <v>-35.639672092463826</v>
      </c>
      <c r="CI318" s="12">
        <f>CI$3*temperature!$I428+CI$4*temperature!$I428^2</f>
        <v>-29.169919121099284</v>
      </c>
      <c r="CJ318" s="12">
        <f>CJ$3*temperature!$I428+CJ$4*temperature!$I428^2</f>
        <v>-25.608663704717522</v>
      </c>
      <c r="CK318" s="17"/>
      <c r="CL318" s="17"/>
      <c r="CM318" s="17"/>
    </row>
    <row r="319" spans="1:91">
      <c r="A319" s="2">
        <f t="shared" si="429"/>
        <v>2273</v>
      </c>
      <c r="B319" s="5">
        <f t="shared" si="430"/>
        <v>1165.4056742589771</v>
      </c>
      <c r="C319" s="5">
        <f t="shared" si="431"/>
        <v>2964.1699043530903</v>
      </c>
      <c r="D319" s="5">
        <f t="shared" si="432"/>
        <v>4369.9563334377472</v>
      </c>
      <c r="E319" s="15">
        <f t="shared" si="433"/>
        <v>5.6876932128206659E-9</v>
      </c>
      <c r="F319" s="15">
        <f t="shared" si="434"/>
        <v>1.120513702025892E-8</v>
      </c>
      <c r="G319" s="15">
        <f t="shared" si="435"/>
        <v>2.2874888636174622E-8</v>
      </c>
      <c r="H319" s="5">
        <f t="shared" si="436"/>
        <v>250802.44358947838</v>
      </c>
      <c r="I319" s="5">
        <f t="shared" si="437"/>
        <v>128079.76047768298</v>
      </c>
      <c r="J319" s="5">
        <f t="shared" si="438"/>
        <v>46653.484886467028</v>
      </c>
      <c r="K319" s="5">
        <f t="shared" si="439"/>
        <v>215206.12875765431</v>
      </c>
      <c r="L319" s="5">
        <f t="shared" si="440"/>
        <v>43209.318160065297</v>
      </c>
      <c r="M319" s="5">
        <f t="shared" si="441"/>
        <v>10675.96134302005</v>
      </c>
      <c r="N319" s="15">
        <f t="shared" si="442"/>
        <v>6.9370191410800253E-4</v>
      </c>
      <c r="O319" s="15">
        <f t="shared" si="443"/>
        <v>1.6682747032776835E-3</v>
      </c>
      <c r="P319" s="15">
        <f t="shared" si="444"/>
        <v>1.5658838411414244E-3</v>
      </c>
      <c r="Q319" s="5">
        <f t="shared" si="445"/>
        <v>2064.4040171266574</v>
      </c>
      <c r="R319" s="5">
        <f t="shared" si="446"/>
        <v>3057.844431743013</v>
      </c>
      <c r="S319" s="5">
        <f t="shared" si="447"/>
        <v>2335.2022869210468</v>
      </c>
      <c r="T319" s="5">
        <f t="shared" si="448"/>
        <v>8.2311957873334816</v>
      </c>
      <c r="U319" s="5">
        <f t="shared" si="449"/>
        <v>23.874532715696493</v>
      </c>
      <c r="V319" s="5">
        <f t="shared" si="450"/>
        <v>50.05418764758619</v>
      </c>
      <c r="W319" s="15">
        <f t="shared" si="451"/>
        <v>-1.0734613539272964E-2</v>
      </c>
      <c r="X319" s="15">
        <f t="shared" si="452"/>
        <v>-1.217998157191269E-2</v>
      </c>
      <c r="Y319" s="15">
        <f t="shared" si="453"/>
        <v>-9.7425357312937999E-3</v>
      </c>
      <c r="Z319" s="5">
        <f t="shared" si="468"/>
        <v>1238.7853903301082</v>
      </c>
      <c r="AA319" s="5">
        <f t="shared" si="469"/>
        <v>7830.1556448697047</v>
      </c>
      <c r="AB319" s="5">
        <f t="shared" si="470"/>
        <v>65641.522905006481</v>
      </c>
      <c r="AC319" s="16">
        <f t="shared" si="454"/>
        <v>0.79606562083428911</v>
      </c>
      <c r="AD319" s="16">
        <f t="shared" si="455"/>
        <v>3.1088001772728471</v>
      </c>
      <c r="AE319" s="16">
        <f t="shared" si="456"/>
        <v>30.465961159213798</v>
      </c>
      <c r="AF319" s="15">
        <f t="shared" si="457"/>
        <v>-4.0504037456468023E-3</v>
      </c>
      <c r="AG319" s="15">
        <f t="shared" si="458"/>
        <v>2.9673830763510267E-4</v>
      </c>
      <c r="AH319" s="15">
        <f t="shared" si="459"/>
        <v>9.7937136394747881E-3</v>
      </c>
      <c r="AI319" s="1">
        <f t="shared" si="423"/>
        <v>497455.49278857128</v>
      </c>
      <c r="AJ319" s="1">
        <f t="shared" si="424"/>
        <v>251480.11248878259</v>
      </c>
      <c r="AK319" s="1">
        <f t="shared" si="425"/>
        <v>91708.358715376467</v>
      </c>
      <c r="AL319" s="14">
        <f t="shared" si="460"/>
        <v>100.58860650071493</v>
      </c>
      <c r="AM319" s="14">
        <f t="shared" si="461"/>
        <v>25.219859337348332</v>
      </c>
      <c r="AN319" s="14">
        <f t="shared" si="462"/>
        <v>7.8148239450260153</v>
      </c>
      <c r="AO319" s="11">
        <f t="shared" si="463"/>
        <v>1.4667917168608123E-3</v>
      </c>
      <c r="AP319" s="11">
        <f t="shared" si="464"/>
        <v>1.8477707020144087E-3</v>
      </c>
      <c r="AQ319" s="11">
        <f t="shared" si="465"/>
        <v>1.6761611678760182E-3</v>
      </c>
      <c r="AR319" s="1">
        <f t="shared" si="471"/>
        <v>250802.44358947838</v>
      </c>
      <c r="AS319" s="1">
        <f t="shared" si="466"/>
        <v>128079.76047768298</v>
      </c>
      <c r="AT319" s="1">
        <f t="shared" si="467"/>
        <v>46653.484886467028</v>
      </c>
      <c r="AU319" s="1">
        <f t="shared" si="426"/>
        <v>50160.488717895678</v>
      </c>
      <c r="AV319" s="1">
        <f t="shared" si="427"/>
        <v>25615.952095536599</v>
      </c>
      <c r="AW319" s="1">
        <f t="shared" si="428"/>
        <v>9330.6969772934062</v>
      </c>
      <c r="AX319" s="1">
        <f t="shared" si="408"/>
        <v>172164.90300612347</v>
      </c>
      <c r="AY319" s="1">
        <f t="shared" si="391"/>
        <v>34567.454528052229</v>
      </c>
      <c r="AZ319" s="1">
        <f t="shared" si="392"/>
        <v>8540.7690744160409</v>
      </c>
      <c r="BA319" s="1">
        <f t="shared" si="409"/>
        <v>14050.373253927473</v>
      </c>
      <c r="BB319" s="1">
        <f t="shared" si="410"/>
        <v>30977.555263071896</v>
      </c>
      <c r="BC319" s="1">
        <f t="shared" si="411"/>
        <v>39559.494402085758</v>
      </c>
      <c r="BD319" s="1">
        <f t="shared" si="393"/>
        <v>41.238401231094123</v>
      </c>
      <c r="BE319" s="2">
        <f t="shared" si="420"/>
        <v>0.25378067252024261</v>
      </c>
      <c r="BF319" s="2">
        <f t="shared" si="421"/>
        <v>0.18498810604108842</v>
      </c>
      <c r="BG319" s="2">
        <f t="shared" si="422"/>
        <v>8.4903457765883886E-2</v>
      </c>
      <c r="BH319" s="2">
        <f t="shared" si="394"/>
        <v>9.8193175801216573E-2</v>
      </c>
      <c r="BI319" s="2">
        <f t="shared" si="412"/>
        <v>6.4404629744826622E-3</v>
      </c>
      <c r="BJ319" s="2">
        <f t="shared" si="395"/>
        <v>3.422059937666898E-3</v>
      </c>
      <c r="BK319" s="2">
        <f t="shared" si="396"/>
        <v>7.2085971406032293E-4</v>
      </c>
      <c r="BL319" s="2">
        <f t="shared" si="397"/>
        <v>1615.283851847812</v>
      </c>
      <c r="BM319" s="2">
        <f t="shared" si="398"/>
        <v>438.29661715665105</v>
      </c>
      <c r="BN319" s="2">
        <f t="shared" si="399"/>
        <v>33.630617775176219</v>
      </c>
      <c r="BO319" s="2">
        <f t="shared" si="413"/>
        <v>10276.003139962293</v>
      </c>
      <c r="BP319" s="2">
        <f t="shared" si="414"/>
        <v>605.17908934509023</v>
      </c>
      <c r="BQ319" s="2">
        <f t="shared" si="415"/>
        <v>12.068708976852049</v>
      </c>
      <c r="BR319" s="17">
        <f t="shared" si="472"/>
        <v>4.8752402908103806E-4</v>
      </c>
      <c r="BS319" s="12">
        <f>BS$3*temperature!$I429</f>
        <v>-43.729647879433649</v>
      </c>
      <c r="BT319" s="12">
        <f>BT$3*temperature!$I429</f>
        <v>-40.41750515562223</v>
      </c>
      <c r="BU319" s="12">
        <f>BU$3*temperature!$I429</f>
        <v>-35.48308914923421</v>
      </c>
      <c r="BV319" s="12">
        <f t="shared" si="416"/>
        <v>-27.669222578028013</v>
      </c>
      <c r="BW319" s="12">
        <f t="shared" si="400"/>
        <v>-18.000072906251781</v>
      </c>
      <c r="BX319" s="12">
        <f t="shared" si="401"/>
        <v>-15.802514013817145</v>
      </c>
      <c r="BY319" s="19">
        <f t="shared" si="417"/>
        <v>0.36726628455105764</v>
      </c>
      <c r="BZ319" s="19">
        <f t="shared" si="402"/>
        <v>0.55464661074589106</v>
      </c>
      <c r="CA319" s="19">
        <f t="shared" si="403"/>
        <v>0.55464661074589128</v>
      </c>
      <c r="CB319" s="12">
        <f t="shared" si="418"/>
        <v>8.0302126507028166</v>
      </c>
      <c r="CC319" s="12">
        <f t="shared" si="404"/>
        <v>11.208716124685223</v>
      </c>
      <c r="CD319" s="12">
        <f t="shared" si="405"/>
        <v>9.8402875677085326</v>
      </c>
      <c r="CE319" s="12">
        <f t="shared" si="419"/>
        <v>-35.699435228730827</v>
      </c>
      <c r="CF319" s="12">
        <f t="shared" si="406"/>
        <v>-29.208789030937005</v>
      </c>
      <c r="CG319" s="12">
        <f t="shared" si="407"/>
        <v>-25.642801581525678</v>
      </c>
      <c r="CH319" s="12">
        <f>CH$3*temperature!$I429+CH$4*temperature!$I429^2</f>
        <v>-35.699435228730835</v>
      </c>
      <c r="CI319" s="12">
        <f>CI$3*temperature!$I429+CI$4*temperature!$I429^2</f>
        <v>-29.208825593243482</v>
      </c>
      <c r="CJ319" s="12">
        <f>CJ$3*temperature!$I429+CJ$4*temperature!$I429^2</f>
        <v>-25.642820244038361</v>
      </c>
      <c r="CK319" s="17"/>
      <c r="CL319" s="17"/>
      <c r="CM319" s="17"/>
    </row>
    <row r="320" spans="1:91">
      <c r="A320" s="2">
        <f t="shared" si="429"/>
        <v>2274</v>
      </c>
      <c r="B320" s="5">
        <f t="shared" si="430"/>
        <v>1165.4056805560235</v>
      </c>
      <c r="C320" s="5">
        <f t="shared" si="431"/>
        <v>2964.1699359063236</v>
      </c>
      <c r="D320" s="5">
        <f t="shared" si="432"/>
        <v>4369.9564284018988</v>
      </c>
      <c r="E320" s="15">
        <f t="shared" si="433"/>
        <v>5.4033085521796321E-9</v>
      </c>
      <c r="F320" s="15">
        <f t="shared" si="434"/>
        <v>1.0644880169245973E-8</v>
      </c>
      <c r="G320" s="15">
        <f t="shared" si="435"/>
        <v>2.173114420436589E-8</v>
      </c>
      <c r="H320" s="5">
        <f t="shared" si="436"/>
        <v>250972.90489874245</v>
      </c>
      <c r="I320" s="5">
        <f t="shared" si="437"/>
        <v>128290.92293958843</v>
      </c>
      <c r="J320" s="5">
        <f t="shared" si="438"/>
        <v>46725.698249162881</v>
      </c>
      <c r="K320" s="5">
        <f t="shared" si="439"/>
        <v>215352.39538132458</v>
      </c>
      <c r="L320" s="5">
        <f t="shared" si="440"/>
        <v>43280.556011834138</v>
      </c>
      <c r="M320" s="5">
        <f t="shared" si="441"/>
        <v>10692.486072738842</v>
      </c>
      <c r="N320" s="15">
        <f t="shared" si="442"/>
        <v>6.7965826305527166E-4</v>
      </c>
      <c r="O320" s="15">
        <f t="shared" si="443"/>
        <v>1.6486687317061044E-3</v>
      </c>
      <c r="P320" s="15">
        <f t="shared" si="444"/>
        <v>1.5478446565935222E-3</v>
      </c>
      <c r="Q320" s="5">
        <f t="shared" si="445"/>
        <v>2043.6314764839319</v>
      </c>
      <c r="R320" s="5">
        <f t="shared" si="446"/>
        <v>3025.5799437984197</v>
      </c>
      <c r="S320" s="5">
        <f t="shared" si="447"/>
        <v>2316.0308612213976</v>
      </c>
      <c r="T320" s="5">
        <f t="shared" si="448"/>
        <v>8.1428370815903648</v>
      </c>
      <c r="U320" s="5">
        <f t="shared" si="449"/>
        <v>23.583741347181284</v>
      </c>
      <c r="V320" s="5">
        <f t="shared" si="450"/>
        <v>49.566532935928699</v>
      </c>
      <c r="W320" s="15">
        <f t="shared" si="451"/>
        <v>-1.0734613539272964E-2</v>
      </c>
      <c r="X320" s="15">
        <f t="shared" si="452"/>
        <v>-1.217998157191269E-2</v>
      </c>
      <c r="Y320" s="15">
        <f t="shared" si="453"/>
        <v>-9.7425357312937999E-3</v>
      </c>
      <c r="Z320" s="5">
        <f t="shared" si="468"/>
        <v>1221.3704753497741</v>
      </c>
      <c r="AA320" s="5">
        <f t="shared" si="469"/>
        <v>7749.9873614513544</v>
      </c>
      <c r="AB320" s="5">
        <f t="shared" si="470"/>
        <v>65741.403032004571</v>
      </c>
      <c r="AC320" s="16">
        <f t="shared" si="454"/>
        <v>0.79284123366188131</v>
      </c>
      <c r="AD320" s="16">
        <f t="shared" si="455"/>
        <v>3.1097226773762268</v>
      </c>
      <c r="AE320" s="16">
        <f t="shared" si="456"/>
        <v>30.764336058558499</v>
      </c>
      <c r="AF320" s="15">
        <f t="shared" si="457"/>
        <v>-4.0504037456468023E-3</v>
      </c>
      <c r="AG320" s="15">
        <f t="shared" si="458"/>
        <v>2.9673830763510267E-4</v>
      </c>
      <c r="AH320" s="15">
        <f t="shared" si="459"/>
        <v>9.7937136394747881E-3</v>
      </c>
      <c r="AI320" s="1">
        <f t="shared" si="423"/>
        <v>497870.43222760985</v>
      </c>
      <c r="AJ320" s="1">
        <f t="shared" si="424"/>
        <v>251948.05333544093</v>
      </c>
      <c r="AK320" s="1">
        <f t="shared" si="425"/>
        <v>91868.219821132239</v>
      </c>
      <c r="AL320" s="14">
        <f t="shared" si="460"/>
        <v>100.7346736101925</v>
      </c>
      <c r="AM320" s="14">
        <f t="shared" si="461"/>
        <v>25.265993849368886</v>
      </c>
      <c r="AN320" s="14">
        <f t="shared" si="462"/>
        <v>7.8277918604121517</v>
      </c>
      <c r="AO320" s="11">
        <f t="shared" si="463"/>
        <v>1.4521237996922042E-3</v>
      </c>
      <c r="AP320" s="11">
        <f t="shared" si="464"/>
        <v>1.8292929949942647E-3</v>
      </c>
      <c r="AQ320" s="11">
        <f t="shared" si="465"/>
        <v>1.6593995561972579E-3</v>
      </c>
      <c r="AR320" s="1">
        <f t="shared" si="471"/>
        <v>250972.90489874245</v>
      </c>
      <c r="AS320" s="1">
        <f t="shared" si="466"/>
        <v>128290.92293958843</v>
      </c>
      <c r="AT320" s="1">
        <f t="shared" si="467"/>
        <v>46725.698249162881</v>
      </c>
      <c r="AU320" s="1">
        <f t="shared" si="426"/>
        <v>50194.580979748491</v>
      </c>
      <c r="AV320" s="1">
        <f t="shared" si="427"/>
        <v>25658.184587917687</v>
      </c>
      <c r="AW320" s="1">
        <f t="shared" si="428"/>
        <v>9345.1396498325757</v>
      </c>
      <c r="AX320" s="1">
        <f t="shared" si="408"/>
        <v>172281.91630505965</v>
      </c>
      <c r="AY320" s="1">
        <f t="shared" si="391"/>
        <v>34624.444809467306</v>
      </c>
      <c r="AZ320" s="1">
        <f t="shared" si="392"/>
        <v>8553.9888581910745</v>
      </c>
      <c r="BA320" s="1">
        <f t="shared" si="409"/>
        <v>14051.165138397433</v>
      </c>
      <c r="BB320" s="1">
        <f t="shared" si="410"/>
        <v>30982.438503067446</v>
      </c>
      <c r="BC320" s="1">
        <f t="shared" si="411"/>
        <v>39566.254046040383</v>
      </c>
      <c r="BD320" s="1">
        <f t="shared" si="393"/>
        <v>40.043168426694166</v>
      </c>
      <c r="BE320" s="2">
        <f t="shared" si="420"/>
        <v>0.25378067252024261</v>
      </c>
      <c r="BF320" s="2">
        <f t="shared" si="421"/>
        <v>0.18498810604108842</v>
      </c>
      <c r="BG320" s="2">
        <f t="shared" si="422"/>
        <v>8.4903457765883886E-2</v>
      </c>
      <c r="BH320" s="2">
        <f t="shared" si="394"/>
        <v>9.8046010548702933E-2</v>
      </c>
      <c r="BI320" s="2">
        <f t="shared" si="412"/>
        <v>6.4404629744826622E-3</v>
      </c>
      <c r="BJ320" s="2">
        <f t="shared" si="395"/>
        <v>3.422059937666898E-3</v>
      </c>
      <c r="BK320" s="2">
        <f t="shared" si="396"/>
        <v>7.2085971406032293E-4</v>
      </c>
      <c r="BL320" s="2">
        <f t="shared" si="397"/>
        <v>1616.381701598709</v>
      </c>
      <c r="BM320" s="2">
        <f t="shared" si="398"/>
        <v>439.01922775787682</v>
      </c>
      <c r="BN320" s="2">
        <f t="shared" si="399"/>
        <v>33.682673479160485</v>
      </c>
      <c r="BO320" s="2">
        <f t="shared" si="413"/>
        <v>10429.607375488871</v>
      </c>
      <c r="BP320" s="2">
        <f t="shared" si="414"/>
        <v>612.4473176537748</v>
      </c>
      <c r="BQ320" s="2">
        <f t="shared" si="415"/>
        <v>12.069025499647204</v>
      </c>
      <c r="BR320" s="17">
        <f t="shared" si="472"/>
        <v>4.7332430007867774E-4</v>
      </c>
      <c r="BS320" s="12">
        <f>BS$3*temperature!$I430</f>
        <v>-43.82369524509317</v>
      </c>
      <c r="BT320" s="12">
        <f>BT$3*temperature!$I430</f>
        <v>-40.504429246502099</v>
      </c>
      <c r="BU320" s="12">
        <f>BU$3*temperature!$I430</f>
        <v>-35.559401015937276</v>
      </c>
      <c r="BV320" s="12">
        <f t="shared" si="416"/>
        <v>-27.694114806047242</v>
      </c>
      <c r="BW320" s="12">
        <f t="shared" si="400"/>
        <v>-17.990469004649928</v>
      </c>
      <c r="BX320" s="12">
        <f t="shared" si="401"/>
        <v>-15.794082615208875</v>
      </c>
      <c r="BY320" s="19">
        <f t="shared" si="417"/>
        <v>0.36805614745260257</v>
      </c>
      <c r="BZ320" s="19">
        <f t="shared" si="402"/>
        <v>0.55583946399630957</v>
      </c>
      <c r="CA320" s="19">
        <f t="shared" si="403"/>
        <v>0.55583946399630957</v>
      </c>
      <c r="CB320" s="12">
        <f t="shared" si="418"/>
        <v>8.0647902195229655</v>
      </c>
      <c r="CC320" s="12">
        <f t="shared" si="404"/>
        <v>11.256980120926087</v>
      </c>
      <c r="CD320" s="12">
        <f t="shared" si="405"/>
        <v>9.8826592003642002</v>
      </c>
      <c r="CE320" s="12">
        <f t="shared" si="419"/>
        <v>-35.758905025570208</v>
      </c>
      <c r="CF320" s="12">
        <f t="shared" si="406"/>
        <v>-29.247449125576015</v>
      </c>
      <c r="CG320" s="12">
        <f t="shared" si="407"/>
        <v>-25.676741815573074</v>
      </c>
      <c r="CH320" s="12">
        <f>CH$3*temperature!$I430+CH$4*temperature!$I430^2</f>
        <v>-35.758905025570208</v>
      </c>
      <c r="CI320" s="12">
        <f>CI$3*temperature!$I430+CI$4*temperature!$I430^2</f>
        <v>-29.247485668374523</v>
      </c>
      <c r="CJ320" s="12">
        <f>CJ$3*temperature!$I430+CJ$4*temperature!$I430^2</f>
        <v>-25.676760468128347</v>
      </c>
      <c r="CK320" s="17"/>
      <c r="CL320" s="17"/>
      <c r="CM320" s="17"/>
    </row>
    <row r="321" spans="1:91">
      <c r="A321" s="2">
        <f t="shared" si="429"/>
        <v>2275</v>
      </c>
      <c r="B321" s="5">
        <f t="shared" si="430"/>
        <v>1165.4056865382177</v>
      </c>
      <c r="C321" s="5">
        <f t="shared" si="431"/>
        <v>2964.1699658818952</v>
      </c>
      <c r="D321" s="5">
        <f t="shared" si="432"/>
        <v>4369.9565186178443</v>
      </c>
      <c r="E321" s="15">
        <f t="shared" si="433"/>
        <v>5.1331431245706503E-9</v>
      </c>
      <c r="F321" s="15">
        <f t="shared" si="434"/>
        <v>1.0112636160783674E-8</v>
      </c>
      <c r="G321" s="15">
        <f t="shared" si="435"/>
        <v>2.0644586994147596E-8</v>
      </c>
      <c r="H321" s="5">
        <f t="shared" si="436"/>
        <v>251139.99640706246</v>
      </c>
      <c r="I321" s="5">
        <f t="shared" si="437"/>
        <v>128499.94447820482</v>
      </c>
      <c r="J321" s="5">
        <f t="shared" si="438"/>
        <v>46797.189195771374</v>
      </c>
      <c r="K321" s="5">
        <f t="shared" si="439"/>
        <v>215495.77053554793</v>
      </c>
      <c r="L321" s="5">
        <f t="shared" si="440"/>
        <v>43351.071617775378</v>
      </c>
      <c r="M321" s="5">
        <f t="shared" si="441"/>
        <v>10708.845499124705</v>
      </c>
      <c r="N321" s="15">
        <f t="shared" si="442"/>
        <v>6.6576995333389455E-4</v>
      </c>
      <c r="O321" s="15">
        <f t="shared" si="443"/>
        <v>1.6292675612106233E-3</v>
      </c>
      <c r="P321" s="15">
        <f t="shared" si="444"/>
        <v>1.5299927701166727E-3</v>
      </c>
      <c r="Q321" s="5">
        <f t="shared" si="445"/>
        <v>2023.0398757934554</v>
      </c>
      <c r="R321" s="5">
        <f t="shared" si="446"/>
        <v>2993.5979044015517</v>
      </c>
      <c r="S321" s="5">
        <f t="shared" si="447"/>
        <v>2296.9758829169245</v>
      </c>
      <c r="T321" s="5">
        <f t="shared" si="448"/>
        <v>8.0554268724062315</v>
      </c>
      <c r="U321" s="5">
        <f t="shared" si="449"/>
        <v>23.296491812175862</v>
      </c>
      <c r="V321" s="5">
        <f t="shared" si="450"/>
        <v>49.083629217724059</v>
      </c>
      <c r="W321" s="15">
        <f t="shared" si="451"/>
        <v>-1.0734613539272964E-2</v>
      </c>
      <c r="X321" s="15">
        <f t="shared" si="452"/>
        <v>-1.217998157191269E-2</v>
      </c>
      <c r="Y321" s="15">
        <f t="shared" si="453"/>
        <v>-9.7425357312937999E-3</v>
      </c>
      <c r="Z321" s="5">
        <f t="shared" si="468"/>
        <v>1204.1834802387066</v>
      </c>
      <c r="AA321" s="5">
        <f t="shared" si="469"/>
        <v>7670.4897289986711</v>
      </c>
      <c r="AB321" s="5">
        <f t="shared" si="470"/>
        <v>65840.249192411298</v>
      </c>
      <c r="AC321" s="16">
        <f t="shared" si="454"/>
        <v>0.78962990655935394</v>
      </c>
      <c r="AD321" s="16">
        <f t="shared" si="455"/>
        <v>3.110645451220726</v>
      </c>
      <c r="AE321" s="16">
        <f t="shared" si="456"/>
        <v>31.065633156224589</v>
      </c>
      <c r="AF321" s="15">
        <f t="shared" si="457"/>
        <v>-4.0504037456468023E-3</v>
      </c>
      <c r="AG321" s="15">
        <f t="shared" si="458"/>
        <v>2.9673830763510267E-4</v>
      </c>
      <c r="AH321" s="15">
        <f t="shared" si="459"/>
        <v>9.7937136394747881E-3</v>
      </c>
      <c r="AI321" s="1">
        <f t="shared" si="423"/>
        <v>498277.96998459741</v>
      </c>
      <c r="AJ321" s="1">
        <f t="shared" si="424"/>
        <v>252411.43258981453</v>
      </c>
      <c r="AK321" s="1">
        <f t="shared" si="425"/>
        <v>92026.537488851594</v>
      </c>
      <c r="AL321" s="14">
        <f t="shared" si="460"/>
        <v>100.87949003502605</v>
      </c>
      <c r="AM321" s="14">
        <f t="shared" si="461"/>
        <v>25.311750565873506</v>
      </c>
      <c r="AN321" s="14">
        <f t="shared" si="462"/>
        <v>7.840651400407932</v>
      </c>
      <c r="AO321" s="11">
        <f t="shared" si="463"/>
        <v>1.4376025616952821E-3</v>
      </c>
      <c r="AP321" s="11">
        <f t="shared" si="464"/>
        <v>1.811000065044322E-3</v>
      </c>
      <c r="AQ321" s="11">
        <f t="shared" si="465"/>
        <v>1.6428055606352854E-3</v>
      </c>
      <c r="AR321" s="1">
        <f t="shared" si="471"/>
        <v>251139.99640706246</v>
      </c>
      <c r="AS321" s="1">
        <f t="shared" si="466"/>
        <v>128499.94447820482</v>
      </c>
      <c r="AT321" s="1">
        <f t="shared" si="467"/>
        <v>46797.189195771374</v>
      </c>
      <c r="AU321" s="1">
        <f t="shared" si="426"/>
        <v>50227.999281412493</v>
      </c>
      <c r="AV321" s="1">
        <f t="shared" si="427"/>
        <v>25699.988895640967</v>
      </c>
      <c r="AW321" s="1">
        <f t="shared" si="428"/>
        <v>9359.4378391542759</v>
      </c>
      <c r="AX321" s="1">
        <f t="shared" si="408"/>
        <v>172396.61642843837</v>
      </c>
      <c r="AY321" s="1">
        <f t="shared" si="391"/>
        <v>34680.857294220295</v>
      </c>
      <c r="AZ321" s="1">
        <f t="shared" si="392"/>
        <v>8567.0763992997654</v>
      </c>
      <c r="BA321" s="1">
        <f t="shared" si="409"/>
        <v>14051.940844445378</v>
      </c>
      <c r="BB321" s="1">
        <f t="shared" si="410"/>
        <v>30987.264312407402</v>
      </c>
      <c r="BC321" s="1">
        <f t="shared" si="411"/>
        <v>39572.935755192353</v>
      </c>
      <c r="BD321" s="1">
        <f t="shared" si="393"/>
        <v>38.882507160536136</v>
      </c>
      <c r="BE321" s="2">
        <f t="shared" si="420"/>
        <v>0.25378067252024261</v>
      </c>
      <c r="BF321" s="2">
        <f t="shared" si="421"/>
        <v>0.18498810604108842</v>
      </c>
      <c r="BG321" s="2">
        <f t="shared" si="422"/>
        <v>8.4903457765883886E-2</v>
      </c>
      <c r="BH321" s="2">
        <f t="shared" si="394"/>
        <v>9.790029143187047E-2</v>
      </c>
      <c r="BI321" s="2">
        <f t="shared" si="412"/>
        <v>6.4404629744826622E-3</v>
      </c>
      <c r="BJ321" s="2">
        <f t="shared" si="395"/>
        <v>3.422059937666898E-3</v>
      </c>
      <c r="BK321" s="2">
        <f t="shared" si="396"/>
        <v>7.2085971406032293E-4</v>
      </c>
      <c r="BL321" s="2">
        <f t="shared" si="397"/>
        <v>1617.4578482713946</v>
      </c>
      <c r="BM321" s="2">
        <f t="shared" si="398"/>
        <v>439.73451199128544</v>
      </c>
      <c r="BN321" s="2">
        <f t="shared" si="399"/>
        <v>33.734208422490589</v>
      </c>
      <c r="BO321" s="2">
        <f t="shared" si="413"/>
        <v>10585.509306651753</v>
      </c>
      <c r="BP321" s="2">
        <f t="shared" si="414"/>
        <v>619.80296422380491</v>
      </c>
      <c r="BQ321" s="2">
        <f t="shared" si="415"/>
        <v>12.069344284630095</v>
      </c>
      <c r="BR321" s="17">
        <f t="shared" si="472"/>
        <v>4.5953815541619196E-4</v>
      </c>
      <c r="BS321" s="12">
        <f>BS$3*temperature!$I431</f>
        <v>-43.917399237008048</v>
      </c>
      <c r="BT321" s="12">
        <f>BT$3*temperature!$I431</f>
        <v>-40.591035971229537</v>
      </c>
      <c r="BU321" s="12">
        <f>BU$3*temperature!$I431</f>
        <v>-35.635434262487117</v>
      </c>
      <c r="BV321" s="12">
        <f t="shared" si="416"/>
        <v>-27.718768394352882</v>
      </c>
      <c r="BW321" s="12">
        <f t="shared" si="400"/>
        <v>-17.980693926551375</v>
      </c>
      <c r="BX321" s="12">
        <f t="shared" si="401"/>
        <v>-15.785500938376613</v>
      </c>
      <c r="BY321" s="19">
        <f t="shared" si="417"/>
        <v>0.36884312650747775</v>
      </c>
      <c r="BZ321" s="19">
        <f t="shared" si="402"/>
        <v>0.55702796205310245</v>
      </c>
      <c r="CA321" s="19">
        <f t="shared" si="403"/>
        <v>0.55702796205310257</v>
      </c>
      <c r="CB321" s="12">
        <f t="shared" si="418"/>
        <v>8.0993154213275833</v>
      </c>
      <c r="CC321" s="12">
        <f t="shared" si="404"/>
        <v>11.305171022339083</v>
      </c>
      <c r="CD321" s="12">
        <f t="shared" si="405"/>
        <v>9.9249666620552528</v>
      </c>
      <c r="CE321" s="12">
        <f t="shared" si="419"/>
        <v>-35.818083815680467</v>
      </c>
      <c r="CF321" s="12">
        <f t="shared" si="406"/>
        <v>-29.285864948890456</v>
      </c>
      <c r="CG321" s="12">
        <f t="shared" si="407"/>
        <v>-25.710467600431866</v>
      </c>
      <c r="CH321" s="12">
        <f>CH$3*temperature!$I431+CH$4*temperature!$I431^2</f>
        <v>-35.818083815680467</v>
      </c>
      <c r="CI321" s="12">
        <f>CI$3*temperature!$I431+CI$4*temperature!$I431^2</f>
        <v>-29.285901471833306</v>
      </c>
      <c r="CJ321" s="12">
        <f>CJ$3*temperature!$I431+CJ$4*temperature!$I431^2</f>
        <v>-25.710486242852248</v>
      </c>
      <c r="CK321" s="17"/>
      <c r="CL321" s="17"/>
      <c r="CM321" s="17"/>
    </row>
    <row r="322" spans="1:91">
      <c r="A322" s="2">
        <f t="shared" si="429"/>
        <v>2276</v>
      </c>
      <c r="B322" s="5">
        <f t="shared" si="430"/>
        <v>1165.4056922213019</v>
      </c>
      <c r="C322" s="5">
        <f t="shared" si="431"/>
        <v>2964.1699943586887</v>
      </c>
      <c r="D322" s="5">
        <f t="shared" si="432"/>
        <v>4369.9566043229952</v>
      </c>
      <c r="E322" s="15">
        <f t="shared" si="433"/>
        <v>4.8764859683421175E-9</v>
      </c>
      <c r="F322" s="15">
        <f t="shared" si="434"/>
        <v>9.6070043527444895E-9</v>
      </c>
      <c r="G322" s="15">
        <f t="shared" si="435"/>
        <v>1.9612357644440214E-8</v>
      </c>
      <c r="H322" s="5">
        <f t="shared" si="436"/>
        <v>251303.74979513552</v>
      </c>
      <c r="I322" s="5">
        <f t="shared" si="437"/>
        <v>128706.83950905628</v>
      </c>
      <c r="J322" s="5">
        <f t="shared" si="438"/>
        <v>46867.962735217654</v>
      </c>
      <c r="K322" s="5">
        <f t="shared" si="439"/>
        <v>215636.28140183719</v>
      </c>
      <c r="L322" s="5">
        <f t="shared" si="440"/>
        <v>43420.869840126215</v>
      </c>
      <c r="M322" s="5">
        <f t="shared" si="441"/>
        <v>10725.040767877044</v>
      </c>
      <c r="N322" s="15">
        <f t="shared" si="442"/>
        <v>6.5203537842095649E-4</v>
      </c>
      <c r="O322" s="15">
        <f t="shared" si="443"/>
        <v>1.6100691343052809E-3</v>
      </c>
      <c r="P322" s="15">
        <f t="shared" si="444"/>
        <v>1.5123263057312819E-3</v>
      </c>
      <c r="Q322" s="5">
        <f t="shared" si="445"/>
        <v>2002.628267929329</v>
      </c>
      <c r="R322" s="5">
        <f t="shared" si="446"/>
        <v>2961.8971588454406</v>
      </c>
      <c r="S322" s="5">
        <f t="shared" si="447"/>
        <v>2278.0374916356914</v>
      </c>
      <c r="T322" s="5">
        <f t="shared" si="448"/>
        <v>7.9689549780370763</v>
      </c>
      <c r="U322" s="5">
        <f t="shared" si="449"/>
        <v>23.012740971213347</v>
      </c>
      <c r="V322" s="5">
        <f t="shared" si="450"/>
        <v>48.605430206248805</v>
      </c>
      <c r="W322" s="15">
        <f t="shared" si="451"/>
        <v>-1.0734613539272964E-2</v>
      </c>
      <c r="X322" s="15">
        <f t="shared" si="452"/>
        <v>-1.217998157191269E-2</v>
      </c>
      <c r="Y322" s="15">
        <f t="shared" si="453"/>
        <v>-9.7425357312937999E-3</v>
      </c>
      <c r="Z322" s="5">
        <f t="shared" si="468"/>
        <v>1187.2218608350133</v>
      </c>
      <c r="AA322" s="5">
        <f t="shared" si="469"/>
        <v>7591.6605138717741</v>
      </c>
      <c r="AB322" s="5">
        <f t="shared" si="470"/>
        <v>65938.068581646308</v>
      </c>
      <c r="AC322" s="16">
        <f t="shared" si="454"/>
        <v>0.78643158662815116</v>
      </c>
      <c r="AD322" s="16">
        <f t="shared" si="455"/>
        <v>3.111568498887574</v>
      </c>
      <c r="AE322" s="16">
        <f t="shared" si="456"/>
        <v>31.369881071385628</v>
      </c>
      <c r="AF322" s="15">
        <f t="shared" si="457"/>
        <v>-4.0504037456468023E-3</v>
      </c>
      <c r="AG322" s="15">
        <f t="shared" si="458"/>
        <v>2.9673830763510267E-4</v>
      </c>
      <c r="AH322" s="15">
        <f t="shared" si="459"/>
        <v>9.7937136394747881E-3</v>
      </c>
      <c r="AI322" s="1">
        <f t="shared" si="423"/>
        <v>498678.1722675502</v>
      </c>
      <c r="AJ322" s="1">
        <f t="shared" si="424"/>
        <v>252870.27822647407</v>
      </c>
      <c r="AK322" s="1">
        <f t="shared" si="425"/>
        <v>92183.321579120704</v>
      </c>
      <c r="AL322" s="14">
        <f t="shared" si="460"/>
        <v>101.02306440218995</v>
      </c>
      <c r="AM322" s="14">
        <f t="shared" si="461"/>
        <v>25.35713175197548</v>
      </c>
      <c r="AN322" s="14">
        <f t="shared" si="462"/>
        <v>7.8534032594703289</v>
      </c>
      <c r="AO322" s="11">
        <f t="shared" si="463"/>
        <v>1.4232265360783294E-3</v>
      </c>
      <c r="AP322" s="11">
        <f t="shared" si="464"/>
        <v>1.7928900643938788E-3</v>
      </c>
      <c r="AQ322" s="11">
        <f t="shared" si="465"/>
        <v>1.6263775050289326E-3</v>
      </c>
      <c r="AR322" s="1">
        <f t="shared" si="471"/>
        <v>251303.74979513552</v>
      </c>
      <c r="AS322" s="1">
        <f t="shared" si="466"/>
        <v>128706.83950905628</v>
      </c>
      <c r="AT322" s="1">
        <f t="shared" si="467"/>
        <v>46867.962735217654</v>
      </c>
      <c r="AU322" s="1">
        <f t="shared" si="426"/>
        <v>50260.749959027104</v>
      </c>
      <c r="AV322" s="1">
        <f t="shared" si="427"/>
        <v>25741.36790181126</v>
      </c>
      <c r="AW322" s="1">
        <f t="shared" si="428"/>
        <v>9373.5925470435304</v>
      </c>
      <c r="AX322" s="1">
        <f t="shared" si="408"/>
        <v>172509.02512146972</v>
      </c>
      <c r="AY322" s="1">
        <f t="shared" si="391"/>
        <v>34736.695872100972</v>
      </c>
      <c r="AZ322" s="1">
        <f t="shared" si="392"/>
        <v>8580.0326143016337</v>
      </c>
      <c r="BA322" s="1">
        <f t="shared" si="409"/>
        <v>14052.700551082451</v>
      </c>
      <c r="BB322" s="1">
        <f t="shared" si="410"/>
        <v>30992.033290795465</v>
      </c>
      <c r="BC322" s="1">
        <f t="shared" si="411"/>
        <v>39579.540339339947</v>
      </c>
      <c r="BD322" s="1">
        <f t="shared" si="393"/>
        <v>37.755420253078576</v>
      </c>
      <c r="BE322" s="2">
        <f t="shared" si="420"/>
        <v>0.25378067252024261</v>
      </c>
      <c r="BF322" s="2">
        <f t="shared" si="421"/>
        <v>0.18498810604108842</v>
      </c>
      <c r="BG322" s="2">
        <f t="shared" si="422"/>
        <v>8.4903457765883886E-2</v>
      </c>
      <c r="BH322" s="2">
        <f t="shared" si="394"/>
        <v>9.7756008374779754E-2</v>
      </c>
      <c r="BI322" s="2">
        <f t="shared" si="412"/>
        <v>6.4404629744826622E-3</v>
      </c>
      <c r="BJ322" s="2">
        <f t="shared" si="395"/>
        <v>3.422059937666898E-3</v>
      </c>
      <c r="BK322" s="2">
        <f t="shared" si="396"/>
        <v>7.2085971406032293E-4</v>
      </c>
      <c r="BL322" s="2">
        <f t="shared" si="397"/>
        <v>1618.5124959042253</v>
      </c>
      <c r="BM322" s="2">
        <f t="shared" si="398"/>
        <v>440.44251918766457</v>
      </c>
      <c r="BN322" s="2">
        <f t="shared" si="399"/>
        <v>33.785226215898867</v>
      </c>
      <c r="BO322" s="2">
        <f t="shared" si="413"/>
        <v>10743.743310961683</v>
      </c>
      <c r="BP322" s="2">
        <f t="shared" si="414"/>
        <v>627.24708070940494</v>
      </c>
      <c r="BQ322" s="2">
        <f t="shared" si="415"/>
        <v>12.069665309457326</v>
      </c>
      <c r="BR322" s="17">
        <f t="shared" si="472"/>
        <v>4.4615354894775918E-4</v>
      </c>
      <c r="BS322" s="12">
        <f>BS$3*temperature!$I432</f>
        <v>-44.01076223205871</v>
      </c>
      <c r="BT322" s="12">
        <f>BT$3*temperature!$I432</f>
        <v>-40.677327526656839</v>
      </c>
      <c r="BU322" s="12">
        <f>BU$3*temperature!$I432</f>
        <v>-35.71119081753087</v>
      </c>
      <c r="BV322" s="12">
        <f t="shared" si="416"/>
        <v>-27.743185584073579</v>
      </c>
      <c r="BW322" s="12">
        <f t="shared" si="400"/>
        <v>-17.970749679323589</v>
      </c>
      <c r="BX322" s="12">
        <f t="shared" si="401"/>
        <v>-15.776770745616151</v>
      </c>
      <c r="BY322" s="19">
        <f t="shared" si="417"/>
        <v>0.36962724167806754</v>
      </c>
      <c r="BZ322" s="19">
        <f t="shared" si="402"/>
        <v>0.55821213506352108</v>
      </c>
      <c r="CA322" s="19">
        <f t="shared" si="403"/>
        <v>0.55821213506352119</v>
      </c>
      <c r="CB322" s="12">
        <f t="shared" si="418"/>
        <v>8.133788323992567</v>
      </c>
      <c r="CC322" s="12">
        <f t="shared" si="404"/>
        <v>11.353288923666625</v>
      </c>
      <c r="CD322" s="12">
        <f t="shared" si="405"/>
        <v>9.9672100359573594</v>
      </c>
      <c r="CE322" s="12">
        <f t="shared" si="419"/>
        <v>-35.876973908066148</v>
      </c>
      <c r="CF322" s="12">
        <f t="shared" si="406"/>
        <v>-29.324038602990214</v>
      </c>
      <c r="CG322" s="12">
        <f t="shared" si="407"/>
        <v>-25.743980781573512</v>
      </c>
      <c r="CH322" s="12">
        <f>CH$3*temperature!$I432+CH$4*temperature!$I432^2</f>
        <v>-35.876973908066141</v>
      </c>
      <c r="CI322" s="12">
        <f>CI$3*temperature!$I432+CI$4*temperature!$I432^2</f>
        <v>-29.324075105733769</v>
      </c>
      <c r="CJ322" s="12">
        <f>CJ$3*temperature!$I432+CJ$4*temperature!$I432^2</f>
        <v>-25.743999413683611</v>
      </c>
      <c r="CK322" s="17"/>
      <c r="CL322" s="17"/>
      <c r="CM322" s="17"/>
    </row>
    <row r="323" spans="1:91">
      <c r="A323" s="2">
        <f t="shared" si="429"/>
        <v>2277</v>
      </c>
      <c r="B323" s="5">
        <f t="shared" si="430"/>
        <v>1165.4056976202321</v>
      </c>
      <c r="C323" s="5">
        <f t="shared" si="431"/>
        <v>2964.1700214116427</v>
      </c>
      <c r="D323" s="5">
        <f t="shared" si="432"/>
        <v>4369.956685742889</v>
      </c>
      <c r="E323" s="15">
        <f t="shared" si="433"/>
        <v>4.6326616699250113E-9</v>
      </c>
      <c r="F323" s="15">
        <f t="shared" si="434"/>
        <v>9.1266541351072643E-9</v>
      </c>
      <c r="G323" s="15">
        <f t="shared" si="435"/>
        <v>1.8631739762218202E-8</v>
      </c>
      <c r="H323" s="5">
        <f t="shared" si="436"/>
        <v>251464.19658050689</v>
      </c>
      <c r="I323" s="5">
        <f t="shared" si="437"/>
        <v>128911.62245885054</v>
      </c>
      <c r="J323" s="5">
        <f t="shared" si="438"/>
        <v>46938.023874846316</v>
      </c>
      <c r="K323" s="5">
        <f t="shared" si="439"/>
        <v>215773.95502184244</v>
      </c>
      <c r="L323" s="5">
        <f t="shared" si="440"/>
        <v>43489.955544944838</v>
      </c>
      <c r="M323" s="5">
        <f t="shared" si="441"/>
        <v>10741.073024358111</v>
      </c>
      <c r="N323" s="15">
        <f t="shared" si="442"/>
        <v>6.3845295007980418E-4</v>
      </c>
      <c r="O323" s="15">
        <f t="shared" si="443"/>
        <v>1.591071415036005E-3</v>
      </c>
      <c r="P323" s="15">
        <f t="shared" si="444"/>
        <v>1.4948434069439465E-3</v>
      </c>
      <c r="Q323" s="5">
        <f t="shared" si="445"/>
        <v>1982.3956954153068</v>
      </c>
      <c r="R323" s="5">
        <f t="shared" si="446"/>
        <v>2930.4765234237798</v>
      </c>
      <c r="S323" s="5">
        <f t="shared" si="447"/>
        <v>2259.2158050466905</v>
      </c>
      <c r="T323" s="5">
        <f t="shared" si="448"/>
        <v>7.8834113260359828</v>
      </c>
      <c r="U323" s="5">
        <f t="shared" si="449"/>
        <v>22.732446210264769</v>
      </c>
      <c r="V323" s="5">
        <f t="shared" si="450"/>
        <v>48.131890065729522</v>
      </c>
      <c r="W323" s="15">
        <f t="shared" si="451"/>
        <v>-1.0734613539272964E-2</v>
      </c>
      <c r="X323" s="15">
        <f t="shared" si="452"/>
        <v>-1.217998157191269E-2</v>
      </c>
      <c r="Y323" s="15">
        <f t="shared" si="453"/>
        <v>-9.7425357312937999E-3</v>
      </c>
      <c r="Z323" s="5">
        <f t="shared" si="468"/>
        <v>1170.4830897185379</v>
      </c>
      <c r="AA323" s="5">
        <f t="shared" si="469"/>
        <v>7513.4974031426191</v>
      </c>
      <c r="AB323" s="5">
        <f t="shared" si="470"/>
        <v>66034.86839274157</v>
      </c>
      <c r="AC323" s="16">
        <f t="shared" si="454"/>
        <v>0.78324622118397758</v>
      </c>
      <c r="AD323" s="16">
        <f t="shared" si="455"/>
        <v>3.1124918204580245</v>
      </c>
      <c r="AE323" s="16">
        <f t="shared" si="456"/>
        <v>31.677108703503158</v>
      </c>
      <c r="AF323" s="15">
        <f t="shared" si="457"/>
        <v>-4.0504037456468023E-3</v>
      </c>
      <c r="AG323" s="15">
        <f t="shared" si="458"/>
        <v>2.9673830763510267E-4</v>
      </c>
      <c r="AH323" s="15">
        <f t="shared" si="459"/>
        <v>9.7937136394747881E-3</v>
      </c>
      <c r="AI323" s="1">
        <f t="shared" si="423"/>
        <v>499071.10499982227</v>
      </c>
      <c r="AJ323" s="1">
        <f t="shared" si="424"/>
        <v>253324.61830563794</v>
      </c>
      <c r="AK323" s="1">
        <f t="shared" si="425"/>
        <v>92338.581968252169</v>
      </c>
      <c r="AL323" s="14">
        <f t="shared" si="460"/>
        <v>101.16540532114297</v>
      </c>
      <c r="AM323" s="14">
        <f t="shared" si="461"/>
        <v>25.402139676059324</v>
      </c>
      <c r="AN323" s="14">
        <f t="shared" si="462"/>
        <v>7.8660481318854609</v>
      </c>
      <c r="AO323" s="11">
        <f t="shared" si="463"/>
        <v>1.408994270717546E-3</v>
      </c>
      <c r="AP323" s="11">
        <f t="shared" si="464"/>
        <v>1.7749611637499401E-3</v>
      </c>
      <c r="AQ323" s="11">
        <f t="shared" si="465"/>
        <v>1.6101137299786431E-3</v>
      </c>
      <c r="AR323" s="1">
        <f t="shared" si="471"/>
        <v>251464.19658050689</v>
      </c>
      <c r="AS323" s="1">
        <f t="shared" si="466"/>
        <v>128911.62245885054</v>
      </c>
      <c r="AT323" s="1">
        <f t="shared" si="467"/>
        <v>46938.023874846316</v>
      </c>
      <c r="AU323" s="1">
        <f t="shared" si="426"/>
        <v>50292.839316101381</v>
      </c>
      <c r="AV323" s="1">
        <f t="shared" si="427"/>
        <v>25782.324491770109</v>
      </c>
      <c r="AW323" s="1">
        <f t="shared" si="428"/>
        <v>9387.6047749692643</v>
      </c>
      <c r="AX323" s="1">
        <f t="shared" si="408"/>
        <v>172619.16401747396</v>
      </c>
      <c r="AY323" s="1">
        <f t="shared" si="391"/>
        <v>34791.964435955873</v>
      </c>
      <c r="AZ323" s="1">
        <f t="shared" si="392"/>
        <v>8592.858419486487</v>
      </c>
      <c r="BA323" s="1">
        <f t="shared" si="409"/>
        <v>14053.444435467991</v>
      </c>
      <c r="BB323" s="1">
        <f t="shared" si="410"/>
        <v>30996.746031903938</v>
      </c>
      <c r="BC323" s="1">
        <f t="shared" si="411"/>
        <v>39586.068600117942</v>
      </c>
      <c r="BD323" s="1">
        <f t="shared" si="393"/>
        <v>36.660939177303462</v>
      </c>
      <c r="BE323" s="2">
        <f t="shared" si="420"/>
        <v>0.25378067252024261</v>
      </c>
      <c r="BF323" s="2">
        <f t="shared" si="421"/>
        <v>0.18498810604108842</v>
      </c>
      <c r="BG323" s="2">
        <f t="shared" si="422"/>
        <v>8.4903457765883886E-2</v>
      </c>
      <c r="BH323" s="2">
        <f t="shared" si="394"/>
        <v>9.7613151279402663E-2</v>
      </c>
      <c r="BI323" s="2">
        <f t="shared" si="412"/>
        <v>6.4404629744826622E-3</v>
      </c>
      <c r="BJ323" s="2">
        <f t="shared" si="395"/>
        <v>3.422059937666898E-3</v>
      </c>
      <c r="BK323" s="2">
        <f t="shared" si="396"/>
        <v>7.2085971406032293E-4</v>
      </c>
      <c r="BL323" s="2">
        <f t="shared" si="397"/>
        <v>1619.5458474847842</v>
      </c>
      <c r="BM323" s="2">
        <f t="shared" si="398"/>
        <v>441.14329871607276</v>
      </c>
      <c r="BN323" s="2">
        <f t="shared" si="399"/>
        <v>33.835730468978326</v>
      </c>
      <c r="BO323" s="2">
        <f t="shared" si="413"/>
        <v>10904.344280327763</v>
      </c>
      <c r="BP323" s="2">
        <f t="shared" si="414"/>
        <v>634.78073141736195</v>
      </c>
      <c r="BQ323" s="2">
        <f t="shared" si="415"/>
        <v>12.069988552018101</v>
      </c>
      <c r="BR323" s="17">
        <f t="shared" si="472"/>
        <v>4.3315878538617396E-4</v>
      </c>
      <c r="BS323" s="12">
        <f>BS$3*temperature!$I433</f>
        <v>-44.103786586311813</v>
      </c>
      <c r="BT323" s="12">
        <f>BT$3*temperature!$I433</f>
        <v>-40.763306090398977</v>
      </c>
      <c r="BU323" s="12">
        <f>BU$3*temperature!$I433</f>
        <v>-35.786672592826967</v>
      </c>
      <c r="BV323" s="12">
        <f t="shared" si="416"/>
        <v>-27.767368590146621</v>
      </c>
      <c r="BW323" s="12">
        <f t="shared" si="400"/>
        <v>-17.960638243590633</v>
      </c>
      <c r="BX323" s="12">
        <f t="shared" si="401"/>
        <v>-15.767893775744863</v>
      </c>
      <c r="BY323" s="19">
        <f t="shared" si="417"/>
        <v>0.37040851275195075</v>
      </c>
      <c r="BZ323" s="19">
        <f t="shared" si="402"/>
        <v>0.55939201291082419</v>
      </c>
      <c r="CA323" s="19">
        <f t="shared" si="403"/>
        <v>0.5593920129108243</v>
      </c>
      <c r="CB323" s="12">
        <f t="shared" si="418"/>
        <v>8.1682089980825978</v>
      </c>
      <c r="CC323" s="12">
        <f t="shared" si="404"/>
        <v>11.401333923404172</v>
      </c>
      <c r="CD323" s="12">
        <f t="shared" si="405"/>
        <v>10.009389408541052</v>
      </c>
      <c r="CE323" s="12">
        <f t="shared" si="419"/>
        <v>-35.935577588229222</v>
      </c>
      <c r="CF323" s="12">
        <f t="shared" si="406"/>
        <v>-29.361972166994804</v>
      </c>
      <c r="CG323" s="12">
        <f t="shared" si="407"/>
        <v>-25.777283184285913</v>
      </c>
      <c r="CH323" s="12">
        <f>CH$3*temperature!$I433+CH$4*temperature!$I433^2</f>
        <v>-35.935577588229215</v>
      </c>
      <c r="CI323" s="12">
        <f>CI$3*temperature!$I433+CI$4*temperature!$I433^2</f>
        <v>-29.362008649199481</v>
      </c>
      <c r="CJ323" s="12">
        <f>CJ$3*temperature!$I433+CJ$4*temperature!$I433^2</f>
        <v>-25.777301805912394</v>
      </c>
      <c r="CK323" s="17"/>
      <c r="CL323" s="17"/>
      <c r="CM323" s="17"/>
    </row>
    <row r="324" spans="1:91">
      <c r="A324" s="2">
        <f t="shared" si="429"/>
        <v>2278</v>
      </c>
      <c r="B324" s="5">
        <f t="shared" si="430"/>
        <v>1165.4057027492161</v>
      </c>
      <c r="C324" s="5">
        <f t="shared" si="431"/>
        <v>2964.1700471119493</v>
      </c>
      <c r="D324" s="5">
        <f t="shared" si="432"/>
        <v>4369.95676309179</v>
      </c>
      <c r="E324" s="15">
        <f t="shared" si="433"/>
        <v>4.4010285864287604E-9</v>
      </c>
      <c r="F324" s="15">
        <f t="shared" si="434"/>
        <v>8.6703214283519008E-9</v>
      </c>
      <c r="G324" s="15">
        <f t="shared" si="435"/>
        <v>1.770015277410729E-8</v>
      </c>
      <c r="H324" s="5">
        <f t="shared" si="436"/>
        <v>251621.36811617619</v>
      </c>
      <c r="I324" s="5">
        <f t="shared" si="437"/>
        <v>129114.30776288858</v>
      </c>
      <c r="J324" s="5">
        <f t="shared" si="438"/>
        <v>47007.377619657076</v>
      </c>
      <c r="K324" s="5">
        <f t="shared" si="439"/>
        <v>215908.81829614891</v>
      </c>
      <c r="L324" s="5">
        <f t="shared" si="440"/>
        <v>43558.33360123427</v>
      </c>
      <c r="M324" s="5">
        <f t="shared" si="441"/>
        <v>10756.943413416948</v>
      </c>
      <c r="N324" s="15">
        <f t="shared" si="442"/>
        <v>6.2502109808759698E-4</v>
      </c>
      <c r="O324" s="15">
        <f t="shared" si="443"/>
        <v>1.5722723887074963E-3</v>
      </c>
      <c r="P324" s="15">
        <f t="shared" si="444"/>
        <v>1.47754223650165E-3</v>
      </c>
      <c r="Q324" s="5">
        <f t="shared" si="445"/>
        <v>1962.3411909075498</v>
      </c>
      <c r="R324" s="5">
        <f t="shared" si="446"/>
        <v>2899.3347864789603</v>
      </c>
      <c r="S324" s="5">
        <f t="shared" si="447"/>
        <v>2240.5109193423691</v>
      </c>
      <c r="T324" s="5">
        <f t="shared" si="448"/>
        <v>7.798785952079859</v>
      </c>
      <c r="U324" s="5">
        <f t="shared" si="449"/>
        <v>22.455565434339249</v>
      </c>
      <c r="V324" s="5">
        <f t="shared" si="450"/>
        <v>47.662963406949444</v>
      </c>
      <c r="W324" s="15">
        <f t="shared" si="451"/>
        <v>-1.0734613539272964E-2</v>
      </c>
      <c r="X324" s="15">
        <f t="shared" si="452"/>
        <v>-1.217998157191269E-2</v>
      </c>
      <c r="Y324" s="15">
        <f t="shared" si="453"/>
        <v>-9.7425357312937999E-3</v>
      </c>
      <c r="Z324" s="5">
        <f t="shared" si="468"/>
        <v>1153.9646564472114</v>
      </c>
      <c r="AA324" s="5">
        <f t="shared" si="469"/>
        <v>7435.9980071913533</v>
      </c>
      <c r="AB324" s="5">
        <f t="shared" si="470"/>
        <v>66130.655815241524</v>
      </c>
      <c r="AC324" s="16">
        <f t="shared" si="454"/>
        <v>0.78007375775593024</v>
      </c>
      <c r="AD324" s="16">
        <f t="shared" si="455"/>
        <v>3.1134154160133551</v>
      </c>
      <c r="AE324" s="16">
        <f t="shared" si="456"/>
        <v>31.987345235071782</v>
      </c>
      <c r="AF324" s="15">
        <f t="shared" si="457"/>
        <v>-4.0504037456468023E-3</v>
      </c>
      <c r="AG324" s="15">
        <f t="shared" si="458"/>
        <v>2.9673830763510267E-4</v>
      </c>
      <c r="AH324" s="15">
        <f t="shared" si="459"/>
        <v>9.7937136394747881E-3</v>
      </c>
      <c r="AI324" s="1">
        <f t="shared" si="423"/>
        <v>499456.83381594147</v>
      </c>
      <c r="AJ324" s="1">
        <f t="shared" si="424"/>
        <v>253774.48096684425</v>
      </c>
      <c r="AK324" s="1">
        <f t="shared" si="425"/>
        <v>92492.328546396224</v>
      </c>
      <c r="AL324" s="14">
        <f t="shared" si="460"/>
        <v>101.30652138287036</v>
      </c>
      <c r="AM324" s="14">
        <f t="shared" si="461"/>
        <v>25.446776609346472</v>
      </c>
      <c r="AN324" s="14">
        <f t="shared" si="462"/>
        <v>7.8785867116623036</v>
      </c>
      <c r="AO324" s="11">
        <f t="shared" si="463"/>
        <v>1.3949043280103706E-3</v>
      </c>
      <c r="AP324" s="11">
        <f t="shared" si="464"/>
        <v>1.7572115521124407E-3</v>
      </c>
      <c r="AQ324" s="11">
        <f t="shared" si="465"/>
        <v>1.5940125926788566E-3</v>
      </c>
      <c r="AR324" s="1">
        <f t="shared" si="471"/>
        <v>251621.36811617619</v>
      </c>
      <c r="AS324" s="1">
        <f t="shared" si="466"/>
        <v>129114.30776288858</v>
      </c>
      <c r="AT324" s="1">
        <f t="shared" si="467"/>
        <v>47007.377619657076</v>
      </c>
      <c r="AU324" s="1">
        <f t="shared" si="426"/>
        <v>50324.27362323524</v>
      </c>
      <c r="AV324" s="1">
        <f t="shared" si="427"/>
        <v>25822.861552577717</v>
      </c>
      <c r="AW324" s="1">
        <f t="shared" si="428"/>
        <v>9401.4755239314163</v>
      </c>
      <c r="AX324" s="1">
        <f t="shared" si="408"/>
        <v>172727.05463691911</v>
      </c>
      <c r="AY324" s="1">
        <f t="shared" si="391"/>
        <v>34846.66688098741</v>
      </c>
      <c r="AZ324" s="1">
        <f t="shared" si="392"/>
        <v>8605.5547307335564</v>
      </c>
      <c r="BA324" s="1">
        <f t="shared" si="409"/>
        <v>14054.172672930792</v>
      </c>
      <c r="BB324" s="1">
        <f t="shared" si="410"/>
        <v>31001.403123437827</v>
      </c>
      <c r="BC324" s="1">
        <f t="shared" si="411"/>
        <v>39592.521331085867</v>
      </c>
      <c r="BD324" s="1">
        <f t="shared" si="393"/>
        <v>35.598123239785501</v>
      </c>
      <c r="BE324" s="2">
        <f t="shared" si="420"/>
        <v>0.25378067252024261</v>
      </c>
      <c r="BF324" s="2">
        <f t="shared" si="421"/>
        <v>0.18498810604108842</v>
      </c>
      <c r="BG324" s="2">
        <f t="shared" si="422"/>
        <v>8.4903457765883886E-2</v>
      </c>
      <c r="BH324" s="2">
        <f t="shared" si="394"/>
        <v>9.7471710028090255E-2</v>
      </c>
      <c r="BI324" s="2">
        <f t="shared" si="412"/>
        <v>6.4404629744826622E-3</v>
      </c>
      <c r="BJ324" s="2">
        <f t="shared" si="395"/>
        <v>3.422059937666898E-3</v>
      </c>
      <c r="BK324" s="2">
        <f t="shared" si="396"/>
        <v>7.2085971406032293E-4</v>
      </c>
      <c r="BL324" s="2">
        <f t="shared" si="397"/>
        <v>1620.558104940905</v>
      </c>
      <c r="BM324" s="2">
        <f t="shared" si="398"/>
        <v>441.83689997497515</v>
      </c>
      <c r="BN324" s="2">
        <f t="shared" si="399"/>
        <v>33.885724789631624</v>
      </c>
      <c r="BO324" s="2">
        <f t="shared" si="413"/>
        <v>11067.347628754327</v>
      </c>
      <c r="BP324" s="2">
        <f t="shared" si="414"/>
        <v>642.40499345922774</v>
      </c>
      <c r="BQ324" s="2">
        <f t="shared" si="415"/>
        <v>12.070313990431229</v>
      </c>
      <c r="BR324" s="17">
        <f t="shared" si="472"/>
        <v>4.2054251008366404E-4</v>
      </c>
      <c r="BS324" s="12">
        <f>BS$3*temperature!$I434</f>
        <v>-44.196474635090695</v>
      </c>
      <c r="BT324" s="12">
        <f>BT$3*temperature!$I434</f>
        <v>-40.848973820898749</v>
      </c>
      <c r="BU324" s="12">
        <f>BU$3*temperature!$I434</f>
        <v>-35.861881483302305</v>
      </c>
      <c r="BV324" s="12">
        <f t="shared" si="416"/>
        <v>-27.791319601633816</v>
      </c>
      <c r="BW324" s="12">
        <f t="shared" si="400"/>
        <v>-17.950361573640805</v>
      </c>
      <c r="BX324" s="12">
        <f t="shared" si="401"/>
        <v>-15.758871744459581</v>
      </c>
      <c r="BY324" s="19">
        <f t="shared" si="417"/>
        <v>0.3711869593424918</v>
      </c>
      <c r="BZ324" s="19">
        <f t="shared" si="402"/>
        <v>0.56056762521517201</v>
      </c>
      <c r="CA324" s="19">
        <f t="shared" si="403"/>
        <v>0.56056762521517201</v>
      </c>
      <c r="CB324" s="12">
        <f t="shared" si="418"/>
        <v>8.2025775167284394</v>
      </c>
      <c r="CC324" s="12">
        <f t="shared" si="404"/>
        <v>11.449306123628972</v>
      </c>
      <c r="CD324" s="12">
        <f t="shared" si="405"/>
        <v>10.051504869421363</v>
      </c>
      <c r="CE324" s="12">
        <f t="shared" si="419"/>
        <v>-35.993897118362256</v>
      </c>
      <c r="CF324" s="12">
        <f t="shared" si="406"/>
        <v>-29.399667697269777</v>
      </c>
      <c r="CG324" s="12">
        <f t="shared" si="407"/>
        <v>-25.810376613880944</v>
      </c>
      <c r="CH324" s="12">
        <f>CH$3*temperature!$I434+CH$4*temperature!$I434^2</f>
        <v>-35.993897118362256</v>
      </c>
      <c r="CI324" s="12">
        <f>CI$3*temperature!$I434+CI$4*temperature!$I434^2</f>
        <v>-29.399704158599938</v>
      </c>
      <c r="CJ324" s="12">
        <f>CJ$3*temperature!$I434+CJ$4*temperature!$I434^2</f>
        <v>-25.810395224852485</v>
      </c>
      <c r="CK324" s="17"/>
      <c r="CL324" s="17"/>
      <c r="CM324" s="17"/>
    </row>
    <row r="325" spans="1:91">
      <c r="A325" s="2">
        <f t="shared" si="429"/>
        <v>2279</v>
      </c>
      <c r="B325" s="5">
        <f t="shared" si="430"/>
        <v>1165.4057076217507</v>
      </c>
      <c r="C325" s="5">
        <f t="shared" si="431"/>
        <v>2964.1700715272414</v>
      </c>
      <c r="D325" s="5">
        <f t="shared" si="432"/>
        <v>4369.9568365732466</v>
      </c>
      <c r="E325" s="15">
        <f t="shared" si="433"/>
        <v>4.1809771571073224E-9</v>
      </c>
      <c r="F325" s="15">
        <f t="shared" si="434"/>
        <v>8.2368053569343059E-9</v>
      </c>
      <c r="G325" s="15">
        <f t="shared" si="435"/>
        <v>1.6815145135401924E-8</v>
      </c>
      <c r="H325" s="5">
        <f t="shared" si="436"/>
        <v>251775.29558926553</v>
      </c>
      <c r="I325" s="5">
        <f t="shared" si="437"/>
        <v>129314.90986252774</v>
      </c>
      <c r="J325" s="5">
        <f t="shared" si="438"/>
        <v>47076.028971557156</v>
      </c>
      <c r="K325" s="5">
        <f t="shared" si="439"/>
        <v>216040.89798312783</v>
      </c>
      <c r="L325" s="5">
        <f t="shared" si="440"/>
        <v>43626.008880084366</v>
      </c>
      <c r="M325" s="5">
        <f t="shared" si="441"/>
        <v>10772.653079217227</v>
      </c>
      <c r="N325" s="15">
        <f t="shared" si="442"/>
        <v>6.1173826998461855E-4</v>
      </c>
      <c r="O325" s="15">
        <f t="shared" si="443"/>
        <v>1.553670061615442E-3</v>
      </c>
      <c r="P325" s="15">
        <f t="shared" si="444"/>
        <v>1.4604209761561737E-3</v>
      </c>
      <c r="Q325" s="5">
        <f t="shared" si="445"/>
        <v>1942.4637776666571</v>
      </c>
      <c r="R325" s="5">
        <f t="shared" si="446"/>
        <v>2868.4707094296259</v>
      </c>
      <c r="S325" s="5">
        <f t="shared" si="447"/>
        <v>2221.9229097147913</v>
      </c>
      <c r="T325" s="5">
        <f t="shared" si="448"/>
        <v>7.7150689988087704</v>
      </c>
      <c r="U325" s="5">
        <f t="shared" si="449"/>
        <v>22.182057061162116</v>
      </c>
      <c r="V325" s="5">
        <f t="shared" si="450"/>
        <v>47.198605282897887</v>
      </c>
      <c r="W325" s="15">
        <f t="shared" si="451"/>
        <v>-1.0734613539272964E-2</v>
      </c>
      <c r="X325" s="15">
        <f t="shared" si="452"/>
        <v>-1.217998157191269E-2</v>
      </c>
      <c r="Y325" s="15">
        <f t="shared" si="453"/>
        <v>-9.7425357312937999E-3</v>
      </c>
      <c r="Z325" s="5">
        <f t="shared" si="468"/>
        <v>1137.6640677797661</v>
      </c>
      <c r="AA325" s="5">
        <f t="shared" si="469"/>
        <v>7359.1598622548827</v>
      </c>
      <c r="AB325" s="5">
        <f t="shared" si="470"/>
        <v>66225.438034126695</v>
      </c>
      <c r="AC325" s="16">
        <f t="shared" si="454"/>
        <v>0.77691414408563486</v>
      </c>
      <c r="AD325" s="16">
        <f t="shared" si="455"/>
        <v>3.1143392856348679</v>
      </c>
      <c r="AE325" s="16">
        <f t="shared" si="456"/>
        <v>32.300620134391096</v>
      </c>
      <c r="AF325" s="15">
        <f t="shared" si="457"/>
        <v>-4.0504037456468023E-3</v>
      </c>
      <c r="AG325" s="15">
        <f t="shared" si="458"/>
        <v>2.9673830763510267E-4</v>
      </c>
      <c r="AH325" s="15">
        <f t="shared" si="459"/>
        <v>9.7937136394747881E-3</v>
      </c>
      <c r="AI325" s="1">
        <f t="shared" si="423"/>
        <v>499835.42405758257</v>
      </c>
      <c r="AJ325" s="1">
        <f t="shared" si="424"/>
        <v>254219.89442273756</v>
      </c>
      <c r="AK325" s="1">
        <f t="shared" si="425"/>
        <v>92644.571215688018</v>
      </c>
      <c r="AL325" s="14">
        <f t="shared" si="460"/>
        <v>101.44642115895168</v>
      </c>
      <c r="AM325" s="14">
        <f t="shared" si="461"/>
        <v>25.491044825470222</v>
      </c>
      <c r="AN325" s="14">
        <f t="shared" si="462"/>
        <v>7.8910196924288964</v>
      </c>
      <c r="AO325" s="11">
        <f t="shared" si="463"/>
        <v>1.3809552847302668E-3</v>
      </c>
      <c r="AP325" s="11">
        <f t="shared" si="464"/>
        <v>1.7396394365913163E-3</v>
      </c>
      <c r="AQ325" s="11">
        <f t="shared" si="465"/>
        <v>1.578072466752068E-3</v>
      </c>
      <c r="AR325" s="1">
        <f t="shared" si="471"/>
        <v>251775.29558926553</v>
      </c>
      <c r="AS325" s="1">
        <f t="shared" si="466"/>
        <v>129314.90986252774</v>
      </c>
      <c r="AT325" s="1">
        <f t="shared" si="467"/>
        <v>47076.028971557156</v>
      </c>
      <c r="AU325" s="1">
        <f t="shared" si="426"/>
        <v>50355.05911785311</v>
      </c>
      <c r="AV325" s="1">
        <f t="shared" si="427"/>
        <v>25862.981972505549</v>
      </c>
      <c r="AW325" s="1">
        <f t="shared" si="428"/>
        <v>9415.2057943114323</v>
      </c>
      <c r="AX325" s="1">
        <f t="shared" si="408"/>
        <v>172832.71838650224</v>
      </c>
      <c r="AY325" s="1">
        <f t="shared" si="391"/>
        <v>34900.807104067499</v>
      </c>
      <c r="AZ325" s="1">
        <f t="shared" si="392"/>
        <v>8618.1224633737802</v>
      </c>
      <c r="BA325" s="1">
        <f t="shared" si="409"/>
        <v>14054.885436990044</v>
      </c>
      <c r="BB325" s="1">
        <f t="shared" si="410"/>
        <v>31006.005147198084</v>
      </c>
      <c r="BC325" s="1">
        <f t="shared" si="411"/>
        <v>39598.899317814867</v>
      </c>
      <c r="BD325" s="1">
        <f t="shared" si="393"/>
        <v>34.566058784994148</v>
      </c>
      <c r="BE325" s="2">
        <f t="shared" si="420"/>
        <v>0.25378067252024261</v>
      </c>
      <c r="BF325" s="2">
        <f t="shared" si="421"/>
        <v>0.18498810604108842</v>
      </c>
      <c r="BG325" s="2">
        <f t="shared" si="422"/>
        <v>8.4903457765883886E-2</v>
      </c>
      <c r="BH325" s="2">
        <f t="shared" si="394"/>
        <v>9.7331674485995404E-2</v>
      </c>
      <c r="BI325" s="2">
        <f t="shared" si="412"/>
        <v>6.4404629744826622E-3</v>
      </c>
      <c r="BJ325" s="2">
        <f t="shared" si="395"/>
        <v>3.422059937666898E-3</v>
      </c>
      <c r="BK325" s="2">
        <f t="shared" si="396"/>
        <v>7.2085971406032293E-4</v>
      </c>
      <c r="BL325" s="2">
        <f t="shared" si="397"/>
        <v>1621.5494691320926</v>
      </c>
      <c r="BM325" s="2">
        <f t="shared" si="398"/>
        <v>442.52337238356222</v>
      </c>
      <c r="BN325" s="2">
        <f t="shared" si="399"/>
        <v>33.935212783532172</v>
      </c>
      <c r="BO325" s="2">
        <f t="shared" si="413"/>
        <v>11232.789300153212</v>
      </c>
      <c r="BP325" s="2">
        <f t="shared" si="414"/>
        <v>650.12095690535364</v>
      </c>
      <c r="BQ325" s="2">
        <f t="shared" si="415"/>
        <v>12.070641603042244</v>
      </c>
      <c r="BR325" s="17">
        <f t="shared" si="472"/>
        <v>4.0829369911035343E-4</v>
      </c>
      <c r="BS325" s="12">
        <f>BS$3*temperature!$I435</f>
        <v>-44.288828693050817</v>
      </c>
      <c r="BT325" s="12">
        <f>BT$3*temperature!$I435</f>
        <v>-40.934332857496464</v>
      </c>
      <c r="BU325" s="12">
        <f>BU$3*temperature!$I435</f>
        <v>-35.936819367113486</v>
      </c>
      <c r="BV325" s="12">
        <f t="shared" si="416"/>
        <v>-27.815040782035233</v>
      </c>
      <c r="BW325" s="12">
        <f t="shared" si="400"/>
        <v>-17.939921597829002</v>
      </c>
      <c r="BX325" s="12">
        <f t="shared" si="401"/>
        <v>-15.74970634468986</v>
      </c>
      <c r="BY325" s="19">
        <f t="shared" si="417"/>
        <v>0.37196260088947486</v>
      </c>
      <c r="BZ325" s="19">
        <f t="shared" si="402"/>
        <v>0.56173900133458277</v>
      </c>
      <c r="CA325" s="19">
        <f t="shared" si="403"/>
        <v>0.56173900133458288</v>
      </c>
      <c r="CB325" s="12">
        <f t="shared" si="418"/>
        <v>8.2368939555077922</v>
      </c>
      <c r="CC325" s="12">
        <f t="shared" si="404"/>
        <v>11.497205629833731</v>
      </c>
      <c r="CD325" s="12">
        <f t="shared" si="405"/>
        <v>10.093556511211814</v>
      </c>
      <c r="CE325" s="12">
        <f t="shared" si="419"/>
        <v>-36.051934737543021</v>
      </c>
      <c r="CF325" s="12">
        <f t="shared" si="406"/>
        <v>-29.437127227662735</v>
      </c>
      <c r="CG325" s="12">
        <f t="shared" si="407"/>
        <v>-25.843262855901674</v>
      </c>
      <c r="CH325" s="12">
        <f>CH$3*temperature!$I435+CH$4*temperature!$I435^2</f>
        <v>-36.051934737543021</v>
      </c>
      <c r="CI325" s="12">
        <f>CI$3*temperature!$I435+CI$4*temperature!$I435^2</f>
        <v>-29.437163667786663</v>
      </c>
      <c r="CJ325" s="12">
        <f>CJ$3*temperature!$I435+CJ$4*temperature!$I435^2</f>
        <v>-25.843281456048956</v>
      </c>
      <c r="CK325" s="17"/>
      <c r="CL325" s="17"/>
      <c r="CM325" s="17"/>
    </row>
    <row r="326" spans="1:91">
      <c r="A326" s="2">
        <f t="shared" si="429"/>
        <v>2280</v>
      </c>
      <c r="B326" s="5">
        <f t="shared" si="430"/>
        <v>1165.4057122506588</v>
      </c>
      <c r="C326" s="5">
        <f t="shared" si="431"/>
        <v>2964.1700947217687</v>
      </c>
      <c r="D326" s="5">
        <f t="shared" si="432"/>
        <v>4369.9569063806321</v>
      </c>
      <c r="E326" s="15">
        <f t="shared" si="433"/>
        <v>3.971928299251956E-9</v>
      </c>
      <c r="F326" s="15">
        <f t="shared" si="434"/>
        <v>7.8249650890875896E-9</v>
      </c>
      <c r="G326" s="15">
        <f t="shared" si="435"/>
        <v>1.5974387878631828E-8</v>
      </c>
      <c r="H326" s="5">
        <f t="shared" si="436"/>
        <v>251926.0100197359</v>
      </c>
      <c r="I326" s="5">
        <f t="shared" si="437"/>
        <v>129513.44320269692</v>
      </c>
      <c r="J326" s="5">
        <f t="shared" si="438"/>
        <v>47143.982928629768</v>
      </c>
      <c r="K326" s="5">
        <f t="shared" si="439"/>
        <v>216170.22069782933</v>
      </c>
      <c r="L326" s="5">
        <f t="shared" si="440"/>
        <v>43692.986253831587</v>
      </c>
      <c r="M326" s="5">
        <f t="shared" si="441"/>
        <v>10788.203165068793</v>
      </c>
      <c r="N326" s="15">
        <f t="shared" si="442"/>
        <v>5.9860293078206617E-4</v>
      </c>
      <c r="O326" s="15">
        <f t="shared" si="443"/>
        <v>1.5352624607793963E-3</v>
      </c>
      <c r="P326" s="15">
        <f t="shared" si="444"/>
        <v>1.4434778264200698E-3</v>
      </c>
      <c r="Q326" s="5">
        <f t="shared" si="445"/>
        <v>1922.762470019039</v>
      </c>
      <c r="R326" s="5">
        <f t="shared" si="446"/>
        <v>2837.8830277779521</v>
      </c>
      <c r="S326" s="5">
        <f t="shared" si="447"/>
        <v>2203.451830825411</v>
      </c>
      <c r="T326" s="5">
        <f t="shared" si="448"/>
        <v>7.632250714677733</v>
      </c>
      <c r="U326" s="5">
        <f t="shared" si="449"/>
        <v>21.911880014930045</v>
      </c>
      <c r="V326" s="5">
        <f t="shared" si="450"/>
        <v>46.738771184462024</v>
      </c>
      <c r="W326" s="15">
        <f t="shared" si="451"/>
        <v>-1.0734613539272964E-2</v>
      </c>
      <c r="X326" s="15">
        <f t="shared" si="452"/>
        <v>-1.217998157191269E-2</v>
      </c>
      <c r="Y326" s="15">
        <f t="shared" si="453"/>
        <v>-9.7425357312937999E-3</v>
      </c>
      <c r="Z326" s="5">
        <f t="shared" si="468"/>
        <v>1121.5788478852223</v>
      </c>
      <c r="AA326" s="5">
        <f t="shared" si="469"/>
        <v>7282.9804329280923</v>
      </c>
      <c r="AB326" s="5">
        <f t="shared" si="470"/>
        <v>66319.222228761617</v>
      </c>
      <c r="AC326" s="16">
        <f t="shared" si="454"/>
        <v>0.77376732812638438</v>
      </c>
      <c r="AD326" s="16">
        <f t="shared" si="455"/>
        <v>3.1152634294038886</v>
      </c>
      <c r="AE326" s="16">
        <f t="shared" si="456"/>
        <v>32.616963158364776</v>
      </c>
      <c r="AF326" s="15">
        <f t="shared" si="457"/>
        <v>-4.0504037456468023E-3</v>
      </c>
      <c r="AG326" s="15">
        <f t="shared" si="458"/>
        <v>2.9673830763510267E-4</v>
      </c>
      <c r="AH326" s="15">
        <f t="shared" si="459"/>
        <v>9.7937136394747881E-3</v>
      </c>
      <c r="AI326" s="1">
        <f t="shared" si="423"/>
        <v>500206.94076967746</v>
      </c>
      <c r="AJ326" s="1">
        <f t="shared" si="424"/>
        <v>254660.88695296936</v>
      </c>
      <c r="AK326" s="1">
        <f t="shared" si="425"/>
        <v>92795.319888430648</v>
      </c>
      <c r="AL326" s="14">
        <f t="shared" si="460"/>
        <v>101.58511320065394</v>
      </c>
      <c r="AM326" s="14">
        <f t="shared" si="461"/>
        <v>25.534946600059946</v>
      </c>
      <c r="AN326" s="14">
        <f t="shared" si="462"/>
        <v>7.9033477673310051</v>
      </c>
      <c r="AO326" s="11">
        <f t="shared" si="463"/>
        <v>1.3671457318829641E-3</v>
      </c>
      <c r="AP326" s="11">
        <f t="shared" si="464"/>
        <v>1.7222430422254031E-3</v>
      </c>
      <c r="AQ326" s="11">
        <f t="shared" si="465"/>
        <v>1.5622917420845474E-3</v>
      </c>
      <c r="AR326" s="1">
        <f t="shared" si="471"/>
        <v>251926.0100197359</v>
      </c>
      <c r="AS326" s="1">
        <f t="shared" si="466"/>
        <v>129513.44320269692</v>
      </c>
      <c r="AT326" s="1">
        <f t="shared" si="467"/>
        <v>47143.982928629768</v>
      </c>
      <c r="AU326" s="1">
        <f t="shared" si="426"/>
        <v>50385.202003947183</v>
      </c>
      <c r="AV326" s="1">
        <f t="shared" si="427"/>
        <v>25902.688640539385</v>
      </c>
      <c r="AW326" s="1">
        <f t="shared" si="428"/>
        <v>9428.7965857259533</v>
      </c>
      <c r="AX326" s="1">
        <f t="shared" si="408"/>
        <v>172936.17655826348</v>
      </c>
      <c r="AY326" s="1">
        <f t="shared" ref="AY326:AY346" si="473">(AS326-AV326)/C326*1000</f>
        <v>34954.389003065269</v>
      </c>
      <c r="AZ326" s="1">
        <f t="shared" ref="AZ326:AZ346" si="474">(AT326-AW326)/D326*1000</f>
        <v>8630.5625320550334</v>
      </c>
      <c r="BA326" s="1">
        <f t="shared" si="409"/>
        <v>14055.582899375961</v>
      </c>
      <c r="BB326" s="1">
        <f t="shared" si="410"/>
        <v>31010.552679143966</v>
      </c>
      <c r="BC326" s="1">
        <f t="shared" si="411"/>
        <v>39605.203337973413</v>
      </c>
      <c r="BD326" s="1">
        <f t="shared" ref="BD326:BD389" si="475">SUM(BA326:BC326)*BR326</f>
        <v>33.56385842217621</v>
      </c>
      <c r="BE326" s="2">
        <f t="shared" si="420"/>
        <v>0.25378067252024261</v>
      </c>
      <c r="BF326" s="2">
        <f t="shared" si="421"/>
        <v>0.18498810604108842</v>
      </c>
      <c r="BG326" s="2">
        <f t="shared" si="422"/>
        <v>8.4903457765883886E-2</v>
      </c>
      <c r="BH326" s="2">
        <f t="shared" ref="BH326:BH346" si="476">(BE326*Z326+BF326*AA326+BG326*AB326)/(Z326+AA326+AB326)</f>
        <v>9.7193034503450237E-2</v>
      </c>
      <c r="BI326" s="2">
        <f t="shared" si="412"/>
        <v>6.4404629744826622E-3</v>
      </c>
      <c r="BJ326" s="2">
        <f t="shared" ref="BJ326:BJ346" si="477">BJ$5*BF326^2</f>
        <v>3.422059937666898E-3</v>
      </c>
      <c r="BK326" s="2">
        <f t="shared" ref="BK326:BK346" si="478">BK$5*BG326^2</f>
        <v>7.2085971406032293E-4</v>
      </c>
      <c r="BL326" s="2">
        <f t="shared" ref="BL326:BL346" si="479">BI326*AR326</f>
        <v>1622.5201398412573</v>
      </c>
      <c r="BM326" s="2">
        <f t="shared" ref="BM326:BM346" si="480">BJ326*AS326</f>
        <v>443.20276537324634</v>
      </c>
      <c r="BN326" s="2">
        <f t="shared" ref="BN326:BN346" si="481">BK326*AT326</f>
        <v>33.984198053596799</v>
      </c>
      <c r="BO326" s="2">
        <f t="shared" si="413"/>
        <v>11400.705776272396</v>
      </c>
      <c r="BP326" s="2">
        <f t="shared" si="414"/>
        <v>657.92972494077083</v>
      </c>
      <c r="BQ326" s="2">
        <f t="shared" si="415"/>
        <v>12.070971368420437</v>
      </c>
      <c r="BR326" s="17">
        <f t="shared" si="472"/>
        <v>3.9640164962170235E-4</v>
      </c>
      <c r="BS326" s="12">
        <f>BS$3*temperature!$I436</f>
        <v>-44.380851054260155</v>
      </c>
      <c r="BT326" s="12">
        <f>BT$3*temperature!$I436</f>
        <v>-41.019385320504291</v>
      </c>
      <c r="BU326" s="12">
        <f>BU$3*temperature!$I436</f>
        <v>-36.011488105711983</v>
      </c>
      <c r="BV326" s="12">
        <f t="shared" si="416"/>
        <v>-27.838534269600885</v>
      </c>
      <c r="BW326" s="12">
        <f t="shared" ref="BW326:BW346" si="482">BT326*(1-BZ326)</f>
        <v>-17.929320218973839</v>
      </c>
      <c r="BX326" s="12">
        <f t="shared" ref="BX326:BX346" si="483">BU326*(1-CA326)</f>
        <v>-15.740399246946586</v>
      </c>
      <c r="BY326" s="19">
        <f t="shared" si="417"/>
        <v>0.37273545665977853</v>
      </c>
      <c r="BZ326" s="19">
        <f t="shared" ref="BZ326:BZ346" si="484">-BT326/CC$3/2</f>
        <v>0.56290617036595281</v>
      </c>
      <c r="CA326" s="19">
        <f t="shared" ref="CA326:CA346" si="485">-BU326/CD$3/2</f>
        <v>0.56290617036595292</v>
      </c>
      <c r="CB326" s="12">
        <f t="shared" si="418"/>
        <v>8.2711583923296352</v>
      </c>
      <c r="CC326" s="12">
        <f t="shared" ref="CC326:CC346" si="486">CC$3*BZ326^2</f>
        <v>11.545032550765226</v>
      </c>
      <c r="CD326" s="12">
        <f t="shared" ref="CD326:CD346" si="487">CD$3*CA326^2</f>
        <v>10.135544429382698</v>
      </c>
      <c r="CE326" s="12">
        <f t="shared" si="419"/>
        <v>-36.109692661930524</v>
      </c>
      <c r="CF326" s="12">
        <f t="shared" ref="CF326:CF346" si="488">BW326-CC326</f>
        <v>-29.474352769739063</v>
      </c>
      <c r="CG326" s="12">
        <f t="shared" ref="CG326:CG346" si="489">BX326-CD326</f>
        <v>-25.875943676329285</v>
      </c>
      <c r="CH326" s="12">
        <f>CH$3*temperature!$I436+CH$4*temperature!$I436^2</f>
        <v>-36.109692661930524</v>
      </c>
      <c r="CI326" s="12">
        <f>CI$3*temperature!$I436+CI$4*temperature!$I436^2</f>
        <v>-29.474389188328921</v>
      </c>
      <c r="CJ326" s="12">
        <f>CJ$3*temperature!$I436+CJ$4*temperature!$I436^2</f>
        <v>-25.875962265484972</v>
      </c>
      <c r="CK326" s="17"/>
      <c r="CL326" s="17"/>
      <c r="CM326" s="17"/>
    </row>
    <row r="327" spans="1:91">
      <c r="A327" s="2">
        <f t="shared" si="429"/>
        <v>2281</v>
      </c>
      <c r="B327" s="5">
        <f t="shared" si="430"/>
        <v>1165.4057166481214</v>
      </c>
      <c r="C327" s="5">
        <f t="shared" si="431"/>
        <v>2964.1701167565698</v>
      </c>
      <c r="D327" s="5">
        <f t="shared" si="432"/>
        <v>4369.9569726976497</v>
      </c>
      <c r="E327" s="15">
        <f t="shared" si="433"/>
        <v>3.7733318842893578E-9</v>
      </c>
      <c r="F327" s="15">
        <f t="shared" si="434"/>
        <v>7.4337168346332098E-9</v>
      </c>
      <c r="G327" s="15">
        <f t="shared" si="435"/>
        <v>1.5175668484700237E-8</v>
      </c>
      <c r="H327" s="5">
        <f t="shared" si="436"/>
        <v>252073.5422591664</v>
      </c>
      <c r="I327" s="5">
        <f t="shared" si="437"/>
        <v>129709.92222946275</v>
      </c>
      <c r="J327" s="5">
        <f t="shared" si="438"/>
        <v>47211.244484418814</v>
      </c>
      <c r="K327" s="5">
        <f t="shared" si="439"/>
        <v>216296.81291092947</v>
      </c>
      <c r="L327" s="5">
        <f t="shared" si="440"/>
        <v>43759.27059523591</v>
      </c>
      <c r="M327" s="5">
        <f t="shared" si="441"/>
        <v>10803.594813263</v>
      </c>
      <c r="N327" s="15">
        <f t="shared" si="442"/>
        <v>5.8561356273534315E-4</v>
      </c>
      <c r="O327" s="15">
        <f t="shared" si="443"/>
        <v>1.5170476336694438E-3</v>
      </c>
      <c r="P327" s="15">
        <f t="shared" si="444"/>
        <v>1.426711006337289E-3</v>
      </c>
      <c r="Q327" s="5">
        <f t="shared" si="445"/>
        <v>1903.2362738079214</v>
      </c>
      <c r="R327" s="5">
        <f t="shared" si="446"/>
        <v>2807.5704520968588</v>
      </c>
      <c r="S327" s="5">
        <f t="shared" si="447"/>
        <v>2185.0977172684943</v>
      </c>
      <c r="T327" s="5">
        <f t="shared" si="448"/>
        <v>7.5503214528208273</v>
      </c>
      <c r="U327" s="5">
        <f t="shared" si="449"/>
        <v>21.644993720142235</v>
      </c>
      <c r="V327" s="5">
        <f t="shared" si="450"/>
        <v>46.283417036160635</v>
      </c>
      <c r="W327" s="15">
        <f t="shared" si="451"/>
        <v>-1.0734613539272964E-2</v>
      </c>
      <c r="X327" s="15">
        <f t="shared" si="452"/>
        <v>-1.217998157191269E-2</v>
      </c>
      <c r="Y327" s="15">
        <f t="shared" si="453"/>
        <v>-9.7425357312937999E-3</v>
      </c>
      <c r="Z327" s="5">
        <f t="shared" si="468"/>
        <v>1105.7065385394665</v>
      </c>
      <c r="AA327" s="5">
        <f t="shared" si="469"/>
        <v>7207.4571146181124</v>
      </c>
      <c r="AB327" s="5">
        <f t="shared" si="470"/>
        <v>66412.015571865209</v>
      </c>
      <c r="AC327" s="16">
        <f t="shared" si="454"/>
        <v>0.77063325804228211</v>
      </c>
      <c r="AD327" s="16">
        <f t="shared" si="455"/>
        <v>3.1161878474017675</v>
      </c>
      <c r="AE327" s="16">
        <f t="shared" si="456"/>
        <v>32.936404355327099</v>
      </c>
      <c r="AF327" s="15">
        <f t="shared" si="457"/>
        <v>-4.0504037456468023E-3</v>
      </c>
      <c r="AG327" s="15">
        <f t="shared" si="458"/>
        <v>2.9673830763510267E-4</v>
      </c>
      <c r="AH327" s="15">
        <f t="shared" si="459"/>
        <v>9.7937136394747881E-3</v>
      </c>
      <c r="AI327" s="1">
        <f t="shared" si="423"/>
        <v>500571.44869665691</v>
      </c>
      <c r="AJ327" s="1">
        <f t="shared" si="424"/>
        <v>255097.48689821182</v>
      </c>
      <c r="AK327" s="1">
        <f t="shared" si="425"/>
        <v>92944.584485313535</v>
      </c>
      <c r="AL327" s="14">
        <f t="shared" si="460"/>
        <v>101.72260603804972</v>
      </c>
      <c r="AM327" s="14">
        <f t="shared" si="461"/>
        <v>25.578484210334341</v>
      </c>
      <c r="AN327" s="14">
        <f t="shared" si="462"/>
        <v>7.9155716289332112</v>
      </c>
      <c r="AO327" s="11">
        <f t="shared" si="463"/>
        <v>1.3534742745641346E-3</v>
      </c>
      <c r="AP327" s="11">
        <f t="shared" si="464"/>
        <v>1.7050206118031492E-3</v>
      </c>
      <c r="AQ327" s="11">
        <f t="shared" si="465"/>
        <v>1.5466688246637019E-3</v>
      </c>
      <c r="AR327" s="1">
        <f t="shared" si="471"/>
        <v>252073.5422591664</v>
      </c>
      <c r="AS327" s="1">
        <f t="shared" si="466"/>
        <v>129709.92222946275</v>
      </c>
      <c r="AT327" s="1">
        <f t="shared" si="467"/>
        <v>47211.244484418814</v>
      </c>
      <c r="AU327" s="1">
        <f t="shared" si="426"/>
        <v>50414.708451833285</v>
      </c>
      <c r="AV327" s="1">
        <f t="shared" si="427"/>
        <v>25941.984445892551</v>
      </c>
      <c r="AW327" s="1">
        <f t="shared" si="428"/>
        <v>9442.2488968837624</v>
      </c>
      <c r="AX327" s="1">
        <f t="shared" ref="AX327:AX346" si="490">(AR327-AU327)/B327*1000</f>
        <v>173037.45032874358</v>
      </c>
      <c r="AY327" s="1">
        <f t="shared" si="473"/>
        <v>35007.41647618873</v>
      </c>
      <c r="AZ327" s="1">
        <f t="shared" si="474"/>
        <v>8642.8758506104004</v>
      </c>
      <c r="BA327" s="1">
        <f t="shared" ref="BA327:BA346" si="491">LN(AX327)*B327</f>
        <v>14056.26523005007</v>
      </c>
      <c r="BB327" s="1">
        <f t="shared" ref="BB327:BB346" si="492">LN(AY327)*C327</f>
        <v>31015.046289454585</v>
      </c>
      <c r="BC327" s="1">
        <f t="shared" ref="BC327:BC346" si="493">LN(AZ327)*D327</f>
        <v>39611.434161411635</v>
      </c>
      <c r="BD327" s="1">
        <f t="shared" si="475"/>
        <v>32.590660274184764</v>
      </c>
      <c r="BE327" s="2">
        <f t="shared" si="420"/>
        <v>0.25378067252024261</v>
      </c>
      <c r="BF327" s="2">
        <f t="shared" si="421"/>
        <v>0.18498810604108842</v>
      </c>
      <c r="BG327" s="2">
        <f t="shared" si="422"/>
        <v>8.4903457765883886E-2</v>
      </c>
      <c r="BH327" s="2">
        <f t="shared" si="476"/>
        <v>9.7055779918298571E-2</v>
      </c>
      <c r="BI327" s="2">
        <f t="shared" ref="BI327:BI346" si="494">BI$5*BE327^2</f>
        <v>6.4404629744826622E-3</v>
      </c>
      <c r="BJ327" s="2">
        <f t="shared" si="477"/>
        <v>3.422059937666898E-3</v>
      </c>
      <c r="BK327" s="2">
        <f t="shared" si="478"/>
        <v>7.2085971406032293E-4</v>
      </c>
      <c r="BL327" s="2">
        <f t="shared" si="479"/>
        <v>1623.4703157668519</v>
      </c>
      <c r="BM327" s="2">
        <f t="shared" si="480"/>
        <v>443.87512837933349</v>
      </c>
      <c r="BN327" s="2">
        <f t="shared" si="481"/>
        <v>34.032684199470147</v>
      </c>
      <c r="BO327" s="2">
        <f t="shared" ref="BO327:BO346" si="495">2*BI$5*BE327*AR327/Z327*1000</f>
        <v>11571.134084743895</v>
      </c>
      <c r="BP327" s="2">
        <f t="shared" ref="BP327:BP346" si="496">2*BJ$5*BF327*AS327/AA327*1000</f>
        <v>665.83241402294641</v>
      </c>
      <c r="BQ327" s="2">
        <f t="shared" ref="BQ327:BQ346" si="497">2*BK$5*BG327*AT327/AB327*1000</f>
        <v>12.071303265356065</v>
      </c>
      <c r="BR327" s="17">
        <f t="shared" si="472"/>
        <v>3.8485597050650711E-4</v>
      </c>
      <c r="BS327" s="12">
        <f>BS$3*temperature!$I437</f>
        <v>-44.472543992284187</v>
      </c>
      <c r="BT327" s="12">
        <f>BT$3*temperature!$I437</f>
        <v>-41.104133311284784</v>
      </c>
      <c r="BU327" s="12">
        <f>BU$3*temperature!$I437</f>
        <v>-36.085889543913183</v>
      </c>
      <c r="BV327" s="12">
        <f t="shared" ref="BV327:BV346" si="498">BS327*(1-BY327)</f>
        <v>-27.86180217764014</v>
      </c>
      <c r="BW327" s="12">
        <f t="shared" si="482"/>
        <v>-17.918559314749501</v>
      </c>
      <c r="BX327" s="12">
        <f t="shared" si="483"/>
        <v>-15.730952099666013</v>
      </c>
      <c r="BY327" s="19">
        <f t="shared" ref="BY327:BY346" si="499">-BS327/CB$3/2</f>
        <v>0.37350554574809003</v>
      </c>
      <c r="BZ327" s="19">
        <f t="shared" si="484"/>
        <v>0.56406916114613426</v>
      </c>
      <c r="CA327" s="19">
        <f t="shared" si="485"/>
        <v>0.56406916114613437</v>
      </c>
      <c r="CB327" s="12">
        <f t="shared" ref="CB327:CB346" si="500">CB$3*BY327^2</f>
        <v>8.3053709073220237</v>
      </c>
      <c r="CC327" s="12">
        <f t="shared" si="486"/>
        <v>11.592786998267641</v>
      </c>
      <c r="CD327" s="12">
        <f t="shared" si="487"/>
        <v>10.177468722123587</v>
      </c>
      <c r="CE327" s="12">
        <f t="shared" ref="CE327:CE346" si="501">BV327-CB327</f>
        <v>-36.167173084962165</v>
      </c>
      <c r="CF327" s="12">
        <f t="shared" si="488"/>
        <v>-29.511346313017143</v>
      </c>
      <c r="CG327" s="12">
        <f t="shared" si="489"/>
        <v>-25.908420821789598</v>
      </c>
      <c r="CH327" s="12">
        <f>CH$3*temperature!$I437+CH$4*temperature!$I437^2</f>
        <v>-36.167173084962165</v>
      </c>
      <c r="CI327" s="12">
        <f>CI$3*temperature!$I437+CI$4*temperature!$I437^2</f>
        <v>-29.511382709748894</v>
      </c>
      <c r="CJ327" s="12">
        <f>CJ$3*temperature!$I437+CJ$4*temperature!$I437^2</f>
        <v>-25.908439399788293</v>
      </c>
      <c r="CK327" s="17"/>
      <c r="CL327" s="17"/>
      <c r="CM327" s="17"/>
    </row>
    <row r="328" spans="1:91">
      <c r="A328" s="2">
        <f t="shared" si="429"/>
        <v>2282</v>
      </c>
      <c r="B328" s="5">
        <f t="shared" si="430"/>
        <v>1165.4057208257107</v>
      </c>
      <c r="C328" s="5">
        <f t="shared" si="431"/>
        <v>2964.1701376896308</v>
      </c>
      <c r="D328" s="5">
        <f t="shared" si="432"/>
        <v>4369.957035698817</v>
      </c>
      <c r="E328" s="15">
        <f t="shared" si="433"/>
        <v>3.5846652900748897E-9</v>
      </c>
      <c r="F328" s="15">
        <f t="shared" si="434"/>
        <v>7.0620309929015493E-9</v>
      </c>
      <c r="G328" s="15">
        <f t="shared" si="435"/>
        <v>1.4416885060465224E-8</v>
      </c>
      <c r="H328" s="5">
        <f t="shared" si="436"/>
        <v>252217.9229895832</v>
      </c>
      <c r="I328" s="5">
        <f t="shared" si="437"/>
        <v>129904.36138764961</v>
      </c>
      <c r="J328" s="5">
        <f t="shared" si="438"/>
        <v>47277.818627229703</v>
      </c>
      <c r="K328" s="5">
        <f t="shared" si="439"/>
        <v>216420.70094772</v>
      </c>
      <c r="L328" s="5">
        <f t="shared" si="440"/>
        <v>43824.866776676063</v>
      </c>
      <c r="M328" s="5">
        <f t="shared" si="441"/>
        <v>10818.82916491176</v>
      </c>
      <c r="N328" s="15">
        <f t="shared" si="442"/>
        <v>5.7276866507294244E-4</v>
      </c>
      <c r="O328" s="15">
        <f t="shared" si="443"/>
        <v>1.4990236479694996E-3</v>
      </c>
      <c r="P328" s="15">
        <f t="shared" si="444"/>
        <v>1.4101187532558068E-3</v>
      </c>
      <c r="Q328" s="5">
        <f t="shared" si="445"/>
        <v>1883.884186834053</v>
      </c>
      <c r="R328" s="5">
        <f t="shared" si="446"/>
        <v>2777.5316689974547</v>
      </c>
      <c r="S328" s="5">
        <f t="shared" si="447"/>
        <v>2166.8605840282203</v>
      </c>
      <c r="T328" s="5">
        <f t="shared" si="448"/>
        <v>7.4692716699275135</v>
      </c>
      <c r="U328" s="5">
        <f t="shared" si="449"/>
        <v>21.381358095506737</v>
      </c>
      <c r="V328" s="5">
        <f t="shared" si="450"/>
        <v>45.832499191919467</v>
      </c>
      <c r="W328" s="15">
        <f t="shared" si="451"/>
        <v>-1.0734613539272964E-2</v>
      </c>
      <c r="X328" s="15">
        <f t="shared" si="452"/>
        <v>-1.217998157191269E-2</v>
      </c>
      <c r="Y328" s="15">
        <f t="shared" si="453"/>
        <v>-9.7425357312937999E-3</v>
      </c>
      <c r="Z328" s="5">
        <f t="shared" si="468"/>
        <v>1090.0446993093565</v>
      </c>
      <c r="AA328" s="5">
        <f t="shared" si="469"/>
        <v>7132.5872359520699</v>
      </c>
      <c r="AB328" s="5">
        <f t="shared" si="470"/>
        <v>66503.825228504516</v>
      </c>
      <c r="AC328" s="16">
        <f t="shared" si="454"/>
        <v>0.76751188220738764</v>
      </c>
      <c r="AD328" s="16">
        <f t="shared" si="455"/>
        <v>3.1171125397098787</v>
      </c>
      <c r="AE328" s="16">
        <f t="shared" si="456"/>
        <v>33.258974067897121</v>
      </c>
      <c r="AF328" s="15">
        <f t="shared" si="457"/>
        <v>-4.0504037456468023E-3</v>
      </c>
      <c r="AG328" s="15">
        <f t="shared" si="458"/>
        <v>2.9673830763510267E-4</v>
      </c>
      <c r="AH328" s="15">
        <f t="shared" si="459"/>
        <v>9.7937136394747881E-3</v>
      </c>
      <c r="AI328" s="1">
        <f t="shared" si="423"/>
        <v>500929.01227882452</v>
      </c>
      <c r="AJ328" s="1">
        <f t="shared" si="424"/>
        <v>255529.72265428322</v>
      </c>
      <c r="AK328" s="1">
        <f t="shared" si="425"/>
        <v>93092.374933665938</v>
      </c>
      <c r="AL328" s="14">
        <f t="shared" si="460"/>
        <v>101.85890817915971</v>
      </c>
      <c r="AM328" s="14">
        <f t="shared" si="461"/>
        <v>25.621659934703672</v>
      </c>
      <c r="AN328" s="14">
        <f t="shared" si="462"/>
        <v>7.9276919691223968</v>
      </c>
      <c r="AO328" s="11">
        <f t="shared" si="463"/>
        <v>1.3399395318184932E-3</v>
      </c>
      <c r="AP328" s="11">
        <f t="shared" si="464"/>
        <v>1.6879704056851177E-3</v>
      </c>
      <c r="AQ328" s="11">
        <f t="shared" si="465"/>
        <v>1.5312021364170649E-3</v>
      </c>
      <c r="AR328" s="1">
        <f t="shared" si="471"/>
        <v>252217.9229895832</v>
      </c>
      <c r="AS328" s="1">
        <f t="shared" si="466"/>
        <v>129904.36138764961</v>
      </c>
      <c r="AT328" s="1">
        <f t="shared" si="467"/>
        <v>47277.818627229703</v>
      </c>
      <c r="AU328" s="1">
        <f t="shared" si="426"/>
        <v>50443.584597916641</v>
      </c>
      <c r="AV328" s="1">
        <f t="shared" si="427"/>
        <v>25980.872277529925</v>
      </c>
      <c r="AW328" s="1">
        <f t="shared" si="428"/>
        <v>9455.5637254459416</v>
      </c>
      <c r="AX328" s="1">
        <f t="shared" si="490"/>
        <v>173136.56075817603</v>
      </c>
      <c r="AY328" s="1">
        <f t="shared" si="473"/>
        <v>35059.893421340843</v>
      </c>
      <c r="AZ328" s="1">
        <f t="shared" si="474"/>
        <v>8655.0633319294066</v>
      </c>
      <c r="BA328" s="1">
        <f t="shared" si="491"/>
        <v>14056.932597225228</v>
      </c>
      <c r="BB328" s="1">
        <f t="shared" si="492"/>
        <v>31019.48654258954</v>
      </c>
      <c r="BC328" s="1">
        <f t="shared" si="493"/>
        <v>39617.592550244583</v>
      </c>
      <c r="BD328" s="1">
        <f t="shared" si="475"/>
        <v>31.64562724763811</v>
      </c>
      <c r="BE328" s="2">
        <f t="shared" si="420"/>
        <v>0.25378067252024261</v>
      </c>
      <c r="BF328" s="2">
        <f t="shared" si="421"/>
        <v>0.18498810604108842</v>
      </c>
      <c r="BG328" s="2">
        <f t="shared" si="422"/>
        <v>8.4903457765883886E-2</v>
      </c>
      <c r="BH328" s="2">
        <f t="shared" si="476"/>
        <v>9.6919900558183128E-2</v>
      </c>
      <c r="BI328" s="2">
        <f t="shared" si="494"/>
        <v>6.4404629744826622E-3</v>
      </c>
      <c r="BJ328" s="2">
        <f t="shared" si="477"/>
        <v>3.422059937666898E-3</v>
      </c>
      <c r="BK328" s="2">
        <f t="shared" si="478"/>
        <v>7.2085971406032293E-4</v>
      </c>
      <c r="BL328" s="2">
        <f t="shared" si="479"/>
        <v>1624.40019451533</v>
      </c>
      <c r="BM328" s="2">
        <f t="shared" si="480"/>
        <v>444.5405108328784</v>
      </c>
      <c r="BN328" s="2">
        <f t="shared" si="481"/>
        <v>34.080674817020615</v>
      </c>
      <c r="BO328" s="2">
        <f t="shared" si="495"/>
        <v>11744.111807251602</v>
      </c>
      <c r="BP328" s="2">
        <f t="shared" si="496"/>
        <v>673.83015404145237</v>
      </c>
      <c r="BQ328" s="2">
        <f t="shared" si="497"/>
        <v>12.071637272857606</v>
      </c>
      <c r="BR328" s="17">
        <f t="shared" si="472"/>
        <v>3.7364657330728846E-4</v>
      </c>
      <c r="BS328" s="12">
        <f>BS$3*temperature!$I438</f>
        <v>-44.563909760275287</v>
      </c>
      <c r="BT328" s="12">
        <f>BT$3*temperature!$I438</f>
        <v>-41.188578912333512</v>
      </c>
      <c r="BU328" s="12">
        <f>BU$3*temperature!$I438</f>
        <v>-36.160025509968868</v>
      </c>
      <c r="BV328" s="12">
        <f t="shared" si="498"/>
        <v>-27.884846594828936</v>
      </c>
      <c r="BW328" s="12">
        <f t="shared" si="482"/>
        <v>-17.907640738072359</v>
      </c>
      <c r="BX328" s="12">
        <f t="shared" si="483"/>
        <v>-15.721366529549156</v>
      </c>
      <c r="BY328" s="19">
        <f t="shared" si="499"/>
        <v>0.37427288707765577</v>
      </c>
      <c r="BZ328" s="19">
        <f t="shared" si="484"/>
        <v>0.56522800225306891</v>
      </c>
      <c r="CA328" s="19">
        <f t="shared" si="485"/>
        <v>0.56522800225306891</v>
      </c>
      <c r="CB328" s="12">
        <f t="shared" si="500"/>
        <v>8.3395315827231773</v>
      </c>
      <c r="CC328" s="12">
        <f t="shared" si="486"/>
        <v>11.640469087130578</v>
      </c>
      <c r="CD328" s="12">
        <f t="shared" si="487"/>
        <v>10.219329490209855</v>
      </c>
      <c r="CE328" s="12">
        <f t="shared" si="501"/>
        <v>-36.224378177552111</v>
      </c>
      <c r="CF328" s="12">
        <f t="shared" si="488"/>
        <v>-29.548109825202935</v>
      </c>
      <c r="CG328" s="12">
        <f t="shared" si="489"/>
        <v>-25.94069601975901</v>
      </c>
      <c r="CH328" s="12">
        <f>CH$3*temperature!$I438+CH$4*temperature!$I438^2</f>
        <v>-36.224378177552111</v>
      </c>
      <c r="CI328" s="12">
        <f>CI$3*temperature!$I438+CI$4*temperature!$I438^2</f>
        <v>-29.54814619975631</v>
      </c>
      <c r="CJ328" s="12">
        <f>CJ$3*temperature!$I438+CJ$4*temperature!$I438^2</f>
        <v>-25.940714586437231</v>
      </c>
      <c r="CK328" s="17"/>
      <c r="CL328" s="17"/>
      <c r="CM328" s="17"/>
    </row>
    <row r="329" spans="1:91">
      <c r="A329" s="2">
        <f t="shared" si="429"/>
        <v>2283</v>
      </c>
      <c r="B329" s="5">
        <f t="shared" si="430"/>
        <v>1165.4057247944206</v>
      </c>
      <c r="C329" s="5">
        <f t="shared" si="431"/>
        <v>2964.1701575760389</v>
      </c>
      <c r="D329" s="5">
        <f t="shared" si="432"/>
        <v>4369.9570955499266</v>
      </c>
      <c r="E329" s="15">
        <f t="shared" si="433"/>
        <v>3.4054320255711452E-9</v>
      </c>
      <c r="F329" s="15">
        <f t="shared" si="434"/>
        <v>6.7089294432564718E-9</v>
      </c>
      <c r="G329" s="15">
        <f t="shared" si="435"/>
        <v>1.3696040807441962E-8</v>
      </c>
      <c r="H329" s="5">
        <f t="shared" si="436"/>
        <v>252359.18272234403</v>
      </c>
      <c r="I329" s="5">
        <f t="shared" si="437"/>
        <v>130096.77511850807</v>
      </c>
      <c r="J329" s="5">
        <f t="shared" si="438"/>
        <v>47343.710339446043</v>
      </c>
      <c r="K329" s="5">
        <f t="shared" si="439"/>
        <v>216541.9109871462</v>
      </c>
      <c r="L329" s="5">
        <f t="shared" si="440"/>
        <v>43889.779669361218</v>
      </c>
      <c r="M329" s="5">
        <f t="shared" si="441"/>
        <v>10833.907359790264</v>
      </c>
      <c r="N329" s="15">
        <f t="shared" si="442"/>
        <v>5.6006675375974702E-4</v>
      </c>
      <c r="O329" s="15">
        <f t="shared" si="443"/>
        <v>1.481188591306859E-3</v>
      </c>
      <c r="P329" s="15">
        <f t="shared" si="444"/>
        <v>1.393699322603803E-3</v>
      </c>
      <c r="Q329" s="5">
        <f t="shared" si="445"/>
        <v>1864.7051992863312</v>
      </c>
      <c r="R329" s="5">
        <f t="shared" si="446"/>
        <v>2747.7653420768311</v>
      </c>
      <c r="S329" s="5">
        <f t="shared" si="447"/>
        <v>2148.7404269294516</v>
      </c>
      <c r="T329" s="5">
        <f t="shared" si="448"/>
        <v>7.3890919251310017</v>
      </c>
      <c r="U329" s="5">
        <f t="shared" si="449"/>
        <v>21.120933547920998</v>
      </c>
      <c r="V329" s="5">
        <f t="shared" si="450"/>
        <v>45.3859744308877</v>
      </c>
      <c r="W329" s="15">
        <f t="shared" si="451"/>
        <v>-1.0734613539272964E-2</v>
      </c>
      <c r="X329" s="15">
        <f t="shared" si="452"/>
        <v>-1.217998157191269E-2</v>
      </c>
      <c r="Y329" s="15">
        <f t="shared" si="453"/>
        <v>-9.7425357312937999E-3</v>
      </c>
      <c r="Z329" s="5">
        <f t="shared" si="468"/>
        <v>1074.590907724659</v>
      </c>
      <c r="AA329" s="5">
        <f t="shared" si="469"/>
        <v>7058.3680611389846</v>
      </c>
      <c r="AB329" s="5">
        <f t="shared" si="470"/>
        <v>66594.658355111664</v>
      </c>
      <c r="AC329" s="16">
        <f t="shared" si="454"/>
        <v>0.76440314920486641</v>
      </c>
      <c r="AD329" s="16">
        <f t="shared" si="455"/>
        <v>3.1180375064096202</v>
      </c>
      <c r="AE329" s="16">
        <f t="shared" si="456"/>
        <v>33.584702935860825</v>
      </c>
      <c r="AF329" s="15">
        <f t="shared" si="457"/>
        <v>-4.0504037456468023E-3</v>
      </c>
      <c r="AG329" s="15">
        <f t="shared" si="458"/>
        <v>2.9673830763510267E-4</v>
      </c>
      <c r="AH329" s="15">
        <f t="shared" si="459"/>
        <v>9.7937136394747881E-3</v>
      </c>
      <c r="AI329" s="1">
        <f t="shared" si="423"/>
        <v>501279.69564885873</v>
      </c>
      <c r="AJ329" s="1">
        <f t="shared" si="424"/>
        <v>255957.62266638485</v>
      </c>
      <c r="AK329" s="1">
        <f t="shared" si="425"/>
        <v>93238.701165745297</v>
      </c>
      <c r="AL329" s="14">
        <f t="shared" si="460"/>
        <v>101.99402810911947</v>
      </c>
      <c r="AM329" s="14">
        <f t="shared" si="461"/>
        <v>25.664476052380834</v>
      </c>
      <c r="AN329" s="14">
        <f t="shared" si="462"/>
        <v>7.9397094790135743</v>
      </c>
      <c r="AO329" s="11">
        <f t="shared" si="463"/>
        <v>1.3265401365003082E-3</v>
      </c>
      <c r="AP329" s="11">
        <f t="shared" si="464"/>
        <v>1.6710907016282664E-3</v>
      </c>
      <c r="AQ329" s="11">
        <f t="shared" si="465"/>
        <v>1.5158901150528943E-3</v>
      </c>
      <c r="AR329" s="1">
        <f t="shared" si="471"/>
        <v>252359.18272234403</v>
      </c>
      <c r="AS329" s="1">
        <f t="shared" si="466"/>
        <v>130096.77511850807</v>
      </c>
      <c r="AT329" s="1">
        <f t="shared" si="467"/>
        <v>47343.710339446043</v>
      </c>
      <c r="AU329" s="1">
        <f t="shared" si="426"/>
        <v>50471.83654446881</v>
      </c>
      <c r="AV329" s="1">
        <f t="shared" si="427"/>
        <v>26019.355023701617</v>
      </c>
      <c r="AW329" s="1">
        <f t="shared" si="428"/>
        <v>9468.7420678892086</v>
      </c>
      <c r="AX329" s="1">
        <f t="shared" si="490"/>
        <v>173233.52878971698</v>
      </c>
      <c r="AY329" s="1">
        <f t="shared" si="473"/>
        <v>35111.823735488979</v>
      </c>
      <c r="AZ329" s="1">
        <f t="shared" si="474"/>
        <v>8667.1258878322114</v>
      </c>
      <c r="BA329" s="1">
        <f t="shared" si="491"/>
        <v>14057.585167385287</v>
      </c>
      <c r="BB329" s="1">
        <f t="shared" si="492"/>
        <v>31023.873997348848</v>
      </c>
      <c r="BC329" s="1">
        <f t="shared" si="493"/>
        <v>39623.679258934309</v>
      </c>
      <c r="BD329" s="1">
        <f t="shared" si="475"/>
        <v>30.727946323808982</v>
      </c>
      <c r="BE329" s="2">
        <f t="shared" si="420"/>
        <v>0.25378067252024261</v>
      </c>
      <c r="BF329" s="2">
        <f t="shared" si="421"/>
        <v>0.18498810604108842</v>
      </c>
      <c r="BG329" s="2">
        <f t="shared" si="422"/>
        <v>8.4903457765883886E-2</v>
      </c>
      <c r="BH329" s="2">
        <f t="shared" si="476"/>
        <v>9.678538624278793E-2</v>
      </c>
      <c r="BI329" s="2">
        <f t="shared" si="494"/>
        <v>6.4404629744826622E-3</v>
      </c>
      <c r="BJ329" s="2">
        <f t="shared" si="477"/>
        <v>3.422059937666898E-3</v>
      </c>
      <c r="BK329" s="2">
        <f t="shared" si="478"/>
        <v>7.2085971406032293E-4</v>
      </c>
      <c r="BL329" s="2">
        <f t="shared" si="479"/>
        <v>1625.3099725939614</v>
      </c>
      <c r="BM329" s="2">
        <f t="shared" si="480"/>
        <v>445.19896215270614</v>
      </c>
      <c r="BN329" s="2">
        <f t="shared" si="481"/>
        <v>34.128173497847826</v>
      </c>
      <c r="BO329" s="2">
        <f t="shared" si="495"/>
        <v>11919.677087821619</v>
      </c>
      <c r="BP329" s="2">
        <f t="shared" si="496"/>
        <v>681.92408847953163</v>
      </c>
      <c r="BQ329" s="2">
        <f t="shared" si="497"/>
        <v>12.071973370149014</v>
      </c>
      <c r="BR329" s="17">
        <f t="shared" si="472"/>
        <v>3.6276366340513443E-4</v>
      </c>
      <c r="BS329" s="12">
        <f>BS$3*temperature!$I439</f>
        <v>-44.654950591066445</v>
      </c>
      <c r="BT329" s="12">
        <f>BT$3*temperature!$I439</f>
        <v>-41.272724187365654</v>
      </c>
      <c r="BU329" s="12">
        <f>BU$3*temperature!$I439</f>
        <v>-36.233897815643253</v>
      </c>
      <c r="BV329" s="12">
        <f t="shared" si="498"/>
        <v>-27.907669585514626</v>
      </c>
      <c r="BW329" s="12">
        <f t="shared" si="482"/>
        <v>-17.896566317482318</v>
      </c>
      <c r="BX329" s="12">
        <f t="shared" si="483"/>
        <v>-15.711644141896588</v>
      </c>
      <c r="BY329" s="19">
        <f t="shared" si="499"/>
        <v>0.3750374994010684</v>
      </c>
      <c r="BZ329" s="19">
        <f t="shared" si="484"/>
        <v>0.56638272200697648</v>
      </c>
      <c r="CA329" s="19">
        <f t="shared" si="485"/>
        <v>0.56638272200697648</v>
      </c>
      <c r="CB329" s="12">
        <f t="shared" si="500"/>
        <v>8.3736405027759098</v>
      </c>
      <c r="CC329" s="12">
        <f t="shared" si="486"/>
        <v>11.68807893494167</v>
      </c>
      <c r="CD329" s="12">
        <f t="shared" si="487"/>
        <v>10.261126836873332</v>
      </c>
      <c r="CE329" s="12">
        <f t="shared" si="501"/>
        <v>-36.281310088290539</v>
      </c>
      <c r="CF329" s="12">
        <f t="shared" si="488"/>
        <v>-29.584645252423989</v>
      </c>
      <c r="CG329" s="12">
        <f t="shared" si="489"/>
        <v>-25.972770978769923</v>
      </c>
      <c r="CH329" s="12">
        <f>CH$3*temperature!$I439+CH$4*temperature!$I439^2</f>
        <v>-36.281310088290539</v>
      </c>
      <c r="CI329" s="12">
        <f>CI$3*temperature!$I439+CI$4*temperature!$I439^2</f>
        <v>-29.584681604482434</v>
      </c>
      <c r="CJ329" s="12">
        <f>CJ$3*temperature!$I439+CJ$4*temperature!$I439^2</f>
        <v>-25.972789533966097</v>
      </c>
      <c r="CK329" s="17"/>
      <c r="CL329" s="17"/>
      <c r="CM329" s="17"/>
    </row>
    <row r="330" spans="1:91">
      <c r="A330" s="2">
        <f t="shared" si="429"/>
        <v>2284</v>
      </c>
      <c r="B330" s="5">
        <f t="shared" si="430"/>
        <v>1165.405728564695</v>
      </c>
      <c r="C330" s="5">
        <f t="shared" si="431"/>
        <v>2964.1701764681275</v>
      </c>
      <c r="D330" s="5">
        <f t="shared" si="432"/>
        <v>4369.9571524084813</v>
      </c>
      <c r="E330" s="15">
        <f t="shared" si="433"/>
        <v>3.2351604242925876E-9</v>
      </c>
      <c r="F330" s="15">
        <f t="shared" si="434"/>
        <v>6.3734829710936477E-9</v>
      </c>
      <c r="G330" s="15">
        <f t="shared" si="435"/>
        <v>1.3011238767069864E-8</v>
      </c>
      <c r="H330" s="5">
        <f t="shared" si="436"/>
        <v>252497.35179707326</v>
      </c>
      <c r="I330" s="5">
        <f t="shared" si="437"/>
        <v>130287.17785743478</v>
      </c>
      <c r="J330" s="5">
        <f t="shared" si="438"/>
        <v>47408.924596861398</v>
      </c>
      <c r="K330" s="5">
        <f t="shared" si="439"/>
        <v>216660.46906088846</v>
      </c>
      <c r="L330" s="5">
        <f t="shared" si="440"/>
        <v>43954.014142560045</v>
      </c>
      <c r="M330" s="5">
        <f t="shared" si="441"/>
        <v>10848.830536183221</v>
      </c>
      <c r="N330" s="15">
        <f t="shared" si="442"/>
        <v>5.4750636124789587E-4</v>
      </c>
      <c r="O330" s="15">
        <f t="shared" si="443"/>
        <v>1.4635405710106131E-3</v>
      </c>
      <c r="P330" s="15">
        <f t="shared" si="444"/>
        <v>1.377450987659623E-3</v>
      </c>
      <c r="Q330" s="5">
        <f t="shared" si="445"/>
        <v>1845.6982941624792</v>
      </c>
      <c r="R330" s="5">
        <f t="shared" si="446"/>
        <v>2718.2701128465142</v>
      </c>
      <c r="S330" s="5">
        <f t="shared" si="447"/>
        <v>2130.7372230821948</v>
      </c>
      <c r="T330" s="5">
        <f t="shared" si="448"/>
        <v>7.3097728789085581</v>
      </c>
      <c r="U330" s="5">
        <f t="shared" si="449"/>
        <v>20.863680966525727</v>
      </c>
      <c r="V330" s="5">
        <f t="shared" si="450"/>
        <v>44.943799953295191</v>
      </c>
      <c r="W330" s="15">
        <f t="shared" si="451"/>
        <v>-1.0734613539272964E-2</v>
      </c>
      <c r="X330" s="15">
        <f t="shared" si="452"/>
        <v>-1.217998157191269E-2</v>
      </c>
      <c r="Y330" s="15">
        <f t="shared" si="453"/>
        <v>-9.7425357312937999E-3</v>
      </c>
      <c r="Z330" s="5">
        <f t="shared" si="468"/>
        <v>1059.3427594382038</v>
      </c>
      <c r="AA330" s="5">
        <f t="shared" si="469"/>
        <v>6984.7967922860016</v>
      </c>
      <c r="AB330" s="5">
        <f t="shared" si="470"/>
        <v>66684.522098522822</v>
      </c>
      <c r="AC330" s="16">
        <f t="shared" si="454"/>
        <v>0.7613070078261428</v>
      </c>
      <c r="AD330" s="16">
        <f t="shared" si="455"/>
        <v>3.1189627475824149</v>
      </c>
      <c r="AE330" s="16">
        <f t="shared" si="456"/>
        <v>33.913621899081477</v>
      </c>
      <c r="AF330" s="15">
        <f t="shared" si="457"/>
        <v>-4.0504037456468023E-3</v>
      </c>
      <c r="AG330" s="15">
        <f t="shared" si="458"/>
        <v>2.9673830763510267E-4</v>
      </c>
      <c r="AH330" s="15">
        <f t="shared" si="459"/>
        <v>9.7937136394747881E-3</v>
      </c>
      <c r="AI330" s="1">
        <f t="shared" si="423"/>
        <v>501623.56262844166</v>
      </c>
      <c r="AJ330" s="1">
        <f t="shared" si="424"/>
        <v>256381.21542344798</v>
      </c>
      <c r="AK330" s="1">
        <f t="shared" si="425"/>
        <v>93383.573117059976</v>
      </c>
      <c r="AL330" s="14">
        <f t="shared" si="460"/>
        <v>102.12797428936985</v>
      </c>
      <c r="AM330" s="14">
        <f t="shared" si="461"/>
        <v>25.706934843001196</v>
      </c>
      <c r="AN330" s="14">
        <f t="shared" si="462"/>
        <v>7.9516248488580468</v>
      </c>
      <c r="AO330" s="11">
        <f t="shared" si="463"/>
        <v>1.3132747351353052E-3</v>
      </c>
      <c r="AP330" s="11">
        <f t="shared" si="464"/>
        <v>1.6543797946119837E-3</v>
      </c>
      <c r="AQ330" s="11">
        <f t="shared" si="465"/>
        <v>1.5007312139023654E-3</v>
      </c>
      <c r="AR330" s="1">
        <f t="shared" si="471"/>
        <v>252497.35179707326</v>
      </c>
      <c r="AS330" s="1">
        <f t="shared" si="466"/>
        <v>130287.17785743478</v>
      </c>
      <c r="AT330" s="1">
        <f t="shared" si="467"/>
        <v>47408.924596861398</v>
      </c>
      <c r="AU330" s="1">
        <f t="shared" si="426"/>
        <v>50499.470359414656</v>
      </c>
      <c r="AV330" s="1">
        <f t="shared" si="427"/>
        <v>26057.43557148696</v>
      </c>
      <c r="AW330" s="1">
        <f t="shared" si="428"/>
        <v>9481.7849193722795</v>
      </c>
      <c r="AX330" s="1">
        <f t="shared" si="490"/>
        <v>173328.37524871077</v>
      </c>
      <c r="AY330" s="1">
        <f t="shared" si="473"/>
        <v>35163.211314048036</v>
      </c>
      <c r="AZ330" s="1">
        <f t="shared" si="474"/>
        <v>8679.0644289465745</v>
      </c>
      <c r="BA330" s="1">
        <f t="shared" si="491"/>
        <v>14058.223105304498</v>
      </c>
      <c r="BB330" s="1">
        <f t="shared" si="492"/>
        <v>31028.209206931981</v>
      </c>
      <c r="BC330" s="1">
        <f t="shared" si="493"/>
        <v>39629.695034370685</v>
      </c>
      <c r="BD330" s="1">
        <f t="shared" si="475"/>
        <v>29.836827869661263</v>
      </c>
      <c r="BE330" s="2">
        <f t="shared" si="420"/>
        <v>0.25378067252024261</v>
      </c>
      <c r="BF330" s="2">
        <f t="shared" si="421"/>
        <v>0.18498810604108842</v>
      </c>
      <c r="BG330" s="2">
        <f t="shared" si="422"/>
        <v>8.4903457765883886E-2</v>
      </c>
      <c r="BH330" s="2">
        <f t="shared" si="476"/>
        <v>9.6652226786035869E-2</v>
      </c>
      <c r="BI330" s="2">
        <f t="shared" si="494"/>
        <v>6.4404629744826622E-3</v>
      </c>
      <c r="BJ330" s="2">
        <f t="shared" si="477"/>
        <v>3.422059937666898E-3</v>
      </c>
      <c r="BK330" s="2">
        <f t="shared" si="478"/>
        <v>7.2085971406032293E-4</v>
      </c>
      <c r="BL330" s="2">
        <f t="shared" si="479"/>
        <v>1626.1998454039735</v>
      </c>
      <c r="BM330" s="2">
        <f t="shared" si="480"/>
        <v>445.85053173760934</v>
      </c>
      <c r="BN330" s="2">
        <f t="shared" si="481"/>
        <v>34.175183828800918</v>
      </c>
      <c r="BO330" s="2">
        <f t="shared" si="495"/>
        <v>12097.868641236428</v>
      </c>
      <c r="BP330" s="2">
        <f t="shared" si="496"/>
        <v>690.11537457762665</v>
      </c>
      <c r="BQ330" s="2">
        <f t="shared" si="497"/>
        <v>12.072311536666948</v>
      </c>
      <c r="BR330" s="17">
        <f t="shared" si="472"/>
        <v>3.5219773146129556E-4</v>
      </c>
      <c r="BS330" s="12">
        <f>BS$3*temperature!$I440</f>
        <v>-44.74566869726889</v>
      </c>
      <c r="BT330" s="12">
        <f>BT$3*temperature!$I440</f>
        <v>-41.356571181406281</v>
      </c>
      <c r="BU330" s="12">
        <f>BU$3*temperature!$I440</f>
        <v>-36.307508256292266</v>
      </c>
      <c r="BV330" s="12">
        <f t="shared" si="498"/>
        <v>-27.930273190018454</v>
      </c>
      <c r="BW330" s="12">
        <f t="shared" si="482"/>
        <v>-17.885337857518959</v>
      </c>
      <c r="BX330" s="12">
        <f t="shared" si="483"/>
        <v>-15.701786520938676</v>
      </c>
      <c r="BY330" s="19">
        <f t="shared" si="499"/>
        <v>0.37579940130108691</v>
      </c>
      <c r="BZ330" s="19">
        <f t="shared" si="484"/>
        <v>0.56753334847159376</v>
      </c>
      <c r="CA330" s="19">
        <f t="shared" si="485"/>
        <v>0.56753334847159387</v>
      </c>
      <c r="CB330" s="12">
        <f t="shared" si="500"/>
        <v>8.407697753625218</v>
      </c>
      <c r="CC330" s="12">
        <f t="shared" si="486"/>
        <v>11.735616661943661</v>
      </c>
      <c r="CD330" s="12">
        <f t="shared" si="487"/>
        <v>10.302860867676797</v>
      </c>
      <c r="CE330" s="12">
        <f t="shared" si="501"/>
        <v>-36.337970943643668</v>
      </c>
      <c r="CF330" s="12">
        <f t="shared" si="488"/>
        <v>-29.620954519462622</v>
      </c>
      <c r="CG330" s="12">
        <f t="shared" si="489"/>
        <v>-26.004647388615474</v>
      </c>
      <c r="CH330" s="12">
        <f>CH$3*temperature!$I440+CH$4*temperature!$I440^2</f>
        <v>-36.337970943643668</v>
      </c>
      <c r="CI330" s="12">
        <f>CI$3*temperature!$I440+CI$4*temperature!$I440^2</f>
        <v>-29.620990848713241</v>
      </c>
      <c r="CJ330" s="12">
        <f>CJ$3*temperature!$I440+CJ$4*temperature!$I440^2</f>
        <v>-26.004665932169893</v>
      </c>
      <c r="CK330" s="17"/>
      <c r="CL330" s="17"/>
      <c r="CM330" s="17"/>
    </row>
    <row r="331" spans="1:91">
      <c r="A331" s="2">
        <f t="shared" si="429"/>
        <v>2285</v>
      </c>
      <c r="B331" s="5">
        <f t="shared" si="430"/>
        <v>1165.4057321464559</v>
      </c>
      <c r="C331" s="5">
        <f t="shared" si="431"/>
        <v>2964.1701944156111</v>
      </c>
      <c r="D331" s="5">
        <f t="shared" si="432"/>
        <v>4369.9572064241102</v>
      </c>
      <c r="E331" s="15">
        <f t="shared" si="433"/>
        <v>3.0734024030779582E-9</v>
      </c>
      <c r="F331" s="15">
        <f t="shared" si="434"/>
        <v>6.0548088225389649E-9</v>
      </c>
      <c r="G331" s="15">
        <f t="shared" si="435"/>
        <v>1.2360676828716369E-8</v>
      </c>
      <c r="H331" s="5">
        <f t="shared" si="436"/>
        <v>252632.46038065045</v>
      </c>
      <c r="I331" s="5">
        <f t="shared" si="437"/>
        <v>130475.58403174291</v>
      </c>
      <c r="J331" s="5">
        <f t="shared" si="438"/>
        <v>47473.466368027352</v>
      </c>
      <c r="K331" s="5">
        <f t="shared" si="439"/>
        <v>216776.40105248967</v>
      </c>
      <c r="L331" s="5">
        <f t="shared" si="440"/>
        <v>44017.57506284699</v>
      </c>
      <c r="M331" s="5">
        <f t="shared" si="441"/>
        <v>10863.599830734815</v>
      </c>
      <c r="N331" s="15">
        <f t="shared" si="442"/>
        <v>5.3508603624696782E-4</v>
      </c>
      <c r="O331" s="15">
        <f t="shared" si="443"/>
        <v>1.4460777138760594E-3</v>
      </c>
      <c r="P331" s="15">
        <f t="shared" si="444"/>
        <v>1.3613720393488293E-3</v>
      </c>
      <c r="Q331" s="5">
        <f t="shared" si="445"/>
        <v>1826.862447679965</v>
      </c>
      <c r="R331" s="5">
        <f t="shared" si="446"/>
        <v>2689.0446016417977</v>
      </c>
      <c r="S331" s="5">
        <f t="shared" si="447"/>
        <v>2112.8509313198219</v>
      </c>
      <c r="T331" s="5">
        <f t="shared" si="448"/>
        <v>7.2313052919936158</v>
      </c>
      <c r="U331" s="5">
        <f t="shared" si="449"/>
        <v>20.609561716831177</v>
      </c>
      <c r="V331" s="5">
        <f t="shared" si="450"/>
        <v>44.505933376350093</v>
      </c>
      <c r="W331" s="15">
        <f t="shared" si="451"/>
        <v>-1.0734613539272964E-2</v>
      </c>
      <c r="X331" s="15">
        <f t="shared" si="452"/>
        <v>-1.217998157191269E-2</v>
      </c>
      <c r="Y331" s="15">
        <f t="shared" si="453"/>
        <v>-9.7425357312937999E-3</v>
      </c>
      <c r="Z331" s="5">
        <f t="shared" si="468"/>
        <v>1044.2978683745794</v>
      </c>
      <c r="AA331" s="5">
        <f t="shared" si="469"/>
        <v>6911.870571669655</v>
      </c>
      <c r="AB331" s="5">
        <f t="shared" si="470"/>
        <v>66773.423595039232</v>
      </c>
      <c r="AC331" s="16">
        <f t="shared" si="454"/>
        <v>0.75822340707005664</v>
      </c>
      <c r="AD331" s="16">
        <f t="shared" si="455"/>
        <v>3.1198882633097096</v>
      </c>
      <c r="AE331" s="16">
        <f t="shared" si="456"/>
        <v>34.245762200438499</v>
      </c>
      <c r="AF331" s="15">
        <f t="shared" si="457"/>
        <v>-4.0504037456468023E-3</v>
      </c>
      <c r="AG331" s="15">
        <f t="shared" si="458"/>
        <v>2.9673830763510267E-4</v>
      </c>
      <c r="AH331" s="15">
        <f t="shared" si="459"/>
        <v>9.7937136394747881E-3</v>
      </c>
      <c r="AI331" s="1">
        <f t="shared" si="423"/>
        <v>501960.67672501213</v>
      </c>
      <c r="AJ331" s="1">
        <f t="shared" si="424"/>
        <v>256800.52945259016</v>
      </c>
      <c r="AK331" s="1">
        <f t="shared" si="425"/>
        <v>93527.000724726255</v>
      </c>
      <c r="AL331" s="14">
        <f t="shared" si="460"/>
        <v>102.26075515687079</v>
      </c>
      <c r="AM331" s="14">
        <f t="shared" si="461"/>
        <v>25.749038586251004</v>
      </c>
      <c r="AN331" s="14">
        <f t="shared" si="462"/>
        <v>7.9634387679538507</v>
      </c>
      <c r="AO331" s="11">
        <f t="shared" si="463"/>
        <v>1.3001419877839522E-3</v>
      </c>
      <c r="AP331" s="11">
        <f t="shared" si="464"/>
        <v>1.6378359966658638E-3</v>
      </c>
      <c r="AQ331" s="11">
        <f t="shared" si="465"/>
        <v>1.4857239017633417E-3</v>
      </c>
      <c r="AR331" s="1">
        <f t="shared" si="471"/>
        <v>252632.46038065045</v>
      </c>
      <c r="AS331" s="1">
        <f t="shared" si="466"/>
        <v>130475.58403174291</v>
      </c>
      <c r="AT331" s="1">
        <f t="shared" si="467"/>
        <v>47473.466368027352</v>
      </c>
      <c r="AU331" s="1">
        <f t="shared" si="426"/>
        <v>50526.492076130089</v>
      </c>
      <c r="AV331" s="1">
        <f t="shared" si="427"/>
        <v>26095.116806348582</v>
      </c>
      <c r="AW331" s="1">
        <f t="shared" si="428"/>
        <v>9494.6932736054714</v>
      </c>
      <c r="AX331" s="1">
        <f t="shared" si="490"/>
        <v>173421.12084199171</v>
      </c>
      <c r="AY331" s="1">
        <f t="shared" si="473"/>
        <v>35214.060050277585</v>
      </c>
      <c r="AZ331" s="1">
        <f t="shared" si="474"/>
        <v>8690.8798645878524</v>
      </c>
      <c r="BA331" s="1">
        <f t="shared" si="491"/>
        <v>14058.846574066625</v>
      </c>
      <c r="BB331" s="1">
        <f t="shared" si="492"/>
        <v>31032.492718996185</v>
      </c>
      <c r="BC331" s="1">
        <f t="shared" si="493"/>
        <v>39635.640615951248</v>
      </c>
      <c r="BD331" s="1">
        <f t="shared" si="475"/>
        <v>28.971504968467492</v>
      </c>
      <c r="BE331" s="2">
        <f t="shared" si="420"/>
        <v>0.25378067252024261</v>
      </c>
      <c r="BF331" s="2">
        <f t="shared" si="421"/>
        <v>0.18498810604108842</v>
      </c>
      <c r="BG331" s="2">
        <f t="shared" si="422"/>
        <v>8.4903457765883886E-2</v>
      </c>
      <c r="BH331" s="2">
        <f t="shared" si="476"/>
        <v>9.6520411998241323E-2</v>
      </c>
      <c r="BI331" s="2">
        <f t="shared" si="494"/>
        <v>6.4404629744826622E-3</v>
      </c>
      <c r="BJ331" s="2">
        <f t="shared" si="477"/>
        <v>3.422059937666898E-3</v>
      </c>
      <c r="BK331" s="2">
        <f t="shared" si="478"/>
        <v>7.2085971406032293E-4</v>
      </c>
      <c r="BL331" s="2">
        <f t="shared" si="479"/>
        <v>1627.0700072340373</v>
      </c>
      <c r="BM331" s="2">
        <f t="shared" si="480"/>
        <v>446.49526895871827</v>
      </c>
      <c r="BN331" s="2">
        <f t="shared" si="481"/>
        <v>34.221709391508554</v>
      </c>
      <c r="BO331" s="2">
        <f t="shared" si="495"/>
        <v>12278.72576157519</v>
      </c>
      <c r="BP331" s="2">
        <f t="shared" si="496"/>
        <v>698.40518349887236</v>
      </c>
      <c r="BQ331" s="2">
        <f t="shared" si="497"/>
        <v>12.072651752058338</v>
      </c>
      <c r="BR331" s="17">
        <f t="shared" si="472"/>
        <v>3.4193954510805394E-4</v>
      </c>
      <c r="BS331" s="12">
        <f>BS$3*temperature!$I441</f>
        <v>-44.836066271373625</v>
      </c>
      <c r="BT331" s="12">
        <f>BT$3*temperature!$I441</f>
        <v>-41.440121920884152</v>
      </c>
      <c r="BU331" s="12">
        <f>BU$3*temperature!$I441</f>
        <v>-36.380858610945843</v>
      </c>
      <c r="BV331" s="12">
        <f t="shared" si="498"/>
        <v>-27.952659424935604</v>
      </c>
      <c r="BW331" s="12">
        <f t="shared" si="482"/>
        <v>-17.873957139092465</v>
      </c>
      <c r="BX331" s="12">
        <f t="shared" si="483"/>
        <v>-15.691795230161208</v>
      </c>
      <c r="BY331" s="19">
        <f t="shared" si="499"/>
        <v>0.37655861119148915</v>
      </c>
      <c r="BZ331" s="19">
        <f t="shared" si="484"/>
        <v>0.56867990945546154</v>
      </c>
      <c r="CA331" s="19">
        <f t="shared" si="485"/>
        <v>0.56867990945546165</v>
      </c>
      <c r="CB331" s="12">
        <f t="shared" si="500"/>
        <v>8.4417034232190105</v>
      </c>
      <c r="CC331" s="12">
        <f t="shared" si="486"/>
        <v>11.783082390895842</v>
      </c>
      <c r="CD331" s="12">
        <f t="shared" si="487"/>
        <v>10.344531690392317</v>
      </c>
      <c r="CE331" s="12">
        <f t="shared" si="501"/>
        <v>-36.394362848154614</v>
      </c>
      <c r="CF331" s="12">
        <f t="shared" si="488"/>
        <v>-29.657039529988307</v>
      </c>
      <c r="CG331" s="12">
        <f t="shared" si="489"/>
        <v>-26.036326920553527</v>
      </c>
      <c r="CH331" s="12">
        <f>CH$3*temperature!$I441+CH$4*temperature!$I441^2</f>
        <v>-36.394362848154614</v>
      </c>
      <c r="CI331" s="12">
        <f>CI$3*temperature!$I441+CI$4*temperature!$I441^2</f>
        <v>-29.657075836121837</v>
      </c>
      <c r="CJ331" s="12">
        <f>CJ$3*temperature!$I441+CJ$4*temperature!$I441^2</f>
        <v>-26.036345452308328</v>
      </c>
      <c r="CK331" s="17"/>
      <c r="CL331" s="17"/>
      <c r="CM331" s="17"/>
    </row>
    <row r="332" spans="1:91">
      <c r="A332" s="2">
        <f t="shared" si="429"/>
        <v>2286</v>
      </c>
      <c r="B332" s="5">
        <f t="shared" si="430"/>
        <v>1165.4057355491286</v>
      </c>
      <c r="C332" s="5">
        <f t="shared" si="431"/>
        <v>2964.170211465721</v>
      </c>
      <c r="D332" s="5">
        <f t="shared" si="432"/>
        <v>4369.9572577389581</v>
      </c>
      <c r="E332" s="15">
        <f t="shared" si="433"/>
        <v>2.9197322829240603E-9</v>
      </c>
      <c r="F332" s="15">
        <f t="shared" si="434"/>
        <v>5.7520683814120161E-9</v>
      </c>
      <c r="G332" s="15">
        <f t="shared" si="435"/>
        <v>1.174264298728055E-8</v>
      </c>
      <c r="H332" s="5">
        <f t="shared" si="436"/>
        <v>252764.53846624846</v>
      </c>
      <c r="I332" s="5">
        <f t="shared" si="437"/>
        <v>130662.0080584805</v>
      </c>
      <c r="J332" s="5">
        <f t="shared" si="438"/>
        <v>47537.340613616398</v>
      </c>
      <c r="K332" s="5">
        <f t="shared" si="439"/>
        <v>216889.73269652572</v>
      </c>
      <c r="L332" s="5">
        <f t="shared" si="440"/>
        <v>44080.467293364651</v>
      </c>
      <c r="M332" s="5">
        <f t="shared" si="441"/>
        <v>10878.216378302175</v>
      </c>
      <c r="N332" s="15">
        <f t="shared" si="442"/>
        <v>5.2280434348861426E-4</v>
      </c>
      <c r="O332" s="15">
        <f t="shared" si="443"/>
        <v>1.4287981659113491E-3</v>
      </c>
      <c r="P332" s="15">
        <f t="shared" si="444"/>
        <v>1.3454607860285961E-3</v>
      </c>
      <c r="Q332" s="5">
        <f t="shared" si="445"/>
        <v>1808.1966296773005</v>
      </c>
      <c r="R332" s="5">
        <f t="shared" si="446"/>
        <v>2660.0874085121391</v>
      </c>
      <c r="S332" s="5">
        <f t="shared" si="447"/>
        <v>2095.0814926310309</v>
      </c>
      <c r="T332" s="5">
        <f t="shared" si="448"/>
        <v>7.1536800242995646</v>
      </c>
      <c r="U332" s="5">
        <f t="shared" si="449"/>
        <v>20.358537634914978</v>
      </c>
      <c r="V332" s="5">
        <f t="shared" si="450"/>
        <v>44.07233273017642</v>
      </c>
      <c r="W332" s="15">
        <f t="shared" si="451"/>
        <v>-1.0734613539272964E-2</v>
      </c>
      <c r="X332" s="15">
        <f t="shared" si="452"/>
        <v>-1.217998157191269E-2</v>
      </c>
      <c r="Y332" s="15">
        <f t="shared" si="453"/>
        <v>-9.7425357312937999E-3</v>
      </c>
      <c r="Z332" s="5">
        <f t="shared" si="468"/>
        <v>1029.4538668677255</v>
      </c>
      <c r="AA332" s="5">
        <f t="shared" si="469"/>
        <v>6839.5864839626156</v>
      </c>
      <c r="AB332" s="5">
        <f t="shared" si="470"/>
        <v>66861.369969511143</v>
      </c>
      <c r="AC332" s="16">
        <f t="shared" si="454"/>
        <v>0.75515229614202306</v>
      </c>
      <c r="AD332" s="16">
        <f t="shared" si="455"/>
        <v>3.1208140536729747</v>
      </c>
      <c r="AE332" s="16">
        <f t="shared" si="456"/>
        <v>34.581155388795146</v>
      </c>
      <c r="AF332" s="15">
        <f t="shared" si="457"/>
        <v>-4.0504037456468023E-3</v>
      </c>
      <c r="AG332" s="15">
        <f t="shared" si="458"/>
        <v>2.9673830763510267E-4</v>
      </c>
      <c r="AH332" s="15">
        <f t="shared" si="459"/>
        <v>9.7937136394747881E-3</v>
      </c>
      <c r="AI332" s="1">
        <f t="shared" si="423"/>
        <v>502291.10112864105</v>
      </c>
      <c r="AJ332" s="1">
        <f t="shared" si="424"/>
        <v>257215.59331367974</v>
      </c>
      <c r="AK332" s="1">
        <f t="shared" si="425"/>
        <v>93668.993925859104</v>
      </c>
      <c r="AL332" s="14">
        <f t="shared" si="460"/>
        <v>102.3923791233379</v>
      </c>
      <c r="AM332" s="14">
        <f t="shared" si="461"/>
        <v>25.790789561504344</v>
      </c>
      <c r="AN332" s="14">
        <f t="shared" si="462"/>
        <v>7.9751519245584506</v>
      </c>
      <c r="AO332" s="11">
        <f t="shared" si="463"/>
        <v>1.2871405679061127E-3</v>
      </c>
      <c r="AP332" s="11">
        <f t="shared" si="464"/>
        <v>1.6214576366992051E-3</v>
      </c>
      <c r="AQ332" s="11">
        <f t="shared" si="465"/>
        <v>1.4708666627457083E-3</v>
      </c>
      <c r="AR332" s="1">
        <f t="shared" si="471"/>
        <v>252764.53846624846</v>
      </c>
      <c r="AS332" s="1">
        <f t="shared" si="466"/>
        <v>130662.0080584805</v>
      </c>
      <c r="AT332" s="1">
        <f t="shared" si="467"/>
        <v>47537.340613616398</v>
      </c>
      <c r="AU332" s="1">
        <f t="shared" si="426"/>
        <v>50552.907693249697</v>
      </c>
      <c r="AV332" s="1">
        <f t="shared" si="427"/>
        <v>26132.401611696099</v>
      </c>
      <c r="AW332" s="1">
        <f t="shared" si="428"/>
        <v>9507.4681227232795</v>
      </c>
      <c r="AX332" s="1">
        <f t="shared" si="490"/>
        <v>173511.78615722057</v>
      </c>
      <c r="AY332" s="1">
        <f t="shared" si="473"/>
        <v>35264.373834691723</v>
      </c>
      <c r="AZ332" s="1">
        <f t="shared" si="474"/>
        <v>8702.5731026417416</v>
      </c>
      <c r="BA332" s="1">
        <f t="shared" si="491"/>
        <v>14059.455735083753</v>
      </c>
      <c r="BB332" s="1">
        <f t="shared" si="492"/>
        <v>31036.725075714035</v>
      </c>
      <c r="BC332" s="1">
        <f t="shared" si="493"/>
        <v>39641.516735659912</v>
      </c>
      <c r="BD332" s="1">
        <f t="shared" si="475"/>
        <v>28.131232769455924</v>
      </c>
      <c r="BE332" s="2">
        <f t="shared" ref="BE332:BE346" si="502">BE331</f>
        <v>0.25378067252024261</v>
      </c>
      <c r="BF332" s="2">
        <f t="shared" ref="BF332:BF346" si="503">BF331</f>
        <v>0.18498810604108842</v>
      </c>
      <c r="BG332" s="2">
        <f t="shared" ref="BG332:BG346" si="504">BG331</f>
        <v>8.4903457765883886E-2</v>
      </c>
      <c r="BH332" s="2">
        <f t="shared" si="476"/>
        <v>9.6389931688218494E-2</v>
      </c>
      <c r="BI332" s="2">
        <f t="shared" si="494"/>
        <v>6.4404629744826622E-3</v>
      </c>
      <c r="BJ332" s="2">
        <f t="shared" si="477"/>
        <v>3.422059937666898E-3</v>
      </c>
      <c r="BK332" s="2">
        <f t="shared" si="478"/>
        <v>7.2085971406032293E-4</v>
      </c>
      <c r="BL332" s="2">
        <f t="shared" si="479"/>
        <v>1627.9206512540718</v>
      </c>
      <c r="BM332" s="2">
        <f t="shared" si="480"/>
        <v>447.1332231520355</v>
      </c>
      <c r="BN332" s="2">
        <f t="shared" si="481"/>
        <v>34.267753761919693</v>
      </c>
      <c r="BO332" s="2">
        <f t="shared" si="495"/>
        <v>12462.288330881658</v>
      </c>
      <c r="BP332" s="2">
        <f t="shared" si="496"/>
        <v>706.7947004965705</v>
      </c>
      <c r="BQ332" s="2">
        <f t="shared" si="497"/>
        <v>12.072993996177692</v>
      </c>
      <c r="BR332" s="17">
        <f t="shared" si="472"/>
        <v>3.3198014088160575E-4</v>
      </c>
      <c r="BS332" s="12">
        <f>BS$3*temperature!$I442</f>
        <v>-44.926145485856523</v>
      </c>
      <c r="BT332" s="12">
        <f>BT$3*temperature!$I442</f>
        <v>-41.523378413728892</v>
      </c>
      <c r="BU332" s="12">
        <f>BU$3*temperature!$I442</f>
        <v>-36.453950642393302</v>
      </c>
      <c r="BV332" s="12">
        <f t="shared" si="498"/>
        <v>-27.974830283432699</v>
      </c>
      <c r="BW332" s="12">
        <f t="shared" si="482"/>
        <v>-17.862425919849368</v>
      </c>
      <c r="BX332" s="12">
        <f t="shared" si="483"/>
        <v>-15.681671812626485</v>
      </c>
      <c r="BY332" s="19">
        <f t="shared" si="499"/>
        <v>0.37731514731795479</v>
      </c>
      <c r="BZ332" s="19">
        <f t="shared" si="484"/>
        <v>0.56982243251325848</v>
      </c>
      <c r="CA332" s="19">
        <f t="shared" si="485"/>
        <v>0.56982243251325859</v>
      </c>
      <c r="CB332" s="12">
        <f t="shared" si="500"/>
        <v>8.4756576012119123</v>
      </c>
      <c r="CC332" s="12">
        <f t="shared" si="486"/>
        <v>11.830476246939764</v>
      </c>
      <c r="CD332" s="12">
        <f t="shared" si="487"/>
        <v>10.386139414883408</v>
      </c>
      <c r="CE332" s="12">
        <f t="shared" si="501"/>
        <v>-36.450487884644609</v>
      </c>
      <c r="CF332" s="12">
        <f t="shared" si="488"/>
        <v>-29.692902166789132</v>
      </c>
      <c r="CG332" s="12">
        <f t="shared" si="489"/>
        <v>-26.067811227509893</v>
      </c>
      <c r="CH332" s="12">
        <f>CH$3*temperature!$I442+CH$4*temperature!$I442^2</f>
        <v>-36.450487884644616</v>
      </c>
      <c r="CI332" s="12">
        <f>CI$3*temperature!$I442+CI$4*temperature!$I442^2</f>
        <v>-29.692938449499863</v>
      </c>
      <c r="CJ332" s="12">
        <f>CJ$3*temperature!$I442+CJ$4*temperature!$I442^2</f>
        <v>-26.067829747309034</v>
      </c>
      <c r="CK332" s="17"/>
      <c r="CL332" s="17"/>
      <c r="CM332" s="17"/>
    </row>
    <row r="333" spans="1:91">
      <c r="A333" s="2">
        <f t="shared" si="429"/>
        <v>2287</v>
      </c>
      <c r="B333" s="5">
        <f t="shared" si="430"/>
        <v>1165.4057387816677</v>
      </c>
      <c r="C333" s="5">
        <f t="shared" si="431"/>
        <v>2964.170227663325</v>
      </c>
      <c r="D333" s="5">
        <f t="shared" si="432"/>
        <v>4369.9573064880633</v>
      </c>
      <c r="E333" s="15">
        <f t="shared" si="433"/>
        <v>2.773745668777857E-9</v>
      </c>
      <c r="F333" s="15">
        <f t="shared" si="434"/>
        <v>5.4644649623414151E-9</v>
      </c>
      <c r="G333" s="15">
        <f t="shared" si="435"/>
        <v>1.1155510837916522E-8</v>
      </c>
      <c r="H333" s="5">
        <f t="shared" si="436"/>
        <v>252893.6158724202</v>
      </c>
      <c r="I333" s="5">
        <f t="shared" si="437"/>
        <v>130846.46434229787</v>
      </c>
      <c r="J333" s="5">
        <f t="shared" si="438"/>
        <v>47600.55228579932</v>
      </c>
      <c r="K333" s="5">
        <f t="shared" si="439"/>
        <v>217000.4895778177</v>
      </c>
      <c r="L333" s="5">
        <f t="shared" si="440"/>
        <v>44142.695693102956</v>
      </c>
      <c r="M333" s="5">
        <f t="shared" si="441"/>
        <v>10892.681311812112</v>
      </c>
      <c r="N333" s="15">
        <f t="shared" si="442"/>
        <v>5.1065986349363435E-4</v>
      </c>
      <c r="O333" s="15">
        <f t="shared" si="443"/>
        <v>1.4117000921103351E-3</v>
      </c>
      <c r="P333" s="15">
        <f t="shared" si="444"/>
        <v>1.3297155532581151E-3</v>
      </c>
      <c r="Q333" s="5">
        <f t="shared" si="445"/>
        <v>1789.6998040058766</v>
      </c>
      <c r="R333" s="5">
        <f t="shared" si="446"/>
        <v>2631.3971140928907</v>
      </c>
      <c r="S333" s="5">
        <f t="shared" si="447"/>
        <v>2077.4288305855512</v>
      </c>
      <c r="T333" s="5">
        <f t="shared" si="448"/>
        <v>7.0768880338550924</v>
      </c>
      <c r="U333" s="5">
        <f t="shared" si="449"/>
        <v>20.110571021690621</v>
      </c>
      <c r="V333" s="5">
        <f t="shared" si="450"/>
        <v>43.642956453791207</v>
      </c>
      <c r="W333" s="15">
        <f t="shared" si="451"/>
        <v>-1.0734613539272964E-2</v>
      </c>
      <c r="X333" s="15">
        <f t="shared" si="452"/>
        <v>-1.217998157191269E-2</v>
      </c>
      <c r="Y333" s="15">
        <f t="shared" si="453"/>
        <v>-9.7425357312937999E-3</v>
      </c>
      <c r="Z333" s="5">
        <f t="shared" si="468"/>
        <v>1014.8084057877377</v>
      </c>
      <c r="AA333" s="5">
        <f t="shared" si="469"/>
        <v>6767.9415584163162</v>
      </c>
      <c r="AB333" s="5">
        <f t="shared" si="470"/>
        <v>66948.36833444293</v>
      </c>
      <c r="AC333" s="16">
        <f t="shared" si="454"/>
        <v>0.75209362445319561</v>
      </c>
      <c r="AD333" s="16">
        <f t="shared" si="455"/>
        <v>3.1217401187537055</v>
      </c>
      <c r="AE333" s="16">
        <f t="shared" si="456"/>
        <v>34.919833321995185</v>
      </c>
      <c r="AF333" s="15">
        <f t="shared" si="457"/>
        <v>-4.0504037456468023E-3</v>
      </c>
      <c r="AG333" s="15">
        <f t="shared" si="458"/>
        <v>2.9673830763510267E-4</v>
      </c>
      <c r="AH333" s="15">
        <f t="shared" si="459"/>
        <v>9.7937136394747881E-3</v>
      </c>
      <c r="AI333" s="1">
        <f t="shared" si="423"/>
        <v>502614.89870902663</v>
      </c>
      <c r="AJ333" s="1">
        <f t="shared" si="424"/>
        <v>257626.4355940079</v>
      </c>
      <c r="AK333" s="1">
        <f t="shared" si="425"/>
        <v>93809.562655996473</v>
      </c>
      <c r="AL333" s="14">
        <f t="shared" si="460"/>
        <v>102.52285457450182</v>
      </c>
      <c r="AM333" s="14">
        <f t="shared" si="461"/>
        <v>25.832190047468437</v>
      </c>
      <c r="AN333" s="14">
        <f t="shared" si="462"/>
        <v>7.9867650058036546</v>
      </c>
      <c r="AO333" s="11">
        <f t="shared" si="463"/>
        <v>1.2742691622270516E-3</v>
      </c>
      <c r="AP333" s="11">
        <f t="shared" si="464"/>
        <v>1.6052430603322131E-3</v>
      </c>
      <c r="AQ333" s="11">
        <f t="shared" si="465"/>
        <v>1.4561579961182513E-3</v>
      </c>
      <c r="AR333" s="1">
        <f t="shared" si="471"/>
        <v>252893.6158724202</v>
      </c>
      <c r="AS333" s="1">
        <f t="shared" si="466"/>
        <v>130846.46434229787</v>
      </c>
      <c r="AT333" s="1">
        <f t="shared" si="467"/>
        <v>47600.55228579932</v>
      </c>
      <c r="AU333" s="1">
        <f t="shared" si="426"/>
        <v>50578.723174484039</v>
      </c>
      <c r="AV333" s="1">
        <f t="shared" si="427"/>
        <v>26169.292868459575</v>
      </c>
      <c r="AW333" s="1">
        <f t="shared" si="428"/>
        <v>9520.1104571598644</v>
      </c>
      <c r="AX333" s="1">
        <f t="shared" si="490"/>
        <v>173600.39166225414</v>
      </c>
      <c r="AY333" s="1">
        <f t="shared" si="473"/>
        <v>35314.156554482368</v>
      </c>
      <c r="AZ333" s="1">
        <f t="shared" si="474"/>
        <v>8714.1450494496894</v>
      </c>
      <c r="BA333" s="1">
        <f t="shared" si="491"/>
        <v>14060.050748114832</v>
      </c>
      <c r="BB333" s="1">
        <f t="shared" si="492"/>
        <v>31040.906813830185</v>
      </c>
      <c r="BC333" s="1">
        <f t="shared" si="493"/>
        <v>39647.324118144446</v>
      </c>
      <c r="BD333" s="1">
        <f t="shared" si="475"/>
        <v>27.31528785595156</v>
      </c>
      <c r="BE333" s="2">
        <f t="shared" si="502"/>
        <v>0.25378067252024261</v>
      </c>
      <c r="BF333" s="2">
        <f t="shared" si="503"/>
        <v>0.18498810604108842</v>
      </c>
      <c r="BG333" s="2">
        <f t="shared" si="504"/>
        <v>8.4903457765883886E-2</v>
      </c>
      <c r="BH333" s="2">
        <f t="shared" si="476"/>
        <v>9.6260775665345175E-2</v>
      </c>
      <c r="BI333" s="2">
        <f t="shared" si="494"/>
        <v>6.4404629744826622E-3</v>
      </c>
      <c r="BJ333" s="2">
        <f t="shared" si="477"/>
        <v>3.422059937666898E-3</v>
      </c>
      <c r="BK333" s="2">
        <f t="shared" si="478"/>
        <v>7.2085971406032293E-4</v>
      </c>
      <c r="BL333" s="2">
        <f t="shared" si="479"/>
        <v>1628.7519695093631</v>
      </c>
      <c r="BM333" s="2">
        <f t="shared" si="480"/>
        <v>447.76444361113784</v>
      </c>
      <c r="BN333" s="2">
        <f t="shared" si="481"/>
        <v>34.313320509854748</v>
      </c>
      <c r="BO333" s="2">
        <f t="shared" si="495"/>
        <v>12648.596827961792</v>
      </c>
      <c r="BP333" s="2">
        <f t="shared" si="496"/>
        <v>715.28512508368715</v>
      </c>
      <c r="BQ333" s="2">
        <f t="shared" si="497"/>
        <v>12.07333824908442</v>
      </c>
      <c r="BR333" s="17">
        <f t="shared" si="472"/>
        <v>3.223108163899085E-4</v>
      </c>
      <c r="BS333" s="12">
        <f>BS$3*temperature!$I443</f>
        <v>-45.015908493287057</v>
      </c>
      <c r="BT333" s="12">
        <f>BT$3*temperature!$I443</f>
        <v>-41.606342649471436</v>
      </c>
      <c r="BU333" s="12">
        <f>BU$3*temperature!$I443</f>
        <v>-36.526786097271476</v>
      </c>
      <c r="BV333" s="12">
        <f t="shared" si="498"/>
        <v>-27.996787735542895</v>
      </c>
      <c r="BW333" s="12">
        <f t="shared" si="482"/>
        <v>-17.850745934533105</v>
      </c>
      <c r="BX333" s="12">
        <f t="shared" si="483"/>
        <v>-15.671417791289866</v>
      </c>
      <c r="BY333" s="19">
        <f t="shared" si="499"/>
        <v>0.3780690277589781</v>
      </c>
      <c r="BZ333" s="19">
        <f t="shared" si="484"/>
        <v>0.57096094494717908</v>
      </c>
      <c r="CA333" s="19">
        <f t="shared" si="485"/>
        <v>0.57096094494717919</v>
      </c>
      <c r="CB333" s="12">
        <f t="shared" si="500"/>
        <v>8.5095603788720808</v>
      </c>
      <c r="CC333" s="12">
        <f t="shared" si="486"/>
        <v>11.877798357469164</v>
      </c>
      <c r="CD333" s="12">
        <f t="shared" si="487"/>
        <v>10.427684152990807</v>
      </c>
      <c r="CE333" s="12">
        <f t="shared" si="501"/>
        <v>-36.506348114414976</v>
      </c>
      <c r="CF333" s="12">
        <f t="shared" si="488"/>
        <v>-29.728544292002269</v>
      </c>
      <c r="CG333" s="12">
        <f t="shared" si="489"/>
        <v>-26.099101944280672</v>
      </c>
      <c r="CH333" s="12">
        <f>CH$3*temperature!$I443+CH$4*temperature!$I443^2</f>
        <v>-36.506348114414976</v>
      </c>
      <c r="CI333" s="12">
        <f>CI$3*temperature!$I443+CI$4*temperature!$I443^2</f>
        <v>-29.728580550988028</v>
      </c>
      <c r="CJ333" s="12">
        <f>CJ$3*temperature!$I443+CJ$4*temperature!$I443^2</f>
        <v>-26.09912045196991</v>
      </c>
      <c r="CK333" s="17"/>
      <c r="CL333" s="17"/>
      <c r="CM333" s="17"/>
    </row>
    <row r="334" spans="1:91">
      <c r="A334" s="2">
        <f t="shared" si="429"/>
        <v>2288</v>
      </c>
      <c r="B334" s="5">
        <f t="shared" si="430"/>
        <v>1165.4057418525799</v>
      </c>
      <c r="C334" s="5">
        <f t="shared" si="431"/>
        <v>2964.1702430510491</v>
      </c>
      <c r="D334" s="5">
        <f t="shared" si="432"/>
        <v>4369.9573527997145</v>
      </c>
      <c r="E334" s="15">
        <f t="shared" si="433"/>
        <v>2.6350583853389641E-9</v>
      </c>
      <c r="F334" s="15">
        <f t="shared" si="434"/>
        <v>5.1912417142243443E-9</v>
      </c>
      <c r="G334" s="15">
        <f t="shared" si="435"/>
        <v>1.0597735296020695E-8</v>
      </c>
      <c r="H334" s="5">
        <f t="shared" si="436"/>
        <v>253019.72224223596</v>
      </c>
      <c r="I334" s="5">
        <f t="shared" si="437"/>
        <v>131028.96727336408</v>
      </c>
      <c r="J334" s="5">
        <f t="shared" si="438"/>
        <v>47663.106327639063</v>
      </c>
      <c r="K334" s="5">
        <f t="shared" si="439"/>
        <v>217108.69713068751</v>
      </c>
      <c r="L334" s="5">
        <f t="shared" si="440"/>
        <v>44204.265116194772</v>
      </c>
      <c r="M334" s="5">
        <f t="shared" si="441"/>
        <v>10906.995762121704</v>
      </c>
      <c r="N334" s="15">
        <f t="shared" si="442"/>
        <v>4.9865119235592559E-4</v>
      </c>
      <c r="O334" s="15">
        <f t="shared" si="443"/>
        <v>1.3947816762227561E-3</v>
      </c>
      <c r="P334" s="15">
        <f t="shared" si="444"/>
        <v>1.314134683630952E-3</v>
      </c>
      <c r="Q334" s="5">
        <f t="shared" si="445"/>
        <v>1771.3709289125163</v>
      </c>
      <c r="R334" s="5">
        <f t="shared" si="446"/>
        <v>2602.9722804586131</v>
      </c>
      <c r="S334" s="5">
        <f t="shared" si="447"/>
        <v>2059.8928517537397</v>
      </c>
      <c r="T334" s="5">
        <f t="shared" si="448"/>
        <v>7.0009203757509528</v>
      </c>
      <c r="U334" s="5">
        <f t="shared" si="449"/>
        <v>19.865624637245787</v>
      </c>
      <c r="V334" s="5">
        <f t="shared" si="450"/>
        <v>43.217763391120847</v>
      </c>
      <c r="W334" s="15">
        <f t="shared" si="451"/>
        <v>-1.0734613539272964E-2</v>
      </c>
      <c r="X334" s="15">
        <f t="shared" si="452"/>
        <v>-1.217998157191269E-2</v>
      </c>
      <c r="Y334" s="15">
        <f t="shared" si="453"/>
        <v>-9.7425357312937999E-3</v>
      </c>
      <c r="Z334" s="5">
        <f t="shared" si="468"/>
        <v>1000.3591546572103</v>
      </c>
      <c r="AA334" s="5">
        <f t="shared" si="469"/>
        <v>6696.9327710000252</v>
      </c>
      <c r="AB334" s="5">
        <f t="shared" si="470"/>
        <v>67034.425789118905</v>
      </c>
      <c r="AC334" s="16">
        <f t="shared" si="454"/>
        <v>0.74904734161963327</v>
      </c>
      <c r="AD334" s="16">
        <f t="shared" si="455"/>
        <v>3.1226664586334212</v>
      </c>
      <c r="AE334" s="16">
        <f t="shared" si="456"/>
        <v>35.261828169888993</v>
      </c>
      <c r="AF334" s="15">
        <f t="shared" si="457"/>
        <v>-4.0504037456468023E-3</v>
      </c>
      <c r="AG334" s="15">
        <f t="shared" si="458"/>
        <v>2.9673830763510267E-4</v>
      </c>
      <c r="AH334" s="15">
        <f t="shared" si="459"/>
        <v>9.7937136394747881E-3</v>
      </c>
      <c r="AI334" s="1">
        <f t="shared" si="423"/>
        <v>502932.132012608</v>
      </c>
      <c r="AJ334" s="1">
        <f t="shared" si="424"/>
        <v>258033.08490306669</v>
      </c>
      <c r="AK334" s="1">
        <f t="shared" si="425"/>
        <v>93948.716847556701</v>
      </c>
      <c r="AL334" s="14">
        <f t="shared" si="460"/>
        <v>102.65218986938953</v>
      </c>
      <c r="AM334" s="14">
        <f t="shared" si="461"/>
        <v>25.87324232183725</v>
      </c>
      <c r="AN334" s="14">
        <f t="shared" si="462"/>
        <v>7.9982786976127107</v>
      </c>
      <c r="AO334" s="11">
        <f t="shared" si="463"/>
        <v>1.2615264706047811E-3</v>
      </c>
      <c r="AP334" s="11">
        <f t="shared" si="464"/>
        <v>1.5891906297288909E-3</v>
      </c>
      <c r="AQ334" s="11">
        <f t="shared" si="465"/>
        <v>1.4415964161570687E-3</v>
      </c>
      <c r="AR334" s="1">
        <f t="shared" si="471"/>
        <v>253019.72224223596</v>
      </c>
      <c r="AS334" s="1">
        <f t="shared" si="466"/>
        <v>131028.96727336408</v>
      </c>
      <c r="AT334" s="1">
        <f t="shared" si="467"/>
        <v>47663.106327639063</v>
      </c>
      <c r="AU334" s="1">
        <f t="shared" si="426"/>
        <v>50603.944448447197</v>
      </c>
      <c r="AV334" s="1">
        <f t="shared" si="427"/>
        <v>26205.793454672817</v>
      </c>
      <c r="AW334" s="1">
        <f t="shared" si="428"/>
        <v>9532.6212655278123</v>
      </c>
      <c r="AX334" s="1">
        <f t="shared" si="490"/>
        <v>173686.95770455</v>
      </c>
      <c r="AY334" s="1">
        <f t="shared" si="473"/>
        <v>35363.412092955819</v>
      </c>
      <c r="AZ334" s="1">
        <f t="shared" si="474"/>
        <v>8725.5966096973625</v>
      </c>
      <c r="BA334" s="1">
        <f t="shared" si="491"/>
        <v>14060.631771283968</v>
      </c>
      <c r="BB334" s="1">
        <f t="shared" si="492"/>
        <v>31045.038464717472</v>
      </c>
      <c r="BC334" s="1">
        <f t="shared" si="493"/>
        <v>39653.063480793287</v>
      </c>
      <c r="BD334" s="1">
        <f t="shared" si="475"/>
        <v>26.522967631490264</v>
      </c>
      <c r="BE334" s="2">
        <f t="shared" si="502"/>
        <v>0.25378067252024261</v>
      </c>
      <c r="BF334" s="2">
        <f t="shared" si="503"/>
        <v>0.18498810604108842</v>
      </c>
      <c r="BG334" s="2">
        <f t="shared" si="504"/>
        <v>8.4903457765883886E-2</v>
      </c>
      <c r="BH334" s="2">
        <f t="shared" si="476"/>
        <v>9.613293374158241E-2</v>
      </c>
      <c r="BI334" s="2">
        <f t="shared" si="494"/>
        <v>6.4404629744826622E-3</v>
      </c>
      <c r="BJ334" s="2">
        <f t="shared" si="477"/>
        <v>3.422059937666898E-3</v>
      </c>
      <c r="BK334" s="2">
        <f t="shared" si="478"/>
        <v>7.2085971406032293E-4</v>
      </c>
      <c r="BL334" s="2">
        <f t="shared" si="479"/>
        <v>1629.564152915008</v>
      </c>
      <c r="BM334" s="2">
        <f t="shared" si="480"/>
        <v>448.38897958004628</v>
      </c>
      <c r="BN334" s="2">
        <f t="shared" si="481"/>
        <v>34.358413198568662</v>
      </c>
      <c r="BO334" s="2">
        <f t="shared" si="495"/>
        <v>12837.692337313149</v>
      </c>
      <c r="BP334" s="2">
        <f t="shared" si="496"/>
        <v>723.87767120439241</v>
      </c>
      <c r="BQ334" s="2">
        <f t="shared" si="497"/>
        <v>12.073684491040753</v>
      </c>
      <c r="BR334" s="17">
        <f t="shared" si="472"/>
        <v>3.1292312270864901E-4</v>
      </c>
      <c r="BS334" s="12">
        <f>BS$3*temperature!$I444</f>
        <v>-45.105357426440065</v>
      </c>
      <c r="BT334" s="12">
        <f>BT$3*temperature!$I444</f>
        <v>-41.689016599347369</v>
      </c>
      <c r="BU334" s="12">
        <f>BU$3*temperature!$I444</f>
        <v>-36.599366706155472</v>
      </c>
      <c r="BV334" s="12">
        <f t="shared" si="498"/>
        <v>-28.018533728458259</v>
      </c>
      <c r="BW334" s="12">
        <f t="shared" si="482"/>
        <v>-17.838918895339479</v>
      </c>
      <c r="BX334" s="12">
        <f t="shared" si="483"/>
        <v>-15.661034669311825</v>
      </c>
      <c r="BY334" s="19">
        <f t="shared" si="499"/>
        <v>0.37882027042680694</v>
      </c>
      <c r="BZ334" s="19">
        <f t="shared" si="484"/>
        <v>0.57209547380835213</v>
      </c>
      <c r="CA334" s="19">
        <f t="shared" si="485"/>
        <v>0.57209547380835224</v>
      </c>
      <c r="CB334" s="12">
        <f t="shared" si="500"/>
        <v>8.543411848990905</v>
      </c>
      <c r="CC334" s="12">
        <f t="shared" si="486"/>
        <v>11.925048852003947</v>
      </c>
      <c r="CD334" s="12">
        <f t="shared" si="487"/>
        <v>10.469166018421824</v>
      </c>
      <c r="CE334" s="12">
        <f t="shared" si="501"/>
        <v>-36.561945577449166</v>
      </c>
      <c r="CF334" s="12">
        <f t="shared" si="488"/>
        <v>-29.763967747343425</v>
      </c>
      <c r="CG334" s="12">
        <f t="shared" si="489"/>
        <v>-26.130200687733648</v>
      </c>
      <c r="CH334" s="12">
        <f>CH$3*temperature!$I444+CH$4*temperature!$I444^2</f>
        <v>-36.561945577449166</v>
      </c>
      <c r="CI334" s="12">
        <f>CI$3*temperature!$I444+CI$4*temperature!$I444^2</f>
        <v>-29.76400398230551</v>
      </c>
      <c r="CJ334" s="12">
        <f>CJ$3*temperature!$I444+CJ$4*temperature!$I444^2</f>
        <v>-26.13021918316052</v>
      </c>
      <c r="CK334" s="17"/>
      <c r="CL334" s="17"/>
      <c r="CM334" s="17"/>
    </row>
    <row r="335" spans="1:91">
      <c r="A335" s="2">
        <f t="shared" si="429"/>
        <v>2289</v>
      </c>
      <c r="B335" s="5">
        <f t="shared" si="430"/>
        <v>1165.4057447699465</v>
      </c>
      <c r="C335" s="5">
        <f t="shared" si="431"/>
        <v>2964.1702576693874</v>
      </c>
      <c r="D335" s="5">
        <f t="shared" si="432"/>
        <v>4369.9573967957831</v>
      </c>
      <c r="E335" s="15">
        <f t="shared" si="433"/>
        <v>2.5033054660720158E-9</v>
      </c>
      <c r="F335" s="15">
        <f t="shared" si="434"/>
        <v>4.931679628513127E-9</v>
      </c>
      <c r="G335" s="15">
        <f t="shared" si="435"/>
        <v>1.006784853121966E-8</v>
      </c>
      <c r="H335" s="5">
        <f t="shared" si="436"/>
        <v>253142.88704246678</v>
      </c>
      <c r="I335" s="5">
        <f t="shared" si="437"/>
        <v>131209.53122533008</v>
      </c>
      <c r="J335" s="5">
        <f t="shared" si="438"/>
        <v>47725.007672497341</v>
      </c>
      <c r="K335" s="5">
        <f t="shared" si="439"/>
        <v>217214.38063825376</v>
      </c>
      <c r="L335" s="5">
        <f t="shared" si="440"/>
        <v>44265.180411227484</v>
      </c>
      <c r="M335" s="5">
        <f t="shared" si="441"/>
        <v>10921.160857881843</v>
      </c>
      <c r="N335" s="15">
        <f t="shared" si="442"/>
        <v>4.8677694151799678E-4</v>
      </c>
      <c r="O335" s="15">
        <f t="shared" si="443"/>
        <v>1.3780411205250864E-3</v>
      </c>
      <c r="P335" s="15">
        <f t="shared" si="444"/>
        <v>1.2987165365307973E-3</v>
      </c>
      <c r="Q335" s="5">
        <f t="shared" si="445"/>
        <v>1753.2089574128706</v>
      </c>
      <c r="R335" s="5">
        <f t="shared" si="446"/>
        <v>2574.8114519581659</v>
      </c>
      <c r="S335" s="5">
        <f t="shared" si="447"/>
        <v>2042.4734461199246</v>
      </c>
      <c r="T335" s="5">
        <f t="shared" si="448"/>
        <v>6.9257682010980446</v>
      </c>
      <c r="U335" s="5">
        <f t="shared" si="449"/>
        <v>19.623661695249599</v>
      </c>
      <c r="V335" s="5">
        <f t="shared" si="450"/>
        <v>42.796712787056251</v>
      </c>
      <c r="W335" s="15">
        <f t="shared" si="451"/>
        <v>-1.0734613539272964E-2</v>
      </c>
      <c r="X335" s="15">
        <f t="shared" si="452"/>
        <v>-1.217998157191269E-2</v>
      </c>
      <c r="Y335" s="15">
        <f t="shared" si="453"/>
        <v>-9.7425357312937999E-3</v>
      </c>
      <c r="Z335" s="5">
        <f t="shared" si="468"/>
        <v>986.10380175744137</v>
      </c>
      <c r="AA335" s="5">
        <f t="shared" si="469"/>
        <v>6626.5570464969078</v>
      </c>
      <c r="AB335" s="5">
        <f t="shared" si="470"/>
        <v>67119.549418752504</v>
      </c>
      <c r="AC335" s="16">
        <f t="shared" si="454"/>
        <v>0.74601339746147033</v>
      </c>
      <c r="AD335" s="16">
        <f t="shared" si="455"/>
        <v>3.123593073393665</v>
      </c>
      <c r="AE335" s="16">
        <f t="shared" si="456"/>
        <v>35.607172417389251</v>
      </c>
      <c r="AF335" s="15">
        <f t="shared" si="457"/>
        <v>-4.0504037456468023E-3</v>
      </c>
      <c r="AG335" s="15">
        <f t="shared" si="458"/>
        <v>2.9673830763510267E-4</v>
      </c>
      <c r="AH335" s="15">
        <f t="shared" si="459"/>
        <v>9.7937136394747881E-3</v>
      </c>
      <c r="AI335" s="1">
        <f t="shared" si="423"/>
        <v>503242.86325979442</v>
      </c>
      <c r="AJ335" s="1">
        <f t="shared" si="424"/>
        <v>258435.56986743285</v>
      </c>
      <c r="AK335" s="1">
        <f t="shared" si="425"/>
        <v>94086.466428328844</v>
      </c>
      <c r="AL335" s="14">
        <f t="shared" si="460"/>
        <v>102.78039333962745</v>
      </c>
      <c r="AM335" s="14">
        <f t="shared" si="461"/>
        <v>25.913948660953231</v>
      </c>
      <c r="AN335" s="14">
        <f t="shared" si="462"/>
        <v>8.0096936846195543</v>
      </c>
      <c r="AO335" s="11">
        <f t="shared" si="463"/>
        <v>1.2489112058987333E-3</v>
      </c>
      <c r="AP335" s="11">
        <f t="shared" si="464"/>
        <v>1.5732987234316021E-3</v>
      </c>
      <c r="AQ335" s="11">
        <f t="shared" si="465"/>
        <v>1.427180451995498E-3</v>
      </c>
      <c r="AR335" s="1">
        <f t="shared" si="471"/>
        <v>253142.88704246678</v>
      </c>
      <c r="AS335" s="1">
        <f t="shared" si="466"/>
        <v>131209.53122533008</v>
      </c>
      <c r="AT335" s="1">
        <f t="shared" si="467"/>
        <v>47725.007672497341</v>
      </c>
      <c r="AU335" s="1">
        <f t="shared" si="426"/>
        <v>50628.577408493358</v>
      </c>
      <c r="AV335" s="1">
        <f t="shared" si="427"/>
        <v>26241.906245066017</v>
      </c>
      <c r="AW335" s="1">
        <f t="shared" si="428"/>
        <v>9545.0015344994681</v>
      </c>
      <c r="AX335" s="1">
        <f t="shared" si="490"/>
        <v>173771.50451060303</v>
      </c>
      <c r="AY335" s="1">
        <f t="shared" si="473"/>
        <v>35412.144328981987</v>
      </c>
      <c r="AZ335" s="1">
        <f t="shared" si="474"/>
        <v>8736.9286863054749</v>
      </c>
      <c r="BA335" s="1">
        <f t="shared" si="491"/>
        <v>14061.198961098393</v>
      </c>
      <c r="BB335" s="1">
        <f t="shared" si="492"/>
        <v>31049.120554432237</v>
      </c>
      <c r="BC335" s="1">
        <f t="shared" si="493"/>
        <v>39658.735533810854</v>
      </c>
      <c r="BD335" s="1">
        <f t="shared" si="475"/>
        <v>25.75358972339933</v>
      </c>
      <c r="BE335" s="2">
        <f t="shared" si="502"/>
        <v>0.25378067252024261</v>
      </c>
      <c r="BF335" s="2">
        <f t="shared" si="503"/>
        <v>0.18498810604108842</v>
      </c>
      <c r="BG335" s="2">
        <f t="shared" si="504"/>
        <v>8.4903457765883886E-2</v>
      </c>
      <c r="BH335" s="2">
        <f t="shared" si="476"/>
        <v>9.6006395733450239E-2</v>
      </c>
      <c r="BI335" s="2">
        <f t="shared" si="494"/>
        <v>6.4404629744826622E-3</v>
      </c>
      <c r="BJ335" s="2">
        <f t="shared" si="477"/>
        <v>3.422059937666898E-3</v>
      </c>
      <c r="BK335" s="2">
        <f t="shared" si="478"/>
        <v>7.2085971406032293E-4</v>
      </c>
      <c r="BL335" s="2">
        <f t="shared" si="479"/>
        <v>1630.3573912506542</v>
      </c>
      <c r="BM335" s="2">
        <f t="shared" si="480"/>
        <v>449.00688024625595</v>
      </c>
      <c r="BN335" s="2">
        <f t="shared" si="481"/>
        <v>34.403035384323154</v>
      </c>
      <c r="BO335" s="2">
        <f t="shared" si="495"/>
        <v>13029.616558187709</v>
      </c>
      <c r="BP335" s="2">
        <f t="shared" si="496"/>
        <v>732.57356740765499</v>
      </c>
      <c r="BQ335" s="2">
        <f t="shared" si="497"/>
        <v>12.07403270250879</v>
      </c>
      <c r="BR335" s="17">
        <f t="shared" si="472"/>
        <v>3.0380885699868835E-4</v>
      </c>
      <c r="BS335" s="12">
        <f>BS$3*temperature!$I445</f>
        <v>-45.194494398410868</v>
      </c>
      <c r="BT335" s="12">
        <f>BT$3*temperature!$I445</f>
        <v>-41.771402216403317</v>
      </c>
      <c r="BU335" s="12">
        <f>BU$3*temperature!$I445</f>
        <v>-36.671694183652043</v>
      </c>
      <c r="BV335" s="12">
        <f t="shared" si="498"/>
        <v>-28.040070186819626</v>
      </c>
      <c r="BW335" s="12">
        <f t="shared" si="482"/>
        <v>-17.826946492266941</v>
      </c>
      <c r="BX335" s="12">
        <f t="shared" si="483"/>
        <v>-15.650523930365477</v>
      </c>
      <c r="BY335" s="19">
        <f t="shared" si="499"/>
        <v>0.37956889306840941</v>
      </c>
      <c r="BZ335" s="19">
        <f t="shared" si="484"/>
        <v>0.5732260458983004</v>
      </c>
      <c r="CA335" s="19">
        <f t="shared" si="485"/>
        <v>0.57322604589830051</v>
      </c>
      <c r="CB335" s="12">
        <f t="shared" si="500"/>
        <v>8.5772121057956223</v>
      </c>
      <c r="CC335" s="12">
        <f t="shared" si="486"/>
        <v>11.972227862068186</v>
      </c>
      <c r="CD335" s="12">
        <f t="shared" si="487"/>
        <v>10.510585126643281</v>
      </c>
      <c r="CE335" s="12">
        <f t="shared" si="501"/>
        <v>-36.617282292615251</v>
      </c>
      <c r="CF335" s="12">
        <f t="shared" si="488"/>
        <v>-29.799174354335129</v>
      </c>
      <c r="CG335" s="12">
        <f t="shared" si="489"/>
        <v>-26.161109057008758</v>
      </c>
      <c r="CH335" s="12">
        <f>CH$3*temperature!$I445+CH$4*temperature!$I445^2</f>
        <v>-36.617282292615243</v>
      </c>
      <c r="CI335" s="12">
        <f>CI$3*temperature!$I445+CI$4*temperature!$I445^2</f>
        <v>-29.799210564978267</v>
      </c>
      <c r="CJ335" s="12">
        <f>CJ$3*temperature!$I445+CJ$4*temperature!$I445^2</f>
        <v>-26.161127540022559</v>
      </c>
      <c r="CK335" s="17"/>
      <c r="CL335" s="17"/>
      <c r="CM335" s="17"/>
    </row>
    <row r="336" spans="1:91">
      <c r="A336" s="2">
        <f t="shared" si="429"/>
        <v>2290</v>
      </c>
      <c r="B336" s="5">
        <f t="shared" si="430"/>
        <v>1165.4057475414447</v>
      </c>
      <c r="C336" s="5">
        <f t="shared" si="431"/>
        <v>2964.1702715568085</v>
      </c>
      <c r="D336" s="5">
        <f t="shared" si="432"/>
        <v>4369.9574385920487</v>
      </c>
      <c r="E336" s="15">
        <f t="shared" si="433"/>
        <v>2.3781401927684147E-9</v>
      </c>
      <c r="F336" s="15">
        <f t="shared" si="434"/>
        <v>4.6850956470874707E-9</v>
      </c>
      <c r="G336" s="15">
        <f t="shared" si="435"/>
        <v>9.5644561046586765E-9</v>
      </c>
      <c r="H336" s="5">
        <f t="shared" si="436"/>
        <v>253263.13956281584</v>
      </c>
      <c r="I336" s="5">
        <f t="shared" si="437"/>
        <v>131388.170553339</v>
      </c>
      <c r="J336" s="5">
        <f t="shared" si="438"/>
        <v>47786.261243457491</v>
      </c>
      <c r="K336" s="5">
        <f t="shared" si="439"/>
        <v>217317.5652317685</v>
      </c>
      <c r="L336" s="5">
        <f t="shared" si="440"/>
        <v>44325.446420570421</v>
      </c>
      <c r="M336" s="5">
        <f t="shared" si="441"/>
        <v>10935.177725404505</v>
      </c>
      <c r="N336" s="15">
        <f t="shared" si="442"/>
        <v>4.7503573755824924E-4</v>
      </c>
      <c r="O336" s="15">
        <f t="shared" si="443"/>
        <v>1.361476645594939E-3</v>
      </c>
      <c r="P336" s="15">
        <f t="shared" si="444"/>
        <v>1.2834594879669314E-3</v>
      </c>
      <c r="Q336" s="5">
        <f t="shared" si="445"/>
        <v>1735.2128376558371</v>
      </c>
      <c r="R336" s="5">
        <f t="shared" si="446"/>
        <v>2546.9131560318274</v>
      </c>
      <c r="S336" s="5">
        <f t="shared" si="447"/>
        <v>2025.1704874896991</v>
      </c>
      <c r="T336" s="5">
        <f t="shared" si="448"/>
        <v>6.8514227559966709</v>
      </c>
      <c r="U336" s="5">
        <f t="shared" si="449"/>
        <v>19.384645857428008</v>
      </c>
      <c r="V336" s="5">
        <f t="shared" si="450"/>
        <v>42.379764283546436</v>
      </c>
      <c r="W336" s="15">
        <f t="shared" si="451"/>
        <v>-1.0734613539272964E-2</v>
      </c>
      <c r="X336" s="15">
        <f t="shared" si="452"/>
        <v>-1.217998157191269E-2</v>
      </c>
      <c r="Y336" s="15">
        <f t="shared" si="453"/>
        <v>-9.7425357312937999E-3</v>
      </c>
      <c r="Z336" s="5">
        <f t="shared" si="468"/>
        <v>972.04005422479565</v>
      </c>
      <c r="AA336" s="5">
        <f t="shared" si="469"/>
        <v>6556.8112605575006</v>
      </c>
      <c r="AB336" s="5">
        <f t="shared" si="470"/>
        <v>67203.746293653763</v>
      </c>
      <c r="AC336" s="16">
        <f t="shared" si="454"/>
        <v>0.74299174200208973</v>
      </c>
      <c r="AD336" s="16">
        <f t="shared" si="455"/>
        <v>3.1245199631160046</v>
      </c>
      <c r="AE336" s="16">
        <f t="shared" si="456"/>
        <v>35.955898867556563</v>
      </c>
      <c r="AF336" s="15">
        <f t="shared" si="457"/>
        <v>-4.0504037456468023E-3</v>
      </c>
      <c r="AG336" s="15">
        <f t="shared" si="458"/>
        <v>2.9673830763510267E-4</v>
      </c>
      <c r="AH336" s="15">
        <f t="shared" si="459"/>
        <v>9.7937136394747881E-3</v>
      </c>
      <c r="AI336" s="1">
        <f t="shared" si="423"/>
        <v>503547.15434230835</v>
      </c>
      <c r="AJ336" s="1">
        <f t="shared" si="424"/>
        <v>258833.91912575558</v>
      </c>
      <c r="AK336" s="1">
        <f t="shared" si="425"/>
        <v>94222.821319995419</v>
      </c>
      <c r="AL336" s="14">
        <f t="shared" si="460"/>
        <v>102.9074732887661</v>
      </c>
      <c r="AM336" s="14">
        <f t="shared" si="461"/>
        <v>25.954311339477108</v>
      </c>
      <c r="AN336" s="14">
        <f t="shared" si="462"/>
        <v>8.021010650090183</v>
      </c>
      <c r="AO336" s="11">
        <f t="shared" si="463"/>
        <v>1.2364220938397459E-3</v>
      </c>
      <c r="AP336" s="11">
        <f t="shared" si="464"/>
        <v>1.557565736197286E-3</v>
      </c>
      <c r="AQ336" s="11">
        <f t="shared" si="465"/>
        <v>1.4129086474755431E-3</v>
      </c>
      <c r="AR336" s="1">
        <f t="shared" si="471"/>
        <v>253263.13956281584</v>
      </c>
      <c r="AS336" s="1">
        <f t="shared" si="466"/>
        <v>131388.170553339</v>
      </c>
      <c r="AT336" s="1">
        <f t="shared" si="467"/>
        <v>47786.261243457491</v>
      </c>
      <c r="AU336" s="1">
        <f t="shared" si="426"/>
        <v>50652.62791256317</v>
      </c>
      <c r="AV336" s="1">
        <f t="shared" si="427"/>
        <v>26277.634110667801</v>
      </c>
      <c r="AW336" s="1">
        <f t="shared" si="428"/>
        <v>9557.2522486914986</v>
      </c>
      <c r="AX336" s="1">
        <f t="shared" si="490"/>
        <v>173854.05218541482</v>
      </c>
      <c r="AY336" s="1">
        <f t="shared" si="473"/>
        <v>35460.35713645634</v>
      </c>
      <c r="AZ336" s="1">
        <f t="shared" si="474"/>
        <v>8748.1421803236026</v>
      </c>
      <c r="BA336" s="1">
        <f t="shared" si="491"/>
        <v>14061.752472466242</v>
      </c>
      <c r="BB336" s="1">
        <f t="shared" si="492"/>
        <v>31053.153603768944</v>
      </c>
      <c r="BC336" s="1">
        <f t="shared" si="493"/>
        <v>39664.340980292269</v>
      </c>
      <c r="BD336" s="1">
        <f t="shared" si="475"/>
        <v>25.006491403352445</v>
      </c>
      <c r="BE336" s="2">
        <f t="shared" si="502"/>
        <v>0.25378067252024261</v>
      </c>
      <c r="BF336" s="2">
        <f t="shared" si="503"/>
        <v>0.18498810604108842</v>
      </c>
      <c r="BG336" s="2">
        <f t="shared" si="504"/>
        <v>8.4903457765883886E-2</v>
      </c>
      <c r="BH336" s="2">
        <f t="shared" si="476"/>
        <v>9.5881151463959605E-2</v>
      </c>
      <c r="BI336" s="2">
        <f t="shared" si="494"/>
        <v>6.4404629744826622E-3</v>
      </c>
      <c r="BJ336" s="2">
        <f t="shared" si="477"/>
        <v>3.422059937666898E-3</v>
      </c>
      <c r="BK336" s="2">
        <f t="shared" si="478"/>
        <v>7.2085971406032293E-4</v>
      </c>
      <c r="BL336" s="2">
        <f t="shared" si="479"/>
        <v>1631.1318731555505</v>
      </c>
      <c r="BM336" s="2">
        <f t="shared" si="480"/>
        <v>449.61819473392706</v>
      </c>
      <c r="BN336" s="2">
        <f t="shared" si="481"/>
        <v>34.447190615970662</v>
      </c>
      <c r="BO336" s="2">
        <f t="shared" si="495"/>
        <v>13224.411813790446</v>
      </c>
      <c r="BP336" s="2">
        <f t="shared" si="496"/>
        <v>741.37405702292881</v>
      </c>
      <c r="BQ336" s="2">
        <f t="shared" si="497"/>
        <v>12.074382864148518</v>
      </c>
      <c r="BR336" s="17">
        <f t="shared" si="472"/>
        <v>2.9496005533853235E-4</v>
      </c>
      <c r="BS336" s="12">
        <f>BS$3*temperature!$I446</f>
        <v>-45.283321502733138</v>
      </c>
      <c r="BT336" s="12">
        <f>BT$3*temperature!$I446</f>
        <v>-41.853501435605878</v>
      </c>
      <c r="BU336" s="12">
        <f>BU$3*temperature!$I446</f>
        <v>-36.743770228495244</v>
      </c>
      <c r="BV336" s="12">
        <f t="shared" si="498"/>
        <v>-28.061399013003783</v>
      </c>
      <c r="BW336" s="12">
        <f t="shared" si="482"/>
        <v>-17.814830393461836</v>
      </c>
      <c r="BX336" s="12">
        <f t="shared" si="483"/>
        <v>-15.639887038939664</v>
      </c>
      <c r="BY336" s="19">
        <f t="shared" si="499"/>
        <v>0.38031491326646394</v>
      </c>
      <c r="BZ336" s="19">
        <f t="shared" si="484"/>
        <v>0.57435268777043613</v>
      </c>
      <c r="CA336" s="19">
        <f t="shared" si="485"/>
        <v>0.57435268777043624</v>
      </c>
      <c r="CB336" s="12">
        <f t="shared" si="500"/>
        <v>8.6109612448646775</v>
      </c>
      <c r="CC336" s="12">
        <f t="shared" si="486"/>
        <v>12.019335521072023</v>
      </c>
      <c r="CD336" s="12">
        <f t="shared" si="487"/>
        <v>10.551941594777791</v>
      </c>
      <c r="CE336" s="12">
        <f t="shared" si="501"/>
        <v>-36.672360257868462</v>
      </c>
      <c r="CF336" s="12">
        <f t="shared" si="488"/>
        <v>-29.834165914533859</v>
      </c>
      <c r="CG336" s="12">
        <f t="shared" si="489"/>
        <v>-26.191828633717456</v>
      </c>
      <c r="CH336" s="12">
        <f>CH$3*temperature!$I446+CH$4*temperature!$I446^2</f>
        <v>-36.672360257868462</v>
      </c>
      <c r="CI336" s="12">
        <f>CI$3*temperature!$I446+CI$4*temperature!$I446^2</f>
        <v>-29.834202100566173</v>
      </c>
      <c r="CJ336" s="12">
        <f>CJ$3*temperature!$I446+CJ$4*temperature!$I446^2</f>
        <v>-26.191847104169192</v>
      </c>
      <c r="CK336" s="17"/>
      <c r="CL336" s="17"/>
      <c r="CM336" s="17"/>
    </row>
    <row r="337" spans="1:91">
      <c r="A337" s="2">
        <f t="shared" si="429"/>
        <v>2291</v>
      </c>
      <c r="B337" s="5">
        <f t="shared" si="430"/>
        <v>1165.4057501743682</v>
      </c>
      <c r="C337" s="5">
        <f t="shared" si="431"/>
        <v>2964.1702847498586</v>
      </c>
      <c r="D337" s="5">
        <f t="shared" si="432"/>
        <v>4369.9574782985019</v>
      </c>
      <c r="E337" s="15">
        <f t="shared" si="433"/>
        <v>2.2592331831299939E-9</v>
      </c>
      <c r="F337" s="15">
        <f t="shared" si="434"/>
        <v>4.4508408647330969E-9</v>
      </c>
      <c r="G337" s="15">
        <f t="shared" si="435"/>
        <v>9.0862332994257425E-9</v>
      </c>
      <c r="H337" s="5">
        <f t="shared" si="436"/>
        <v>253380.50891519489</v>
      </c>
      <c r="I337" s="5">
        <f t="shared" si="437"/>
        <v>131564.89959208341</v>
      </c>
      <c r="J337" s="5">
        <f t="shared" si="438"/>
        <v>47846.871952760652</v>
      </c>
      <c r="K337" s="5">
        <f t="shared" si="439"/>
        <v>217418.27588999286</v>
      </c>
      <c r="L337" s="5">
        <f t="shared" si="440"/>
        <v>44385.067979718297</v>
      </c>
      <c r="M337" s="5">
        <f t="shared" si="441"/>
        <v>10949.0474885331</v>
      </c>
      <c r="N337" s="15">
        <f t="shared" si="442"/>
        <v>4.6342622197581562E-4</v>
      </c>
      <c r="O337" s="15">
        <f t="shared" si="443"/>
        <v>1.3450864900981241E-3</v>
      </c>
      <c r="P337" s="15">
        <f t="shared" si="444"/>
        <v>1.2683619303575089E-3</v>
      </c>
      <c r="Q337" s="5">
        <f t="shared" si="445"/>
        <v>1717.3815132791337</v>
      </c>
      <c r="R337" s="5">
        <f t="shared" si="446"/>
        <v>2519.2759040106985</v>
      </c>
      <c r="S337" s="5">
        <f t="shared" si="447"/>
        <v>2007.9838338910804</v>
      </c>
      <c r="T337" s="5">
        <f t="shared" si="448"/>
        <v>6.7778753805168659</v>
      </c>
      <c r="U337" s="5">
        <f t="shared" si="449"/>
        <v>19.148541228106481</v>
      </c>
      <c r="V337" s="5">
        <f t="shared" si="450"/>
        <v>41.966877915730173</v>
      </c>
      <c r="W337" s="15">
        <f t="shared" si="451"/>
        <v>-1.0734613539272964E-2</v>
      </c>
      <c r="X337" s="15">
        <f t="shared" si="452"/>
        <v>-1.217998157191269E-2</v>
      </c>
      <c r="Y337" s="15">
        <f t="shared" si="453"/>
        <v>-9.7425357312937999E-3</v>
      </c>
      <c r="Z337" s="5">
        <f t="shared" si="468"/>
        <v>958.16563813753976</v>
      </c>
      <c r="AA337" s="5">
        <f t="shared" si="469"/>
        <v>6487.6922417111109</v>
      </c>
      <c r="AB337" s="5">
        <f t="shared" si="470"/>
        <v>67287.023468419677</v>
      </c>
      <c r="AC337" s="16">
        <f t="shared" si="454"/>
        <v>0.73998232546729981</v>
      </c>
      <c r="AD337" s="16">
        <f t="shared" si="455"/>
        <v>3.1254471278820315</v>
      </c>
      <c r="AE337" s="16">
        <f t="shared" si="456"/>
        <v>36.308040644715327</v>
      </c>
      <c r="AF337" s="15">
        <f t="shared" si="457"/>
        <v>-4.0504037456468023E-3</v>
      </c>
      <c r="AG337" s="15">
        <f t="shared" si="458"/>
        <v>2.9673830763510267E-4</v>
      </c>
      <c r="AH337" s="15">
        <f t="shared" si="459"/>
        <v>9.7937136394747881E-3</v>
      </c>
      <c r="AI337" s="1">
        <f t="shared" si="423"/>
        <v>503845.0668206407</v>
      </c>
      <c r="AJ337" s="1">
        <f t="shared" si="424"/>
        <v>259228.16132384783</v>
      </c>
      <c r="AK337" s="1">
        <f t="shared" si="425"/>
        <v>94357.791436687374</v>
      </c>
      <c r="AL337" s="14">
        <f t="shared" si="460"/>
        <v>103.03343799162559</v>
      </c>
      <c r="AM337" s="14">
        <f t="shared" si="461"/>
        <v>25.994332630065585</v>
      </c>
      <c r="AN337" s="14">
        <f t="shared" si="462"/>
        <v>8.0322302758460999</v>
      </c>
      <c r="AO337" s="11">
        <f t="shared" si="463"/>
        <v>1.2240578729013484E-3</v>
      </c>
      <c r="AP337" s="11">
        <f t="shared" si="464"/>
        <v>1.5419900788353131E-3</v>
      </c>
      <c r="AQ337" s="11">
        <f t="shared" si="465"/>
        <v>1.3987795610007877E-3</v>
      </c>
      <c r="AR337" s="1">
        <f t="shared" si="471"/>
        <v>253380.50891519489</v>
      </c>
      <c r="AS337" s="1">
        <f t="shared" si="466"/>
        <v>131564.89959208341</v>
      </c>
      <c r="AT337" s="1">
        <f t="shared" si="467"/>
        <v>47846.871952760652</v>
      </c>
      <c r="AU337" s="1">
        <f t="shared" si="426"/>
        <v>50676.101783038983</v>
      </c>
      <c r="AV337" s="1">
        <f t="shared" si="427"/>
        <v>26312.979918416684</v>
      </c>
      <c r="AW337" s="1">
        <f t="shared" si="428"/>
        <v>9569.3743905521314</v>
      </c>
      <c r="AX337" s="1">
        <f t="shared" si="490"/>
        <v>173934.6207119943</v>
      </c>
      <c r="AY337" s="1">
        <f t="shared" si="473"/>
        <v>35508.054383774645</v>
      </c>
      <c r="AZ337" s="1">
        <f t="shared" si="474"/>
        <v>8759.2379908264793</v>
      </c>
      <c r="BA337" s="1">
        <f t="shared" si="491"/>
        <v>14062.292458714022</v>
      </c>
      <c r="BB337" s="1">
        <f t="shared" si="492"/>
        <v>31057.138128314167</v>
      </c>
      <c r="BC337" s="1">
        <f t="shared" si="493"/>
        <v>39669.880516296878</v>
      </c>
      <c r="BD337" s="1">
        <f t="shared" si="475"/>
        <v>24.281029024420192</v>
      </c>
      <c r="BE337" s="2">
        <f t="shared" si="502"/>
        <v>0.25378067252024261</v>
      </c>
      <c r="BF337" s="2">
        <f t="shared" si="503"/>
        <v>0.18498810604108842</v>
      </c>
      <c r="BG337" s="2">
        <f t="shared" si="504"/>
        <v>8.4903457765883886E-2</v>
      </c>
      <c r="BH337" s="2">
        <f t="shared" si="476"/>
        <v>9.5757190764500885E-2</v>
      </c>
      <c r="BI337" s="2">
        <f t="shared" si="494"/>
        <v>6.4404629744826622E-3</v>
      </c>
      <c r="BJ337" s="2">
        <f t="shared" si="477"/>
        <v>3.422059937666898E-3</v>
      </c>
      <c r="BK337" s="2">
        <f t="shared" si="478"/>
        <v>7.2085971406032293E-4</v>
      </c>
      <c r="BL337" s="2">
        <f t="shared" si="479"/>
        <v>1631.8877861238868</v>
      </c>
      <c r="BM337" s="2">
        <f t="shared" si="480"/>
        <v>450.22297209723666</v>
      </c>
      <c r="BN337" s="2">
        <f t="shared" si="481"/>
        <v>34.490882434547927</v>
      </c>
      <c r="BO337" s="2">
        <f t="shared" si="495"/>
        <v>13422.121060615433</v>
      </c>
      <c r="BP337" s="2">
        <f t="shared" si="496"/>
        <v>750.28039833795856</v>
      </c>
      <c r="BQ337" s="2">
        <f t="shared" si="497"/>
        <v>12.074734956815227</v>
      </c>
      <c r="BR337" s="17">
        <f t="shared" si="472"/>
        <v>2.8636898576556537E-4</v>
      </c>
      <c r="BS337" s="12">
        <f>BS$3*temperature!$I447</f>
        <v>-45.371840813499688</v>
      </c>
      <c r="BT337" s="12">
        <f>BT$3*temperature!$I447</f>
        <v>-41.935316173953261</v>
      </c>
      <c r="BU337" s="12">
        <f>BU$3*temperature!$I447</f>
        <v>-36.81559652364443</v>
      </c>
      <c r="BV337" s="12">
        <f t="shared" si="498"/>
        <v>-28.082522087407963</v>
      </c>
      <c r="BW337" s="12">
        <f t="shared" si="482"/>
        <v>-17.802572245558586</v>
      </c>
      <c r="BX337" s="12">
        <f t="shared" si="483"/>
        <v>-15.629125440637623</v>
      </c>
      <c r="BY337" s="19">
        <f t="shared" si="499"/>
        <v>0.38105834844037351</v>
      </c>
      <c r="BZ337" s="19">
        <f t="shared" si="484"/>
        <v>0.57547542573159216</v>
      </c>
      <c r="CA337" s="19">
        <f t="shared" si="485"/>
        <v>0.57547542573159227</v>
      </c>
      <c r="CB337" s="12">
        <f t="shared" si="500"/>
        <v>8.6446593630458626</v>
      </c>
      <c r="CC337" s="12">
        <f t="shared" si="486"/>
        <v>12.066371964197337</v>
      </c>
      <c r="CD337" s="12">
        <f t="shared" si="487"/>
        <v>10.593235541503402</v>
      </c>
      <c r="CE337" s="12">
        <f t="shared" si="501"/>
        <v>-36.727181450453827</v>
      </c>
      <c r="CF337" s="12">
        <f t="shared" si="488"/>
        <v>-29.868944209755924</v>
      </c>
      <c r="CG337" s="12">
        <f t="shared" si="489"/>
        <v>-26.222360982141026</v>
      </c>
      <c r="CH337" s="12">
        <f>CH$3*temperature!$I447+CH$4*temperature!$I447^2</f>
        <v>-36.727181450453827</v>
      </c>
      <c r="CI337" s="12">
        <f>CI$3*temperature!$I447+CI$4*temperature!$I447^2</f>
        <v>-29.868980370888885</v>
      </c>
      <c r="CJ337" s="12">
        <f>CJ$3*temperature!$I447+CJ$4*temperature!$I447^2</f>
        <v>-26.222379439883422</v>
      </c>
      <c r="CK337" s="17"/>
      <c r="CL337" s="17"/>
      <c r="CM337" s="17"/>
    </row>
    <row r="338" spans="1:91">
      <c r="A338" s="2">
        <f t="shared" si="429"/>
        <v>2292</v>
      </c>
      <c r="B338" s="5">
        <f t="shared" si="430"/>
        <v>1165.4057526756455</v>
      </c>
      <c r="C338" s="5">
        <f t="shared" si="431"/>
        <v>2964.1702972832563</v>
      </c>
      <c r="D338" s="5">
        <f t="shared" si="432"/>
        <v>4369.9575160196327</v>
      </c>
      <c r="E338" s="15">
        <f t="shared" si="433"/>
        <v>2.146271523973494E-9</v>
      </c>
      <c r="F338" s="15">
        <f t="shared" si="434"/>
        <v>4.2282988214964422E-9</v>
      </c>
      <c r="G338" s="15">
        <f t="shared" si="435"/>
        <v>8.6319216344544554E-9</v>
      </c>
      <c r="H338" s="5">
        <f t="shared" si="436"/>
        <v>253495.0240330472</v>
      </c>
      <c r="I338" s="5">
        <f t="shared" si="437"/>
        <v>131739.73265390799</v>
      </c>
      <c r="J338" s="5">
        <f t="shared" si="438"/>
        <v>47906.844701256356</v>
      </c>
      <c r="K338" s="5">
        <f t="shared" si="439"/>
        <v>217516.53743861316</v>
      </c>
      <c r="L338" s="5">
        <f t="shared" si="440"/>
        <v>44444.049916649892</v>
      </c>
      <c r="M338" s="5">
        <f t="shared" si="441"/>
        <v>10962.771268516179</v>
      </c>
      <c r="N338" s="15">
        <f t="shared" si="442"/>
        <v>4.5194705099227406E-4</v>
      </c>
      <c r="O338" s="15">
        <f t="shared" si="443"/>
        <v>1.328868910565717E-3</v>
      </c>
      <c r="P338" s="15">
        <f t="shared" si="444"/>
        <v>1.2534222723439292E-3</v>
      </c>
      <c r="Q338" s="5">
        <f t="shared" si="445"/>
        <v>1699.7139237561971</v>
      </c>
      <c r="R338" s="5">
        <f t="shared" si="446"/>
        <v>2491.8981918985974</v>
      </c>
      <c r="S338" s="5">
        <f t="shared" si="447"/>
        <v>1990.9133279696225</v>
      </c>
      <c r="T338" s="5">
        <f t="shared" si="448"/>
        <v>6.705117507689665</v>
      </c>
      <c r="U338" s="5">
        <f t="shared" si="449"/>
        <v>18.915312348819135</v>
      </c>
      <c r="V338" s="5">
        <f t="shared" si="450"/>
        <v>41.558014108105326</v>
      </c>
      <c r="W338" s="15">
        <f t="shared" si="451"/>
        <v>-1.0734613539272964E-2</v>
      </c>
      <c r="X338" s="15">
        <f t="shared" si="452"/>
        <v>-1.217998157191269E-2</v>
      </c>
      <c r="Y338" s="15">
        <f t="shared" si="453"/>
        <v>-9.7425357312937999E-3</v>
      </c>
      <c r="Z338" s="5">
        <f t="shared" si="468"/>
        <v>944.47829859343426</v>
      </c>
      <c r="AA338" s="5">
        <f t="shared" si="469"/>
        <v>6419.1967733357378</v>
      </c>
      <c r="AB338" s="5">
        <f t="shared" si="470"/>
        <v>67369.387981143751</v>
      </c>
      <c r="AC338" s="16">
        <f t="shared" si="454"/>
        <v>0.73698509828451464</v>
      </c>
      <c r="AD338" s="16">
        <f t="shared" si="455"/>
        <v>3.1263745677733623</v>
      </c>
      <c r="AE338" s="16">
        <f t="shared" si="456"/>
        <v>36.663631197600083</v>
      </c>
      <c r="AF338" s="15">
        <f t="shared" si="457"/>
        <v>-4.0504037456468023E-3</v>
      </c>
      <c r="AG338" s="15">
        <f t="shared" si="458"/>
        <v>2.9673830763510267E-4</v>
      </c>
      <c r="AH338" s="15">
        <f t="shared" si="459"/>
        <v>9.7937136394747881E-3</v>
      </c>
      <c r="AI338" s="1">
        <f t="shared" si="423"/>
        <v>504136.66192161565</v>
      </c>
      <c r="AJ338" s="1">
        <f t="shared" si="424"/>
        <v>259618.32510987972</v>
      </c>
      <c r="AK338" s="1">
        <f t="shared" si="425"/>
        <v>94491.386683570759</v>
      </c>
      <c r="AL338" s="14">
        <f t="shared" si="460"/>
        <v>103.15829569366188</v>
      </c>
      <c r="AM338" s="14">
        <f t="shared" si="461"/>
        <v>26.034014803056877</v>
      </c>
      <c r="AN338" s="14">
        <f t="shared" si="462"/>
        <v>8.0433532421898146</v>
      </c>
      <c r="AO338" s="11">
        <f t="shared" si="463"/>
        <v>1.2118172941723349E-3</v>
      </c>
      <c r="AP338" s="11">
        <f t="shared" si="464"/>
        <v>1.5265701780469599E-3</v>
      </c>
      <c r="AQ338" s="11">
        <f t="shared" si="465"/>
        <v>1.3847917653907799E-3</v>
      </c>
      <c r="AR338" s="1">
        <f t="shared" si="471"/>
        <v>253495.0240330472</v>
      </c>
      <c r="AS338" s="1">
        <f t="shared" si="466"/>
        <v>131739.73265390799</v>
      </c>
      <c r="AT338" s="1">
        <f t="shared" si="467"/>
        <v>47906.844701256356</v>
      </c>
      <c r="AU338" s="1">
        <f t="shared" si="426"/>
        <v>50699.004806609446</v>
      </c>
      <c r="AV338" s="1">
        <f t="shared" si="427"/>
        <v>26347.946530781599</v>
      </c>
      <c r="AW338" s="1">
        <f t="shared" si="428"/>
        <v>9581.3689402512719</v>
      </c>
      <c r="AX338" s="1">
        <f t="shared" si="490"/>
        <v>174013.22995089053</v>
      </c>
      <c r="AY338" s="1">
        <f t="shared" si="473"/>
        <v>35555.239933319914</v>
      </c>
      <c r="AZ338" s="1">
        <f t="shared" si="474"/>
        <v>8770.2170148129426</v>
      </c>
      <c r="BA338" s="1">
        <f t="shared" si="491"/>
        <v>14062.819071603863</v>
      </c>
      <c r="BB338" s="1">
        <f t="shared" si="492"/>
        <v>31061.074638499846</v>
      </c>
      <c r="BC338" s="1">
        <f t="shared" si="493"/>
        <v>39675.354830920835</v>
      </c>
      <c r="BD338" s="1">
        <f t="shared" si="475"/>
        <v>23.576577474150774</v>
      </c>
      <c r="BE338" s="2">
        <f t="shared" si="502"/>
        <v>0.25378067252024261</v>
      </c>
      <c r="BF338" s="2">
        <f t="shared" si="503"/>
        <v>0.18498810604108842</v>
      </c>
      <c r="BG338" s="2">
        <f t="shared" si="504"/>
        <v>8.4903457765883886E-2</v>
      </c>
      <c r="BH338" s="2">
        <f t="shared" si="476"/>
        <v>9.5634503476689323E-2</v>
      </c>
      <c r="BI338" s="2">
        <f t="shared" si="494"/>
        <v>6.4404629744826622E-3</v>
      </c>
      <c r="BJ338" s="2">
        <f t="shared" si="477"/>
        <v>3.422059937666898E-3</v>
      </c>
      <c r="BK338" s="2">
        <f t="shared" si="478"/>
        <v>7.2085971406032293E-4</v>
      </c>
      <c r="BL338" s="2">
        <f t="shared" si="479"/>
        <v>1632.6253165004332</v>
      </c>
      <c r="BM338" s="2">
        <f t="shared" si="480"/>
        <v>450.82126131388623</v>
      </c>
      <c r="BN338" s="2">
        <f t="shared" si="481"/>
        <v>34.534114372879955</v>
      </c>
      <c r="BO338" s="2">
        <f t="shared" si="495"/>
        <v>13622.787897921746</v>
      </c>
      <c r="BP338" s="2">
        <f t="shared" si="496"/>
        <v>759.29386477871583</v>
      </c>
      <c r="BQ338" s="2">
        <f t="shared" si="497"/>
        <v>12.075088961557235</v>
      </c>
      <c r="BR338" s="17">
        <f t="shared" si="472"/>
        <v>2.7802814151996636E-4</v>
      </c>
      <c r="BS338" s="12">
        <f>BS$3*temperature!$I448</f>
        <v>-45.46005438548584</v>
      </c>
      <c r="BT338" s="12">
        <f>BT$3*temperature!$I448</f>
        <v>-42.016848330589333</v>
      </c>
      <c r="BU338" s="12">
        <f>BU$3*temperature!$I448</f>
        <v>-36.887174736384381</v>
      </c>
      <c r="BV338" s="12">
        <f t="shared" si="498"/>
        <v>-28.103441268731643</v>
      </c>
      <c r="BW338" s="12">
        <f t="shared" si="482"/>
        <v>-17.790173674014834</v>
      </c>
      <c r="BX338" s="12">
        <f t="shared" si="483"/>
        <v>-15.618240562471193</v>
      </c>
      <c r="BY338" s="19">
        <f t="shared" si="499"/>
        <v>0.38179921584730198</v>
      </c>
      <c r="BZ338" s="19">
        <f t="shared" si="484"/>
        <v>0.57659428584358774</v>
      </c>
      <c r="CA338" s="19">
        <f t="shared" si="485"/>
        <v>0.57659428584358785</v>
      </c>
      <c r="CB338" s="12">
        <f t="shared" si="500"/>
        <v>8.6783065583770966</v>
      </c>
      <c r="CC338" s="12">
        <f t="shared" si="486"/>
        <v>12.113337328287249</v>
      </c>
      <c r="CD338" s="12">
        <f t="shared" si="487"/>
        <v>10.634467086956594</v>
      </c>
      <c r="CE338" s="12">
        <f t="shared" si="501"/>
        <v>-36.781747827108738</v>
      </c>
      <c r="CF338" s="12">
        <f t="shared" si="488"/>
        <v>-29.903511002302082</v>
      </c>
      <c r="CG338" s="12">
        <f t="shared" si="489"/>
        <v>-26.252707649427787</v>
      </c>
      <c r="CH338" s="12">
        <f>CH$3*temperature!$I448+CH$4*temperature!$I448^2</f>
        <v>-36.781747827108745</v>
      </c>
      <c r="CI338" s="12">
        <f>CI$3*temperature!$I448+CI$4*temperature!$I448^2</f>
        <v>-29.90354713825046</v>
      </c>
      <c r="CJ338" s="12">
        <f>CJ$3*temperature!$I448+CJ$4*temperature!$I448^2</f>
        <v>-26.25272609431525</v>
      </c>
      <c r="CK338" s="17"/>
      <c r="CL338" s="17"/>
      <c r="CM338" s="17"/>
    </row>
    <row r="339" spans="1:91">
      <c r="A339" s="2">
        <f t="shared" si="429"/>
        <v>2293</v>
      </c>
      <c r="B339" s="5">
        <f t="shared" si="430"/>
        <v>1165.4057550518587</v>
      </c>
      <c r="C339" s="5">
        <f t="shared" si="431"/>
        <v>2964.1703091899844</v>
      </c>
      <c r="D339" s="5">
        <f t="shared" si="432"/>
        <v>4369.9575518547072</v>
      </c>
      <c r="E339" s="15">
        <f t="shared" si="433"/>
        <v>2.0389579477748191E-9</v>
      </c>
      <c r="F339" s="15">
        <f t="shared" si="434"/>
        <v>4.01688388042162E-9</v>
      </c>
      <c r="G339" s="15">
        <f t="shared" si="435"/>
        <v>8.2003255527317319E-9</v>
      </c>
      <c r="H339" s="5">
        <f t="shared" si="436"/>
        <v>253606.7136707138</v>
      </c>
      <c r="I339" s="5">
        <f t="shared" si="437"/>
        <v>131912.68402695772</v>
      </c>
      <c r="J339" s="5">
        <f t="shared" si="438"/>
        <v>47966.184377867263</v>
      </c>
      <c r="K339" s="5">
        <f t="shared" si="439"/>
        <v>217612.37454969381</v>
      </c>
      <c r="L339" s="5">
        <f t="shared" si="440"/>
        <v>44502.397051202279</v>
      </c>
      <c r="M339" s="5">
        <f t="shared" si="441"/>
        <v>10976.35018388436</v>
      </c>
      <c r="N339" s="15">
        <f t="shared" si="442"/>
        <v>4.4059689534048374E-4</v>
      </c>
      <c r="O339" s="15">
        <f t="shared" si="443"/>
        <v>1.3128221811875562E-3</v>
      </c>
      <c r="P339" s="15">
        <f t="shared" si="444"/>
        <v>1.2386389386029872E-3</v>
      </c>
      <c r="Q339" s="5">
        <f t="shared" si="445"/>
        <v>1682.2090047345403</v>
      </c>
      <c r="R339" s="5">
        <f t="shared" si="446"/>
        <v>2464.7785011366964</v>
      </c>
      <c r="S339" s="5">
        <f t="shared" si="447"/>
        <v>1973.9587973775162</v>
      </c>
      <c r="T339" s="5">
        <f t="shared" si="448"/>
        <v>6.6331406625092031</v>
      </c>
      <c r="U339" s="5">
        <f t="shared" si="449"/>
        <v>18.684924192983544</v>
      </c>
      <c r="V339" s="5">
        <f t="shared" si="450"/>
        <v>41.1531336707355</v>
      </c>
      <c r="W339" s="15">
        <f t="shared" si="451"/>
        <v>-1.0734613539272964E-2</v>
      </c>
      <c r="X339" s="15">
        <f t="shared" si="452"/>
        <v>-1.217998157191269E-2</v>
      </c>
      <c r="Y339" s="15">
        <f t="shared" si="453"/>
        <v>-9.7425357312937999E-3</v>
      </c>
      <c r="Z339" s="5">
        <f t="shared" si="468"/>
        <v>930.97579977838245</v>
      </c>
      <c r="AA339" s="5">
        <f t="shared" si="469"/>
        <v>6351.3215955869209</v>
      </c>
      <c r="AB339" s="5">
        <f t="shared" si="470"/>
        <v>67450.84685264602</v>
      </c>
      <c r="AC339" s="16">
        <f t="shared" si="454"/>
        <v>0.73400001108193713</v>
      </c>
      <c r="AD339" s="16">
        <f t="shared" si="455"/>
        <v>3.1273022828716366</v>
      </c>
      <c r="AE339" s="16">
        <f t="shared" si="456"/>
        <v>37.022704302532695</v>
      </c>
      <c r="AF339" s="15">
        <f t="shared" si="457"/>
        <v>-4.0504037456468023E-3</v>
      </c>
      <c r="AG339" s="15">
        <f t="shared" si="458"/>
        <v>2.9673830763510267E-4</v>
      </c>
      <c r="AH339" s="15">
        <f t="shared" si="459"/>
        <v>9.7937136394747881E-3</v>
      </c>
      <c r="AI339" s="1">
        <f t="shared" si="423"/>
        <v>504422.00053606357</v>
      </c>
      <c r="AJ339" s="1">
        <f t="shared" si="424"/>
        <v>260004.43912967335</v>
      </c>
      <c r="AK339" s="1">
        <f t="shared" si="425"/>
        <v>94623.616955464953</v>
      </c>
      <c r="AL339" s="14">
        <f t="shared" si="460"/>
        <v>103.28205461035321</v>
      </c>
      <c r="AM339" s="14">
        <f t="shared" si="461"/>
        <v>26.073360126163923</v>
      </c>
      <c r="AN339" s="14">
        <f t="shared" si="462"/>
        <v>8.05438022783237</v>
      </c>
      <c r="AO339" s="11">
        <f t="shared" si="463"/>
        <v>1.1996991212306115E-3</v>
      </c>
      <c r="AP339" s="11">
        <f t="shared" si="464"/>
        <v>1.5113044762664902E-3</v>
      </c>
      <c r="AQ339" s="11">
        <f t="shared" si="465"/>
        <v>1.3709438477368721E-3</v>
      </c>
      <c r="AR339" s="1">
        <f t="shared" si="471"/>
        <v>253606.7136707138</v>
      </c>
      <c r="AS339" s="1">
        <f t="shared" si="466"/>
        <v>131912.68402695772</v>
      </c>
      <c r="AT339" s="1">
        <f t="shared" si="467"/>
        <v>47966.184377867263</v>
      </c>
      <c r="AU339" s="1">
        <f t="shared" si="426"/>
        <v>50721.34273414276</v>
      </c>
      <c r="AV339" s="1">
        <f t="shared" si="427"/>
        <v>26382.536805391544</v>
      </c>
      <c r="AW339" s="1">
        <f t="shared" si="428"/>
        <v>9593.2368755734533</v>
      </c>
      <c r="AX339" s="1">
        <f t="shared" si="490"/>
        <v>174089.89963975505</v>
      </c>
      <c r="AY339" s="1">
        <f t="shared" si="473"/>
        <v>35601.91764096183</v>
      </c>
      <c r="AZ339" s="1">
        <f t="shared" si="474"/>
        <v>8781.0801471074883</v>
      </c>
      <c r="BA339" s="1">
        <f t="shared" si="491"/>
        <v>14063.332461350499</v>
      </c>
      <c r="BB339" s="1">
        <f t="shared" si="492"/>
        <v>31064.963639655889</v>
      </c>
      <c r="BC339" s="1">
        <f t="shared" si="493"/>
        <v>39680.764606368844</v>
      </c>
      <c r="BD339" s="1">
        <f t="shared" si="475"/>
        <v>22.892529643228677</v>
      </c>
      <c r="BE339" s="2">
        <f t="shared" si="502"/>
        <v>0.25378067252024261</v>
      </c>
      <c r="BF339" s="2">
        <f t="shared" si="503"/>
        <v>0.18498810604108842</v>
      </c>
      <c r="BG339" s="2">
        <f t="shared" si="504"/>
        <v>8.4903457765883886E-2</v>
      </c>
      <c r="BH339" s="2">
        <f t="shared" si="476"/>
        <v>9.5513079454167288E-2</v>
      </c>
      <c r="BI339" s="2">
        <f t="shared" si="494"/>
        <v>6.4404629744826622E-3</v>
      </c>
      <c r="BJ339" s="2">
        <f t="shared" si="477"/>
        <v>3.422059937666898E-3</v>
      </c>
      <c r="BK339" s="2">
        <f t="shared" si="478"/>
        <v>7.2085971406032293E-4</v>
      </c>
      <c r="BL339" s="2">
        <f t="shared" si="479"/>
        <v>1633.3446494764582</v>
      </c>
      <c r="BM339" s="2">
        <f t="shared" si="480"/>
        <v>451.41311127876418</v>
      </c>
      <c r="BN339" s="2">
        <f t="shared" si="481"/>
        <v>34.576889955194126</v>
      </c>
      <c r="BO339" s="2">
        <f t="shared" si="495"/>
        <v>13826.456577351051</v>
      </c>
      <c r="BP339" s="2">
        <f t="shared" si="496"/>
        <v>768.41574509150473</v>
      </c>
      <c r="BQ339" s="2">
        <f t="shared" si="497"/>
        <v>12.075444859613629</v>
      </c>
      <c r="BR339" s="17">
        <f t="shared" si="472"/>
        <v>2.6993023448540422E-4</v>
      </c>
      <c r="BS339" s="12">
        <f>BS$3*temperature!$I449</f>
        <v>-45.547964254275257</v>
      </c>
      <c r="BT339" s="12">
        <f>BT$3*temperature!$I449</f>
        <v>-42.098099786919889</v>
      </c>
      <c r="BU339" s="12">
        <f>BU$3*temperature!$I449</f>
        <v>-36.95850651842737</v>
      </c>
      <c r="BV339" s="12">
        <f t="shared" si="498"/>
        <v>-28.124158394255605</v>
      </c>
      <c r="BW339" s="12">
        <f t="shared" si="482"/>
        <v>-17.777636283441634</v>
      </c>
      <c r="BX339" s="12">
        <f t="shared" si="483"/>
        <v>-15.6072338131507</v>
      </c>
      <c r="BY339" s="19">
        <f t="shared" si="499"/>
        <v>0.38253753258323081</v>
      </c>
      <c r="BZ339" s="19">
        <f t="shared" si="484"/>
        <v>0.57770929392482362</v>
      </c>
      <c r="CA339" s="19">
        <f t="shared" si="485"/>
        <v>0.57770929392482373</v>
      </c>
      <c r="CB339" s="12">
        <f t="shared" si="500"/>
        <v>8.7119029300098276</v>
      </c>
      <c r="CC339" s="12">
        <f t="shared" si="486"/>
        <v>12.160231751739129</v>
      </c>
      <c r="CD339" s="12">
        <f t="shared" si="487"/>
        <v>10.675636352638335</v>
      </c>
      <c r="CE339" s="12">
        <f t="shared" si="501"/>
        <v>-36.83606132426543</v>
      </c>
      <c r="CF339" s="12">
        <f t="shared" si="488"/>
        <v>-29.937868035180763</v>
      </c>
      <c r="CG339" s="12">
        <f t="shared" si="489"/>
        <v>-26.282870165789035</v>
      </c>
      <c r="CH339" s="12">
        <f>CH$3*temperature!$I449+CH$4*temperature!$I449^2</f>
        <v>-36.83606132426543</v>
      </c>
      <c r="CI339" s="12">
        <f>CI$3*temperature!$I449+CI$4*temperature!$I449^2</f>
        <v>-29.937904145662579</v>
      </c>
      <c r="CJ339" s="12">
        <f>CJ$3*temperature!$I449+CJ$4*temperature!$I449^2</f>
        <v>-26.282888597677637</v>
      </c>
      <c r="CK339" s="17"/>
      <c r="CL339" s="17"/>
      <c r="CM339" s="17"/>
    </row>
    <row r="340" spans="1:91">
      <c r="A340" s="2">
        <f t="shared" si="429"/>
        <v>2294</v>
      </c>
      <c r="B340" s="5">
        <f t="shared" si="430"/>
        <v>1165.4057573092614</v>
      </c>
      <c r="C340" s="5">
        <f t="shared" si="431"/>
        <v>2964.170320501376</v>
      </c>
      <c r="D340" s="5">
        <f t="shared" si="432"/>
        <v>4369.9575858980279</v>
      </c>
      <c r="E340" s="15">
        <f t="shared" si="433"/>
        <v>1.937010050386078E-9</v>
      </c>
      <c r="F340" s="15">
        <f t="shared" si="434"/>
        <v>3.8160396864005389E-9</v>
      </c>
      <c r="G340" s="15">
        <f t="shared" si="435"/>
        <v>7.7903092750951451E-9</v>
      </c>
      <c r="H340" s="5">
        <f t="shared" si="436"/>
        <v>253715.6064028416</v>
      </c>
      <c r="I340" s="5">
        <f t="shared" si="437"/>
        <v>132083.7679733712</v>
      </c>
      <c r="J340" s="5">
        <f t="shared" si="438"/>
        <v>48024.895859067699</v>
      </c>
      <c r="K340" s="5">
        <f t="shared" si="439"/>
        <v>217705.81174116646</v>
      </c>
      <c r="L340" s="5">
        <f t="shared" si="440"/>
        <v>44560.114194460271</v>
      </c>
      <c r="M340" s="5">
        <f t="shared" si="441"/>
        <v>10989.785350330481</v>
      </c>
      <c r="N340" s="15">
        <f t="shared" si="442"/>
        <v>4.2937444006119208E-4</v>
      </c>
      <c r="O340" s="15">
        <f t="shared" si="443"/>
        <v>1.2969445936044099E-3</v>
      </c>
      <c r="P340" s="15">
        <f t="shared" si="444"/>
        <v>1.2240103696625759E-3</v>
      </c>
      <c r="Q340" s="5">
        <f t="shared" si="445"/>
        <v>1664.8656883657113</v>
      </c>
      <c r="R340" s="5">
        <f t="shared" si="446"/>
        <v>2437.9152993511511</v>
      </c>
      <c r="S340" s="5">
        <f t="shared" si="447"/>
        <v>1957.1200551567108</v>
      </c>
      <c r="T340" s="5">
        <f t="shared" si="448"/>
        <v>6.56193646094553</v>
      </c>
      <c r="U340" s="5">
        <f t="shared" si="449"/>
        <v>18.457342160640419</v>
      </c>
      <c r="V340" s="5">
        <f t="shared" si="450"/>
        <v>40.75219779549365</v>
      </c>
      <c r="W340" s="15">
        <f t="shared" si="451"/>
        <v>-1.0734613539272964E-2</v>
      </c>
      <c r="X340" s="15">
        <f t="shared" si="452"/>
        <v>-1.217998157191269E-2</v>
      </c>
      <c r="Y340" s="15">
        <f t="shared" si="453"/>
        <v>-9.7425357312937999E-3</v>
      </c>
      <c r="Z340" s="5">
        <f t="shared" si="468"/>
        <v>917.65592502640686</v>
      </c>
      <c r="AA340" s="5">
        <f t="shared" si="469"/>
        <v>6284.0634072860867</v>
      </c>
      <c r="AB340" s="5">
        <f t="shared" si="470"/>
        <v>67531.407085722967</v>
      </c>
      <c r="AC340" s="16">
        <f t="shared" si="454"/>
        <v>0.73102701468774611</v>
      </c>
      <c r="AD340" s="16">
        <f t="shared" si="455"/>
        <v>3.1282302732585192</v>
      </c>
      <c r="AE340" s="16">
        <f t="shared" si="456"/>
        <v>37.385294066630649</v>
      </c>
      <c r="AF340" s="15">
        <f t="shared" si="457"/>
        <v>-4.0504037456468023E-3</v>
      </c>
      <c r="AG340" s="15">
        <f t="shared" si="458"/>
        <v>2.9673830763510267E-4</v>
      </c>
      <c r="AH340" s="15">
        <f t="shared" si="459"/>
        <v>9.7937136394747881E-3</v>
      </c>
      <c r="AI340" s="1">
        <f t="shared" si="423"/>
        <v>504701.14321659994</v>
      </c>
      <c r="AJ340" s="1">
        <f t="shared" si="424"/>
        <v>260386.53202209756</v>
      </c>
      <c r="AK340" s="1">
        <f t="shared" si="425"/>
        <v>94754.492135491906</v>
      </c>
      <c r="AL340" s="14">
        <f t="shared" si="460"/>
        <v>103.40472292660661</v>
      </c>
      <c r="AM340" s="14">
        <f t="shared" si="461"/>
        <v>26.112370864175205</v>
      </c>
      <c r="AN340" s="14">
        <f t="shared" si="462"/>
        <v>8.0653119098228441</v>
      </c>
      <c r="AO340" s="11">
        <f t="shared" si="463"/>
        <v>1.1877021300183055E-3</v>
      </c>
      <c r="AP340" s="11">
        <f t="shared" si="464"/>
        <v>1.4961914315038253E-3</v>
      </c>
      <c r="AQ340" s="11">
        <f t="shared" si="465"/>
        <v>1.3572344092595034E-3</v>
      </c>
      <c r="AR340" s="1">
        <f t="shared" si="471"/>
        <v>253715.6064028416</v>
      </c>
      <c r="AS340" s="1">
        <f t="shared" si="466"/>
        <v>132083.7679733712</v>
      </c>
      <c r="AT340" s="1">
        <f t="shared" si="467"/>
        <v>48024.895859067699</v>
      </c>
      <c r="AU340" s="1">
        <f t="shared" si="426"/>
        <v>50743.121280568324</v>
      </c>
      <c r="AV340" s="1">
        <f t="shared" si="427"/>
        <v>26416.753594674243</v>
      </c>
      <c r="AW340" s="1">
        <f t="shared" si="428"/>
        <v>9604.9791718135402</v>
      </c>
      <c r="AX340" s="1">
        <f t="shared" si="490"/>
        <v>174164.64939293318</v>
      </c>
      <c r="AY340" s="1">
        <f t="shared" si="473"/>
        <v>35648.091355568213</v>
      </c>
      <c r="AZ340" s="1">
        <f t="shared" si="474"/>
        <v>8791.8282802643844</v>
      </c>
      <c r="BA340" s="1">
        <f t="shared" si="491"/>
        <v>14063.832776638041</v>
      </c>
      <c r="BB340" s="1">
        <f t="shared" si="492"/>
        <v>31068.805632062122</v>
      </c>
      <c r="BC340" s="1">
        <f t="shared" si="493"/>
        <v>39686.110518024929</v>
      </c>
      <c r="BD340" s="1">
        <f t="shared" si="475"/>
        <v>22.228295909271392</v>
      </c>
      <c r="BE340" s="2">
        <f t="shared" si="502"/>
        <v>0.25378067252024261</v>
      </c>
      <c r="BF340" s="2">
        <f t="shared" si="503"/>
        <v>0.18498810604108842</v>
      </c>
      <c r="BG340" s="2">
        <f t="shared" si="504"/>
        <v>8.4903457765883886E-2</v>
      </c>
      <c r="BH340" s="2">
        <f t="shared" si="476"/>
        <v>9.5392908564364359E-2</v>
      </c>
      <c r="BI340" s="2">
        <f t="shared" si="494"/>
        <v>6.4404629744826622E-3</v>
      </c>
      <c r="BJ340" s="2">
        <f t="shared" si="477"/>
        <v>3.422059937666898E-3</v>
      </c>
      <c r="BK340" s="2">
        <f t="shared" si="478"/>
        <v>7.2085971406032293E-4</v>
      </c>
      <c r="BL340" s="2">
        <f t="shared" si="479"/>
        <v>1634.0459690859175</v>
      </c>
      <c r="BM340" s="2">
        <f t="shared" si="480"/>
        <v>451.99857079776365</v>
      </c>
      <c r="BN340" s="2">
        <f t="shared" si="481"/>
        <v>34.619212696744327</v>
      </c>
      <c r="BO340" s="2">
        <f t="shared" si="495"/>
        <v>14033.172012689061</v>
      </c>
      <c r="BP340" s="2">
        <f t="shared" si="496"/>
        <v>777.64734352726236</v>
      </c>
      <c r="BQ340" s="2">
        <f t="shared" si="497"/>
        <v>12.075802632412081</v>
      </c>
      <c r="BR340" s="17">
        <f t="shared" si="472"/>
        <v>2.620681888207808E-4</v>
      </c>
      <c r="BS340" s="12">
        <f>BS$3*temperature!$I450</f>
        <v>-45.635572436388109</v>
      </c>
      <c r="BT340" s="12">
        <f>BT$3*temperature!$I450</f>
        <v>-42.17907240673113</v>
      </c>
      <c r="BU340" s="12">
        <f>BU$3*temperature!$I450</f>
        <v>-37.029593506017193</v>
      </c>
      <c r="BV340" s="12">
        <f t="shared" si="498"/>
        <v>-28.144675280118221</v>
      </c>
      <c r="BW340" s="12">
        <f t="shared" si="482"/>
        <v>-17.764961657928655</v>
      </c>
      <c r="BX340" s="12">
        <f t="shared" si="483"/>
        <v>-15.596106583370471</v>
      </c>
      <c r="BY340" s="19">
        <f t="shared" si="499"/>
        <v>0.38327331558403543</v>
      </c>
      <c r="BZ340" s="19">
        <f t="shared" si="484"/>
        <v>0.57882047555190808</v>
      </c>
      <c r="CA340" s="19">
        <f t="shared" si="485"/>
        <v>0.57882047555190819</v>
      </c>
      <c r="CB340" s="12">
        <f t="shared" si="500"/>
        <v>8.745448578134944</v>
      </c>
      <c r="CC340" s="12">
        <f t="shared" si="486"/>
        <v>12.207055374401238</v>
      </c>
      <c r="CD340" s="12">
        <f t="shared" si="487"/>
        <v>10.716743461323361</v>
      </c>
      <c r="CE340" s="12">
        <f t="shared" si="501"/>
        <v>-36.890123858253162</v>
      </c>
      <c r="CF340" s="12">
        <f t="shared" si="488"/>
        <v>-29.972017032329894</v>
      </c>
      <c r="CG340" s="12">
        <f t="shared" si="489"/>
        <v>-26.312850044693832</v>
      </c>
      <c r="CH340" s="12">
        <f>CH$3*temperature!$I450+CH$4*temperature!$I450^2</f>
        <v>-36.890123858253162</v>
      </c>
      <c r="CI340" s="12">
        <f>CI$3*temperature!$I450+CI$4*temperature!$I450^2</f>
        <v>-29.972053117066388</v>
      </c>
      <c r="CJ340" s="12">
        <f>CJ$3*temperature!$I450+CJ$4*temperature!$I450^2</f>
        <v>-26.312868463441291</v>
      </c>
      <c r="CK340" s="17"/>
      <c r="CL340" s="17"/>
      <c r="CM340" s="17"/>
    </row>
    <row r="341" spans="1:91">
      <c r="A341" s="2">
        <f t="shared" si="429"/>
        <v>2295</v>
      </c>
      <c r="B341" s="5">
        <f t="shared" si="430"/>
        <v>1165.405759453794</v>
      </c>
      <c r="C341" s="5">
        <f t="shared" si="431"/>
        <v>2964.1703312471977</v>
      </c>
      <c r="D341" s="5">
        <f t="shared" si="432"/>
        <v>4369.9576182391829</v>
      </c>
      <c r="E341" s="15">
        <f t="shared" si="433"/>
        <v>1.840159547866774E-9</v>
      </c>
      <c r="F341" s="15">
        <f t="shared" si="434"/>
        <v>3.6252377020805117E-9</v>
      </c>
      <c r="G341" s="15">
        <f t="shared" si="435"/>
        <v>7.4007938113403873E-9</v>
      </c>
      <c r="H341" s="5">
        <f t="shared" si="436"/>
        <v>253821.73062383896</v>
      </c>
      <c r="I341" s="5">
        <f t="shared" si="437"/>
        <v>132252.99872751746</v>
      </c>
      <c r="J341" s="5">
        <f t="shared" si="438"/>
        <v>48082.984008375504</v>
      </c>
      <c r="K341" s="5">
        <f t="shared" si="439"/>
        <v>217796.87337636028</v>
      </c>
      <c r="L341" s="5">
        <f t="shared" si="440"/>
        <v>44617.206148160512</v>
      </c>
      <c r="M341" s="5">
        <f t="shared" si="441"/>
        <v>11003.077880592789</v>
      </c>
      <c r="N341" s="15">
        <f t="shared" si="442"/>
        <v>4.1827838432761943E-4</v>
      </c>
      <c r="O341" s="15">
        <f t="shared" si="443"/>
        <v>1.2812344566957012E-3</v>
      </c>
      <c r="P341" s="15">
        <f t="shared" si="444"/>
        <v>1.2095350217107281E-3</v>
      </c>
      <c r="Q341" s="5">
        <f t="shared" si="445"/>
        <v>1647.6829036270435</v>
      </c>
      <c r="R341" s="5">
        <f t="shared" si="446"/>
        <v>2411.3070410839232</v>
      </c>
      <c r="S341" s="5">
        <f t="shared" si="447"/>
        <v>1940.3969001160808</v>
      </c>
      <c r="T341" s="5">
        <f t="shared" si="448"/>
        <v>6.4914966089680153</v>
      </c>
      <c r="U341" s="5">
        <f t="shared" si="449"/>
        <v>18.232532073257332</v>
      </c>
      <c r="V341" s="5">
        <f t="shared" si="450"/>
        <v>40.3551680523423</v>
      </c>
      <c r="W341" s="15">
        <f t="shared" si="451"/>
        <v>-1.0734613539272964E-2</v>
      </c>
      <c r="X341" s="15">
        <f t="shared" si="452"/>
        <v>-1.217998157191269E-2</v>
      </c>
      <c r="Y341" s="15">
        <f t="shared" si="453"/>
        <v>-9.7425357312937999E-3</v>
      </c>
      <c r="Z341" s="5">
        <f t="shared" si="468"/>
        <v>904.51647687122897</v>
      </c>
      <c r="AA341" s="5">
        <f t="shared" si="469"/>
        <v>6217.418867768939</v>
      </c>
      <c r="AB341" s="5">
        <f t="shared" si="470"/>
        <v>67611.075664417411</v>
      </c>
      <c r="AC341" s="16">
        <f t="shared" si="454"/>
        <v>0.72806606012928587</v>
      </c>
      <c r="AD341" s="16">
        <f t="shared" si="455"/>
        <v>3.1291585390156986</v>
      </c>
      <c r="AE341" s="16">
        <f t="shared" si="456"/>
        <v>37.751434931046788</v>
      </c>
      <c r="AF341" s="15">
        <f t="shared" si="457"/>
        <v>-4.0504037456468023E-3</v>
      </c>
      <c r="AG341" s="15">
        <f t="shared" si="458"/>
        <v>2.9673830763510267E-4</v>
      </c>
      <c r="AH341" s="15">
        <f t="shared" si="459"/>
        <v>9.7937136394747881E-3</v>
      </c>
      <c r="AI341" s="1">
        <f t="shared" si="423"/>
        <v>504974.15017550829</v>
      </c>
      <c r="AJ341" s="1">
        <f t="shared" si="424"/>
        <v>260764.63241456205</v>
      </c>
      <c r="AK341" s="1">
        <f t="shared" si="425"/>
        <v>94884.022093756255</v>
      </c>
      <c r="AL341" s="14">
        <f t="shared" si="460"/>
        <v>103.52630879618376</v>
      </c>
      <c r="AM341" s="14">
        <f t="shared" si="461"/>
        <v>26.151049278663002</v>
      </c>
      <c r="AN341" s="14">
        <f t="shared" si="462"/>
        <v>8.0761489634798131</v>
      </c>
      <c r="AO341" s="11">
        <f t="shared" si="463"/>
        <v>1.1758251087181223E-3</v>
      </c>
      <c r="AP341" s="11">
        <f t="shared" si="464"/>
        <v>1.4812295171887869E-3</v>
      </c>
      <c r="AQ341" s="11">
        <f t="shared" si="465"/>
        <v>1.3436620651669084E-3</v>
      </c>
      <c r="AR341" s="1">
        <f t="shared" si="471"/>
        <v>253821.73062383896</v>
      </c>
      <c r="AS341" s="1">
        <f t="shared" si="466"/>
        <v>132252.99872751746</v>
      </c>
      <c r="AT341" s="1">
        <f t="shared" si="467"/>
        <v>48082.984008375504</v>
      </c>
      <c r="AU341" s="1">
        <f t="shared" si="426"/>
        <v>50764.346124767791</v>
      </c>
      <c r="AV341" s="1">
        <f t="shared" si="427"/>
        <v>26450.599745503496</v>
      </c>
      <c r="AW341" s="1">
        <f t="shared" si="428"/>
        <v>9616.5968016751012</v>
      </c>
      <c r="AX341" s="1">
        <f t="shared" si="490"/>
        <v>174237.49870108825</v>
      </c>
      <c r="AY341" s="1">
        <f t="shared" si="473"/>
        <v>35693.76491852841</v>
      </c>
      <c r="AZ341" s="1">
        <f t="shared" si="474"/>
        <v>8802.462304474233</v>
      </c>
      <c r="BA341" s="1">
        <f t="shared" si="491"/>
        <v>14064.320164636472</v>
      </c>
      <c r="BB341" s="1">
        <f t="shared" si="492"/>
        <v>31072.601110999658</v>
      </c>
      <c r="BC341" s="1">
        <f t="shared" si="493"/>
        <v>39691.393234522235</v>
      </c>
      <c r="BD341" s="1">
        <f t="shared" si="475"/>
        <v>21.583303635336659</v>
      </c>
      <c r="BE341" s="2">
        <f t="shared" si="502"/>
        <v>0.25378067252024261</v>
      </c>
      <c r="BF341" s="2">
        <f t="shared" si="503"/>
        <v>0.18498810604108842</v>
      </c>
      <c r="BG341" s="2">
        <f t="shared" si="504"/>
        <v>8.4903457765883886E-2</v>
      </c>
      <c r="BH341" s="2">
        <f t="shared" si="476"/>
        <v>9.5273980690214893E-2</v>
      </c>
      <c r="BI341" s="2">
        <f t="shared" si="494"/>
        <v>6.4404629744826622E-3</v>
      </c>
      <c r="BJ341" s="2">
        <f t="shared" si="477"/>
        <v>3.422059937666898E-3</v>
      </c>
      <c r="BK341" s="2">
        <f t="shared" si="478"/>
        <v>7.2085971406032293E-4</v>
      </c>
      <c r="BL341" s="2">
        <f t="shared" si="479"/>
        <v>1634.729458201947</v>
      </c>
      <c r="BM341" s="2">
        <f t="shared" si="480"/>
        <v>452.57768858174876</v>
      </c>
      <c r="BN341" s="2">
        <f t="shared" si="481"/>
        <v>34.661086103444646</v>
      </c>
      <c r="BO341" s="2">
        <f t="shared" si="495"/>
        <v>14242.979789773388</v>
      </c>
      <c r="BP341" s="2">
        <f t="shared" si="496"/>
        <v>786.98998002806422</v>
      </c>
      <c r="BQ341" s="2">
        <f t="shared" si="497"/>
        <v>12.07616226156652</v>
      </c>
      <c r="BR341" s="17">
        <f t="shared" si="472"/>
        <v>2.5443513477745706E-4</v>
      </c>
      <c r="BS341" s="12">
        <f>BS$3*temperature!$I451</f>
        <v>-45.722880929411467</v>
      </c>
      <c r="BT341" s="12">
        <f>BT$3*temperature!$I451</f>
        <v>-42.259768036310184</v>
      </c>
      <c r="BU341" s="12">
        <f>BU$3*temperature!$I451</f>
        <v>-37.100437320034963</v>
      </c>
      <c r="BV341" s="12">
        <f t="shared" si="498"/>
        <v>-28.164993721588999</v>
      </c>
      <c r="BW341" s="12">
        <f t="shared" si="482"/>
        <v>-17.752151361364501</v>
      </c>
      <c r="BX341" s="12">
        <f t="shared" si="483"/>
        <v>-15.584860246090031</v>
      </c>
      <c r="BY341" s="19">
        <f t="shared" si="499"/>
        <v>0.38400658162658047</v>
      </c>
      <c r="BZ341" s="19">
        <f t="shared" si="484"/>
        <v>0.57992785606131103</v>
      </c>
      <c r="CA341" s="19">
        <f t="shared" si="485"/>
        <v>0.57992785606131114</v>
      </c>
      <c r="CB341" s="12">
        <f t="shared" si="500"/>
        <v>8.7789436039112321</v>
      </c>
      <c r="CC341" s="12">
        <f t="shared" si="486"/>
        <v>12.253808337472842</v>
      </c>
      <c r="CD341" s="12">
        <f t="shared" si="487"/>
        <v>10.757788536972466</v>
      </c>
      <c r="CE341" s="12">
        <f t="shared" si="501"/>
        <v>-36.943937325500229</v>
      </c>
      <c r="CF341" s="12">
        <f t="shared" si="488"/>
        <v>-30.005959698837344</v>
      </c>
      <c r="CG341" s="12">
        <f t="shared" si="489"/>
        <v>-26.342648783062497</v>
      </c>
      <c r="CH341" s="12">
        <f>CH$3*temperature!$I451+CH$4*temperature!$I451^2</f>
        <v>-36.943937325500237</v>
      </c>
      <c r="CI341" s="12">
        <f>CI$3*temperature!$I451+CI$4*temperature!$I451^2</f>
        <v>-30.005995757552942</v>
      </c>
      <c r="CJ341" s="12">
        <f>CJ$3*temperature!$I451+CJ$4*temperature!$I451^2</f>
        <v>-26.342667188528146</v>
      </c>
      <c r="CK341" s="17"/>
      <c r="CL341" s="17"/>
      <c r="CM341" s="17"/>
    </row>
    <row r="342" spans="1:91">
      <c r="A342" s="2">
        <f t="shared" si="429"/>
        <v>2296</v>
      </c>
      <c r="B342" s="5">
        <f t="shared" si="430"/>
        <v>1165.4057614910998</v>
      </c>
      <c r="C342" s="5">
        <f t="shared" si="431"/>
        <v>2964.1703414557287</v>
      </c>
      <c r="D342" s="5">
        <f t="shared" si="432"/>
        <v>4369.9576489632809</v>
      </c>
      <c r="E342" s="15">
        <f t="shared" si="433"/>
        <v>1.7481515704734353E-9</v>
      </c>
      <c r="F342" s="15">
        <f t="shared" si="434"/>
        <v>3.443975816976486E-9</v>
      </c>
      <c r="G342" s="15">
        <f t="shared" si="435"/>
        <v>7.0307541207733676E-9</v>
      </c>
      <c r="H342" s="5">
        <f t="shared" si="436"/>
        <v>253925.11454736677</v>
      </c>
      <c r="I342" s="5">
        <f t="shared" si="437"/>
        <v>132420.39049427712</v>
      </c>
      <c r="J342" s="5">
        <f t="shared" si="438"/>
        <v>48140.453675857447</v>
      </c>
      <c r="K342" s="5">
        <f t="shared" si="439"/>
        <v>217885.58366356246</v>
      </c>
      <c r="L342" s="5">
        <f t="shared" si="440"/>
        <v>44673.677704110742</v>
      </c>
      <c r="M342" s="5">
        <f t="shared" si="441"/>
        <v>11016.22888434129</v>
      </c>
      <c r="N342" s="15">
        <f t="shared" si="442"/>
        <v>4.0730744122696727E-4</v>
      </c>
      <c r="O342" s="15">
        <f t="shared" si="443"/>
        <v>1.2656900963881057E-3</v>
      </c>
      <c r="P342" s="15">
        <f t="shared" si="444"/>
        <v>1.1952113664210895E-3</v>
      </c>
      <c r="Q342" s="5">
        <f t="shared" si="445"/>
        <v>1630.6595766352668</v>
      </c>
      <c r="R342" s="5">
        <f t="shared" si="446"/>
        <v>2384.9521685070731</v>
      </c>
      <c r="S342" s="5">
        <f t="shared" si="447"/>
        <v>1923.789117202703</v>
      </c>
      <c r="T342" s="5">
        <f t="shared" si="448"/>
        <v>6.4218129015792424</v>
      </c>
      <c r="U342" s="5">
        <f t="shared" si="449"/>
        <v>18.010460168595749</v>
      </c>
      <c r="V342" s="5">
        <f t="shared" si="450"/>
        <v>39.962006385649993</v>
      </c>
      <c r="W342" s="15">
        <f t="shared" si="451"/>
        <v>-1.0734613539272964E-2</v>
      </c>
      <c r="X342" s="15">
        <f t="shared" si="452"/>
        <v>-1.217998157191269E-2</v>
      </c>
      <c r="Y342" s="15">
        <f t="shared" si="453"/>
        <v>-9.7425357312937999E-3</v>
      </c>
      <c r="Z342" s="5">
        <f t="shared" si="468"/>
        <v>891.5552770897441</v>
      </c>
      <c r="AA342" s="5">
        <f t="shared" si="469"/>
        <v>6151.384598694317</v>
      </c>
      <c r="AB342" s="5">
        <f t="shared" si="470"/>
        <v>67689.859553307091</v>
      </c>
      <c r="AC342" s="16">
        <f t="shared" si="454"/>
        <v>0.72511709863225993</v>
      </c>
      <c r="AD342" s="16">
        <f t="shared" si="455"/>
        <v>3.1300870802248881</v>
      </c>
      <c r="AE342" s="16">
        <f t="shared" si="456"/>
        <v>38.121161674240724</v>
      </c>
      <c r="AF342" s="15">
        <f t="shared" si="457"/>
        <v>-4.0504037456468023E-3</v>
      </c>
      <c r="AG342" s="15">
        <f t="shared" si="458"/>
        <v>2.9673830763510267E-4</v>
      </c>
      <c r="AH342" s="15">
        <f t="shared" si="459"/>
        <v>9.7937136394747881E-3</v>
      </c>
      <c r="AI342" s="1">
        <f t="shared" si="423"/>
        <v>505241.08128272527</v>
      </c>
      <c r="AJ342" s="1">
        <f t="shared" si="424"/>
        <v>261138.76891860936</v>
      </c>
      <c r="AK342" s="1">
        <f t="shared" si="425"/>
        <v>95012.216686055734</v>
      </c>
      <c r="AL342" s="14">
        <f t="shared" si="460"/>
        <v>103.64682034114625</v>
      </c>
      <c r="AM342" s="14">
        <f t="shared" si="461"/>
        <v>26.189397627699048</v>
      </c>
      <c r="AN342" s="14">
        <f t="shared" si="462"/>
        <v>8.0868920623247309</v>
      </c>
      <c r="AO342" s="11">
        <f t="shared" si="463"/>
        <v>1.1640668576309411E-3</v>
      </c>
      <c r="AP342" s="11">
        <f t="shared" si="464"/>
        <v>1.466417222016899E-3</v>
      </c>
      <c r="AQ342" s="11">
        <f t="shared" si="465"/>
        <v>1.3302254445152393E-3</v>
      </c>
      <c r="AR342" s="1">
        <f t="shared" si="471"/>
        <v>253925.11454736677</v>
      </c>
      <c r="AS342" s="1">
        <f t="shared" si="466"/>
        <v>132420.39049427712</v>
      </c>
      <c r="AT342" s="1">
        <f t="shared" si="467"/>
        <v>48140.453675857447</v>
      </c>
      <c r="AU342" s="1">
        <f t="shared" si="426"/>
        <v>50785.022909473359</v>
      </c>
      <c r="AV342" s="1">
        <f t="shared" si="427"/>
        <v>26484.078098855425</v>
      </c>
      <c r="AW342" s="1">
        <f t="shared" si="428"/>
        <v>9628.0907351714905</v>
      </c>
      <c r="AX342" s="1">
        <f t="shared" si="490"/>
        <v>174308.46693084997</v>
      </c>
      <c r="AY342" s="1">
        <f t="shared" si="473"/>
        <v>35738.942163288601</v>
      </c>
      <c r="AZ342" s="1">
        <f t="shared" si="474"/>
        <v>8812.98310747303</v>
      </c>
      <c r="BA342" s="1">
        <f t="shared" si="491"/>
        <v>14064.794771017951</v>
      </c>
      <c r="BB342" s="1">
        <f t="shared" si="492"/>
        <v>31076.350566801528</v>
      </c>
      <c r="BC342" s="1">
        <f t="shared" si="493"/>
        <v>39696.613417812085</v>
      </c>
      <c r="BD342" s="1">
        <f t="shared" si="475"/>
        <v>20.95699668272476</v>
      </c>
      <c r="BE342" s="2">
        <f t="shared" si="502"/>
        <v>0.25378067252024261</v>
      </c>
      <c r="BF342" s="2">
        <f t="shared" si="503"/>
        <v>0.18498810604108842</v>
      </c>
      <c r="BG342" s="2">
        <f t="shared" si="504"/>
        <v>8.4903457765883886E-2</v>
      </c>
      <c r="BH342" s="2">
        <f t="shared" si="476"/>
        <v>9.5156285731833601E-2</v>
      </c>
      <c r="BI342" s="2">
        <f t="shared" si="494"/>
        <v>6.4404629744826622E-3</v>
      </c>
      <c r="BJ342" s="2">
        <f t="shared" si="477"/>
        <v>3.422059937666898E-3</v>
      </c>
      <c r="BK342" s="2">
        <f t="shared" si="478"/>
        <v>7.2085971406032293E-4</v>
      </c>
      <c r="BL342" s="2">
        <f t="shared" si="479"/>
        <v>1635.3952985335845</v>
      </c>
      <c r="BM342" s="2">
        <f t="shared" si="480"/>
        <v>453.15051324067224</v>
      </c>
      <c r="BN342" s="2">
        <f t="shared" si="481"/>
        <v>34.702513671512818</v>
      </c>
      <c r="BO342" s="2">
        <f t="shared" si="495"/>
        <v>14455.926176549054</v>
      </c>
      <c r="BP342" s="2">
        <f t="shared" si="496"/>
        <v>796.4449904158879</v>
      </c>
      <c r="BQ342" s="2">
        <f t="shared" si="497"/>
        <v>12.076523728875019</v>
      </c>
      <c r="BR342" s="17">
        <f t="shared" si="472"/>
        <v>2.4702440269656022E-4</v>
      </c>
      <c r="BS342" s="12">
        <f>BS$3*temperature!$I452</f>
        <v>-45.809891712131709</v>
      </c>
      <c r="BT342" s="12">
        <f>BT$3*temperature!$I452</f>
        <v>-42.340188504567465</v>
      </c>
      <c r="BU342" s="12">
        <f>BU$3*temperature!$I452</f>
        <v>-37.171039566106536</v>
      </c>
      <c r="BV342" s="12">
        <f t="shared" si="498"/>
        <v>-28.185115493339314</v>
      </c>
      <c r="BW342" s="12">
        <f t="shared" si="482"/>
        <v>-17.739206937752162</v>
      </c>
      <c r="BX342" s="12">
        <f t="shared" si="483"/>
        <v>-15.573496156811055</v>
      </c>
      <c r="BY342" s="19">
        <f t="shared" si="499"/>
        <v>0.38473734732983167</v>
      </c>
      <c r="BZ342" s="19">
        <f t="shared" si="484"/>
        <v>0.58103146055104271</v>
      </c>
      <c r="CA342" s="19">
        <f t="shared" si="485"/>
        <v>0.58103146055104282</v>
      </c>
      <c r="CB342" s="12">
        <f t="shared" si="500"/>
        <v>8.8123881093961955</v>
      </c>
      <c r="CC342" s="12">
        <f t="shared" si="486"/>
        <v>12.300490783407652</v>
      </c>
      <c r="CD342" s="12">
        <f t="shared" si="487"/>
        <v>10.79877170464774</v>
      </c>
      <c r="CE342" s="12">
        <f t="shared" si="501"/>
        <v>-36.997503602735506</v>
      </c>
      <c r="CF342" s="12">
        <f t="shared" si="488"/>
        <v>-30.039697721159811</v>
      </c>
      <c r="CG342" s="12">
        <f t="shared" si="489"/>
        <v>-26.372267861458795</v>
      </c>
      <c r="CH342" s="12">
        <f>CH$3*temperature!$I452+CH$4*temperature!$I452^2</f>
        <v>-36.997503602735513</v>
      </c>
      <c r="CI342" s="12">
        <f>CI$3*temperature!$I452+CI$4*temperature!$I452^2</f>
        <v>-30.039733753582077</v>
      </c>
      <c r="CJ342" s="12">
        <f>CJ$3*temperature!$I452+CJ$4*temperature!$I452^2</f>
        <v>-26.372286253503567</v>
      </c>
      <c r="CK342" s="17"/>
      <c r="CL342" s="17"/>
      <c r="CM342" s="17"/>
    </row>
    <row r="343" spans="1:91">
      <c r="A343" s="2">
        <f t="shared" si="429"/>
        <v>2297</v>
      </c>
      <c r="B343" s="5">
        <f t="shared" si="430"/>
        <v>1165.4057634265405</v>
      </c>
      <c r="C343" s="5">
        <f t="shared" si="431"/>
        <v>2964.1703511538331</v>
      </c>
      <c r="D343" s="5">
        <f t="shared" si="432"/>
        <v>4369.9576781511742</v>
      </c>
      <c r="E343" s="15">
        <f t="shared" si="433"/>
        <v>1.6607439919497635E-9</v>
      </c>
      <c r="F343" s="15">
        <f t="shared" si="434"/>
        <v>3.2717770261276618E-9</v>
      </c>
      <c r="G343" s="15">
        <f t="shared" si="435"/>
        <v>6.6792164147346991E-9</v>
      </c>
      <c r="H343" s="5">
        <f t="shared" si="436"/>
        <v>254025.78620587595</v>
      </c>
      <c r="I343" s="5">
        <f t="shared" si="437"/>
        <v>132585.95744736647</v>
      </c>
      <c r="J343" s="5">
        <f t="shared" si="438"/>
        <v>48197.309697648307</v>
      </c>
      <c r="K343" s="5">
        <f t="shared" si="439"/>
        <v>217971.96665561886</v>
      </c>
      <c r="L343" s="5">
        <f t="shared" si="440"/>
        <v>44729.533643623436</v>
      </c>
      <c r="M343" s="5">
        <f t="shared" si="441"/>
        <v>11029.239468067217</v>
      </c>
      <c r="N343" s="15">
        <f t="shared" si="442"/>
        <v>3.9646033759521693E-4</v>
      </c>
      <c r="O343" s="15">
        <f t="shared" si="443"/>
        <v>1.2503098554510483E-3</v>
      </c>
      <c r="P343" s="15">
        <f t="shared" si="444"/>
        <v>1.181037890781278E-3</v>
      </c>
      <c r="Q343" s="5">
        <f t="shared" si="445"/>
        <v>1613.7946309522024</v>
      </c>
      <c r="R343" s="5">
        <f t="shared" si="446"/>
        <v>2358.849112120738</v>
      </c>
      <c r="S343" s="5">
        <f t="shared" si="447"/>
        <v>1907.2964778672892</v>
      </c>
      <c r="T343" s="5">
        <f t="shared" si="448"/>
        <v>6.3528772218592717</v>
      </c>
      <c r="U343" s="5">
        <f t="shared" si="449"/>
        <v>17.791093095640587</v>
      </c>
      <c r="V343" s="5">
        <f t="shared" si="450"/>
        <v>39.572675110543607</v>
      </c>
      <c r="W343" s="15">
        <f t="shared" si="451"/>
        <v>-1.0734613539272964E-2</v>
      </c>
      <c r="X343" s="15">
        <f t="shared" si="452"/>
        <v>-1.217998157191269E-2</v>
      </c>
      <c r="Y343" s="15">
        <f t="shared" si="453"/>
        <v>-9.7425357312937999E-3</v>
      </c>
      <c r="Z343" s="5">
        <f t="shared" si="468"/>
        <v>878.7701667376142</v>
      </c>
      <c r="AA343" s="5">
        <f t="shared" si="469"/>
        <v>6085.9571858141408</v>
      </c>
      <c r="AB343" s="5">
        <f t="shared" si="470"/>
        <v>67767.765696812552</v>
      </c>
      <c r="AC343" s="16">
        <f t="shared" si="454"/>
        <v>0.72218008161992731</v>
      </c>
      <c r="AD343" s="16">
        <f t="shared" si="455"/>
        <v>3.1310158969678246</v>
      </c>
      <c r="AE343" s="16">
        <f t="shared" si="456"/>
        <v>38.494509415282359</v>
      </c>
      <c r="AF343" s="15">
        <f t="shared" si="457"/>
        <v>-4.0504037456468023E-3</v>
      </c>
      <c r="AG343" s="15">
        <f t="shared" si="458"/>
        <v>2.9673830763510267E-4</v>
      </c>
      <c r="AH343" s="15">
        <f t="shared" si="459"/>
        <v>9.7937136394747881E-3</v>
      </c>
      <c r="AI343" s="1">
        <f t="shared" si="423"/>
        <v>505501.99606392608</v>
      </c>
      <c r="AJ343" s="1">
        <f t="shared" si="424"/>
        <v>261508.97012560384</v>
      </c>
      <c r="AK343" s="1">
        <f t="shared" si="425"/>
        <v>95139.085752621642</v>
      </c>
      <c r="AL343" s="14">
        <f t="shared" si="460"/>
        <v>103.76626565131961</v>
      </c>
      <c r="AM343" s="14">
        <f t="shared" si="461"/>
        <v>26.227418165577401</v>
      </c>
      <c r="AN343" s="14">
        <f t="shared" si="462"/>
        <v>8.0975418780171999</v>
      </c>
      <c r="AO343" s="11">
        <f t="shared" si="463"/>
        <v>1.1524261890546318E-3</v>
      </c>
      <c r="AP343" s="11">
        <f t="shared" si="464"/>
        <v>1.45175304979673E-3</v>
      </c>
      <c r="AQ343" s="11">
        <f t="shared" si="465"/>
        <v>1.3169231900700868E-3</v>
      </c>
      <c r="AR343" s="1">
        <f t="shared" si="471"/>
        <v>254025.78620587595</v>
      </c>
      <c r="AS343" s="1">
        <f t="shared" si="466"/>
        <v>132585.95744736647</v>
      </c>
      <c r="AT343" s="1">
        <f t="shared" si="467"/>
        <v>48197.309697648307</v>
      </c>
      <c r="AU343" s="1">
        <f t="shared" si="426"/>
        <v>50805.157241175191</v>
      </c>
      <c r="AV343" s="1">
        <f t="shared" si="427"/>
        <v>26517.191489473294</v>
      </c>
      <c r="AW343" s="1">
        <f t="shared" si="428"/>
        <v>9639.4619395296613</v>
      </c>
      <c r="AX343" s="1">
        <f t="shared" si="490"/>
        <v>174377.57332449511</v>
      </c>
      <c r="AY343" s="1">
        <f t="shared" si="473"/>
        <v>35783.626914898749</v>
      </c>
      <c r="AZ343" s="1">
        <f t="shared" si="474"/>
        <v>8823.3915744537735</v>
      </c>
      <c r="BA343" s="1">
        <f t="shared" si="491"/>
        <v>14065.256739972874</v>
      </c>
      <c r="BB343" s="1">
        <f t="shared" si="492"/>
        <v>31080.054484902816</v>
      </c>
      <c r="BC343" s="1">
        <f t="shared" si="493"/>
        <v>39701.771723232065</v>
      </c>
      <c r="BD343" s="1">
        <f t="shared" si="475"/>
        <v>20.348834937671668</v>
      </c>
      <c r="BE343" s="2">
        <f t="shared" si="502"/>
        <v>0.25378067252024261</v>
      </c>
      <c r="BF343" s="2">
        <f t="shared" si="503"/>
        <v>0.18498810604108842</v>
      </c>
      <c r="BG343" s="2">
        <f t="shared" si="504"/>
        <v>8.4903457765883886E-2</v>
      </c>
      <c r="BH343" s="2">
        <f t="shared" si="476"/>
        <v>9.5039813608149976E-2</v>
      </c>
      <c r="BI343" s="2">
        <f t="shared" si="494"/>
        <v>6.4404629744826622E-3</v>
      </c>
      <c r="BJ343" s="2">
        <f t="shared" si="477"/>
        <v>3.422059937666898E-3</v>
      </c>
      <c r="BK343" s="2">
        <f t="shared" si="478"/>
        <v>7.2085971406032293E-4</v>
      </c>
      <c r="BL343" s="2">
        <f t="shared" si="479"/>
        <v>1636.0436706227927</v>
      </c>
      <c r="BM343" s="2">
        <f t="shared" si="480"/>
        <v>453.71709327784089</v>
      </c>
      <c r="BN343" s="2">
        <f t="shared" si="481"/>
        <v>34.743498887123586</v>
      </c>
      <c r="BO343" s="2">
        <f t="shared" si="495"/>
        <v>14672.058133275083</v>
      </c>
      <c r="BP343" s="2">
        <f t="shared" si="496"/>
        <v>806.01372658363925</v>
      </c>
      <c r="BQ343" s="2">
        <f t="shared" si="497"/>
        <v>12.076887016317794</v>
      </c>
      <c r="BR343" s="17">
        <f t="shared" si="472"/>
        <v>2.3982951718112643E-4</v>
      </c>
      <c r="BS343" s="12">
        <f>BS$3*temperature!$I453</f>
        <v>-45.896606744668844</v>
      </c>
      <c r="BT343" s="12">
        <f>BT$3*temperature!$I453</f>
        <v>-42.420335623160838</v>
      </c>
      <c r="BU343" s="12">
        <f>BU$3*temperature!$I453</f>
        <v>-37.24140183471151</v>
      </c>
      <c r="BV343" s="12">
        <f t="shared" si="498"/>
        <v>-28.205042349710283</v>
      </c>
      <c r="BW343" s="12">
        <f t="shared" si="482"/>
        <v>-17.726129911519624</v>
      </c>
      <c r="BX343" s="12">
        <f t="shared" si="483"/>
        <v>-15.56201565385004</v>
      </c>
      <c r="BY343" s="19">
        <f t="shared" si="499"/>
        <v>0.38546562915598415</v>
      </c>
      <c r="BZ343" s="19">
        <f t="shared" si="484"/>
        <v>0.58213131388235795</v>
      </c>
      <c r="CA343" s="19">
        <f t="shared" si="485"/>
        <v>0.58213131388235806</v>
      </c>
      <c r="CB343" s="12">
        <f t="shared" si="500"/>
        <v>8.8457821974792807</v>
      </c>
      <c r="CC343" s="12">
        <f t="shared" si="486"/>
        <v>12.347102855820605</v>
      </c>
      <c r="CD343" s="12">
        <f t="shared" si="487"/>
        <v>10.839693090430734</v>
      </c>
      <c r="CE343" s="12">
        <f t="shared" si="501"/>
        <v>-37.050824547189563</v>
      </c>
      <c r="CF343" s="12">
        <f t="shared" si="488"/>
        <v>-30.07323276734023</v>
      </c>
      <c r="CG343" s="12">
        <f t="shared" si="489"/>
        <v>-26.401708744280775</v>
      </c>
      <c r="CH343" s="12">
        <f>CH$3*temperature!$I453+CH$4*temperature!$I453^2</f>
        <v>-37.050824547189563</v>
      </c>
      <c r="CI343" s="12">
        <f>CI$3*temperature!$I453+CI$4*temperature!$I453^2</f>
        <v>-30.073268773199807</v>
      </c>
      <c r="CJ343" s="12">
        <f>CJ$3*temperature!$I453+CJ$4*temperature!$I453^2</f>
        <v>-26.401727122767198</v>
      </c>
      <c r="CK343" s="17"/>
      <c r="CL343" s="17"/>
      <c r="CM343" s="17"/>
    </row>
    <row r="344" spans="1:91">
      <c r="A344" s="2">
        <f t="shared" si="429"/>
        <v>2298</v>
      </c>
      <c r="B344" s="5">
        <f t="shared" si="430"/>
        <v>1165.4057652652091</v>
      </c>
      <c r="C344" s="5">
        <f t="shared" si="431"/>
        <v>2964.1703603670321</v>
      </c>
      <c r="D344" s="5">
        <f t="shared" si="432"/>
        <v>4369.9577058796731</v>
      </c>
      <c r="E344" s="15">
        <f t="shared" si="433"/>
        <v>1.5777067923522753E-9</v>
      </c>
      <c r="F344" s="15">
        <f t="shared" si="434"/>
        <v>3.1081881748212786E-9</v>
      </c>
      <c r="G344" s="15">
        <f t="shared" si="435"/>
        <v>6.3452555939979637E-9</v>
      </c>
      <c r="H344" s="5">
        <f t="shared" si="436"/>
        <v>254123.77345018103</v>
      </c>
      <c r="I344" s="5">
        <f t="shared" si="437"/>
        <v>132749.71372770387</v>
      </c>
      <c r="J344" s="5">
        <f t="shared" si="438"/>
        <v>48253.556895482216</v>
      </c>
      <c r="K344" s="5">
        <f t="shared" si="439"/>
        <v>218056.04624956578</v>
      </c>
      <c r="L344" s="5">
        <f t="shared" si="440"/>
        <v>44784.778736963832</v>
      </c>
      <c r="M344" s="5">
        <f t="shared" si="441"/>
        <v>11042.110734975357</v>
      </c>
      <c r="N344" s="15">
        <f t="shared" si="442"/>
        <v>3.8573581381573518E-4</v>
      </c>
      <c r="O344" s="15">
        <f t="shared" si="443"/>
        <v>1.2350920933035248E-3</v>
      </c>
      <c r="P344" s="15">
        <f t="shared" si="444"/>
        <v>1.1670130969052561E-3</v>
      </c>
      <c r="Q344" s="5">
        <f t="shared" si="445"/>
        <v>1597.0869878826188</v>
      </c>
      <c r="R344" s="5">
        <f t="shared" si="446"/>
        <v>2332.996291435029</v>
      </c>
      <c r="S344" s="5">
        <f t="shared" si="447"/>
        <v>1890.918740423778</v>
      </c>
      <c r="T344" s="5">
        <f t="shared" si="448"/>
        <v>6.2846815400201628</v>
      </c>
      <c r="U344" s="5">
        <f t="shared" si="449"/>
        <v>17.5743979095915</v>
      </c>
      <c r="V344" s="5">
        <f t="shared" si="450"/>
        <v>39.187136909296257</v>
      </c>
      <c r="W344" s="15">
        <f t="shared" si="451"/>
        <v>-1.0734613539272964E-2</v>
      </c>
      <c r="X344" s="15">
        <f t="shared" si="452"/>
        <v>-1.217998157191269E-2</v>
      </c>
      <c r="Y344" s="15">
        <f t="shared" si="453"/>
        <v>-9.7425357312937999E-3</v>
      </c>
      <c r="Z344" s="5">
        <f t="shared" si="468"/>
        <v>866.15900617727698</v>
      </c>
      <c r="AA344" s="5">
        <f t="shared" si="469"/>
        <v>6021.1331807049155</v>
      </c>
      <c r="AB344" s="5">
        <f t="shared" si="470"/>
        <v>67844.801018524609</v>
      </c>
      <c r="AC344" s="16">
        <f t="shared" si="454"/>
        <v>0.71925496071230244</v>
      </c>
      <c r="AD344" s="16">
        <f t="shared" si="455"/>
        <v>3.1319449893262692</v>
      </c>
      <c r="AE344" s="16">
        <f t="shared" si="456"/>
        <v>38.871513617187702</v>
      </c>
      <c r="AF344" s="15">
        <f t="shared" si="457"/>
        <v>-4.0504037456468023E-3</v>
      </c>
      <c r="AG344" s="15">
        <f t="shared" si="458"/>
        <v>2.9673830763510267E-4</v>
      </c>
      <c r="AH344" s="15">
        <f t="shared" si="459"/>
        <v>9.7937136394747881E-3</v>
      </c>
      <c r="AI344" s="1">
        <f t="shared" si="423"/>
        <v>505756.95369870868</v>
      </c>
      <c r="AJ344" s="1">
        <f t="shared" si="424"/>
        <v>261875.26460251678</v>
      </c>
      <c r="AK344" s="1">
        <f t="shared" si="425"/>
        <v>95264.639116889142</v>
      </c>
      <c r="AL344" s="14">
        <f t="shared" si="460"/>
        <v>103.88465278377582</v>
      </c>
      <c r="AM344" s="14">
        <f t="shared" si="461"/>
        <v>26.265113142544472</v>
      </c>
      <c r="AN344" s="14">
        <f t="shared" si="462"/>
        <v>8.1080990802921065</v>
      </c>
      <c r="AO344" s="11">
        <f t="shared" si="463"/>
        <v>1.1409019271640855E-3</v>
      </c>
      <c r="AP344" s="11">
        <f t="shared" si="464"/>
        <v>1.4372355192987627E-3</v>
      </c>
      <c r="AQ344" s="11">
        <f t="shared" si="465"/>
        <v>1.303753958169386E-3</v>
      </c>
      <c r="AR344" s="1">
        <f t="shared" si="471"/>
        <v>254123.77345018103</v>
      </c>
      <c r="AS344" s="1">
        <f t="shared" si="466"/>
        <v>132749.71372770387</v>
      </c>
      <c r="AT344" s="1">
        <f t="shared" si="467"/>
        <v>48253.556895482216</v>
      </c>
      <c r="AU344" s="1">
        <f t="shared" si="426"/>
        <v>50824.754690036207</v>
      </c>
      <c r="AV344" s="1">
        <f t="shared" si="427"/>
        <v>26549.942745540775</v>
      </c>
      <c r="AW344" s="1">
        <f t="shared" si="428"/>
        <v>9650.7113790964431</v>
      </c>
      <c r="AX344" s="1">
        <f t="shared" si="490"/>
        <v>174444.83699965265</v>
      </c>
      <c r="AY344" s="1">
        <f t="shared" si="473"/>
        <v>35827.822989571061</v>
      </c>
      <c r="AZ344" s="1">
        <f t="shared" si="474"/>
        <v>8833.6885879802849</v>
      </c>
      <c r="BA344" s="1">
        <f t="shared" si="491"/>
        <v>14065.706214225707</v>
      </c>
      <c r="BB344" s="1">
        <f t="shared" si="492"/>
        <v>31083.713345890101</v>
      </c>
      <c r="BC344" s="1">
        <f t="shared" si="493"/>
        <v>39706.868799573334</v>
      </c>
      <c r="BD344" s="1">
        <f t="shared" si="475"/>
        <v>19.758293851540472</v>
      </c>
      <c r="BE344" s="2">
        <f t="shared" si="502"/>
        <v>0.25378067252024261</v>
      </c>
      <c r="BF344" s="2">
        <f t="shared" si="503"/>
        <v>0.18498810604108842</v>
      </c>
      <c r="BG344" s="2">
        <f t="shared" si="504"/>
        <v>8.4903457765883886E-2</v>
      </c>
      <c r="BH344" s="2">
        <f t="shared" si="476"/>
        <v>9.4924554258501007E-2</v>
      </c>
      <c r="BI344" s="2">
        <f t="shared" si="494"/>
        <v>6.4404629744826622E-3</v>
      </c>
      <c r="BJ344" s="2">
        <f t="shared" si="477"/>
        <v>3.422059937666898E-3</v>
      </c>
      <c r="BK344" s="2">
        <f t="shared" si="478"/>
        <v>7.2085971406032293E-4</v>
      </c>
      <c r="BL344" s="2">
        <f t="shared" si="479"/>
        <v>1636.6747538417112</v>
      </c>
      <c r="BM344" s="2">
        <f t="shared" si="480"/>
        <v>454.27747708432486</v>
      </c>
      <c r="BN344" s="2">
        <f t="shared" si="481"/>
        <v>34.78404522607083</v>
      </c>
      <c r="BO344" s="2">
        <f t="shared" si="495"/>
        <v>14891.423322883325</v>
      </c>
      <c r="BP344" s="2">
        <f t="shared" si="496"/>
        <v>815.6975566884779</v>
      </c>
      <c r="BQ344" s="2">
        <f t="shared" si="497"/>
        <v>12.077252106054869</v>
      </c>
      <c r="BR344" s="17">
        <f t="shared" si="472"/>
        <v>2.3284419143798681E-4</v>
      </c>
      <c r="BS344" s="12">
        <f>BS$3*temperature!$I454</f>
        <v>-45.983027968612625</v>
      </c>
      <c r="BT344" s="12">
        <f>BT$3*temperature!$I454</f>
        <v>-42.500211186621435</v>
      </c>
      <c r="BU344" s="12">
        <f>BU$3*temperature!$I454</f>
        <v>-37.311525701293689</v>
      </c>
      <c r="BV344" s="12">
        <f t="shared" si="498"/>
        <v>-28.224776024977896</v>
      </c>
      <c r="BW344" s="12">
        <f t="shared" si="482"/>
        <v>-17.712921787825696</v>
      </c>
      <c r="BX344" s="12">
        <f t="shared" si="483"/>
        <v>-15.550420058606807</v>
      </c>
      <c r="BY344" s="19">
        <f t="shared" si="499"/>
        <v>0.38619144341160533</v>
      </c>
      <c r="BZ344" s="19">
        <f t="shared" si="484"/>
        <v>0.58322744068148269</v>
      </c>
      <c r="CA344" s="19">
        <f t="shared" si="485"/>
        <v>0.58322744068148269</v>
      </c>
      <c r="CB344" s="12">
        <f t="shared" si="500"/>
        <v>8.8791259718173645</v>
      </c>
      <c r="CC344" s="12">
        <f t="shared" si="486"/>
        <v>12.39364469939787</v>
      </c>
      <c r="CD344" s="12">
        <f t="shared" si="487"/>
        <v>10.880552821343441</v>
      </c>
      <c r="CE344" s="12">
        <f t="shared" si="501"/>
        <v>-37.103901996795258</v>
      </c>
      <c r="CF344" s="12">
        <f t="shared" si="488"/>
        <v>-30.106566487223567</v>
      </c>
      <c r="CG344" s="12">
        <f t="shared" si="489"/>
        <v>-26.430972879950247</v>
      </c>
      <c r="CH344" s="12">
        <f>CH$3*temperature!$I454+CH$4*temperature!$I454^2</f>
        <v>-37.103901996795265</v>
      </c>
      <c r="CI344" s="12">
        <f>CI$3*temperature!$I454+CI$4*temperature!$I454^2</f>
        <v>-30.106602466254156</v>
      </c>
      <c r="CJ344" s="12">
        <f>CJ$3*temperature!$I454+CJ$4*temperature!$I454^2</f>
        <v>-26.430991244742394</v>
      </c>
      <c r="CK344" s="17"/>
      <c r="CL344" s="17"/>
      <c r="CM344" s="17"/>
    </row>
    <row r="345" spans="1:91">
      <c r="A345" s="2">
        <f t="shared" si="429"/>
        <v>2299</v>
      </c>
      <c r="B345" s="5">
        <f t="shared" si="430"/>
        <v>1165.4057670119444</v>
      </c>
      <c r="C345" s="5">
        <f t="shared" si="431"/>
        <v>2964.1703691195712</v>
      </c>
      <c r="D345" s="5">
        <f t="shared" si="432"/>
        <v>4369.9577322217465</v>
      </c>
      <c r="E345" s="15">
        <f t="shared" si="433"/>
        <v>1.4988214527346614E-9</v>
      </c>
      <c r="F345" s="15">
        <f t="shared" si="434"/>
        <v>2.9527787660802143E-9</v>
      </c>
      <c r="G345" s="15">
        <f t="shared" si="435"/>
        <v>6.0279928142980655E-9</v>
      </c>
      <c r="H345" s="5">
        <f t="shared" si="436"/>
        <v>254219.1039490758</v>
      </c>
      <c r="I345" s="5">
        <f t="shared" si="437"/>
        <v>132911.67344181766</v>
      </c>
      <c r="J345" s="5">
        <f t="shared" si="438"/>
        <v>48309.200076237576</v>
      </c>
      <c r="K345" s="5">
        <f t="shared" si="439"/>
        <v>218137.84618629768</v>
      </c>
      <c r="L345" s="5">
        <f t="shared" si="440"/>
        <v>44839.417742811987</v>
      </c>
      <c r="M345" s="5">
        <f t="shared" si="441"/>
        <v>11054.843784879473</v>
      </c>
      <c r="N345" s="15">
        <f t="shared" si="442"/>
        <v>3.7513262364785582E-4</v>
      </c>
      <c r="O345" s="15">
        <f t="shared" si="443"/>
        <v>1.2200351858175917E-3</v>
      </c>
      <c r="P345" s="15">
        <f t="shared" si="444"/>
        <v>1.153135501873237E-3</v>
      </c>
      <c r="Q345" s="5">
        <f t="shared" si="445"/>
        <v>1580.5355667644305</v>
      </c>
      <c r="R345" s="5">
        <f t="shared" si="446"/>
        <v>2307.3921156360852</v>
      </c>
      <c r="S345" s="5">
        <f t="shared" si="447"/>
        <v>1874.6556504031828</v>
      </c>
      <c r="T345" s="5">
        <f t="shared" si="448"/>
        <v>6.2172179124706437</v>
      </c>
      <c r="U345" s="5">
        <f t="shared" si="449"/>
        <v>17.360342066915216</v>
      </c>
      <c r="V345" s="5">
        <f t="shared" si="450"/>
        <v>38.805354827750335</v>
      </c>
      <c r="W345" s="15">
        <f t="shared" si="451"/>
        <v>-1.0734613539272964E-2</v>
      </c>
      <c r="X345" s="15">
        <f t="shared" si="452"/>
        <v>-1.217998157191269E-2</v>
      </c>
      <c r="Y345" s="15">
        <f t="shared" si="453"/>
        <v>-9.7425357312937999E-3</v>
      </c>
      <c r="Z345" s="5">
        <f t="shared" si="468"/>
        <v>853.71967509859167</v>
      </c>
      <c r="AA345" s="5">
        <f t="shared" si="469"/>
        <v>5956.9091024613035</v>
      </c>
      <c r="AB345" s="5">
        <f t="shared" si="470"/>
        <v>67920.972420549049</v>
      </c>
      <c r="AC345" s="16">
        <f t="shared" si="454"/>
        <v>0.71634168772535833</v>
      </c>
      <c r="AD345" s="16">
        <f t="shared" si="455"/>
        <v>3.1328743573820081</v>
      </c>
      <c r="AE345" s="16">
        <f t="shared" si="456"/>
        <v>39.252210090287385</v>
      </c>
      <c r="AF345" s="15">
        <f t="shared" si="457"/>
        <v>-4.0504037456468023E-3</v>
      </c>
      <c r="AG345" s="15">
        <f t="shared" si="458"/>
        <v>2.9673830763510267E-4</v>
      </c>
      <c r="AH345" s="15">
        <f t="shared" si="459"/>
        <v>9.7937136394747881E-3</v>
      </c>
      <c r="AI345" s="1">
        <f t="shared" si="423"/>
        <v>506006.01301887399</v>
      </c>
      <c r="AJ345" s="1">
        <f t="shared" si="424"/>
        <v>262237.68088780588</v>
      </c>
      <c r="AK345" s="1">
        <f t="shared" si="425"/>
        <v>95388.886584296677</v>
      </c>
      <c r="AL345" s="14">
        <f t="shared" si="460"/>
        <v>104.00198976233396</v>
      </c>
      <c r="AM345" s="14">
        <f t="shared" si="461"/>
        <v>26.302484804536068</v>
      </c>
      <c r="AN345" s="14">
        <f t="shared" si="462"/>
        <v>8.1185643368985758</v>
      </c>
      <c r="AO345" s="11">
        <f t="shared" si="463"/>
        <v>1.1294929078924446E-3</v>
      </c>
      <c r="AP345" s="11">
        <f t="shared" si="464"/>
        <v>1.4228631641057751E-3</v>
      </c>
      <c r="AQ345" s="11">
        <f t="shared" si="465"/>
        <v>1.2907164185876922E-3</v>
      </c>
      <c r="AR345" s="1">
        <f t="shared" si="471"/>
        <v>254219.1039490758</v>
      </c>
      <c r="AS345" s="1">
        <f t="shared" si="466"/>
        <v>132911.67344181766</v>
      </c>
      <c r="AT345" s="1">
        <f t="shared" si="467"/>
        <v>48309.200076237576</v>
      </c>
      <c r="AU345" s="1">
        <f t="shared" si="426"/>
        <v>50843.82078981516</v>
      </c>
      <c r="AV345" s="1">
        <f t="shared" si="427"/>
        <v>26582.334688363535</v>
      </c>
      <c r="AW345" s="1">
        <f t="shared" si="428"/>
        <v>9661.8400152475151</v>
      </c>
      <c r="AX345" s="1">
        <f t="shared" si="490"/>
        <v>174510.27694903815</v>
      </c>
      <c r="AY345" s="1">
        <f t="shared" si="473"/>
        <v>35871.534194249594</v>
      </c>
      <c r="AZ345" s="1">
        <f t="shared" si="474"/>
        <v>8843.8750279035794</v>
      </c>
      <c r="BA345" s="1">
        <f t="shared" si="491"/>
        <v>14066.143335050625</v>
      </c>
      <c r="BB345" s="1">
        <f t="shared" si="492"/>
        <v>31087.327625550359</v>
      </c>
      <c r="BC345" s="1">
        <f t="shared" si="493"/>
        <v>39711.905289147042</v>
      </c>
      <c r="BD345" s="1">
        <f t="shared" si="475"/>
        <v>19.18486399412923</v>
      </c>
      <c r="BE345" s="2">
        <f t="shared" si="502"/>
        <v>0.25378067252024261</v>
      </c>
      <c r="BF345" s="2">
        <f t="shared" si="503"/>
        <v>0.18498810604108842</v>
      </c>
      <c r="BG345" s="2">
        <f t="shared" si="504"/>
        <v>8.4903457765883886E-2</v>
      </c>
      <c r="BH345" s="2">
        <f t="shared" si="476"/>
        <v>9.481049764418352E-2</v>
      </c>
      <c r="BI345" s="2">
        <f t="shared" si="494"/>
        <v>6.4404629744826622E-3</v>
      </c>
      <c r="BJ345" s="2">
        <f t="shared" si="477"/>
        <v>3.422059937666898E-3</v>
      </c>
      <c r="BK345" s="2">
        <f t="shared" si="478"/>
        <v>7.2085971406032293E-4</v>
      </c>
      <c r="BL345" s="2">
        <f t="shared" si="479"/>
        <v>1637.2887263901819</v>
      </c>
      <c r="BM345" s="2">
        <f t="shared" si="480"/>
        <v>454.83171293350966</v>
      </c>
      <c r="BN345" s="2">
        <f t="shared" si="481"/>
        <v>34.824156153439553</v>
      </c>
      <c r="BO345" s="2">
        <f t="shared" si="495"/>
        <v>15114.070121492588</v>
      </c>
      <c r="BP345" s="2">
        <f t="shared" si="496"/>
        <v>825.49786534746613</v>
      </c>
      <c r="BQ345" s="2">
        <f t="shared" si="497"/>
        <v>12.077618980424237</v>
      </c>
      <c r="BR345" s="17">
        <f t="shared" si="472"/>
        <v>2.2606232178445321E-4</v>
      </c>
      <c r="BS345" s="12">
        <f>BS$3*temperature!$I455</f>
        <v>-46.069157307160381</v>
      </c>
      <c r="BT345" s="12">
        <f>BT$3*temperature!$I455</f>
        <v>-42.579816972480998</v>
      </c>
      <c r="BU345" s="12">
        <f>BU$3*temperature!$I455</f>
        <v>-37.381412726372893</v>
      </c>
      <c r="BV345" s="12">
        <f t="shared" si="498"/>
        <v>-28.244318233615264</v>
      </c>
      <c r="BW345" s="12">
        <f t="shared" si="482"/>
        <v>-17.699584052861091</v>
      </c>
      <c r="BX345" s="12">
        <f t="shared" si="483"/>
        <v>-15.538710675828836</v>
      </c>
      <c r="BY345" s="19">
        <f t="shared" si="499"/>
        <v>0.38691480624879276</v>
      </c>
      <c r="BZ345" s="19">
        <f t="shared" si="484"/>
        <v>0.58431986534136127</v>
      </c>
      <c r="CA345" s="19">
        <f t="shared" si="485"/>
        <v>0.58431986534136127</v>
      </c>
      <c r="CB345" s="12">
        <f t="shared" si="500"/>
        <v>8.9124195367725569</v>
      </c>
      <c r="CC345" s="12">
        <f t="shared" si="486"/>
        <v>12.440116459809953</v>
      </c>
      <c r="CD345" s="12">
        <f t="shared" si="487"/>
        <v>10.921351025272028</v>
      </c>
      <c r="CE345" s="12">
        <f t="shared" si="501"/>
        <v>-37.156737770387821</v>
      </c>
      <c r="CF345" s="12">
        <f t="shared" si="488"/>
        <v>-30.139700512671045</v>
      </c>
      <c r="CG345" s="12">
        <f t="shared" si="489"/>
        <v>-26.460061701100862</v>
      </c>
      <c r="CH345" s="12">
        <f>CH$3*temperature!$I455+CH$4*temperature!$I455^2</f>
        <v>-37.156737770387821</v>
      </c>
      <c r="CI345" s="12">
        <f>CI$3*temperature!$I455+CI$4*temperature!$I455^2</f>
        <v>-30.139736464609388</v>
      </c>
      <c r="CJ345" s="12">
        <f>CJ$3*temperature!$I455+CJ$4*temperature!$I455^2</f>
        <v>-26.460080052064349</v>
      </c>
      <c r="CK345" s="17"/>
      <c r="CL345" s="17"/>
      <c r="CM345" s="17"/>
    </row>
    <row r="346" spans="1:91">
      <c r="A346" s="2">
        <f t="shared" si="429"/>
        <v>2300</v>
      </c>
      <c r="B346" s="5">
        <f t="shared" si="430"/>
        <v>1165.4057686713427</v>
      </c>
      <c r="C346" s="5">
        <f t="shared" si="431"/>
        <v>2964.1703774344837</v>
      </c>
      <c r="D346" s="5">
        <f t="shared" si="432"/>
        <v>4369.9577572467169</v>
      </c>
      <c r="E346" s="15">
        <f t="shared" si="433"/>
        <v>1.4238803800979283E-9</v>
      </c>
      <c r="F346" s="15">
        <f t="shared" si="434"/>
        <v>2.8051398277762035E-9</v>
      </c>
      <c r="G346" s="15">
        <f t="shared" si="435"/>
        <v>5.7265931735831616E-9</v>
      </c>
      <c r="H346" s="5">
        <f t="shared" si="436"/>
        <v>254311.80518898659</v>
      </c>
      <c r="I346" s="5">
        <f t="shared" si="437"/>
        <v>133071.85066029741</v>
      </c>
      <c r="J346" s="5">
        <f t="shared" si="438"/>
        <v>48364.24403149417</v>
      </c>
      <c r="K346" s="5">
        <f t="shared" si="439"/>
        <v>218217.39005026783</v>
      </c>
      <c r="L346" s="5">
        <f t="shared" si="440"/>
        <v>44893.455407739515</v>
      </c>
      <c r="M346" s="5">
        <f t="shared" si="441"/>
        <v>11067.439714100568</v>
      </c>
      <c r="N346" s="15">
        <f t="shared" si="442"/>
        <v>3.6464953404835576E-4</v>
      </c>
      <c r="O346" s="15">
        <f t="shared" si="443"/>
        <v>1.2051375251451724E-3</v>
      </c>
      <c r="P346" s="15">
        <f t="shared" si="444"/>
        <v>1.1394036375551586E-3</v>
      </c>
      <c r="Q346" s="5">
        <f t="shared" si="445"/>
        <v>1564.139285251362</v>
      </c>
      <c r="R346" s="5">
        <f t="shared" si="446"/>
        <v>2282.0349842365554</v>
      </c>
      <c r="S346" s="5">
        <f t="shared" si="447"/>
        <v>1858.5069409016976</v>
      </c>
      <c r="T346" s="5">
        <f t="shared" si="448"/>
        <v>6.1504784808908264</v>
      </c>
      <c r="U346" s="5">
        <f t="shared" si="449"/>
        <v>17.148893420458087</v>
      </c>
      <c r="V346" s="5">
        <f t="shared" si="450"/>
        <v>38.427292271775443</v>
      </c>
      <c r="W346" s="15">
        <f t="shared" si="451"/>
        <v>-1.0734613539272964E-2</v>
      </c>
      <c r="X346" s="15">
        <f t="shared" si="452"/>
        <v>-1.217998157191269E-2</v>
      </c>
      <c r="Y346" s="15">
        <f t="shared" si="453"/>
        <v>-9.7425357312937999E-3</v>
      </c>
      <c r="Z346" s="5">
        <f t="shared" si="468"/>
        <v>841.45007253238475</v>
      </c>
      <c r="AA346" s="5">
        <f t="shared" si="469"/>
        <v>5893.2814393522849</v>
      </c>
      <c r="AB346" s="5">
        <f t="shared" si="470"/>
        <v>67996.286782870797</v>
      </c>
      <c r="AC346" s="16">
        <f t="shared" si="454"/>
        <v>0.71344021467023255</v>
      </c>
      <c r="AD346" s="16">
        <f t="shared" si="455"/>
        <v>3.1338040012168511</v>
      </c>
      <c r="AE346" s="16">
        <f t="shared" si="456"/>
        <v>39.636634995628164</v>
      </c>
      <c r="AF346" s="15">
        <f t="shared" si="457"/>
        <v>-4.0504037456468023E-3</v>
      </c>
      <c r="AG346" s="15">
        <f t="shared" si="458"/>
        <v>2.9673830763510267E-4</v>
      </c>
      <c r="AH346" s="15">
        <f t="shared" si="459"/>
        <v>9.7937136394747881E-3</v>
      </c>
      <c r="AI346" s="1">
        <f t="shared" si="423"/>
        <v>506249.23250680178</v>
      </c>
      <c r="AJ346" s="1">
        <f t="shared" si="424"/>
        <v>262596.24748738884</v>
      </c>
      <c r="AK346" s="1">
        <f t="shared" si="425"/>
        <v>95511.837941114529</v>
      </c>
      <c r="AL346" s="14">
        <f t="shared" si="460"/>
        <v>104.11828457707878</v>
      </c>
      <c r="AM346" s="14">
        <f t="shared" si="461"/>
        <v>26.339535392921363</v>
      </c>
      <c r="AN346" s="14">
        <f t="shared" si="462"/>
        <v>8.128938313540722</v>
      </c>
      <c r="AO346" s="11">
        <f t="shared" si="463"/>
        <v>1.1181979788135201E-3</v>
      </c>
      <c r="AP346" s="11">
        <f t="shared" si="464"/>
        <v>1.4086345324647173E-3</v>
      </c>
      <c r="AQ346" s="11">
        <f t="shared" si="465"/>
        <v>1.2778092544018153E-3</v>
      </c>
      <c r="AR346" s="1">
        <f t="shared" si="471"/>
        <v>254311.80518898659</v>
      </c>
      <c r="AS346" s="1">
        <f t="shared" si="466"/>
        <v>133071.85066029741</v>
      </c>
      <c r="AT346" s="1">
        <f t="shared" si="467"/>
        <v>48364.24403149417</v>
      </c>
      <c r="AU346" s="1">
        <f t="shared" si="426"/>
        <v>50862.361037797324</v>
      </c>
      <c r="AV346" s="1">
        <f t="shared" si="427"/>
        <v>26614.370132059485</v>
      </c>
      <c r="AW346" s="1">
        <f t="shared" si="428"/>
        <v>9672.8488062988345</v>
      </c>
      <c r="AX346" s="1">
        <f t="shared" si="490"/>
        <v>174573.91204021426</v>
      </c>
      <c r="AY346" s="1">
        <f t="shared" si="473"/>
        <v>35914.764326191616</v>
      </c>
      <c r="AZ346" s="1">
        <f t="shared" si="474"/>
        <v>8853.9517712804573</v>
      </c>
      <c r="BA346" s="1">
        <f t="shared" si="491"/>
        <v>14066.568242286898</v>
      </c>
      <c r="BB346" s="1">
        <f t="shared" si="492"/>
        <v>31090.897794919263</v>
      </c>
      <c r="BC346" s="1">
        <f t="shared" si="493"/>
        <v>39716.881827850011</v>
      </c>
      <c r="BD346" s="1">
        <f t="shared" si="475"/>
        <v>18.62805061972422</v>
      </c>
      <c r="BE346" s="2">
        <f t="shared" si="502"/>
        <v>0.25378067252024261</v>
      </c>
      <c r="BF346" s="2">
        <f t="shared" si="503"/>
        <v>0.18498810604108842</v>
      </c>
      <c r="BG346" s="2">
        <f t="shared" si="504"/>
        <v>8.4903457765883886E-2</v>
      </c>
      <c r="BH346" s="2">
        <f t="shared" si="476"/>
        <v>9.469763374996587E-2</v>
      </c>
      <c r="BI346" s="2">
        <f t="shared" si="494"/>
        <v>6.4404629744826622E-3</v>
      </c>
      <c r="BJ346" s="2">
        <f t="shared" si="477"/>
        <v>3.422059937666898E-3</v>
      </c>
      <c r="BK346" s="2">
        <f t="shared" si="478"/>
        <v>7.2085971406032293E-4</v>
      </c>
      <c r="BL346" s="2">
        <f t="shared" si="479"/>
        <v>1637.885765293516</v>
      </c>
      <c r="BM346" s="2">
        <f t="shared" si="480"/>
        <v>455.37984897579611</v>
      </c>
      <c r="BN346" s="2">
        <f t="shared" si="481"/>
        <v>34.86383512328657</v>
      </c>
      <c r="BO346" s="2">
        <f t="shared" si="495"/>
        <v>15340.047629079985</v>
      </c>
      <c r="BP346" s="2">
        <f t="shared" si="496"/>
        <v>835.41605383558738</v>
      </c>
      <c r="BQ346" s="2">
        <f t="shared" si="497"/>
        <v>12.07798762193967</v>
      </c>
      <c r="BR346" s="17">
        <f t="shared" si="472"/>
        <v>2.1947798231500312E-4</v>
      </c>
      <c r="BS346" s="12">
        <f>BS$3*temperature!$I456</f>
        <v>-46.154996665256355</v>
      </c>
      <c r="BT346" s="12">
        <f>BT$3*temperature!$I456</f>
        <v>-42.65915474140072</v>
      </c>
      <c r="BU346" s="12">
        <f>BU$3*temperature!$I456</f>
        <v>-37.451064455658027</v>
      </c>
      <c r="BV346" s="12">
        <f t="shared" si="498"/>
        <v>-28.263670670552035</v>
      </c>
      <c r="BW346" s="12">
        <f t="shared" si="482"/>
        <v>-17.686118174144831</v>
      </c>
      <c r="BX346" s="12">
        <f t="shared" si="483"/>
        <v>-15.526888793871445</v>
      </c>
      <c r="BY346" s="19">
        <f t="shared" si="499"/>
        <v>0.38763573366634424</v>
      </c>
      <c r="BZ346" s="19">
        <f t="shared" si="484"/>
        <v>0.58540861202342465</v>
      </c>
      <c r="CA346" s="19">
        <f t="shared" si="485"/>
        <v>0.58540861202342476</v>
      </c>
      <c r="CB346" s="12">
        <f t="shared" si="500"/>
        <v>8.9456629973521604</v>
      </c>
      <c r="CC346" s="12">
        <f t="shared" si="486"/>
        <v>12.486518283627946</v>
      </c>
      <c r="CD346" s="12">
        <f t="shared" si="487"/>
        <v>10.962087830893292</v>
      </c>
      <c r="CE346" s="12">
        <f t="shared" si="501"/>
        <v>-37.209333667904197</v>
      </c>
      <c r="CF346" s="12">
        <f t="shared" si="488"/>
        <v>-30.172636457772775</v>
      </c>
      <c r="CG346" s="12">
        <f t="shared" si="489"/>
        <v>-26.488976624764739</v>
      </c>
      <c r="CH346" s="12">
        <f>CH$3*temperature!$I456+CH$4*temperature!$I456^2</f>
        <v>-37.209333667904197</v>
      </c>
      <c r="CI346" s="12">
        <f>CI$3*temperature!$I456+CI$4*temperature!$I456^2</f>
        <v>-30.172672382358584</v>
      </c>
      <c r="CJ346" s="12">
        <f>CJ$3*temperature!$I456+CJ$4*temperature!$I456^2</f>
        <v>-26.488994961766704</v>
      </c>
      <c r="CK346" s="17"/>
      <c r="CL346" s="17"/>
      <c r="CM346" s="17"/>
    </row>
    <row r="347" spans="1:91">
      <c r="A347" s="2"/>
    </row>
    <row r="348" spans="1:91">
      <c r="A348" s="2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2"/>
      <c r="BF348" s="2"/>
      <c r="BG348" s="2"/>
      <c r="BO348" s="2"/>
      <c r="BP348" s="2"/>
      <c r="BQ348" s="2"/>
    </row>
    <row r="349" spans="1:91">
      <c r="A349" s="2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CH349" s="17"/>
      <c r="CI349" s="17"/>
      <c r="CJ349" s="17"/>
    </row>
    <row r="350" spans="1:91">
      <c r="A350" s="2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CH350" s="17"/>
      <c r="CI350" s="17"/>
      <c r="CJ350" s="17"/>
    </row>
    <row r="351" spans="1:91">
      <c r="A351" s="2"/>
    </row>
    <row r="352" spans="1:9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307"/>
  <sheetViews>
    <sheetView tabSelected="1" workbookViewId="0">
      <selection activeCell="B8" sqref="B8"/>
    </sheetView>
  </sheetViews>
  <sheetFormatPr defaultRowHeight="15"/>
  <cols>
    <col min="1" max="9" width="9.140625" style="2"/>
    <col min="10" max="10" width="10.140625" style="2" bestFit="1" customWidth="1"/>
    <col min="11" max="16384" width="9.140625" style="2"/>
  </cols>
  <sheetData>
    <row r="1" spans="1:55">
      <c r="B1" s="2" t="s">
        <v>73</v>
      </c>
      <c r="F1" s="2" t="s">
        <v>74</v>
      </c>
    </row>
    <row r="2" spans="1:55">
      <c r="A2" s="2" t="s">
        <v>71</v>
      </c>
      <c r="B2" s="2" t="s">
        <v>68</v>
      </c>
      <c r="C2" s="2" t="s">
        <v>69</v>
      </c>
      <c r="D2" s="2" t="s">
        <v>70</v>
      </c>
      <c r="F2" s="2" t="s">
        <v>75</v>
      </c>
      <c r="AE2" s="1"/>
      <c r="AJ2" s="18"/>
      <c r="AN2" s="1"/>
      <c r="AO2" s="18"/>
      <c r="AS2" s="1"/>
      <c r="AT2" s="18"/>
      <c r="AX2" s="1"/>
      <c r="AY2" s="18"/>
      <c r="BC2" s="1"/>
    </row>
    <row r="3" spans="1:55">
      <c r="A3" s="2">
        <v>2015</v>
      </c>
      <c r="B3" s="2">
        <v>0.32380375922350457</v>
      </c>
      <c r="C3" s="2">
        <v>0.17784836852519159</v>
      </c>
      <c r="D3" s="2">
        <v>5.2130677365440921E-2</v>
      </c>
      <c r="E3" s="20"/>
      <c r="F3" s="3"/>
      <c r="G3" s="3"/>
      <c r="H3" s="3"/>
      <c r="U3" s="3"/>
      <c r="V3" s="3"/>
    </row>
    <row r="4" spans="1:55">
      <c r="A4" s="2">
        <v>2025</v>
      </c>
      <c r="B4" s="2">
        <v>0.25378067252024261</v>
      </c>
      <c r="C4" s="2">
        <v>0.18498810604108842</v>
      </c>
      <c r="D4" s="2">
        <v>8.4903457765883886E-2</v>
      </c>
      <c r="E4" s="20"/>
      <c r="F4" s="3"/>
      <c r="G4" s="3"/>
      <c r="H4" s="3"/>
      <c r="I4" s="3"/>
      <c r="U4" s="3"/>
      <c r="V4" s="3"/>
    </row>
    <row r="5" spans="1:55">
      <c r="E5" s="12"/>
      <c r="F5" s="3"/>
      <c r="G5" s="3"/>
      <c r="H5" s="3"/>
      <c r="I5" s="3"/>
      <c r="O5" s="3"/>
      <c r="P5" s="3"/>
      <c r="Q5" s="3"/>
      <c r="R5" s="12"/>
      <c r="S5" s="3"/>
      <c r="T5" s="3"/>
      <c r="U5" s="3"/>
      <c r="V5" s="3"/>
    </row>
    <row r="6" spans="1:55">
      <c r="A6" s="2" t="s">
        <v>72</v>
      </c>
      <c r="B6" s="2" t="s">
        <v>68</v>
      </c>
      <c r="C6" s="2" t="s">
        <v>69</v>
      </c>
      <c r="D6" s="2" t="s">
        <v>70</v>
      </c>
      <c r="E6" s="1"/>
      <c r="F6" s="1"/>
      <c r="G6" s="3"/>
      <c r="H6" s="3"/>
      <c r="I6" s="3"/>
      <c r="K6" s="1"/>
      <c r="L6" s="1"/>
      <c r="M6" s="1"/>
      <c r="N6" s="1"/>
      <c r="O6" s="12"/>
      <c r="P6" s="12"/>
      <c r="Q6" s="12"/>
      <c r="R6" s="12"/>
      <c r="S6" s="12"/>
      <c r="T6" s="12"/>
      <c r="U6" s="3"/>
      <c r="V6" s="17"/>
      <c r="W6" s="17"/>
      <c r="X6" s="17"/>
      <c r="Y6" s="17"/>
      <c r="Z6" s="17"/>
      <c r="AA6" s="17"/>
      <c r="AB6" s="1"/>
      <c r="AC6" s="17"/>
      <c r="AD6" s="17"/>
      <c r="AE6" s="17"/>
      <c r="AF6" s="17"/>
      <c r="AG6" s="17"/>
      <c r="AH6" s="17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2">
        <v>2015</v>
      </c>
      <c r="B7" s="2">
        <v>0.32380375922350457</v>
      </c>
      <c r="C7" s="2">
        <v>0.17784836852519159</v>
      </c>
      <c r="D7" s="2">
        <v>5.2130677365440921E-2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2"/>
      <c r="P7" s="12"/>
      <c r="Q7" s="12"/>
      <c r="R7" s="12"/>
      <c r="S7" s="12"/>
      <c r="T7" s="12"/>
      <c r="U7" s="1"/>
      <c r="V7" s="17"/>
      <c r="W7" s="17"/>
      <c r="X7" s="17"/>
      <c r="Y7" s="17"/>
      <c r="Z7" s="17"/>
      <c r="AA7" s="17"/>
      <c r="AB7" s="1"/>
      <c r="AC7" s="17"/>
      <c r="AD7" s="17"/>
      <c r="AE7" s="17"/>
      <c r="AF7" s="17"/>
      <c r="AG7" s="17"/>
      <c r="AH7" s="1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2">
        <v>2025</v>
      </c>
      <c r="B8" s="2">
        <v>0.25378067252024261</v>
      </c>
      <c r="C8" s="2">
        <v>0.18498810604108842</v>
      </c>
      <c r="D8" s="2">
        <v>8.4903457765883886E-2</v>
      </c>
      <c r="E8" s="1"/>
      <c r="F8" s="1"/>
      <c r="G8" s="1"/>
      <c r="H8" s="1"/>
      <c r="I8" s="1"/>
      <c r="J8" s="1"/>
      <c r="K8" s="1"/>
      <c r="L8" s="1"/>
      <c r="M8" s="1"/>
      <c r="N8" s="1"/>
      <c r="O8" s="12"/>
      <c r="P8" s="12"/>
      <c r="Q8" s="12"/>
      <c r="R8" s="12"/>
      <c r="S8" s="12"/>
      <c r="T8" s="12"/>
      <c r="U8" s="1"/>
      <c r="V8" s="17"/>
      <c r="W8" s="17"/>
      <c r="X8" s="17"/>
      <c r="Y8" s="17"/>
      <c r="Z8" s="17"/>
      <c r="AA8" s="17"/>
      <c r="AB8" s="1"/>
      <c r="AC8" s="17"/>
      <c r="AD8" s="17"/>
      <c r="AE8" s="17"/>
      <c r="AF8" s="17"/>
      <c r="AG8" s="17"/>
      <c r="AH8" s="1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1"/>
      <c r="B9" s="1"/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2"/>
      <c r="P9" s="12"/>
      <c r="Q9" s="12"/>
      <c r="R9" s="12"/>
      <c r="S9" s="12"/>
      <c r="T9" s="12"/>
      <c r="U9" s="1"/>
      <c r="V9" s="17"/>
      <c r="W9" s="17"/>
      <c r="X9" s="17"/>
      <c r="Y9" s="17"/>
      <c r="Z9" s="17"/>
      <c r="AA9" s="17"/>
      <c r="AB9" s="1"/>
      <c r="AC9" s="17"/>
      <c r="AD9" s="17"/>
      <c r="AE9" s="17"/>
      <c r="AF9" s="17"/>
      <c r="AG9" s="17"/>
      <c r="AH9" s="1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E10" s="1"/>
      <c r="F10" s="1"/>
      <c r="G10" s="1"/>
      <c r="H10" s="1"/>
      <c r="I10" s="1"/>
      <c r="J10" s="1"/>
      <c r="K10" s="1"/>
      <c r="L10" s="1"/>
      <c r="M10" s="1"/>
      <c r="N10" s="1"/>
      <c r="O10" s="12"/>
      <c r="P10" s="12"/>
      <c r="Q10" s="12"/>
      <c r="R10" s="12"/>
      <c r="S10" s="12"/>
      <c r="T10" s="12"/>
      <c r="U10" s="1"/>
      <c r="V10" s="17"/>
      <c r="W10" s="17"/>
      <c r="X10" s="17"/>
      <c r="Y10" s="17"/>
      <c r="Z10" s="17"/>
      <c r="AA10" s="17"/>
      <c r="AB10" s="1"/>
      <c r="AC10" s="17"/>
      <c r="AD10" s="17"/>
      <c r="AE10" s="17"/>
      <c r="AF10" s="17"/>
      <c r="AG10" s="17"/>
      <c r="AH10" s="1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B11" s="1"/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12"/>
      <c r="R11" s="12"/>
      <c r="S11" s="12"/>
      <c r="T11" s="12"/>
      <c r="U11" s="1"/>
      <c r="V11" s="17"/>
      <c r="W11" s="17"/>
      <c r="X11" s="17"/>
      <c r="Y11" s="17"/>
      <c r="Z11" s="17"/>
      <c r="AA11" s="17"/>
      <c r="AB11" s="1"/>
      <c r="AC11" s="17"/>
      <c r="AD11" s="17"/>
      <c r="AE11" s="17"/>
      <c r="AF11" s="17"/>
      <c r="AG11" s="17"/>
      <c r="AH11" s="1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B12" s="1"/>
      <c r="C12" s="1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12"/>
      <c r="R12" s="12"/>
      <c r="S12" s="12"/>
      <c r="T12" s="12"/>
      <c r="U12" s="1"/>
      <c r="V12" s="17"/>
      <c r="W12" s="17"/>
      <c r="X12" s="17"/>
      <c r="Y12" s="17"/>
      <c r="Z12" s="17"/>
      <c r="AA12" s="17"/>
      <c r="AB12" s="1"/>
      <c r="AC12" s="17"/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1"/>
      <c r="B13" s="1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"/>
      <c r="V13" s="17"/>
      <c r="W13" s="17"/>
      <c r="X13" s="17"/>
      <c r="Y13" s="17"/>
      <c r="Z13" s="17"/>
      <c r="AA13" s="17"/>
      <c r="AB13" s="1"/>
      <c r="AC13" s="17"/>
      <c r="AD13" s="17"/>
      <c r="AE13" s="17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1"/>
      <c r="B14" s="1"/>
      <c r="C14" s="1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"/>
      <c r="V14" s="17"/>
      <c r="W14" s="17"/>
      <c r="X14" s="17"/>
      <c r="Y14" s="17"/>
      <c r="Z14" s="17"/>
      <c r="AA14" s="17"/>
      <c r="AB14" s="1"/>
      <c r="AC14" s="17"/>
      <c r="AD14" s="17"/>
      <c r="AE14" s="17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1"/>
      <c r="B15" s="1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"/>
      <c r="V15" s="17"/>
      <c r="W15" s="17"/>
      <c r="X15" s="17"/>
      <c r="Y15" s="17"/>
      <c r="Z15" s="17"/>
      <c r="AA15" s="17"/>
      <c r="AB15" s="1"/>
      <c r="AC15" s="17"/>
      <c r="AD15" s="17"/>
      <c r="AE15" s="17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1"/>
      <c r="B16" s="1"/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"/>
      <c r="V16" s="17"/>
      <c r="W16" s="17"/>
      <c r="X16" s="17"/>
      <c r="Y16" s="17"/>
      <c r="Z16" s="17"/>
      <c r="AA16" s="17"/>
      <c r="AB16" s="1"/>
      <c r="AC16" s="17"/>
      <c r="AD16" s="17"/>
      <c r="AE16" s="17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1"/>
      <c r="B17" s="1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"/>
      <c r="V17" s="17"/>
      <c r="W17" s="17"/>
      <c r="X17" s="17"/>
      <c r="Y17" s="17"/>
      <c r="Z17" s="17"/>
      <c r="AA17" s="17"/>
      <c r="AB17" s="1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1"/>
      <c r="B18" s="1"/>
      <c r="C18" s="1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"/>
      <c r="V18" s="17"/>
      <c r="W18" s="17"/>
      <c r="X18" s="17"/>
      <c r="Y18" s="17"/>
      <c r="Z18" s="17"/>
      <c r="AA18" s="17"/>
      <c r="AB18" s="1"/>
      <c r="AC18" s="17"/>
      <c r="AD18" s="17"/>
      <c r="AE18" s="17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1"/>
      <c r="B19" s="1"/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"/>
      <c r="V19" s="17"/>
      <c r="W19" s="17"/>
      <c r="X19" s="17"/>
      <c r="Y19" s="17"/>
      <c r="Z19" s="17"/>
      <c r="AA19" s="17"/>
      <c r="AB19" s="1"/>
      <c r="AC19" s="17"/>
      <c r="AD19" s="17"/>
      <c r="AE19" s="17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1"/>
      <c r="B20" s="1"/>
      <c r="C20" s="1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12"/>
      <c r="R20" s="12"/>
      <c r="S20" s="12"/>
      <c r="T20" s="12"/>
      <c r="U20" s="1"/>
      <c r="V20" s="17"/>
      <c r="W20" s="17"/>
      <c r="X20" s="17"/>
      <c r="Y20" s="17"/>
      <c r="Z20" s="17"/>
      <c r="AA20" s="17"/>
      <c r="AB20" s="1"/>
      <c r="AC20" s="17"/>
      <c r="AD20" s="17"/>
      <c r="AE20" s="17"/>
      <c r="AF20" s="17"/>
      <c r="AG20" s="17"/>
      <c r="AH20" s="17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1"/>
      <c r="B21" s="1"/>
      <c r="C21" s="1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"/>
      <c r="V21" s="17"/>
      <c r="W21" s="17"/>
      <c r="X21" s="17"/>
      <c r="Y21" s="17"/>
      <c r="Z21" s="17"/>
      <c r="AA21" s="17"/>
      <c r="AB21" s="1"/>
      <c r="AC21" s="17"/>
      <c r="AD21" s="17"/>
      <c r="AE21" s="17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1"/>
      <c r="B22" s="1"/>
      <c r="C22" s="1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"/>
      <c r="V22" s="17"/>
      <c r="W22" s="17"/>
      <c r="X22" s="17"/>
      <c r="Y22" s="17"/>
      <c r="Z22" s="17"/>
      <c r="AA22" s="17"/>
      <c r="AB22" s="1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1"/>
      <c r="B23" s="1"/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"/>
      <c r="V23" s="17"/>
      <c r="W23" s="17"/>
      <c r="X23" s="17"/>
      <c r="Y23" s="17"/>
      <c r="Z23" s="17"/>
      <c r="AA23" s="17"/>
      <c r="AB23" s="1"/>
      <c r="AC23" s="17"/>
      <c r="AD23" s="17"/>
      <c r="AE23" s="17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1"/>
      <c r="B24" s="1"/>
      <c r="C24" s="1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"/>
      <c r="V24" s="17"/>
      <c r="W24" s="17"/>
      <c r="X24" s="17"/>
      <c r="Y24" s="17"/>
      <c r="Z24" s="17"/>
      <c r="AA24" s="17"/>
      <c r="AB24" s="1"/>
      <c r="AC24" s="17"/>
      <c r="AD24" s="17"/>
      <c r="AE24" s="17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1"/>
      <c r="B25" s="1"/>
      <c r="C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"/>
      <c r="V25" s="17"/>
      <c r="W25" s="17"/>
      <c r="X25" s="17"/>
      <c r="Y25" s="17"/>
      <c r="Z25" s="17"/>
      <c r="AA25" s="17"/>
      <c r="AB25" s="1"/>
      <c r="AC25" s="17"/>
      <c r="AD25" s="17"/>
      <c r="AE25" s="17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1"/>
      <c r="B26" s="1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2"/>
      <c r="P26" s="12"/>
      <c r="Q26" s="12"/>
      <c r="R26" s="12"/>
      <c r="S26" s="12"/>
      <c r="T26" s="12"/>
      <c r="U26" s="1"/>
      <c r="V26" s="17"/>
      <c r="W26" s="17"/>
      <c r="X26" s="17"/>
      <c r="Y26" s="17"/>
      <c r="Z26" s="17"/>
      <c r="AA26" s="17"/>
      <c r="AB26" s="1"/>
      <c r="AC26" s="17"/>
      <c r="AD26" s="17"/>
      <c r="AE26" s="17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1"/>
      <c r="B27" s="1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2"/>
      <c r="P27" s="12"/>
      <c r="Q27" s="12"/>
      <c r="R27" s="12"/>
      <c r="S27" s="12"/>
      <c r="T27" s="12"/>
      <c r="U27" s="1"/>
      <c r="V27" s="17"/>
      <c r="W27" s="17"/>
      <c r="X27" s="17"/>
      <c r="Y27" s="17"/>
      <c r="Z27" s="17"/>
      <c r="AA27" s="17"/>
      <c r="AB27" s="1"/>
      <c r="AC27" s="17"/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1"/>
      <c r="B28" s="1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2"/>
      <c r="P28" s="12"/>
      <c r="Q28" s="12"/>
      <c r="R28" s="12"/>
      <c r="S28" s="12"/>
      <c r="T28" s="12"/>
      <c r="U28" s="1"/>
      <c r="V28" s="17"/>
      <c r="W28" s="17"/>
      <c r="X28" s="17"/>
      <c r="Y28" s="17"/>
      <c r="Z28" s="17"/>
      <c r="AA28" s="17"/>
      <c r="AB28" s="1"/>
      <c r="AC28" s="17"/>
      <c r="AD28" s="17"/>
      <c r="AE28" s="17"/>
      <c r="AF28" s="17"/>
      <c r="AG28" s="17"/>
      <c r="AH28" s="1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1"/>
      <c r="B29" s="1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2"/>
      <c r="P29" s="12"/>
      <c r="Q29" s="12"/>
      <c r="R29" s="12"/>
      <c r="S29" s="12"/>
      <c r="T29" s="12"/>
      <c r="U29" s="1"/>
      <c r="V29" s="17"/>
      <c r="W29" s="17"/>
      <c r="X29" s="17"/>
      <c r="Y29" s="17"/>
      <c r="Z29" s="17"/>
      <c r="AA29" s="17"/>
      <c r="AB29" s="1"/>
      <c r="AC29" s="17"/>
      <c r="AD29" s="17"/>
      <c r="AE29" s="17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1"/>
      <c r="B30" s="1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2"/>
      <c r="P30" s="12"/>
      <c r="Q30" s="12"/>
      <c r="R30" s="12"/>
      <c r="S30" s="12"/>
      <c r="T30" s="12"/>
      <c r="U30" s="1"/>
      <c r="V30" s="17"/>
      <c r="W30" s="17"/>
      <c r="X30" s="17"/>
      <c r="Y30" s="17"/>
      <c r="Z30" s="17"/>
      <c r="AA30" s="17"/>
      <c r="AB30" s="1"/>
      <c r="AC30" s="17"/>
      <c r="AD30" s="17"/>
      <c r="AE30" s="17"/>
      <c r="AF30" s="17"/>
      <c r="AG30" s="17"/>
      <c r="AH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1"/>
      <c r="B31" s="1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/>
      <c r="P31" s="12"/>
      <c r="Q31" s="12"/>
      <c r="R31" s="12"/>
      <c r="S31" s="12"/>
      <c r="T31" s="12"/>
      <c r="U31" s="1"/>
      <c r="V31" s="17"/>
      <c r="W31" s="17"/>
      <c r="X31" s="17"/>
      <c r="Y31" s="17"/>
      <c r="Z31" s="17"/>
      <c r="AA31" s="17"/>
      <c r="AB31" s="1"/>
      <c r="AC31" s="17"/>
      <c r="AD31" s="17"/>
      <c r="AE31" s="17"/>
      <c r="AF31" s="17"/>
      <c r="AG31" s="17"/>
      <c r="AH31" s="1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1"/>
      <c r="B32" s="1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2"/>
      <c r="P32" s="12"/>
      <c r="Q32" s="12"/>
      <c r="R32" s="12"/>
      <c r="S32" s="12"/>
      <c r="T32" s="12"/>
      <c r="U32" s="1"/>
      <c r="V32" s="17"/>
      <c r="W32" s="17"/>
      <c r="X32" s="17"/>
      <c r="Y32" s="17"/>
      <c r="Z32" s="17"/>
      <c r="AA32" s="17"/>
      <c r="AB32" s="1"/>
      <c r="AC32" s="17"/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1"/>
      <c r="B33" s="1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2"/>
      <c r="P33" s="12"/>
      <c r="Q33" s="12"/>
      <c r="R33" s="12"/>
      <c r="S33" s="12"/>
      <c r="T33" s="12"/>
      <c r="U33" s="1"/>
      <c r="V33" s="17"/>
      <c r="W33" s="17"/>
      <c r="X33" s="17"/>
      <c r="Y33" s="17"/>
      <c r="Z33" s="17"/>
      <c r="AA33" s="17"/>
      <c r="AB33" s="1"/>
      <c r="AC33" s="17"/>
      <c r="AD33" s="17"/>
      <c r="AE33" s="17"/>
      <c r="AF33" s="17"/>
      <c r="AG33" s="17"/>
      <c r="AH33" s="1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1"/>
      <c r="B34" s="1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2"/>
      <c r="P34" s="12"/>
      <c r="Q34" s="12"/>
      <c r="R34" s="12"/>
      <c r="S34" s="12"/>
      <c r="T34" s="12"/>
      <c r="U34" s="1"/>
      <c r="V34" s="17"/>
      <c r="W34" s="17"/>
      <c r="X34" s="17"/>
      <c r="Y34" s="17"/>
      <c r="Z34" s="17"/>
      <c r="AA34" s="17"/>
      <c r="AB34" s="1"/>
      <c r="AC34" s="17"/>
      <c r="AD34" s="17"/>
      <c r="AE34" s="17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1"/>
      <c r="B35" s="1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12"/>
      <c r="Q35" s="12"/>
      <c r="R35" s="12"/>
      <c r="S35" s="12"/>
      <c r="T35" s="12"/>
      <c r="U35" s="1"/>
      <c r="V35" s="17"/>
      <c r="W35" s="17"/>
      <c r="X35" s="17"/>
      <c r="Y35" s="17"/>
      <c r="Z35" s="17"/>
      <c r="AA35" s="17"/>
      <c r="AB35" s="1"/>
      <c r="AC35" s="17"/>
      <c r="AD35" s="17"/>
      <c r="AE35" s="17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1"/>
      <c r="B36" s="1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2"/>
      <c r="P36" s="12"/>
      <c r="Q36" s="12"/>
      <c r="R36" s="12"/>
      <c r="S36" s="12"/>
      <c r="T36" s="12"/>
      <c r="U36" s="1"/>
      <c r="V36" s="17"/>
      <c r="W36" s="17"/>
      <c r="X36" s="17"/>
      <c r="Y36" s="17"/>
      <c r="Z36" s="17"/>
      <c r="AA36" s="17"/>
      <c r="AB36" s="1"/>
      <c r="AC36" s="17"/>
      <c r="AD36" s="17"/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>
      <c r="A37" s="1"/>
      <c r="B37" s="1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2"/>
      <c r="P37" s="12"/>
      <c r="Q37" s="12"/>
      <c r="R37" s="12"/>
      <c r="S37" s="12"/>
      <c r="T37" s="12"/>
      <c r="U37" s="1"/>
      <c r="V37" s="17"/>
      <c r="W37" s="17"/>
      <c r="X37" s="17"/>
      <c r="Y37" s="17"/>
      <c r="Z37" s="17"/>
      <c r="AA37" s="17"/>
      <c r="AB37" s="1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A38" s="1"/>
      <c r="B38" s="1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2"/>
      <c r="P38" s="12"/>
      <c r="Q38" s="12"/>
      <c r="R38" s="12"/>
      <c r="S38" s="12"/>
      <c r="T38" s="12"/>
      <c r="U38" s="1"/>
      <c r="V38" s="17"/>
      <c r="W38" s="17"/>
      <c r="X38" s="17"/>
      <c r="Y38" s="17"/>
      <c r="Z38" s="17"/>
      <c r="AA38" s="17"/>
      <c r="AB38" s="1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A39" s="1"/>
      <c r="B39" s="1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2"/>
      <c r="P39" s="12"/>
      <c r="Q39" s="12"/>
      <c r="R39" s="12"/>
      <c r="S39" s="12"/>
      <c r="T39" s="12"/>
      <c r="U39" s="1"/>
      <c r="V39" s="17"/>
      <c r="W39" s="17"/>
      <c r="X39" s="17"/>
      <c r="Y39" s="17"/>
      <c r="Z39" s="17"/>
      <c r="AA39" s="17"/>
      <c r="AB39" s="1"/>
      <c r="AC39" s="17"/>
      <c r="AD39" s="17"/>
      <c r="AE39" s="17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A40" s="1"/>
      <c r="B40" s="1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2"/>
      <c r="P40" s="12"/>
      <c r="Q40" s="12"/>
      <c r="R40" s="12"/>
      <c r="S40" s="12"/>
      <c r="T40" s="12"/>
      <c r="U40" s="1"/>
      <c r="V40" s="17"/>
      <c r="W40" s="17"/>
      <c r="X40" s="17"/>
      <c r="Y40" s="17"/>
      <c r="Z40" s="17"/>
      <c r="AA40" s="17"/>
      <c r="AB40" s="1"/>
      <c r="AC40" s="17"/>
      <c r="AD40" s="17"/>
      <c r="AE40" s="17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A41" s="1"/>
      <c r="B41" s="1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"/>
      <c r="P41" s="12"/>
      <c r="Q41" s="12"/>
      <c r="R41" s="12"/>
      <c r="S41" s="12"/>
      <c r="T41" s="12"/>
      <c r="U41" s="1"/>
      <c r="V41" s="17"/>
      <c r="W41" s="17"/>
      <c r="X41" s="17"/>
      <c r="Y41" s="17"/>
      <c r="Z41" s="17"/>
      <c r="AA41" s="17"/>
      <c r="AB41" s="1"/>
      <c r="AC41" s="17"/>
      <c r="AD41" s="17"/>
      <c r="AE41" s="17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A42" s="1"/>
      <c r="B42" s="1"/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2"/>
      <c r="P42" s="12"/>
      <c r="Q42" s="12"/>
      <c r="R42" s="12"/>
      <c r="S42" s="12"/>
      <c r="T42" s="12"/>
      <c r="U42" s="1"/>
      <c r="V42" s="17"/>
      <c r="W42" s="17"/>
      <c r="X42" s="17"/>
      <c r="Y42" s="17"/>
      <c r="Z42" s="17"/>
      <c r="AA42" s="17"/>
      <c r="AB42" s="1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A43" s="1"/>
      <c r="B43" s="1"/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"/>
      <c r="P43" s="12"/>
      <c r="Q43" s="12"/>
      <c r="R43" s="12"/>
      <c r="S43" s="12"/>
      <c r="T43" s="12"/>
      <c r="U43" s="1"/>
      <c r="V43" s="17"/>
      <c r="W43" s="17"/>
      <c r="X43" s="17"/>
      <c r="Y43" s="17"/>
      <c r="Z43" s="17"/>
      <c r="AA43" s="17"/>
      <c r="AB43" s="1"/>
      <c r="AC43" s="17"/>
      <c r="AD43" s="17"/>
      <c r="AE43" s="17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A44" s="1"/>
      <c r="B44" s="1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"/>
      <c r="P44" s="12"/>
      <c r="Q44" s="12"/>
      <c r="R44" s="12"/>
      <c r="S44" s="12"/>
      <c r="T44" s="12"/>
      <c r="U44" s="1"/>
      <c r="V44" s="17"/>
      <c r="W44" s="17"/>
      <c r="X44" s="17"/>
      <c r="Y44" s="17"/>
      <c r="Z44" s="17"/>
      <c r="AA44" s="17"/>
      <c r="AB44" s="1"/>
      <c r="AC44" s="17"/>
      <c r="AD44" s="17"/>
      <c r="AE44" s="17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 s="1"/>
      <c r="B45" s="1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"/>
      <c r="P45" s="12"/>
      <c r="Q45" s="12"/>
      <c r="R45" s="12"/>
      <c r="S45" s="12"/>
      <c r="T45" s="12"/>
      <c r="U45" s="1"/>
      <c r="V45" s="17"/>
      <c r="W45" s="17"/>
      <c r="X45" s="17"/>
      <c r="Y45" s="17"/>
      <c r="Z45" s="17"/>
      <c r="AA45" s="17"/>
      <c r="AB45" s="1"/>
      <c r="AC45" s="17"/>
      <c r="AD45" s="17"/>
      <c r="AE45" s="17"/>
      <c r="AF45" s="17"/>
      <c r="AG45" s="17"/>
      <c r="AH45" s="1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>
      <c r="A46" s="1"/>
      <c r="B46" s="1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2"/>
      <c r="P46" s="12"/>
      <c r="Q46" s="12"/>
      <c r="R46" s="12"/>
      <c r="S46" s="12"/>
      <c r="T46" s="12"/>
      <c r="U46" s="1"/>
      <c r="V46" s="17"/>
      <c r="W46" s="17"/>
      <c r="X46" s="17"/>
      <c r="Y46" s="17"/>
      <c r="Z46" s="17"/>
      <c r="AA46" s="17"/>
      <c r="AB46" s="1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>
      <c r="A47" s="1"/>
      <c r="B47" s="1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"/>
      <c r="P47" s="12"/>
      <c r="Q47" s="12"/>
      <c r="R47" s="12"/>
      <c r="S47" s="12"/>
      <c r="T47" s="12"/>
      <c r="U47" s="1"/>
      <c r="V47" s="17"/>
      <c r="W47" s="17"/>
      <c r="X47" s="17"/>
      <c r="Y47" s="17"/>
      <c r="Z47" s="17"/>
      <c r="AA47" s="17"/>
      <c r="AB47" s="1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>
      <c r="A48" s="1"/>
      <c r="B48" s="1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2"/>
      <c r="Q48" s="12"/>
      <c r="R48" s="12"/>
      <c r="S48" s="12"/>
      <c r="T48" s="12"/>
      <c r="U48" s="1"/>
      <c r="V48" s="17"/>
      <c r="W48" s="17"/>
      <c r="X48" s="17"/>
      <c r="Y48" s="17"/>
      <c r="Z48" s="17"/>
      <c r="AA48" s="17"/>
      <c r="AB48" s="1"/>
      <c r="AC48" s="17"/>
      <c r="AD48" s="17"/>
      <c r="AE48" s="17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 s="1"/>
      <c r="B49" s="1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"/>
      <c r="P49" s="12"/>
      <c r="Q49" s="12"/>
      <c r="R49" s="12"/>
      <c r="S49" s="12"/>
      <c r="T49" s="12"/>
      <c r="U49" s="1"/>
      <c r="V49" s="17"/>
      <c r="W49" s="17"/>
      <c r="X49" s="17"/>
      <c r="Y49" s="17"/>
      <c r="Z49" s="17"/>
      <c r="AA49" s="17"/>
      <c r="AB49" s="1"/>
      <c r="AC49" s="17"/>
      <c r="AD49" s="17"/>
      <c r="AE49" s="17"/>
      <c r="AF49" s="17"/>
      <c r="AG49" s="17"/>
      <c r="AH49" s="1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 s="1"/>
      <c r="B50" s="1"/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2"/>
      <c r="P50" s="12"/>
      <c r="Q50" s="12"/>
      <c r="R50" s="12"/>
      <c r="S50" s="12"/>
      <c r="T50" s="12"/>
      <c r="U50" s="1"/>
      <c r="V50" s="17"/>
      <c r="W50" s="17"/>
      <c r="X50" s="17"/>
      <c r="Y50" s="17"/>
      <c r="Z50" s="17"/>
      <c r="AA50" s="17"/>
      <c r="AB50" s="1"/>
      <c r="AC50" s="17"/>
      <c r="AD50" s="17"/>
      <c r="AE50" s="17"/>
      <c r="AF50" s="17"/>
      <c r="AG50" s="17"/>
      <c r="AH50" s="1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/>
      <c r="B51" s="1"/>
      <c r="C51" s="1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2"/>
      <c r="P51" s="12"/>
      <c r="Q51" s="12"/>
      <c r="R51" s="12"/>
      <c r="S51" s="12"/>
      <c r="T51" s="12"/>
      <c r="U51" s="1"/>
      <c r="V51" s="17"/>
      <c r="W51" s="17"/>
      <c r="X51" s="17"/>
      <c r="Y51" s="17"/>
      <c r="Z51" s="17"/>
      <c r="AA51" s="17"/>
      <c r="AB51" s="1"/>
      <c r="AC51" s="17"/>
      <c r="AD51" s="17"/>
      <c r="AE51" s="17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 s="1"/>
      <c r="B52" s="1"/>
      <c r="C52" s="1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2"/>
      <c r="P52" s="12"/>
      <c r="Q52" s="12"/>
      <c r="R52" s="12"/>
      <c r="S52" s="12"/>
      <c r="T52" s="12"/>
      <c r="U52" s="1"/>
      <c r="V52" s="17"/>
      <c r="W52" s="17"/>
      <c r="X52" s="17"/>
      <c r="Y52" s="17"/>
      <c r="Z52" s="17"/>
      <c r="AA52" s="17"/>
      <c r="AB52" s="1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/>
      <c r="B53" s="1"/>
      <c r="C53" s="1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2"/>
      <c r="P53" s="12"/>
      <c r="Q53" s="12"/>
      <c r="R53" s="12"/>
      <c r="S53" s="12"/>
      <c r="T53" s="12"/>
      <c r="U53" s="1"/>
      <c r="V53" s="17"/>
      <c r="W53" s="17"/>
      <c r="X53" s="17"/>
      <c r="Y53" s="17"/>
      <c r="Z53" s="17"/>
      <c r="AA53" s="17"/>
      <c r="AB53" s="1"/>
      <c r="AC53" s="17"/>
      <c r="AD53" s="17"/>
      <c r="AE53" s="17"/>
      <c r="AF53" s="17"/>
      <c r="AG53" s="17"/>
      <c r="AH53" s="1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>
      <c r="A54" s="1"/>
      <c r="B54" s="1"/>
      <c r="C54" s="1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2"/>
      <c r="P54" s="12"/>
      <c r="Q54" s="12"/>
      <c r="R54" s="12"/>
      <c r="S54" s="12"/>
      <c r="T54" s="12"/>
      <c r="U54" s="1"/>
      <c r="V54" s="17"/>
      <c r="W54" s="17"/>
      <c r="X54" s="17"/>
      <c r="Y54" s="17"/>
      <c r="Z54" s="17"/>
      <c r="AA54" s="17"/>
      <c r="AB54" s="1"/>
      <c r="AC54" s="17"/>
      <c r="AD54" s="17"/>
      <c r="AE54" s="17"/>
      <c r="AF54" s="17"/>
      <c r="AG54" s="17"/>
      <c r="AH54" s="1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 s="1"/>
      <c r="B55" s="1"/>
      <c r="C55" s="1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2"/>
      <c r="P55" s="12"/>
      <c r="Q55" s="12"/>
      <c r="R55" s="12"/>
      <c r="S55" s="12"/>
      <c r="T55" s="12"/>
      <c r="U55" s="1"/>
      <c r="V55" s="17"/>
      <c r="W55" s="17"/>
      <c r="X55" s="17"/>
      <c r="Y55" s="17"/>
      <c r="Z55" s="17"/>
      <c r="AA55" s="17"/>
      <c r="AB55" s="1"/>
      <c r="AC55" s="17"/>
      <c r="AD55" s="17"/>
      <c r="AE55" s="17"/>
      <c r="AF55" s="17"/>
      <c r="AG55" s="17"/>
      <c r="AH55" s="1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>
      <c r="A56" s="1"/>
      <c r="B56" s="1"/>
      <c r="C56" s="1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2"/>
      <c r="P56" s="12"/>
      <c r="Q56" s="12"/>
      <c r="R56" s="12"/>
      <c r="S56" s="12"/>
      <c r="T56" s="12"/>
      <c r="U56" s="1"/>
      <c r="V56" s="17"/>
      <c r="W56" s="17"/>
      <c r="X56" s="17"/>
      <c r="Y56" s="17"/>
      <c r="Z56" s="17"/>
      <c r="AA56" s="17"/>
      <c r="AB56" s="1"/>
      <c r="AC56" s="17"/>
      <c r="AD56" s="17"/>
      <c r="AE56" s="17"/>
      <c r="AF56" s="17"/>
      <c r="AG56" s="17"/>
      <c r="AH56" s="1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>
      <c r="A57" s="1"/>
      <c r="B57" s="1"/>
      <c r="C57" s="1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2"/>
      <c r="P57" s="12"/>
      <c r="Q57" s="12"/>
      <c r="R57" s="12"/>
      <c r="S57" s="12"/>
      <c r="T57" s="12"/>
      <c r="U57" s="1"/>
      <c r="V57" s="17"/>
      <c r="W57" s="17"/>
      <c r="X57" s="17"/>
      <c r="Y57" s="17"/>
      <c r="Z57" s="17"/>
      <c r="AA57" s="17"/>
      <c r="AB57" s="1"/>
      <c r="AC57" s="17"/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>
      <c r="A58" s="1"/>
      <c r="B58" s="1"/>
      <c r="C58" s="1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2"/>
      <c r="P58" s="12"/>
      <c r="Q58" s="12"/>
      <c r="R58" s="12"/>
      <c r="S58" s="12"/>
      <c r="T58" s="12"/>
      <c r="U58" s="1"/>
      <c r="V58" s="17"/>
      <c r="W58" s="17"/>
      <c r="X58" s="17"/>
      <c r="Y58" s="17"/>
      <c r="Z58" s="17"/>
      <c r="AA58" s="17"/>
      <c r="AB58" s="1"/>
      <c r="AC58" s="17"/>
      <c r="AD58" s="17"/>
      <c r="AE58" s="17"/>
      <c r="AF58" s="17"/>
      <c r="AG58" s="17"/>
      <c r="AH58" s="1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 s="1"/>
      <c r="B59" s="1"/>
      <c r="C59" s="1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2"/>
      <c r="P59" s="12"/>
      <c r="Q59" s="12"/>
      <c r="R59" s="12"/>
      <c r="S59" s="12"/>
      <c r="T59" s="12"/>
      <c r="U59" s="1"/>
      <c r="V59" s="17"/>
      <c r="W59" s="17"/>
      <c r="X59" s="17"/>
      <c r="Y59" s="17"/>
      <c r="Z59" s="17"/>
      <c r="AA59" s="17"/>
      <c r="AB59" s="1"/>
      <c r="AC59" s="17"/>
      <c r="AD59" s="17"/>
      <c r="AE59" s="17"/>
      <c r="AF59" s="17"/>
      <c r="AG59" s="17"/>
      <c r="AH59" s="1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>
      <c r="A60" s="1"/>
      <c r="B60" s="1"/>
      <c r="C60" s="1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2"/>
      <c r="P60" s="12"/>
      <c r="Q60" s="12"/>
      <c r="R60" s="12"/>
      <c r="S60" s="12"/>
      <c r="T60" s="12"/>
      <c r="U60" s="1"/>
      <c r="V60" s="17"/>
      <c r="W60" s="17"/>
      <c r="X60" s="17"/>
      <c r="Y60" s="17"/>
      <c r="Z60" s="17"/>
      <c r="AA60" s="17"/>
      <c r="AB60" s="1"/>
      <c r="AC60" s="17"/>
      <c r="AD60" s="17"/>
      <c r="AE60" s="17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>
      <c r="A61" s="1"/>
      <c r="B61" s="1"/>
      <c r="C61" s="1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2"/>
      <c r="P61" s="12"/>
      <c r="Q61" s="12"/>
      <c r="R61" s="12"/>
      <c r="S61" s="12"/>
      <c r="T61" s="12"/>
      <c r="U61" s="1"/>
      <c r="V61" s="17"/>
      <c r="W61" s="17"/>
      <c r="X61" s="17"/>
      <c r="Y61" s="17"/>
      <c r="Z61" s="17"/>
      <c r="AA61" s="17"/>
      <c r="AB61" s="1"/>
      <c r="AC61" s="17"/>
      <c r="AD61" s="17"/>
      <c r="AE61" s="17"/>
      <c r="AF61" s="17"/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>
      <c r="A62" s="1"/>
      <c r="B62" s="1"/>
      <c r="C62" s="1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2"/>
      <c r="P62" s="12"/>
      <c r="Q62" s="12"/>
      <c r="R62" s="12"/>
      <c r="S62" s="12"/>
      <c r="T62" s="12"/>
      <c r="U62" s="1"/>
      <c r="V62" s="17"/>
      <c r="W62" s="17"/>
      <c r="X62" s="17"/>
      <c r="Y62" s="17"/>
      <c r="Z62" s="17"/>
      <c r="AA62" s="17"/>
      <c r="AB62" s="1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>
      <c r="A63" s="1"/>
      <c r="B63" s="1"/>
      <c r="C63" s="1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2"/>
      <c r="P63" s="12"/>
      <c r="Q63" s="12"/>
      <c r="R63" s="12"/>
      <c r="S63" s="12"/>
      <c r="T63" s="12"/>
      <c r="U63" s="1"/>
      <c r="V63" s="17"/>
      <c r="W63" s="17"/>
      <c r="X63" s="17"/>
      <c r="Y63" s="17"/>
      <c r="Z63" s="17"/>
      <c r="AA63" s="17"/>
      <c r="AB63" s="1"/>
      <c r="AC63" s="17"/>
      <c r="AD63" s="17"/>
      <c r="AE63" s="17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>
      <c r="A64" s="1"/>
      <c r="B64" s="1"/>
      <c r="C64" s="1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2"/>
      <c r="P64" s="12"/>
      <c r="Q64" s="12"/>
      <c r="R64" s="12"/>
      <c r="S64" s="12"/>
      <c r="T64" s="12"/>
      <c r="U64" s="1"/>
      <c r="V64" s="17"/>
      <c r="W64" s="17"/>
      <c r="X64" s="17"/>
      <c r="Y64" s="17"/>
      <c r="Z64" s="17"/>
      <c r="AA64" s="17"/>
      <c r="AB64" s="1"/>
      <c r="AC64" s="17"/>
      <c r="AD64" s="17"/>
      <c r="AE64" s="17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>
      <c r="A65" s="1"/>
      <c r="B65" s="1"/>
      <c r="C65" s="1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2"/>
      <c r="P65" s="12"/>
      <c r="Q65" s="12"/>
      <c r="R65" s="12"/>
      <c r="S65" s="12"/>
      <c r="T65" s="12"/>
      <c r="U65" s="1"/>
      <c r="V65" s="17"/>
      <c r="W65" s="17"/>
      <c r="X65" s="17"/>
      <c r="Y65" s="17"/>
      <c r="Z65" s="17"/>
      <c r="AA65" s="17"/>
      <c r="AB65" s="1"/>
      <c r="AC65" s="17"/>
      <c r="AD65" s="17"/>
      <c r="AE65" s="17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>
      <c r="A66" s="1"/>
      <c r="B66" s="1"/>
      <c r="C66" s="1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2"/>
      <c r="P66" s="12"/>
      <c r="Q66" s="12"/>
      <c r="R66" s="12"/>
      <c r="S66" s="12"/>
      <c r="T66" s="12"/>
      <c r="U66" s="1"/>
      <c r="V66" s="17"/>
      <c r="W66" s="17"/>
      <c r="X66" s="17"/>
      <c r="Y66" s="17"/>
      <c r="Z66" s="17"/>
      <c r="AA66" s="17"/>
      <c r="AB66" s="1"/>
      <c r="AC66" s="17"/>
      <c r="AD66" s="17"/>
      <c r="AE66" s="17"/>
      <c r="AF66" s="17"/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>
      <c r="A67" s="1"/>
      <c r="B67" s="1"/>
      <c r="C67" s="1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2"/>
      <c r="P67" s="12"/>
      <c r="Q67" s="12"/>
      <c r="R67" s="12"/>
      <c r="S67" s="12"/>
      <c r="T67" s="12"/>
      <c r="U67" s="1"/>
      <c r="V67" s="17"/>
      <c r="W67" s="17"/>
      <c r="X67" s="17"/>
      <c r="Y67" s="17"/>
      <c r="Z67" s="17"/>
      <c r="AA67" s="17"/>
      <c r="AB67" s="1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>
      <c r="A68" s="1"/>
      <c r="B68" s="1"/>
      <c r="C68" s="1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Q68" s="12"/>
      <c r="R68" s="12"/>
      <c r="S68" s="12"/>
      <c r="T68" s="12"/>
      <c r="U68" s="1"/>
      <c r="V68" s="17"/>
      <c r="W68" s="17"/>
      <c r="X68" s="17"/>
      <c r="Y68" s="17"/>
      <c r="Z68" s="17"/>
      <c r="AA68" s="17"/>
      <c r="AB68" s="1"/>
      <c r="AC68" s="17"/>
      <c r="AD68" s="17"/>
      <c r="AE68" s="17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>
      <c r="A69" s="1"/>
      <c r="B69" s="1"/>
      <c r="C69" s="1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2"/>
      <c r="P69" s="12"/>
      <c r="Q69" s="12"/>
      <c r="R69" s="12"/>
      <c r="S69" s="12"/>
      <c r="T69" s="12"/>
      <c r="U69" s="1"/>
      <c r="V69" s="17"/>
      <c r="W69" s="17"/>
      <c r="X69" s="17"/>
      <c r="Y69" s="17"/>
      <c r="Z69" s="17"/>
      <c r="AA69" s="17"/>
      <c r="AB69" s="1"/>
      <c r="AC69" s="17"/>
      <c r="AD69" s="17"/>
      <c r="AE69" s="17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>
      <c r="A70" s="1"/>
      <c r="B70" s="1"/>
      <c r="C70" s="1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2"/>
      <c r="P70" s="12"/>
      <c r="Q70" s="12"/>
      <c r="R70" s="12"/>
      <c r="S70" s="12"/>
      <c r="T70" s="12"/>
      <c r="U70" s="1"/>
      <c r="V70" s="17"/>
      <c r="W70" s="17"/>
      <c r="X70" s="17"/>
      <c r="Y70" s="17"/>
      <c r="Z70" s="17"/>
      <c r="AA70" s="17"/>
      <c r="AB70" s="1"/>
      <c r="AC70" s="17"/>
      <c r="AD70" s="17"/>
      <c r="AE70" s="17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>
      <c r="A71" s="1"/>
      <c r="B71" s="1"/>
      <c r="C71" s="1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2"/>
      <c r="P71" s="12"/>
      <c r="Q71" s="12"/>
      <c r="R71" s="12"/>
      <c r="S71" s="12"/>
      <c r="T71" s="12"/>
      <c r="U71" s="1"/>
      <c r="V71" s="17"/>
      <c r="W71" s="17"/>
      <c r="X71" s="17"/>
      <c r="Y71" s="17"/>
      <c r="Z71" s="17"/>
      <c r="AA71" s="17"/>
      <c r="AB71" s="1"/>
      <c r="AC71" s="17"/>
      <c r="AD71" s="17"/>
      <c r="AE71" s="17"/>
      <c r="AF71" s="17"/>
      <c r="AG71" s="17"/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>
      <c r="A72" s="1"/>
      <c r="B72" s="1"/>
      <c r="C72" s="1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2"/>
      <c r="P72" s="12"/>
      <c r="Q72" s="12"/>
      <c r="R72" s="12"/>
      <c r="S72" s="12"/>
      <c r="T72" s="12"/>
      <c r="U72" s="1"/>
      <c r="V72" s="17"/>
      <c r="W72" s="17"/>
      <c r="X72" s="17"/>
      <c r="Y72" s="17"/>
      <c r="Z72" s="17"/>
      <c r="AA72" s="17"/>
      <c r="AB72" s="1"/>
      <c r="AC72" s="17"/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>
      <c r="A73" s="1"/>
      <c r="B73" s="1"/>
      <c r="C73" s="1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2"/>
      <c r="P73" s="12"/>
      <c r="Q73" s="12"/>
      <c r="R73" s="12"/>
      <c r="S73" s="12"/>
      <c r="T73" s="12"/>
      <c r="U73" s="1"/>
      <c r="V73" s="17"/>
      <c r="W73" s="17"/>
      <c r="X73" s="17"/>
      <c r="Y73" s="17"/>
      <c r="Z73" s="17"/>
      <c r="AA73" s="17"/>
      <c r="AB73" s="1"/>
      <c r="AC73" s="17"/>
      <c r="AD73" s="17"/>
      <c r="AE73" s="17"/>
      <c r="AF73" s="17"/>
      <c r="AG73" s="17"/>
      <c r="AH73" s="1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>
      <c r="A74" s="1"/>
      <c r="B74" s="1"/>
      <c r="C74" s="1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2"/>
      <c r="P74" s="12"/>
      <c r="Q74" s="12"/>
      <c r="R74" s="12"/>
      <c r="S74" s="12"/>
      <c r="T74" s="12"/>
      <c r="U74" s="1"/>
      <c r="V74" s="17"/>
      <c r="W74" s="17"/>
      <c r="X74" s="17"/>
      <c r="Y74" s="17"/>
      <c r="Z74" s="17"/>
      <c r="AA74" s="17"/>
      <c r="AB74" s="1"/>
      <c r="AC74" s="17"/>
      <c r="AD74" s="17"/>
      <c r="AE74" s="17"/>
      <c r="AF74" s="17"/>
      <c r="AG74" s="17"/>
      <c r="AH74" s="1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>
      <c r="A75" s="1"/>
      <c r="B75" s="1"/>
      <c r="C75" s="1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2"/>
      <c r="P75" s="12"/>
      <c r="Q75" s="12"/>
      <c r="R75" s="12"/>
      <c r="S75" s="12"/>
      <c r="T75" s="12"/>
      <c r="U75" s="1"/>
      <c r="V75" s="17"/>
      <c r="W75" s="17"/>
      <c r="X75" s="17"/>
      <c r="Y75" s="17"/>
      <c r="Z75" s="17"/>
      <c r="AA75" s="17"/>
      <c r="AB75" s="1"/>
      <c r="AC75" s="17"/>
      <c r="AD75" s="17"/>
      <c r="AE75" s="17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>
      <c r="A76" s="1"/>
      <c r="B76" s="1"/>
      <c r="C76" s="1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2"/>
      <c r="P76" s="12"/>
      <c r="Q76" s="12"/>
      <c r="R76" s="12"/>
      <c r="S76" s="12"/>
      <c r="T76" s="12"/>
      <c r="U76" s="1"/>
      <c r="V76" s="17"/>
      <c r="W76" s="17"/>
      <c r="X76" s="17"/>
      <c r="Y76" s="17"/>
      <c r="Z76" s="17"/>
      <c r="AA76" s="17"/>
      <c r="AB76" s="1"/>
      <c r="AC76" s="17"/>
      <c r="AD76" s="17"/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>
      <c r="A77" s="1"/>
      <c r="B77" s="1"/>
      <c r="C77" s="1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2"/>
      <c r="P77" s="12"/>
      <c r="Q77" s="12"/>
      <c r="R77" s="12"/>
      <c r="S77" s="12"/>
      <c r="T77" s="12"/>
      <c r="U77" s="1"/>
      <c r="V77" s="17"/>
      <c r="W77" s="17"/>
      <c r="X77" s="17"/>
      <c r="Y77" s="17"/>
      <c r="Z77" s="17"/>
      <c r="AA77" s="17"/>
      <c r="AB77" s="1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>
      <c r="A78" s="1"/>
      <c r="B78" s="1"/>
      <c r="C78" s="1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2"/>
      <c r="P78" s="12"/>
      <c r="Q78" s="12"/>
      <c r="R78" s="12"/>
      <c r="S78" s="12"/>
      <c r="T78" s="12"/>
      <c r="U78" s="1"/>
      <c r="V78" s="17"/>
      <c r="W78" s="17"/>
      <c r="X78" s="17"/>
      <c r="Y78" s="17"/>
      <c r="Z78" s="17"/>
      <c r="AA78" s="17"/>
      <c r="AB78" s="1"/>
      <c r="AC78" s="17"/>
      <c r="AD78" s="17"/>
      <c r="AE78" s="17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>
      <c r="A79" s="1"/>
      <c r="B79" s="1"/>
      <c r="C79" s="1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2"/>
      <c r="P79" s="12"/>
      <c r="Q79" s="12"/>
      <c r="R79" s="12"/>
      <c r="S79" s="12"/>
      <c r="T79" s="12"/>
      <c r="U79" s="1"/>
      <c r="V79" s="17"/>
      <c r="W79" s="17"/>
      <c r="X79" s="17"/>
      <c r="Y79" s="17"/>
      <c r="Z79" s="17"/>
      <c r="AA79" s="17"/>
      <c r="AB79" s="1"/>
      <c r="AC79" s="17"/>
      <c r="AD79" s="17"/>
      <c r="AE79" s="17"/>
      <c r="AF79" s="17"/>
      <c r="AG79" s="17"/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>
      <c r="A80" s="1"/>
      <c r="B80" s="1"/>
      <c r="C80" s="1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2"/>
      <c r="P80" s="12"/>
      <c r="Q80" s="12"/>
      <c r="R80" s="12"/>
      <c r="S80" s="12"/>
      <c r="T80" s="12"/>
      <c r="U80" s="1"/>
      <c r="V80" s="17"/>
      <c r="W80" s="17"/>
      <c r="X80" s="17"/>
      <c r="Y80" s="17"/>
      <c r="Z80" s="17"/>
      <c r="AA80" s="17"/>
      <c r="AB80" s="1"/>
      <c r="AC80" s="17"/>
      <c r="AD80" s="17"/>
      <c r="AE80" s="17"/>
      <c r="AF80" s="17"/>
      <c r="AG80" s="17"/>
      <c r="AH80" s="1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>
      <c r="A81" s="1"/>
      <c r="B81" s="1"/>
      <c r="C81" s="1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2"/>
      <c r="P81" s="12"/>
      <c r="Q81" s="12"/>
      <c r="R81" s="12"/>
      <c r="S81" s="12"/>
      <c r="T81" s="12"/>
      <c r="U81" s="1"/>
      <c r="V81" s="17"/>
      <c r="W81" s="17"/>
      <c r="X81" s="17"/>
      <c r="Y81" s="17"/>
      <c r="Z81" s="17"/>
      <c r="AA81" s="17"/>
      <c r="AB81" s="1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>
      <c r="A82" s="1"/>
      <c r="B82" s="1"/>
      <c r="C82" s="1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2"/>
      <c r="P82" s="12"/>
      <c r="Q82" s="12"/>
      <c r="R82" s="12"/>
      <c r="S82" s="12"/>
      <c r="T82" s="12"/>
      <c r="U82" s="1"/>
      <c r="V82" s="17"/>
      <c r="W82" s="17"/>
      <c r="X82" s="17"/>
      <c r="Y82" s="17"/>
      <c r="Z82" s="17"/>
      <c r="AA82" s="17"/>
      <c r="AB82" s="1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>
      <c r="A83" s="1"/>
      <c r="B83" s="1"/>
      <c r="C83" s="1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2"/>
      <c r="P83" s="12"/>
      <c r="Q83" s="12"/>
      <c r="R83" s="12"/>
      <c r="S83" s="12"/>
      <c r="T83" s="12"/>
      <c r="U83" s="1"/>
      <c r="V83" s="17"/>
      <c r="W83" s="17"/>
      <c r="X83" s="17"/>
      <c r="Y83" s="17"/>
      <c r="Z83" s="17"/>
      <c r="AA83" s="17"/>
      <c r="AB83" s="1"/>
      <c r="AC83" s="17"/>
      <c r="AD83" s="17"/>
      <c r="AE83" s="17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>
      <c r="A84" s="1"/>
      <c r="B84" s="1"/>
      <c r="C84" s="1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2"/>
      <c r="P84" s="12"/>
      <c r="Q84" s="12"/>
      <c r="R84" s="12"/>
      <c r="S84" s="12"/>
      <c r="T84" s="12"/>
      <c r="U84" s="1"/>
      <c r="V84" s="17"/>
      <c r="W84" s="17"/>
      <c r="X84" s="17"/>
      <c r="Y84" s="17"/>
      <c r="Z84" s="17"/>
      <c r="AA84" s="17"/>
      <c r="AB84" s="1"/>
      <c r="AC84" s="17"/>
      <c r="AD84" s="17"/>
      <c r="AE84" s="17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>
      <c r="A85" s="1"/>
      <c r="B85" s="1"/>
      <c r="C85" s="1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2"/>
      <c r="P85" s="12"/>
      <c r="Q85" s="12"/>
      <c r="R85" s="12"/>
      <c r="S85" s="12"/>
      <c r="T85" s="12"/>
      <c r="U85" s="1"/>
      <c r="V85" s="17"/>
      <c r="W85" s="17"/>
      <c r="X85" s="17"/>
      <c r="Y85" s="17"/>
      <c r="Z85" s="17"/>
      <c r="AA85" s="17"/>
      <c r="AB85" s="1"/>
      <c r="AC85" s="17"/>
      <c r="AD85" s="17"/>
      <c r="AE85" s="17"/>
      <c r="AF85" s="17"/>
      <c r="AG85" s="17"/>
      <c r="AH85" s="1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>
      <c r="A86" s="1"/>
      <c r="B86" s="1"/>
      <c r="C86" s="1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2"/>
      <c r="P86" s="12"/>
      <c r="Q86" s="12"/>
      <c r="R86" s="12"/>
      <c r="S86" s="12"/>
      <c r="T86" s="12"/>
      <c r="U86" s="1"/>
      <c r="V86" s="17"/>
      <c r="W86" s="17"/>
      <c r="X86" s="17"/>
      <c r="Y86" s="17"/>
      <c r="Z86" s="17"/>
      <c r="AA86" s="17"/>
      <c r="AB86" s="1"/>
      <c r="AC86" s="17"/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>
      <c r="A87" s="1"/>
      <c r="B87" s="1"/>
      <c r="C87" s="1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2"/>
      <c r="P87" s="12"/>
      <c r="Q87" s="12"/>
      <c r="R87" s="12"/>
      <c r="S87" s="12"/>
      <c r="T87" s="12"/>
      <c r="U87" s="1"/>
      <c r="V87" s="17"/>
      <c r="W87" s="17"/>
      <c r="X87" s="17"/>
      <c r="Y87" s="17"/>
      <c r="Z87" s="17"/>
      <c r="AA87" s="17"/>
      <c r="AB87" s="1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>
      <c r="A88" s="1"/>
      <c r="B88" s="1"/>
      <c r="C88" s="1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2"/>
      <c r="P88" s="12"/>
      <c r="Q88" s="12"/>
      <c r="R88" s="12"/>
      <c r="S88" s="12"/>
      <c r="T88" s="12"/>
      <c r="U88" s="1"/>
      <c r="V88" s="17"/>
      <c r="W88" s="17"/>
      <c r="X88" s="17"/>
      <c r="Y88" s="17"/>
      <c r="Z88" s="17"/>
      <c r="AA88" s="17"/>
      <c r="AB88" s="1"/>
      <c r="AC88" s="17"/>
      <c r="AD88" s="17"/>
      <c r="AE88" s="17"/>
      <c r="AF88" s="17"/>
      <c r="AG88" s="17"/>
      <c r="AH88" s="1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>
      <c r="A89" s="1"/>
      <c r="B89" s="1"/>
      <c r="C89" s="1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2"/>
      <c r="P89" s="12"/>
      <c r="Q89" s="12"/>
      <c r="R89" s="12"/>
      <c r="S89" s="12"/>
      <c r="T89" s="12"/>
      <c r="U89" s="1"/>
      <c r="V89" s="17"/>
      <c r="W89" s="17"/>
      <c r="X89" s="17"/>
      <c r="Y89" s="17"/>
      <c r="Z89" s="17"/>
      <c r="AA89" s="17"/>
      <c r="AB89" s="1"/>
      <c r="AC89" s="17"/>
      <c r="AD89" s="17"/>
      <c r="AE89" s="17"/>
      <c r="AF89" s="17"/>
      <c r="AG89" s="17"/>
      <c r="AH89" s="1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>
      <c r="A90" s="1"/>
      <c r="B90" s="1"/>
      <c r="C90" s="1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2"/>
      <c r="P90" s="12"/>
      <c r="Q90" s="12"/>
      <c r="R90" s="12"/>
      <c r="S90" s="12"/>
      <c r="T90" s="12"/>
      <c r="U90" s="1"/>
      <c r="V90" s="17"/>
      <c r="W90" s="17"/>
      <c r="X90" s="17"/>
      <c r="Y90" s="17"/>
      <c r="Z90" s="17"/>
      <c r="AA90" s="17"/>
      <c r="AB90" s="1"/>
      <c r="AC90" s="17"/>
      <c r="AD90" s="17"/>
      <c r="AE90" s="17"/>
      <c r="AF90" s="17"/>
      <c r="AG90" s="17"/>
      <c r="AH90" s="1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>
      <c r="A91" s="1"/>
      <c r="B91" s="1"/>
      <c r="C91" s="1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2"/>
      <c r="P91" s="12"/>
      <c r="Q91" s="12"/>
      <c r="R91" s="12"/>
      <c r="S91" s="12"/>
      <c r="T91" s="12"/>
      <c r="U91" s="1"/>
      <c r="V91" s="17"/>
      <c r="W91" s="17"/>
      <c r="X91" s="17"/>
      <c r="Y91" s="17"/>
      <c r="Z91" s="17"/>
      <c r="AA91" s="17"/>
      <c r="AB91" s="1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>
      <c r="A92" s="1"/>
      <c r="B92" s="1"/>
      <c r="C92" s="1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2"/>
      <c r="P92" s="12"/>
      <c r="Q92" s="12"/>
      <c r="R92" s="12"/>
      <c r="S92" s="12"/>
      <c r="T92" s="12"/>
      <c r="U92" s="1"/>
      <c r="V92" s="17"/>
      <c r="W92" s="17"/>
      <c r="X92" s="17"/>
      <c r="Y92" s="17"/>
      <c r="Z92" s="17"/>
      <c r="AA92" s="17"/>
      <c r="AB92" s="1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>
      <c r="A93" s="1"/>
      <c r="B93" s="1"/>
      <c r="C93" s="1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2"/>
      <c r="P93" s="12"/>
      <c r="Q93" s="12"/>
      <c r="R93" s="12"/>
      <c r="S93" s="12"/>
      <c r="T93" s="12"/>
      <c r="U93" s="1"/>
      <c r="V93" s="17"/>
      <c r="W93" s="17"/>
      <c r="X93" s="17"/>
      <c r="Y93" s="17"/>
      <c r="Z93" s="17"/>
      <c r="AA93" s="17"/>
      <c r="AB93" s="1"/>
      <c r="AC93" s="17"/>
      <c r="AD93" s="17"/>
      <c r="AE93" s="17"/>
      <c r="AF93" s="17"/>
      <c r="AG93" s="17"/>
      <c r="AH93" s="1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>
      <c r="A94" s="1"/>
      <c r="B94" s="1"/>
      <c r="C94" s="1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2"/>
      <c r="P94" s="12"/>
      <c r="Q94" s="12"/>
      <c r="R94" s="12"/>
      <c r="S94" s="12"/>
      <c r="T94" s="12"/>
      <c r="U94" s="1"/>
      <c r="V94" s="17"/>
      <c r="W94" s="17"/>
      <c r="X94" s="17"/>
      <c r="Y94" s="17"/>
      <c r="Z94" s="17"/>
      <c r="AA94" s="17"/>
      <c r="AB94" s="1"/>
      <c r="AC94" s="17"/>
      <c r="AD94" s="17"/>
      <c r="AE94" s="17"/>
      <c r="AF94" s="17"/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>
      <c r="A95" s="1"/>
      <c r="B95" s="1"/>
      <c r="C95" s="1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2"/>
      <c r="P95" s="12"/>
      <c r="Q95" s="12"/>
      <c r="R95" s="12"/>
      <c r="S95" s="12"/>
      <c r="T95" s="12"/>
      <c r="U95" s="1"/>
      <c r="V95" s="17"/>
      <c r="W95" s="17"/>
      <c r="X95" s="17"/>
      <c r="Y95" s="17"/>
      <c r="Z95" s="17"/>
      <c r="AA95" s="17"/>
      <c r="AB95" s="1"/>
      <c r="AC95" s="17"/>
      <c r="AD95" s="17"/>
      <c r="AE95" s="17"/>
      <c r="AF95" s="17"/>
      <c r="AG95" s="17"/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>
      <c r="A96" s="1"/>
      <c r="B96" s="1"/>
      <c r="C96" s="1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2"/>
      <c r="P96" s="12"/>
      <c r="Q96" s="12"/>
      <c r="R96" s="12"/>
      <c r="S96" s="12"/>
      <c r="T96" s="12"/>
      <c r="U96" s="1"/>
      <c r="V96" s="17"/>
      <c r="W96" s="17"/>
      <c r="X96" s="17"/>
      <c r="Y96" s="17"/>
      <c r="Z96" s="17"/>
      <c r="AA96" s="17"/>
      <c r="AB96" s="1"/>
      <c r="AC96" s="17"/>
      <c r="AD96" s="17"/>
      <c r="AE96" s="17"/>
      <c r="AF96" s="17"/>
      <c r="AG96" s="17"/>
      <c r="AH96" s="1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>
      <c r="A97" s="1"/>
      <c r="B97" s="1"/>
      <c r="C97" s="1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2"/>
      <c r="P97" s="12"/>
      <c r="Q97" s="12"/>
      <c r="R97" s="12"/>
      <c r="S97" s="12"/>
      <c r="T97" s="12"/>
      <c r="U97" s="1"/>
      <c r="V97" s="17"/>
      <c r="W97" s="17"/>
      <c r="X97" s="17"/>
      <c r="Y97" s="17"/>
      <c r="Z97" s="17"/>
      <c r="AA97" s="17"/>
      <c r="AB97" s="1"/>
      <c r="AC97" s="17"/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>
      <c r="A98" s="1"/>
      <c r="B98" s="1"/>
      <c r="C98" s="1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2"/>
      <c r="P98" s="12"/>
      <c r="Q98" s="12"/>
      <c r="R98" s="12"/>
      <c r="S98" s="12"/>
      <c r="T98" s="12"/>
      <c r="U98" s="1"/>
      <c r="V98" s="17"/>
      <c r="W98" s="17"/>
      <c r="X98" s="17"/>
      <c r="Y98" s="17"/>
      <c r="Z98" s="17"/>
      <c r="AA98" s="17"/>
      <c r="AB98" s="1"/>
      <c r="AC98" s="17"/>
      <c r="AD98" s="17"/>
      <c r="AE98" s="17"/>
      <c r="AF98" s="17"/>
      <c r="AG98" s="17"/>
      <c r="AH98" s="1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>
      <c r="A99" s="1"/>
      <c r="B99" s="1"/>
      <c r="C99" s="1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2"/>
      <c r="P99" s="12"/>
      <c r="Q99" s="12"/>
      <c r="R99" s="12"/>
      <c r="S99" s="12"/>
      <c r="T99" s="12"/>
      <c r="U99" s="1"/>
      <c r="V99" s="17"/>
      <c r="W99" s="17"/>
      <c r="X99" s="17"/>
      <c r="Y99" s="17"/>
      <c r="Z99" s="17"/>
      <c r="AA99" s="17"/>
      <c r="AB99" s="1"/>
      <c r="AC99" s="17"/>
      <c r="AD99" s="17"/>
      <c r="AE99" s="17"/>
      <c r="AF99" s="17"/>
      <c r="AG99" s="17"/>
      <c r="AH99" s="1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>
      <c r="A100" s="1"/>
      <c r="B100" s="1"/>
      <c r="C100" s="1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2"/>
      <c r="P100" s="12"/>
      <c r="Q100" s="12"/>
      <c r="R100" s="12"/>
      <c r="S100" s="12"/>
      <c r="T100" s="12"/>
      <c r="U100" s="1"/>
      <c r="V100" s="17"/>
      <c r="W100" s="17"/>
      <c r="X100" s="17"/>
      <c r="Y100" s="17"/>
      <c r="Z100" s="17"/>
      <c r="AA100" s="17"/>
      <c r="AB100" s="1"/>
      <c r="AC100" s="17"/>
      <c r="AD100" s="17"/>
      <c r="AE100" s="17"/>
      <c r="AF100" s="17"/>
      <c r="AG100" s="17"/>
      <c r="AH100" s="1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>
      <c r="A101" s="1"/>
      <c r="B101" s="1"/>
      <c r="C101" s="1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2"/>
      <c r="P101" s="12"/>
      <c r="Q101" s="12"/>
      <c r="R101" s="12"/>
      <c r="S101" s="12"/>
      <c r="T101" s="12"/>
      <c r="U101" s="1"/>
      <c r="V101" s="17"/>
      <c r="W101" s="17"/>
      <c r="X101" s="17"/>
      <c r="Y101" s="17"/>
      <c r="Z101" s="17"/>
      <c r="AA101" s="17"/>
      <c r="AB101" s="1"/>
      <c r="AC101" s="17"/>
      <c r="AD101" s="17"/>
      <c r="AE101" s="17"/>
      <c r="AF101" s="17"/>
      <c r="AG101" s="17"/>
      <c r="AH101" s="1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>
      <c r="A102" s="1"/>
      <c r="B102" s="1"/>
      <c r="C102" s="1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2"/>
      <c r="P102" s="12"/>
      <c r="Q102" s="12"/>
      <c r="R102" s="12"/>
      <c r="S102" s="12"/>
      <c r="T102" s="12"/>
      <c r="U102" s="1"/>
      <c r="V102" s="17"/>
      <c r="W102" s="17"/>
      <c r="X102" s="17"/>
      <c r="Y102" s="17"/>
      <c r="Z102" s="17"/>
      <c r="AA102" s="17"/>
      <c r="AB102" s="1"/>
      <c r="AC102" s="17"/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>
      <c r="A103" s="1"/>
      <c r="B103" s="1"/>
      <c r="C103" s="1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"/>
      <c r="V103" s="17"/>
      <c r="W103" s="17"/>
      <c r="X103" s="17"/>
      <c r="Y103" s="17"/>
      <c r="Z103" s="17"/>
      <c r="AA103" s="17"/>
      <c r="AB103" s="1"/>
      <c r="AC103" s="17"/>
      <c r="AD103" s="17"/>
      <c r="AE103" s="17"/>
      <c r="AF103" s="17"/>
      <c r="AG103" s="17"/>
      <c r="AH103" s="1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>
      <c r="A104" s="1"/>
      <c r="B104" s="1"/>
      <c r="C104" s="1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2"/>
      <c r="P104" s="12"/>
      <c r="Q104" s="12"/>
      <c r="R104" s="12"/>
      <c r="S104" s="12"/>
      <c r="T104" s="12"/>
      <c r="U104" s="1"/>
      <c r="V104" s="17"/>
      <c r="W104" s="17"/>
      <c r="X104" s="17"/>
      <c r="Y104" s="17"/>
      <c r="Z104" s="17"/>
      <c r="AA104" s="17"/>
      <c r="AB104" s="1"/>
      <c r="AC104" s="17"/>
      <c r="AD104" s="17"/>
      <c r="AE104" s="17"/>
      <c r="AF104" s="17"/>
      <c r="AG104" s="17"/>
      <c r="AH104" s="1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>
      <c r="A105" s="1"/>
      <c r="B105" s="1"/>
      <c r="C105" s="1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2"/>
      <c r="P105" s="12"/>
      <c r="Q105" s="12"/>
      <c r="R105" s="12"/>
      <c r="S105" s="12"/>
      <c r="T105" s="12"/>
      <c r="U105" s="1"/>
      <c r="V105" s="17"/>
      <c r="W105" s="17"/>
      <c r="X105" s="17"/>
      <c r="Y105" s="17"/>
      <c r="Z105" s="17"/>
      <c r="AA105" s="17"/>
      <c r="AB105" s="1"/>
      <c r="AC105" s="17"/>
      <c r="AD105" s="17"/>
      <c r="AE105" s="17"/>
      <c r="AF105" s="17"/>
      <c r="AG105" s="17"/>
      <c r="AH105" s="1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>
      <c r="A106" s="1"/>
      <c r="B106" s="1"/>
      <c r="C106" s="1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2"/>
      <c r="P106" s="12"/>
      <c r="Q106" s="12"/>
      <c r="R106" s="12"/>
      <c r="S106" s="12"/>
      <c r="T106" s="12"/>
      <c r="U106" s="1"/>
      <c r="V106" s="17"/>
      <c r="W106" s="17"/>
      <c r="X106" s="17"/>
      <c r="Y106" s="17"/>
      <c r="Z106" s="17"/>
      <c r="AA106" s="17"/>
      <c r="AB106" s="1"/>
      <c r="AC106" s="17"/>
      <c r="AD106" s="17"/>
      <c r="AE106" s="17"/>
      <c r="AF106" s="17"/>
      <c r="AG106" s="17"/>
      <c r="AH106" s="1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>
      <c r="A107" s="1"/>
      <c r="B107" s="1"/>
      <c r="C107" s="1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2"/>
      <c r="P107" s="12"/>
      <c r="Q107" s="12"/>
      <c r="R107" s="12"/>
      <c r="S107" s="12"/>
      <c r="T107" s="12"/>
      <c r="U107" s="1"/>
      <c r="V107" s="17"/>
      <c r="W107" s="17"/>
      <c r="X107" s="17"/>
      <c r="Y107" s="17"/>
      <c r="Z107" s="17"/>
      <c r="AA107" s="17"/>
      <c r="AB107" s="1"/>
      <c r="AC107" s="17"/>
      <c r="AD107" s="17"/>
      <c r="AE107" s="17"/>
      <c r="AF107" s="17"/>
      <c r="AG107" s="17"/>
      <c r="AH107" s="1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>
      <c r="A108" s="1"/>
      <c r="B108" s="1"/>
      <c r="C108" s="1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2"/>
      <c r="P108" s="12"/>
      <c r="Q108" s="12"/>
      <c r="R108" s="12"/>
      <c r="S108" s="12"/>
      <c r="T108" s="12"/>
      <c r="U108" s="1"/>
      <c r="V108" s="17"/>
      <c r="W108" s="17"/>
      <c r="X108" s="17"/>
      <c r="Y108" s="17"/>
      <c r="Z108" s="17"/>
      <c r="AA108" s="17"/>
      <c r="AB108" s="1"/>
      <c r="AC108" s="17"/>
      <c r="AD108" s="17"/>
      <c r="AE108" s="17"/>
      <c r="AF108" s="17"/>
      <c r="AG108" s="17"/>
      <c r="AH108" s="1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>
      <c r="A109" s="1"/>
      <c r="B109" s="1"/>
      <c r="C109" s="1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2"/>
      <c r="P109" s="12"/>
      <c r="Q109" s="12"/>
      <c r="R109" s="12"/>
      <c r="S109" s="12"/>
      <c r="T109" s="12"/>
      <c r="U109" s="1"/>
      <c r="V109" s="17"/>
      <c r="W109" s="17"/>
      <c r="X109" s="17"/>
      <c r="Y109" s="17"/>
      <c r="Z109" s="17"/>
      <c r="AA109" s="17"/>
      <c r="AB109" s="1"/>
      <c r="AC109" s="17"/>
      <c r="AD109" s="17"/>
      <c r="AE109" s="17"/>
      <c r="AF109" s="17"/>
      <c r="AG109" s="17"/>
      <c r="AH109" s="1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>
      <c r="A110" s="1"/>
      <c r="B110" s="1"/>
      <c r="C110" s="1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2"/>
      <c r="P110" s="12"/>
      <c r="Q110" s="12"/>
      <c r="R110" s="12"/>
      <c r="S110" s="12"/>
      <c r="T110" s="12"/>
      <c r="U110" s="1"/>
      <c r="V110" s="17"/>
      <c r="W110" s="17"/>
      <c r="X110" s="17"/>
      <c r="Y110" s="17"/>
      <c r="Z110" s="17"/>
      <c r="AA110" s="17"/>
      <c r="AB110" s="1"/>
      <c r="AC110" s="17"/>
      <c r="AD110" s="17"/>
      <c r="AE110" s="17"/>
      <c r="AF110" s="17"/>
      <c r="AG110" s="17"/>
      <c r="AH110" s="1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>
      <c r="A111" s="1"/>
      <c r="B111" s="1"/>
      <c r="C111" s="1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2"/>
      <c r="P111" s="12"/>
      <c r="Q111" s="12"/>
      <c r="R111" s="12"/>
      <c r="S111" s="12"/>
      <c r="T111" s="12"/>
      <c r="U111" s="1"/>
      <c r="V111" s="17"/>
      <c r="W111" s="17"/>
      <c r="X111" s="17"/>
      <c r="Y111" s="17"/>
      <c r="Z111" s="17"/>
      <c r="AA111" s="17"/>
      <c r="AB111" s="1"/>
      <c r="AC111" s="17"/>
      <c r="AD111" s="17"/>
      <c r="AE111" s="17"/>
      <c r="AF111" s="17"/>
      <c r="AG111" s="17"/>
      <c r="AH111" s="1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>
      <c r="A112" s="1"/>
      <c r="B112" s="1"/>
      <c r="C112" s="1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2"/>
      <c r="P112" s="12"/>
      <c r="Q112" s="12"/>
      <c r="R112" s="12"/>
      <c r="S112" s="12"/>
      <c r="T112" s="12"/>
      <c r="U112" s="1"/>
      <c r="V112" s="17"/>
      <c r="W112" s="17"/>
      <c r="X112" s="17"/>
      <c r="Y112" s="17"/>
      <c r="Z112" s="17"/>
      <c r="AA112" s="17"/>
      <c r="AB112" s="1"/>
      <c r="AC112" s="17"/>
      <c r="AD112" s="17"/>
      <c r="AE112" s="17"/>
      <c r="AF112" s="17"/>
      <c r="AG112" s="17"/>
      <c r="AH112" s="1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>
      <c r="A113" s="1"/>
      <c r="B113" s="1"/>
      <c r="C113" s="1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2"/>
      <c r="P113" s="12"/>
      <c r="Q113" s="12"/>
      <c r="R113" s="12"/>
      <c r="S113" s="12"/>
      <c r="T113" s="12"/>
      <c r="U113" s="1"/>
      <c r="V113" s="17"/>
      <c r="W113" s="17"/>
      <c r="X113" s="17"/>
      <c r="Y113" s="17"/>
      <c r="Z113" s="17"/>
      <c r="AA113" s="17"/>
      <c r="AB113" s="1"/>
      <c r="AC113" s="17"/>
      <c r="AD113" s="17"/>
      <c r="AE113" s="17"/>
      <c r="AF113" s="17"/>
      <c r="AG113" s="17"/>
      <c r="AH113" s="1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>
      <c r="A114" s="1"/>
      <c r="B114" s="1"/>
      <c r="C114" s="1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2"/>
      <c r="P114" s="12"/>
      <c r="Q114" s="12"/>
      <c r="R114" s="12"/>
      <c r="S114" s="12"/>
      <c r="T114" s="12"/>
      <c r="U114" s="1"/>
      <c r="V114" s="17"/>
      <c r="W114" s="17"/>
      <c r="X114" s="17"/>
      <c r="Y114" s="17"/>
      <c r="Z114" s="17"/>
      <c r="AA114" s="17"/>
      <c r="AB114" s="1"/>
      <c r="AC114" s="17"/>
      <c r="AD114" s="17"/>
      <c r="AE114" s="17"/>
      <c r="AF114" s="17"/>
      <c r="AG114" s="17"/>
      <c r="AH114" s="1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>
      <c r="A115" s="1"/>
      <c r="B115" s="1"/>
      <c r="C115" s="1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2"/>
      <c r="P115" s="12"/>
      <c r="Q115" s="12"/>
      <c r="R115" s="12"/>
      <c r="S115" s="12"/>
      <c r="T115" s="12"/>
      <c r="U115" s="1"/>
      <c r="V115" s="17"/>
      <c r="W115" s="17"/>
      <c r="X115" s="17"/>
      <c r="Y115" s="17"/>
      <c r="Z115" s="17"/>
      <c r="AA115" s="17"/>
      <c r="AB115" s="1"/>
      <c r="AC115" s="17"/>
      <c r="AD115" s="17"/>
      <c r="AE115" s="17"/>
      <c r="AF115" s="17"/>
      <c r="AG115" s="17"/>
      <c r="AH115" s="1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>
      <c r="A116" s="1"/>
      <c r="B116" s="1"/>
      <c r="C116" s="1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2"/>
      <c r="P116" s="12"/>
      <c r="Q116" s="12"/>
      <c r="R116" s="12"/>
      <c r="S116" s="12"/>
      <c r="T116" s="12"/>
      <c r="U116" s="1"/>
      <c r="V116" s="17"/>
      <c r="W116" s="17"/>
      <c r="X116" s="17"/>
      <c r="Y116" s="17"/>
      <c r="Z116" s="17"/>
      <c r="AA116" s="17"/>
      <c r="AB116" s="1"/>
      <c r="AC116" s="17"/>
      <c r="AD116" s="17"/>
      <c r="AE116" s="17"/>
      <c r="AF116" s="17"/>
      <c r="AG116" s="17"/>
      <c r="AH116" s="1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>
      <c r="A117" s="1"/>
      <c r="B117" s="1"/>
      <c r="C117" s="1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2"/>
      <c r="P117" s="12"/>
      <c r="Q117" s="12"/>
      <c r="R117" s="12"/>
      <c r="S117" s="12"/>
      <c r="T117" s="12"/>
      <c r="U117" s="1"/>
      <c r="V117" s="17"/>
      <c r="W117" s="17"/>
      <c r="X117" s="17"/>
      <c r="Y117" s="17"/>
      <c r="Z117" s="17"/>
      <c r="AA117" s="17"/>
      <c r="AB117" s="1"/>
      <c r="AC117" s="17"/>
      <c r="AD117" s="17"/>
      <c r="AE117" s="17"/>
      <c r="AF117" s="17"/>
      <c r="AG117" s="17"/>
      <c r="AH117" s="1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>
      <c r="A118" s="1"/>
      <c r="B118" s="1"/>
      <c r="C118" s="1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2"/>
      <c r="P118" s="12"/>
      <c r="Q118" s="12"/>
      <c r="R118" s="12"/>
      <c r="S118" s="12"/>
      <c r="T118" s="12"/>
      <c r="U118" s="1"/>
      <c r="V118" s="17"/>
      <c r="W118" s="17"/>
      <c r="X118" s="17"/>
      <c r="Y118" s="17"/>
      <c r="Z118" s="17"/>
      <c r="AA118" s="17"/>
      <c r="AB118" s="1"/>
      <c r="AC118" s="17"/>
      <c r="AD118" s="17"/>
      <c r="AE118" s="17"/>
      <c r="AF118" s="17"/>
      <c r="AG118" s="17"/>
      <c r="AH118" s="1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>
      <c r="A119" s="1"/>
      <c r="B119" s="1"/>
      <c r="C119" s="1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2"/>
      <c r="P119" s="12"/>
      <c r="Q119" s="12"/>
      <c r="R119" s="12"/>
      <c r="S119" s="12"/>
      <c r="T119" s="12"/>
      <c r="U119" s="1"/>
      <c r="V119" s="17"/>
      <c r="W119" s="17"/>
      <c r="X119" s="17"/>
      <c r="Y119" s="17"/>
      <c r="Z119" s="17"/>
      <c r="AA119" s="17"/>
      <c r="AB119" s="1"/>
      <c r="AC119" s="17"/>
      <c r="AD119" s="17"/>
      <c r="AE119" s="17"/>
      <c r="AF119" s="17"/>
      <c r="AG119" s="17"/>
      <c r="AH119" s="1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>
      <c r="A120" s="1"/>
      <c r="B120" s="1"/>
      <c r="C120" s="1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2"/>
      <c r="P120" s="12"/>
      <c r="Q120" s="12"/>
      <c r="R120" s="12"/>
      <c r="S120" s="12"/>
      <c r="T120" s="12"/>
      <c r="U120" s="1"/>
      <c r="V120" s="17"/>
      <c r="W120" s="17"/>
      <c r="X120" s="17"/>
      <c r="Y120" s="17"/>
      <c r="Z120" s="17"/>
      <c r="AA120" s="17"/>
      <c r="AB120" s="1"/>
      <c r="AC120" s="17"/>
      <c r="AD120" s="17"/>
      <c r="AE120" s="17"/>
      <c r="AF120" s="17"/>
      <c r="AG120" s="17"/>
      <c r="AH120" s="1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>
      <c r="A121" s="1"/>
      <c r="B121" s="1"/>
      <c r="C121" s="1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2"/>
      <c r="P121" s="12"/>
      <c r="Q121" s="12"/>
      <c r="R121" s="12"/>
      <c r="S121" s="12"/>
      <c r="T121" s="12"/>
      <c r="U121" s="1"/>
      <c r="V121" s="17"/>
      <c r="W121" s="17"/>
      <c r="X121" s="17"/>
      <c r="Y121" s="17"/>
      <c r="Z121" s="17"/>
      <c r="AA121" s="17"/>
      <c r="AB121" s="1"/>
      <c r="AC121" s="17"/>
      <c r="AD121" s="17"/>
      <c r="AE121" s="17"/>
      <c r="AF121" s="17"/>
      <c r="AG121" s="17"/>
      <c r="AH121" s="1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>
      <c r="A122" s="1"/>
      <c r="B122" s="1"/>
      <c r="C122" s="1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2"/>
      <c r="P122" s="12"/>
      <c r="Q122" s="12"/>
      <c r="R122" s="12"/>
      <c r="S122" s="12"/>
      <c r="T122" s="12"/>
      <c r="U122" s="1"/>
      <c r="V122" s="17"/>
      <c r="W122" s="17"/>
      <c r="X122" s="17"/>
      <c r="Y122" s="17"/>
      <c r="Z122" s="17"/>
      <c r="AA122" s="17"/>
      <c r="AB122" s="1"/>
      <c r="AC122" s="17"/>
      <c r="AD122" s="17"/>
      <c r="AE122" s="17"/>
      <c r="AF122" s="17"/>
      <c r="AG122" s="17"/>
      <c r="AH122" s="1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>
      <c r="A123" s="1"/>
      <c r="B123" s="1"/>
      <c r="C123" s="1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2"/>
      <c r="P123" s="12"/>
      <c r="Q123" s="12"/>
      <c r="R123" s="12"/>
      <c r="S123" s="12"/>
      <c r="T123" s="12"/>
      <c r="U123" s="1"/>
      <c r="V123" s="17"/>
      <c r="W123" s="17"/>
      <c r="X123" s="17"/>
      <c r="Y123" s="17"/>
      <c r="Z123" s="17"/>
      <c r="AA123" s="17"/>
      <c r="AB123" s="1"/>
      <c r="AC123" s="17"/>
      <c r="AD123" s="17"/>
      <c r="AE123" s="17"/>
      <c r="AF123" s="17"/>
      <c r="AG123" s="17"/>
      <c r="AH123" s="1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>
      <c r="A124" s="1"/>
      <c r="B124" s="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2"/>
      <c r="P124" s="12"/>
      <c r="Q124" s="12"/>
      <c r="R124" s="12"/>
      <c r="S124" s="12"/>
      <c r="T124" s="12"/>
      <c r="U124" s="1"/>
      <c r="V124" s="17"/>
      <c r="W124" s="17"/>
      <c r="X124" s="17"/>
      <c r="Y124" s="17"/>
      <c r="Z124" s="17"/>
      <c r="AA124" s="17"/>
      <c r="AB124" s="1"/>
      <c r="AC124" s="17"/>
      <c r="AD124" s="17"/>
      <c r="AE124" s="17"/>
      <c r="AF124" s="17"/>
      <c r="AG124" s="17"/>
      <c r="AH124" s="1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>
      <c r="A125" s="1"/>
      <c r="B125" s="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2"/>
      <c r="P125" s="12"/>
      <c r="Q125" s="12"/>
      <c r="R125" s="12"/>
      <c r="S125" s="12"/>
      <c r="T125" s="12"/>
      <c r="U125" s="1"/>
      <c r="V125" s="17"/>
      <c r="W125" s="17"/>
      <c r="X125" s="17"/>
      <c r="Y125" s="17"/>
      <c r="Z125" s="17"/>
      <c r="AA125" s="17"/>
      <c r="AB125" s="1"/>
      <c r="AC125" s="17"/>
      <c r="AD125" s="17"/>
      <c r="AE125" s="17"/>
      <c r="AF125" s="17"/>
      <c r="AG125" s="17"/>
      <c r="AH125" s="1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2"/>
      <c r="P126" s="12"/>
      <c r="Q126" s="12"/>
      <c r="R126" s="12"/>
      <c r="S126" s="12"/>
      <c r="T126" s="12"/>
      <c r="U126" s="1"/>
      <c r="V126" s="17"/>
      <c r="W126" s="17"/>
      <c r="X126" s="17"/>
      <c r="Y126" s="17"/>
      <c r="Z126" s="17"/>
      <c r="AA126" s="17"/>
      <c r="AB126" s="1"/>
      <c r="AC126" s="17"/>
      <c r="AD126" s="17"/>
      <c r="AE126" s="17"/>
      <c r="AF126" s="17"/>
      <c r="AG126" s="17"/>
      <c r="AH126" s="1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2"/>
      <c r="P127" s="12"/>
      <c r="Q127" s="12"/>
      <c r="R127" s="12"/>
      <c r="S127" s="12"/>
      <c r="T127" s="12"/>
      <c r="U127" s="1"/>
      <c r="V127" s="17"/>
      <c r="W127" s="17"/>
      <c r="X127" s="17"/>
      <c r="Y127" s="17"/>
      <c r="Z127" s="17"/>
      <c r="AA127" s="17"/>
      <c r="AB127" s="1"/>
      <c r="AC127" s="17"/>
      <c r="AD127" s="17"/>
      <c r="AE127" s="17"/>
      <c r="AF127" s="17"/>
      <c r="AG127" s="17"/>
      <c r="AH127" s="1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2"/>
      <c r="P128" s="12"/>
      <c r="Q128" s="12"/>
      <c r="R128" s="12"/>
      <c r="S128" s="12"/>
      <c r="T128" s="12"/>
      <c r="U128" s="1"/>
      <c r="V128" s="17"/>
      <c r="W128" s="17"/>
      <c r="X128" s="17"/>
      <c r="Y128" s="17"/>
      <c r="Z128" s="17"/>
      <c r="AA128" s="17"/>
      <c r="AB128" s="1"/>
      <c r="AC128" s="17"/>
      <c r="AD128" s="17"/>
      <c r="AE128" s="17"/>
      <c r="AF128" s="17"/>
      <c r="AG128" s="17"/>
      <c r="AH128" s="1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2"/>
      <c r="P129" s="12"/>
      <c r="Q129" s="12"/>
      <c r="R129" s="12"/>
      <c r="S129" s="12"/>
      <c r="T129" s="12"/>
      <c r="U129" s="1"/>
      <c r="V129" s="17"/>
      <c r="W129" s="17"/>
      <c r="X129" s="17"/>
      <c r="Y129" s="17"/>
      <c r="Z129" s="17"/>
      <c r="AA129" s="17"/>
      <c r="AB129" s="1"/>
      <c r="AC129" s="17"/>
      <c r="AD129" s="17"/>
      <c r="AE129" s="17"/>
      <c r="AF129" s="17"/>
      <c r="AG129" s="17"/>
      <c r="AH129" s="1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2"/>
      <c r="P130" s="12"/>
      <c r="Q130" s="12"/>
      <c r="R130" s="12"/>
      <c r="S130" s="12"/>
      <c r="T130" s="12"/>
      <c r="U130" s="1"/>
      <c r="V130" s="17"/>
      <c r="W130" s="17"/>
      <c r="X130" s="17"/>
      <c r="Y130" s="17"/>
      <c r="Z130" s="17"/>
      <c r="AA130" s="17"/>
      <c r="AB130" s="1"/>
      <c r="AC130" s="17"/>
      <c r="AD130" s="17"/>
      <c r="AE130" s="17"/>
      <c r="AF130" s="17"/>
      <c r="AG130" s="17"/>
      <c r="AH130" s="1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2"/>
      <c r="P131" s="12"/>
      <c r="Q131" s="12"/>
      <c r="R131" s="12"/>
      <c r="S131" s="12"/>
      <c r="T131" s="12"/>
      <c r="U131" s="1"/>
      <c r="V131" s="17"/>
      <c r="W131" s="17"/>
      <c r="X131" s="17"/>
      <c r="Y131" s="17"/>
      <c r="Z131" s="17"/>
      <c r="AA131" s="17"/>
      <c r="AB131" s="1"/>
      <c r="AC131" s="17"/>
      <c r="AD131" s="17"/>
      <c r="AE131" s="17"/>
      <c r="AF131" s="17"/>
      <c r="AG131" s="17"/>
      <c r="AH131" s="1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2"/>
      <c r="P132" s="12"/>
      <c r="Q132" s="12"/>
      <c r="R132" s="12"/>
      <c r="S132" s="12"/>
      <c r="T132" s="12"/>
      <c r="U132" s="1"/>
      <c r="V132" s="17"/>
      <c r="W132" s="17"/>
      <c r="X132" s="17"/>
      <c r="Y132" s="17"/>
      <c r="Z132" s="17"/>
      <c r="AA132" s="17"/>
      <c r="AB132" s="1"/>
      <c r="AC132" s="17"/>
      <c r="AD132" s="17"/>
      <c r="AE132" s="17"/>
      <c r="AF132" s="17"/>
      <c r="AG132" s="17"/>
      <c r="AH132" s="1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2"/>
      <c r="P133" s="12"/>
      <c r="Q133" s="12"/>
      <c r="R133" s="12"/>
      <c r="S133" s="12"/>
      <c r="T133" s="12"/>
      <c r="U133" s="1"/>
      <c r="V133" s="17"/>
      <c r="W133" s="17"/>
      <c r="X133" s="17"/>
      <c r="Y133" s="17"/>
      <c r="Z133" s="17"/>
      <c r="AA133" s="17"/>
      <c r="AB133" s="1"/>
      <c r="AC133" s="17"/>
      <c r="AD133" s="17"/>
      <c r="AE133" s="17"/>
      <c r="AF133" s="17"/>
      <c r="AG133" s="17"/>
      <c r="AH133" s="1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2"/>
      <c r="P134" s="12"/>
      <c r="Q134" s="12"/>
      <c r="R134" s="12"/>
      <c r="S134" s="12"/>
      <c r="T134" s="12"/>
      <c r="U134" s="1"/>
      <c r="V134" s="17"/>
      <c r="W134" s="17"/>
      <c r="X134" s="17"/>
      <c r="Y134" s="17"/>
      <c r="Z134" s="17"/>
      <c r="AA134" s="17"/>
      <c r="AB134" s="1"/>
      <c r="AC134" s="17"/>
      <c r="AD134" s="17"/>
      <c r="AE134" s="17"/>
      <c r="AF134" s="17"/>
      <c r="AG134" s="17"/>
      <c r="AH134" s="1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2"/>
      <c r="P135" s="12"/>
      <c r="Q135" s="12"/>
      <c r="R135" s="12"/>
      <c r="S135" s="12"/>
      <c r="T135" s="12"/>
      <c r="U135" s="1"/>
      <c r="V135" s="17"/>
      <c r="W135" s="17"/>
      <c r="X135" s="17"/>
      <c r="Y135" s="17"/>
      <c r="Z135" s="17"/>
      <c r="AA135" s="17"/>
      <c r="AB135" s="1"/>
      <c r="AC135" s="17"/>
      <c r="AD135" s="17"/>
      <c r="AE135" s="17"/>
      <c r="AF135" s="17"/>
      <c r="AG135" s="17"/>
      <c r="AH135" s="1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2"/>
      <c r="P136" s="12"/>
      <c r="Q136" s="12"/>
      <c r="R136" s="12"/>
      <c r="S136" s="12"/>
      <c r="T136" s="12"/>
      <c r="U136" s="1"/>
      <c r="V136" s="17"/>
      <c r="W136" s="17"/>
      <c r="X136" s="17"/>
      <c r="Y136" s="17"/>
      <c r="Z136" s="17"/>
      <c r="AA136" s="17"/>
      <c r="AB136" s="1"/>
      <c r="AC136" s="17"/>
      <c r="AD136" s="17"/>
      <c r="AE136" s="17"/>
      <c r="AF136" s="17"/>
      <c r="AG136" s="17"/>
      <c r="AH136" s="1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2"/>
      <c r="P137" s="12"/>
      <c r="Q137" s="12"/>
      <c r="R137" s="12"/>
      <c r="S137" s="12"/>
      <c r="T137" s="12"/>
      <c r="U137" s="1"/>
      <c r="V137" s="17"/>
      <c r="W137" s="17"/>
      <c r="X137" s="17"/>
      <c r="Y137" s="17"/>
      <c r="Z137" s="17"/>
      <c r="AA137" s="17"/>
      <c r="AB137" s="1"/>
      <c r="AC137" s="17"/>
      <c r="AD137" s="17"/>
      <c r="AE137" s="17"/>
      <c r="AF137" s="17"/>
      <c r="AG137" s="17"/>
      <c r="AH137" s="1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2"/>
      <c r="P138" s="12"/>
      <c r="Q138" s="12"/>
      <c r="R138" s="12"/>
      <c r="S138" s="12"/>
      <c r="T138" s="12"/>
      <c r="U138" s="1"/>
      <c r="V138" s="17"/>
      <c r="W138" s="17"/>
      <c r="X138" s="17"/>
      <c r="Y138" s="17"/>
      <c r="Z138" s="17"/>
      <c r="AA138" s="17"/>
      <c r="AB138" s="1"/>
      <c r="AC138" s="17"/>
      <c r="AD138" s="17"/>
      <c r="AE138" s="17"/>
      <c r="AF138" s="17"/>
      <c r="AG138" s="17"/>
      <c r="AH138" s="1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2"/>
      <c r="P139" s="12"/>
      <c r="Q139" s="12"/>
      <c r="R139" s="12"/>
      <c r="S139" s="12"/>
      <c r="T139" s="12"/>
      <c r="U139" s="1"/>
      <c r="V139" s="17"/>
      <c r="W139" s="17"/>
      <c r="X139" s="17"/>
      <c r="Y139" s="17"/>
      <c r="Z139" s="17"/>
      <c r="AA139" s="17"/>
      <c r="AB139" s="1"/>
      <c r="AC139" s="17"/>
      <c r="AD139" s="17"/>
      <c r="AE139" s="17"/>
      <c r="AF139" s="17"/>
      <c r="AG139" s="17"/>
      <c r="AH139" s="1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/>
      <c r="P140" s="12"/>
      <c r="Q140" s="12"/>
      <c r="R140" s="12"/>
      <c r="S140" s="12"/>
      <c r="T140" s="12"/>
      <c r="U140" s="1"/>
      <c r="V140" s="17"/>
      <c r="W140" s="17"/>
      <c r="X140" s="17"/>
      <c r="Y140" s="17"/>
      <c r="Z140" s="17"/>
      <c r="AA140" s="17"/>
      <c r="AB140" s="1"/>
      <c r="AC140" s="17"/>
      <c r="AD140" s="17"/>
      <c r="AE140" s="17"/>
      <c r="AF140" s="17"/>
      <c r="AG140" s="17"/>
      <c r="AH140" s="1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2"/>
      <c r="P141" s="12"/>
      <c r="Q141" s="12"/>
      <c r="R141" s="12"/>
      <c r="S141" s="12"/>
      <c r="T141" s="12"/>
      <c r="U141" s="1"/>
      <c r="V141" s="17"/>
      <c r="W141" s="17"/>
      <c r="X141" s="17"/>
      <c r="Y141" s="17"/>
      <c r="Z141" s="17"/>
      <c r="AA141" s="17"/>
      <c r="AB141" s="1"/>
      <c r="AC141" s="17"/>
      <c r="AD141" s="17"/>
      <c r="AE141" s="17"/>
      <c r="AF141" s="17"/>
      <c r="AG141" s="17"/>
      <c r="AH141" s="1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2"/>
      <c r="P142" s="12"/>
      <c r="Q142" s="12"/>
      <c r="R142" s="12"/>
      <c r="S142" s="12"/>
      <c r="T142" s="12"/>
      <c r="U142" s="1"/>
      <c r="V142" s="17"/>
      <c r="W142" s="17"/>
      <c r="X142" s="17"/>
      <c r="Y142" s="17"/>
      <c r="Z142" s="17"/>
      <c r="AA142" s="17"/>
      <c r="AB142" s="1"/>
      <c r="AC142" s="17"/>
      <c r="AD142" s="17"/>
      <c r="AE142" s="17"/>
      <c r="AF142" s="17"/>
      <c r="AG142" s="17"/>
      <c r="AH142" s="1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2"/>
      <c r="P143" s="12"/>
      <c r="Q143" s="12"/>
      <c r="R143" s="12"/>
      <c r="S143" s="12"/>
      <c r="T143" s="12"/>
      <c r="U143" s="1"/>
      <c r="V143" s="17"/>
      <c r="W143" s="17"/>
      <c r="X143" s="17"/>
      <c r="Y143" s="17"/>
      <c r="Z143" s="17"/>
      <c r="AA143" s="17"/>
      <c r="AB143" s="1"/>
      <c r="AC143" s="17"/>
      <c r="AD143" s="17"/>
      <c r="AE143" s="17"/>
      <c r="AF143" s="17"/>
      <c r="AG143" s="17"/>
      <c r="AH143" s="1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2"/>
      <c r="P144" s="12"/>
      <c r="Q144" s="12"/>
      <c r="R144" s="12"/>
      <c r="S144" s="12"/>
      <c r="T144" s="12"/>
      <c r="U144" s="1"/>
      <c r="V144" s="17"/>
      <c r="W144" s="17"/>
      <c r="X144" s="17"/>
      <c r="Y144" s="17"/>
      <c r="Z144" s="17"/>
      <c r="AA144" s="17"/>
      <c r="AB144" s="1"/>
      <c r="AC144" s="17"/>
      <c r="AD144" s="17"/>
      <c r="AE144" s="17"/>
      <c r="AF144" s="17"/>
      <c r="AG144" s="17"/>
      <c r="AH144" s="1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2"/>
      <c r="P145" s="12"/>
      <c r="Q145" s="12"/>
      <c r="R145" s="12"/>
      <c r="S145" s="12"/>
      <c r="T145" s="12"/>
      <c r="U145" s="1"/>
      <c r="V145" s="17"/>
      <c r="W145" s="17"/>
      <c r="X145" s="17"/>
      <c r="Y145" s="17"/>
      <c r="Z145" s="17"/>
      <c r="AA145" s="17"/>
      <c r="AB145" s="1"/>
      <c r="AC145" s="17"/>
      <c r="AD145" s="17"/>
      <c r="AE145" s="17"/>
      <c r="AF145" s="17"/>
      <c r="AG145" s="17"/>
      <c r="AH145" s="1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2"/>
      <c r="P146" s="12"/>
      <c r="Q146" s="12"/>
      <c r="R146" s="12"/>
      <c r="S146" s="12"/>
      <c r="T146" s="12"/>
      <c r="U146" s="1"/>
      <c r="V146" s="17"/>
      <c r="W146" s="17"/>
      <c r="X146" s="17"/>
      <c r="Y146" s="17"/>
      <c r="Z146" s="17"/>
      <c r="AA146" s="17"/>
      <c r="AB146" s="1"/>
      <c r="AC146" s="17"/>
      <c r="AD146" s="17"/>
      <c r="AE146" s="17"/>
      <c r="AF146" s="17"/>
      <c r="AG146" s="17"/>
      <c r="AH146" s="1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2"/>
      <c r="P147" s="12"/>
      <c r="Q147" s="12"/>
      <c r="R147" s="12"/>
      <c r="S147" s="12"/>
      <c r="T147" s="12"/>
      <c r="U147" s="1"/>
      <c r="V147" s="17"/>
      <c r="W147" s="17"/>
      <c r="X147" s="17"/>
      <c r="Y147" s="17"/>
      <c r="Z147" s="17"/>
      <c r="AA147" s="17"/>
      <c r="AB147" s="1"/>
      <c r="AC147" s="17"/>
      <c r="AD147" s="17"/>
      <c r="AE147" s="17"/>
      <c r="AF147" s="17"/>
      <c r="AG147" s="17"/>
      <c r="AH147" s="1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2"/>
      <c r="P148" s="12"/>
      <c r="Q148" s="12"/>
      <c r="R148" s="12"/>
      <c r="S148" s="12"/>
      <c r="T148" s="12"/>
      <c r="U148" s="1"/>
      <c r="V148" s="17"/>
      <c r="W148" s="17"/>
      <c r="X148" s="17"/>
      <c r="Y148" s="17"/>
      <c r="Z148" s="17"/>
      <c r="AA148" s="17"/>
      <c r="AB148" s="1"/>
      <c r="AC148" s="17"/>
      <c r="AD148" s="17"/>
      <c r="AE148" s="17"/>
      <c r="AF148" s="17"/>
      <c r="AG148" s="17"/>
      <c r="AH148" s="1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2"/>
      <c r="P149" s="12"/>
      <c r="Q149" s="12"/>
      <c r="R149" s="12"/>
      <c r="S149" s="12"/>
      <c r="T149" s="12"/>
      <c r="U149" s="1"/>
      <c r="V149" s="17"/>
      <c r="W149" s="17"/>
      <c r="X149" s="17"/>
      <c r="Y149" s="17"/>
      <c r="Z149" s="17"/>
      <c r="AA149" s="17"/>
      <c r="AB149" s="1"/>
      <c r="AC149" s="17"/>
      <c r="AD149" s="17"/>
      <c r="AE149" s="17"/>
      <c r="AF149" s="17"/>
      <c r="AG149" s="17"/>
      <c r="AH149" s="1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2"/>
      <c r="P150" s="12"/>
      <c r="Q150" s="12"/>
      <c r="R150" s="12"/>
      <c r="S150" s="12"/>
      <c r="T150" s="12"/>
      <c r="U150" s="1"/>
      <c r="V150" s="17"/>
      <c r="W150" s="17"/>
      <c r="X150" s="17"/>
      <c r="Y150" s="17"/>
      <c r="Z150" s="17"/>
      <c r="AA150" s="17"/>
      <c r="AB150" s="1"/>
      <c r="AC150" s="17"/>
      <c r="AD150" s="17"/>
      <c r="AE150" s="17"/>
      <c r="AF150" s="17"/>
      <c r="AG150" s="17"/>
      <c r="AH150" s="1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2"/>
      <c r="P151" s="12"/>
      <c r="Q151" s="12"/>
      <c r="R151" s="12"/>
      <c r="S151" s="12"/>
      <c r="T151" s="12"/>
      <c r="U151" s="1"/>
      <c r="V151" s="17"/>
      <c r="W151" s="17"/>
      <c r="X151" s="17"/>
      <c r="Y151" s="17"/>
      <c r="Z151" s="17"/>
      <c r="AA151" s="17"/>
      <c r="AB151" s="1"/>
      <c r="AC151" s="17"/>
      <c r="AD151" s="17"/>
      <c r="AE151" s="17"/>
      <c r="AF151" s="17"/>
      <c r="AG151" s="17"/>
      <c r="AH151" s="1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2"/>
      <c r="P152" s="12"/>
      <c r="Q152" s="12"/>
      <c r="R152" s="12"/>
      <c r="S152" s="12"/>
      <c r="T152" s="12"/>
      <c r="U152" s="1"/>
      <c r="V152" s="17"/>
      <c r="W152" s="17"/>
      <c r="X152" s="17"/>
      <c r="Y152" s="17"/>
      <c r="Z152" s="17"/>
      <c r="AA152" s="17"/>
      <c r="AB152" s="1"/>
      <c r="AC152" s="17"/>
      <c r="AD152" s="17"/>
      <c r="AE152" s="17"/>
      <c r="AF152" s="17"/>
      <c r="AG152" s="17"/>
      <c r="AH152" s="1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2"/>
      <c r="P153" s="12"/>
      <c r="Q153" s="12"/>
      <c r="R153" s="12"/>
      <c r="S153" s="12"/>
      <c r="T153" s="12"/>
      <c r="U153" s="1"/>
      <c r="V153" s="17"/>
      <c r="W153" s="17"/>
      <c r="X153" s="17"/>
      <c r="Y153" s="17"/>
      <c r="Z153" s="17"/>
      <c r="AA153" s="17"/>
      <c r="AB153" s="1"/>
      <c r="AC153" s="17"/>
      <c r="AD153" s="17"/>
      <c r="AE153" s="17"/>
      <c r="AF153" s="17"/>
      <c r="AG153" s="17"/>
      <c r="AH153" s="1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2"/>
      <c r="P154" s="12"/>
      <c r="Q154" s="12"/>
      <c r="R154" s="12"/>
      <c r="S154" s="12"/>
      <c r="T154" s="12"/>
      <c r="U154" s="1"/>
      <c r="V154" s="17"/>
      <c r="W154" s="17"/>
      <c r="X154" s="17"/>
      <c r="Y154" s="17"/>
      <c r="Z154" s="17"/>
      <c r="AA154" s="17"/>
      <c r="AB154" s="1"/>
      <c r="AC154" s="17"/>
      <c r="AD154" s="17"/>
      <c r="AE154" s="17"/>
      <c r="AF154" s="17"/>
      <c r="AG154" s="17"/>
      <c r="AH154" s="1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2"/>
      <c r="P155" s="12"/>
      <c r="Q155" s="12"/>
      <c r="R155" s="12"/>
      <c r="S155" s="12"/>
      <c r="T155" s="12"/>
      <c r="U155" s="1"/>
      <c r="V155" s="17"/>
      <c r="W155" s="17"/>
      <c r="X155" s="17"/>
      <c r="Y155" s="17"/>
      <c r="Z155" s="17"/>
      <c r="AA155" s="17"/>
      <c r="AB155" s="1"/>
      <c r="AC155" s="17"/>
      <c r="AD155" s="17"/>
      <c r="AE155" s="17"/>
      <c r="AF155" s="17"/>
      <c r="AG155" s="17"/>
      <c r="AH155" s="1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2"/>
      <c r="P156" s="12"/>
      <c r="Q156" s="12"/>
      <c r="R156" s="12"/>
      <c r="S156" s="12"/>
      <c r="T156" s="12"/>
      <c r="U156" s="1"/>
      <c r="V156" s="17"/>
      <c r="W156" s="17"/>
      <c r="X156" s="17"/>
      <c r="Y156" s="17"/>
      <c r="Z156" s="17"/>
      <c r="AA156" s="17"/>
      <c r="AB156" s="1"/>
      <c r="AC156" s="17"/>
      <c r="AD156" s="17"/>
      <c r="AE156" s="17"/>
      <c r="AF156" s="17"/>
      <c r="AG156" s="17"/>
      <c r="AH156" s="1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2"/>
      <c r="P157" s="12"/>
      <c r="Q157" s="12"/>
      <c r="R157" s="12"/>
      <c r="S157" s="12"/>
      <c r="T157" s="12"/>
      <c r="U157" s="1"/>
      <c r="V157" s="17"/>
      <c r="W157" s="17"/>
      <c r="X157" s="17"/>
      <c r="Y157" s="17"/>
      <c r="Z157" s="17"/>
      <c r="AA157" s="17"/>
      <c r="AB157" s="1"/>
      <c r="AC157" s="17"/>
      <c r="AD157" s="17"/>
      <c r="AE157" s="17"/>
      <c r="AF157" s="17"/>
      <c r="AG157" s="17"/>
      <c r="AH157" s="1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2"/>
      <c r="P158" s="12"/>
      <c r="Q158" s="12"/>
      <c r="R158" s="12"/>
      <c r="S158" s="12"/>
      <c r="T158" s="12"/>
      <c r="U158" s="1"/>
      <c r="V158" s="17"/>
      <c r="W158" s="17"/>
      <c r="X158" s="17"/>
      <c r="Y158" s="17"/>
      <c r="Z158" s="17"/>
      <c r="AA158" s="17"/>
      <c r="AB158" s="1"/>
      <c r="AC158" s="17"/>
      <c r="AD158" s="17"/>
      <c r="AE158" s="17"/>
      <c r="AF158" s="17"/>
      <c r="AG158" s="17"/>
      <c r="AH158" s="1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2"/>
      <c r="P159" s="12"/>
      <c r="Q159" s="12"/>
      <c r="R159" s="12"/>
      <c r="S159" s="12"/>
      <c r="T159" s="12"/>
      <c r="U159" s="1"/>
      <c r="V159" s="17"/>
      <c r="W159" s="17"/>
      <c r="X159" s="17"/>
      <c r="Y159" s="17"/>
      <c r="Z159" s="17"/>
      <c r="AA159" s="17"/>
      <c r="AB159" s="1"/>
      <c r="AC159" s="17"/>
      <c r="AD159" s="17"/>
      <c r="AE159" s="17"/>
      <c r="AF159" s="17"/>
      <c r="AG159" s="17"/>
      <c r="AH159" s="1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2"/>
      <c r="P160" s="12"/>
      <c r="Q160" s="12"/>
      <c r="R160" s="12"/>
      <c r="S160" s="12"/>
      <c r="T160" s="12"/>
      <c r="U160" s="1"/>
      <c r="V160" s="17"/>
      <c r="W160" s="17"/>
      <c r="X160" s="17"/>
      <c r="Y160" s="17"/>
      <c r="Z160" s="17"/>
      <c r="AA160" s="17"/>
      <c r="AB160" s="1"/>
      <c r="AC160" s="17"/>
      <c r="AD160" s="17"/>
      <c r="AE160" s="17"/>
      <c r="AF160" s="17"/>
      <c r="AG160" s="17"/>
      <c r="AH160" s="1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2"/>
      <c r="P161" s="12"/>
      <c r="Q161" s="12"/>
      <c r="R161" s="12"/>
      <c r="S161" s="12"/>
      <c r="T161" s="12"/>
      <c r="U161" s="1"/>
      <c r="V161" s="17"/>
      <c r="W161" s="17"/>
      <c r="X161" s="17"/>
      <c r="Y161" s="17"/>
      <c r="Z161" s="17"/>
      <c r="AA161" s="17"/>
      <c r="AB161" s="1"/>
      <c r="AC161" s="17"/>
      <c r="AD161" s="17"/>
      <c r="AE161" s="17"/>
      <c r="AF161" s="17"/>
      <c r="AG161" s="17"/>
      <c r="AH161" s="1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2"/>
      <c r="P162" s="12"/>
      <c r="Q162" s="12"/>
      <c r="R162" s="12"/>
      <c r="S162" s="12"/>
      <c r="T162" s="12"/>
      <c r="U162" s="1"/>
      <c r="V162" s="17"/>
      <c r="W162" s="17"/>
      <c r="X162" s="17"/>
      <c r="Y162" s="17"/>
      <c r="Z162" s="17"/>
      <c r="AA162" s="17"/>
      <c r="AB162" s="1"/>
      <c r="AC162" s="17"/>
      <c r="AD162" s="17"/>
      <c r="AE162" s="17"/>
      <c r="AF162" s="17"/>
      <c r="AG162" s="17"/>
      <c r="AH162" s="1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2"/>
      <c r="P163" s="12"/>
      <c r="Q163" s="12"/>
      <c r="R163" s="12"/>
      <c r="S163" s="12"/>
      <c r="T163" s="12"/>
      <c r="U163" s="1"/>
      <c r="V163" s="17"/>
      <c r="W163" s="17"/>
      <c r="X163" s="17"/>
      <c r="Y163" s="17"/>
      <c r="Z163" s="17"/>
      <c r="AA163" s="17"/>
      <c r="AB163" s="1"/>
      <c r="AC163" s="17"/>
      <c r="AD163" s="17"/>
      <c r="AE163" s="17"/>
      <c r="AF163" s="17"/>
      <c r="AG163" s="17"/>
      <c r="AH163" s="1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2"/>
      <c r="P164" s="12"/>
      <c r="Q164" s="12"/>
      <c r="R164" s="12"/>
      <c r="S164" s="12"/>
      <c r="T164" s="12"/>
      <c r="U164" s="1"/>
      <c r="V164" s="17"/>
      <c r="W164" s="17"/>
      <c r="X164" s="17"/>
      <c r="Y164" s="17"/>
      <c r="Z164" s="17"/>
      <c r="AA164" s="17"/>
      <c r="AB164" s="1"/>
      <c r="AC164" s="17"/>
      <c r="AD164" s="17"/>
      <c r="AE164" s="17"/>
      <c r="AF164" s="17"/>
      <c r="AG164" s="17"/>
      <c r="AH164" s="1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2"/>
      <c r="P165" s="12"/>
      <c r="Q165" s="12"/>
      <c r="R165" s="12"/>
      <c r="S165" s="12"/>
      <c r="T165" s="12"/>
      <c r="U165" s="1"/>
      <c r="V165" s="17"/>
      <c r="W165" s="17"/>
      <c r="X165" s="17"/>
      <c r="Y165" s="17"/>
      <c r="Z165" s="17"/>
      <c r="AA165" s="17"/>
      <c r="AB165" s="1"/>
      <c r="AC165" s="17"/>
      <c r="AD165" s="17"/>
      <c r="AE165" s="17"/>
      <c r="AF165" s="17"/>
      <c r="AG165" s="17"/>
      <c r="AH165" s="1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2"/>
      <c r="P166" s="12"/>
      <c r="Q166" s="12"/>
      <c r="R166" s="12"/>
      <c r="S166" s="12"/>
      <c r="T166" s="12"/>
      <c r="U166" s="1"/>
      <c r="V166" s="17"/>
      <c r="W166" s="17"/>
      <c r="X166" s="17"/>
      <c r="Y166" s="17"/>
      <c r="Z166" s="17"/>
      <c r="AA166" s="17"/>
      <c r="AB166" s="1"/>
      <c r="AC166" s="17"/>
      <c r="AD166" s="17"/>
      <c r="AE166" s="17"/>
      <c r="AF166" s="17"/>
      <c r="AG166" s="17"/>
      <c r="AH166" s="1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2"/>
      <c r="P167" s="12"/>
      <c r="Q167" s="12"/>
      <c r="R167" s="12"/>
      <c r="S167" s="12"/>
      <c r="T167" s="12"/>
      <c r="U167" s="1"/>
      <c r="V167" s="17"/>
      <c r="W167" s="17"/>
      <c r="X167" s="17"/>
      <c r="Y167" s="17"/>
      <c r="Z167" s="17"/>
      <c r="AA167" s="17"/>
      <c r="AB167" s="1"/>
      <c r="AC167" s="17"/>
      <c r="AD167" s="17"/>
      <c r="AE167" s="17"/>
      <c r="AF167" s="17"/>
      <c r="AG167" s="17"/>
      <c r="AH167" s="1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2"/>
      <c r="P168" s="12"/>
      <c r="Q168" s="12"/>
      <c r="R168" s="12"/>
      <c r="S168" s="12"/>
      <c r="T168" s="12"/>
      <c r="U168" s="1"/>
      <c r="V168" s="17"/>
      <c r="W168" s="17"/>
      <c r="X168" s="17"/>
      <c r="Y168" s="17"/>
      <c r="Z168" s="17"/>
      <c r="AA168" s="17"/>
      <c r="AB168" s="1"/>
      <c r="AC168" s="17"/>
      <c r="AD168" s="17"/>
      <c r="AE168" s="17"/>
      <c r="AF168" s="17"/>
      <c r="AG168" s="17"/>
      <c r="AH168" s="1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2"/>
      <c r="P169" s="12"/>
      <c r="Q169" s="12"/>
      <c r="R169" s="12"/>
      <c r="S169" s="12"/>
      <c r="T169" s="12"/>
      <c r="U169" s="1"/>
      <c r="V169" s="17"/>
      <c r="W169" s="17"/>
      <c r="X169" s="17"/>
      <c r="Y169" s="17"/>
      <c r="Z169" s="17"/>
      <c r="AA169" s="17"/>
      <c r="AB169" s="1"/>
      <c r="AC169" s="17"/>
      <c r="AD169" s="17"/>
      <c r="AE169" s="17"/>
      <c r="AF169" s="17"/>
      <c r="AG169" s="17"/>
      <c r="AH169" s="1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2"/>
      <c r="P170" s="12"/>
      <c r="Q170" s="12"/>
      <c r="R170" s="12"/>
      <c r="S170" s="12"/>
      <c r="T170" s="12"/>
      <c r="U170" s="1"/>
      <c r="V170" s="17"/>
      <c r="W170" s="17"/>
      <c r="X170" s="17"/>
      <c r="Y170" s="17"/>
      <c r="Z170" s="17"/>
      <c r="AA170" s="17"/>
      <c r="AB170" s="1"/>
      <c r="AC170" s="17"/>
      <c r="AD170" s="17"/>
      <c r="AE170" s="17"/>
      <c r="AF170" s="17"/>
      <c r="AG170" s="17"/>
      <c r="AH170" s="1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2"/>
      <c r="P171" s="12"/>
      <c r="Q171" s="12"/>
      <c r="R171" s="12"/>
      <c r="S171" s="12"/>
      <c r="T171" s="12"/>
      <c r="U171" s="1"/>
      <c r="V171" s="17"/>
      <c r="W171" s="17"/>
      <c r="X171" s="17"/>
      <c r="Y171" s="17"/>
      <c r="Z171" s="17"/>
      <c r="AA171" s="17"/>
      <c r="AB171" s="1"/>
      <c r="AC171" s="17"/>
      <c r="AD171" s="17"/>
      <c r="AE171" s="17"/>
      <c r="AF171" s="17"/>
      <c r="AG171" s="17"/>
      <c r="AH171" s="1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2"/>
      <c r="P172" s="12"/>
      <c r="Q172" s="12"/>
      <c r="R172" s="12"/>
      <c r="S172" s="12"/>
      <c r="T172" s="12"/>
      <c r="U172" s="1"/>
      <c r="V172" s="17"/>
      <c r="W172" s="17"/>
      <c r="X172" s="17"/>
      <c r="Y172" s="17"/>
      <c r="Z172" s="17"/>
      <c r="AA172" s="17"/>
      <c r="AB172" s="1"/>
      <c r="AC172" s="17"/>
      <c r="AD172" s="17"/>
      <c r="AE172" s="17"/>
      <c r="AF172" s="17"/>
      <c r="AG172" s="17"/>
      <c r="AH172" s="1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2"/>
      <c r="P173" s="12"/>
      <c r="Q173" s="12"/>
      <c r="R173" s="12"/>
      <c r="S173" s="12"/>
      <c r="T173" s="12"/>
      <c r="U173" s="1"/>
      <c r="V173" s="17"/>
      <c r="W173" s="17"/>
      <c r="X173" s="17"/>
      <c r="Y173" s="17"/>
      <c r="Z173" s="17"/>
      <c r="AA173" s="17"/>
      <c r="AB173" s="1"/>
      <c r="AC173" s="17"/>
      <c r="AD173" s="17"/>
      <c r="AE173" s="17"/>
      <c r="AF173" s="17"/>
      <c r="AG173" s="17"/>
      <c r="AH173" s="1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2"/>
      <c r="P174" s="12"/>
      <c r="Q174" s="12"/>
      <c r="R174" s="12"/>
      <c r="S174" s="12"/>
      <c r="T174" s="12"/>
      <c r="U174" s="1"/>
      <c r="V174" s="17"/>
      <c r="W174" s="17"/>
      <c r="X174" s="17"/>
      <c r="Y174" s="17"/>
      <c r="Z174" s="17"/>
      <c r="AA174" s="17"/>
      <c r="AB174" s="1"/>
      <c r="AC174" s="17"/>
      <c r="AD174" s="17"/>
      <c r="AE174" s="17"/>
      <c r="AF174" s="17"/>
      <c r="AG174" s="17"/>
      <c r="AH174" s="1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2"/>
      <c r="P175" s="12"/>
      <c r="Q175" s="12"/>
      <c r="R175" s="12"/>
      <c r="S175" s="12"/>
      <c r="T175" s="12"/>
      <c r="U175" s="1"/>
      <c r="V175" s="17"/>
      <c r="W175" s="17"/>
      <c r="X175" s="17"/>
      <c r="Y175" s="17"/>
      <c r="Z175" s="17"/>
      <c r="AA175" s="17"/>
      <c r="AB175" s="1"/>
      <c r="AC175" s="17"/>
      <c r="AD175" s="17"/>
      <c r="AE175" s="17"/>
      <c r="AF175" s="17"/>
      <c r="AG175" s="17"/>
      <c r="AH175" s="1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2"/>
      <c r="P176" s="12"/>
      <c r="Q176" s="12"/>
      <c r="R176" s="12"/>
      <c r="S176" s="12"/>
      <c r="T176" s="12"/>
      <c r="U176" s="1"/>
      <c r="V176" s="17"/>
      <c r="W176" s="17"/>
      <c r="X176" s="17"/>
      <c r="Y176" s="17"/>
      <c r="Z176" s="17"/>
      <c r="AA176" s="17"/>
      <c r="AB176" s="1"/>
      <c r="AC176" s="17"/>
      <c r="AD176" s="17"/>
      <c r="AE176" s="17"/>
      <c r="AF176" s="17"/>
      <c r="AG176" s="17"/>
      <c r="AH176" s="1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2"/>
      <c r="P177" s="12"/>
      <c r="Q177" s="12"/>
      <c r="R177" s="12"/>
      <c r="S177" s="12"/>
      <c r="T177" s="12"/>
      <c r="U177" s="1"/>
      <c r="V177" s="17"/>
      <c r="W177" s="17"/>
      <c r="X177" s="17"/>
      <c r="Y177" s="17"/>
      <c r="Z177" s="17"/>
      <c r="AA177" s="17"/>
      <c r="AB177" s="1"/>
      <c r="AC177" s="17"/>
      <c r="AD177" s="17"/>
      <c r="AE177" s="17"/>
      <c r="AF177" s="17"/>
      <c r="AG177" s="17"/>
      <c r="AH177" s="1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2"/>
      <c r="P178" s="12"/>
      <c r="Q178" s="12"/>
      <c r="R178" s="12"/>
      <c r="S178" s="12"/>
      <c r="T178" s="12"/>
      <c r="U178" s="1"/>
      <c r="V178" s="17"/>
      <c r="W178" s="17"/>
      <c r="X178" s="17"/>
      <c r="Y178" s="17"/>
      <c r="Z178" s="17"/>
      <c r="AA178" s="17"/>
      <c r="AB178" s="1"/>
      <c r="AC178" s="17"/>
      <c r="AD178" s="17"/>
      <c r="AE178" s="17"/>
      <c r="AF178" s="17"/>
      <c r="AG178" s="17"/>
      <c r="AH178" s="1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2"/>
      <c r="P179" s="12"/>
      <c r="Q179" s="12"/>
      <c r="R179" s="12"/>
      <c r="S179" s="12"/>
      <c r="T179" s="12"/>
      <c r="U179" s="1"/>
      <c r="V179" s="17"/>
      <c r="W179" s="17"/>
      <c r="X179" s="17"/>
      <c r="Y179" s="17"/>
      <c r="Z179" s="17"/>
      <c r="AA179" s="17"/>
      <c r="AB179" s="1"/>
      <c r="AC179" s="17"/>
      <c r="AD179" s="17"/>
      <c r="AE179" s="17"/>
      <c r="AF179" s="17"/>
      <c r="AG179" s="17"/>
      <c r="AH179" s="1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2"/>
      <c r="P180" s="12"/>
      <c r="Q180" s="12"/>
      <c r="R180" s="12"/>
      <c r="S180" s="12"/>
      <c r="T180" s="12"/>
      <c r="U180" s="1"/>
      <c r="V180" s="17"/>
      <c r="W180" s="17"/>
      <c r="X180" s="17"/>
      <c r="Y180" s="17"/>
      <c r="Z180" s="17"/>
      <c r="AA180" s="17"/>
      <c r="AB180" s="1"/>
      <c r="AC180" s="17"/>
      <c r="AD180" s="17"/>
      <c r="AE180" s="17"/>
      <c r="AF180" s="17"/>
      <c r="AG180" s="17"/>
      <c r="AH180" s="1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2"/>
      <c r="P181" s="12"/>
      <c r="Q181" s="12"/>
      <c r="R181" s="12"/>
      <c r="S181" s="12"/>
      <c r="T181" s="12"/>
      <c r="U181" s="1"/>
      <c r="V181" s="17"/>
      <c r="W181" s="17"/>
      <c r="X181" s="17"/>
      <c r="Y181" s="17"/>
      <c r="Z181" s="17"/>
      <c r="AA181" s="17"/>
      <c r="AB181" s="1"/>
      <c r="AC181" s="17"/>
      <c r="AD181" s="17"/>
      <c r="AE181" s="17"/>
      <c r="AF181" s="17"/>
      <c r="AG181" s="17"/>
      <c r="AH181" s="1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2"/>
      <c r="P182" s="12"/>
      <c r="Q182" s="12"/>
      <c r="R182" s="12"/>
      <c r="S182" s="12"/>
      <c r="T182" s="12"/>
      <c r="U182" s="1"/>
      <c r="V182" s="17"/>
      <c r="W182" s="17"/>
      <c r="X182" s="17"/>
      <c r="Y182" s="17"/>
      <c r="Z182" s="17"/>
      <c r="AA182" s="17"/>
      <c r="AB182" s="1"/>
      <c r="AC182" s="17"/>
      <c r="AD182" s="17"/>
      <c r="AE182" s="17"/>
      <c r="AF182" s="17"/>
      <c r="AG182" s="17"/>
      <c r="AH182" s="1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2"/>
      <c r="P183" s="12"/>
      <c r="Q183" s="12"/>
      <c r="R183" s="12"/>
      <c r="S183" s="12"/>
      <c r="T183" s="12"/>
      <c r="U183" s="1"/>
      <c r="V183" s="17"/>
      <c r="W183" s="17"/>
      <c r="X183" s="17"/>
      <c r="Y183" s="17"/>
      <c r="Z183" s="17"/>
      <c r="AA183" s="17"/>
      <c r="AB183" s="1"/>
      <c r="AC183" s="17"/>
      <c r="AD183" s="17"/>
      <c r="AE183" s="17"/>
      <c r="AF183" s="17"/>
      <c r="AG183" s="17"/>
      <c r="AH183" s="1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2"/>
      <c r="P184" s="12"/>
      <c r="Q184" s="12"/>
      <c r="R184" s="12"/>
      <c r="S184" s="12"/>
      <c r="T184" s="12"/>
      <c r="U184" s="1"/>
      <c r="V184" s="17"/>
      <c r="W184" s="17"/>
      <c r="X184" s="17"/>
      <c r="Y184" s="17"/>
      <c r="Z184" s="17"/>
      <c r="AA184" s="17"/>
      <c r="AB184" s="1"/>
      <c r="AC184" s="17"/>
      <c r="AD184" s="17"/>
      <c r="AE184" s="17"/>
      <c r="AF184" s="17"/>
      <c r="AG184" s="17"/>
      <c r="AH184" s="1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2"/>
      <c r="P185" s="12"/>
      <c r="Q185" s="12"/>
      <c r="R185" s="12"/>
      <c r="S185" s="12"/>
      <c r="T185" s="12"/>
      <c r="U185" s="1"/>
      <c r="V185" s="17"/>
      <c r="W185" s="17"/>
      <c r="X185" s="17"/>
      <c r="Y185" s="17"/>
      <c r="Z185" s="17"/>
      <c r="AA185" s="17"/>
      <c r="AB185" s="1"/>
      <c r="AC185" s="17"/>
      <c r="AD185" s="17"/>
      <c r="AE185" s="17"/>
      <c r="AF185" s="17"/>
      <c r="AG185" s="17"/>
      <c r="AH185" s="1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2"/>
      <c r="P186" s="12"/>
      <c r="Q186" s="12"/>
      <c r="R186" s="12"/>
      <c r="S186" s="12"/>
      <c r="T186" s="12"/>
      <c r="U186" s="1"/>
      <c r="V186" s="17"/>
      <c r="W186" s="17"/>
      <c r="X186" s="17"/>
      <c r="Y186" s="17"/>
      <c r="Z186" s="17"/>
      <c r="AA186" s="17"/>
      <c r="AB186" s="1"/>
      <c r="AC186" s="17"/>
      <c r="AD186" s="17"/>
      <c r="AE186" s="17"/>
      <c r="AF186" s="17"/>
      <c r="AG186" s="17"/>
      <c r="AH186" s="1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2"/>
      <c r="P187" s="12"/>
      <c r="Q187" s="12"/>
      <c r="R187" s="12"/>
      <c r="S187" s="12"/>
      <c r="T187" s="12"/>
      <c r="U187" s="1"/>
      <c r="V187" s="17"/>
      <c r="W187" s="17"/>
      <c r="X187" s="17"/>
      <c r="Y187" s="17"/>
      <c r="Z187" s="17"/>
      <c r="AA187" s="17"/>
      <c r="AB187" s="1"/>
      <c r="AC187" s="17"/>
      <c r="AD187" s="17"/>
      <c r="AE187" s="17"/>
      <c r="AF187" s="17"/>
      <c r="AG187" s="17"/>
      <c r="AH187" s="1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2"/>
      <c r="P188" s="12"/>
      <c r="Q188" s="12"/>
      <c r="R188" s="12"/>
      <c r="S188" s="12"/>
      <c r="T188" s="12"/>
      <c r="U188" s="1"/>
      <c r="V188" s="17"/>
      <c r="W188" s="17"/>
      <c r="X188" s="17"/>
      <c r="Y188" s="17"/>
      <c r="Z188" s="17"/>
      <c r="AA188" s="17"/>
      <c r="AB188" s="1"/>
      <c r="AC188" s="17"/>
      <c r="AD188" s="17"/>
      <c r="AE188" s="17"/>
      <c r="AF188" s="17"/>
      <c r="AG188" s="17"/>
      <c r="AH188" s="1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2"/>
      <c r="P189" s="12"/>
      <c r="Q189" s="12"/>
      <c r="R189" s="12"/>
      <c r="S189" s="12"/>
      <c r="T189" s="12"/>
      <c r="U189" s="1"/>
      <c r="V189" s="17"/>
      <c r="W189" s="17"/>
      <c r="X189" s="17"/>
      <c r="Y189" s="17"/>
      <c r="Z189" s="17"/>
      <c r="AA189" s="17"/>
      <c r="AB189" s="1"/>
      <c r="AC189" s="17"/>
      <c r="AD189" s="17"/>
      <c r="AE189" s="17"/>
      <c r="AF189" s="17"/>
      <c r="AG189" s="17"/>
      <c r="AH189" s="1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2"/>
      <c r="P190" s="12"/>
      <c r="Q190" s="12"/>
      <c r="R190" s="12"/>
      <c r="S190" s="12"/>
      <c r="T190" s="12"/>
      <c r="U190" s="1"/>
      <c r="V190" s="17"/>
      <c r="W190" s="17"/>
      <c r="X190" s="17"/>
      <c r="Y190" s="17"/>
      <c r="Z190" s="17"/>
      <c r="AA190" s="17"/>
      <c r="AB190" s="1"/>
      <c r="AC190" s="17"/>
      <c r="AD190" s="17"/>
      <c r="AE190" s="17"/>
      <c r="AF190" s="17"/>
      <c r="AG190" s="17"/>
      <c r="AH190" s="1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2"/>
      <c r="P191" s="12"/>
      <c r="Q191" s="12"/>
      <c r="R191" s="12"/>
      <c r="S191" s="12"/>
      <c r="T191" s="12"/>
      <c r="U191" s="1"/>
      <c r="V191" s="17"/>
      <c r="W191" s="17"/>
      <c r="X191" s="17"/>
      <c r="Y191" s="17"/>
      <c r="Z191" s="17"/>
      <c r="AA191" s="17"/>
      <c r="AB191" s="1"/>
      <c r="AC191" s="17"/>
      <c r="AD191" s="17"/>
      <c r="AE191" s="17"/>
      <c r="AF191" s="17"/>
      <c r="AG191" s="17"/>
      <c r="AH191" s="1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2"/>
      <c r="P192" s="12"/>
      <c r="Q192" s="12"/>
      <c r="R192" s="12"/>
      <c r="S192" s="12"/>
      <c r="T192" s="12"/>
      <c r="U192" s="1"/>
      <c r="V192" s="17"/>
      <c r="W192" s="17"/>
      <c r="X192" s="17"/>
      <c r="Y192" s="17"/>
      <c r="Z192" s="17"/>
      <c r="AA192" s="17"/>
      <c r="AB192" s="1"/>
      <c r="AC192" s="17"/>
      <c r="AD192" s="17"/>
      <c r="AE192" s="17"/>
      <c r="AF192" s="17"/>
      <c r="AG192" s="17"/>
      <c r="AH192" s="1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2"/>
      <c r="P193" s="12"/>
      <c r="Q193" s="12"/>
      <c r="R193" s="12"/>
      <c r="S193" s="12"/>
      <c r="T193" s="12"/>
      <c r="U193" s="1"/>
      <c r="V193" s="17"/>
      <c r="W193" s="17"/>
      <c r="X193" s="17"/>
      <c r="Y193" s="17"/>
      <c r="Z193" s="17"/>
      <c r="AA193" s="17"/>
      <c r="AB193" s="1"/>
      <c r="AC193" s="17"/>
      <c r="AD193" s="17"/>
      <c r="AE193" s="17"/>
      <c r="AF193" s="17"/>
      <c r="AG193" s="17"/>
      <c r="AH193" s="1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2"/>
      <c r="P194" s="12"/>
      <c r="Q194" s="12"/>
      <c r="R194" s="12"/>
      <c r="S194" s="12"/>
      <c r="T194" s="12"/>
      <c r="U194" s="1"/>
      <c r="V194" s="17"/>
      <c r="W194" s="17"/>
      <c r="X194" s="17"/>
      <c r="Y194" s="17"/>
      <c r="Z194" s="17"/>
      <c r="AA194" s="17"/>
      <c r="AB194" s="1"/>
      <c r="AC194" s="17"/>
      <c r="AD194" s="17"/>
      <c r="AE194" s="17"/>
      <c r="AF194" s="17"/>
      <c r="AG194" s="17"/>
      <c r="AH194" s="1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2"/>
      <c r="P195" s="12"/>
      <c r="Q195" s="12"/>
      <c r="R195" s="12"/>
      <c r="S195" s="12"/>
      <c r="T195" s="12"/>
      <c r="U195" s="1"/>
      <c r="V195" s="17"/>
      <c r="W195" s="17"/>
      <c r="X195" s="17"/>
      <c r="Y195" s="17"/>
      <c r="Z195" s="17"/>
      <c r="AA195" s="17"/>
      <c r="AB195" s="1"/>
      <c r="AC195" s="17"/>
      <c r="AD195" s="17"/>
      <c r="AE195" s="17"/>
      <c r="AF195" s="17"/>
      <c r="AG195" s="17"/>
      <c r="AH195" s="1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2"/>
      <c r="P196" s="12"/>
      <c r="Q196" s="12"/>
      <c r="R196" s="12"/>
      <c r="S196" s="12"/>
      <c r="T196" s="12"/>
      <c r="U196" s="1"/>
      <c r="V196" s="17"/>
      <c r="W196" s="17"/>
      <c r="X196" s="17"/>
      <c r="Y196" s="17"/>
      <c r="Z196" s="17"/>
      <c r="AA196" s="17"/>
      <c r="AB196" s="1"/>
      <c r="AC196" s="17"/>
      <c r="AD196" s="17"/>
      <c r="AE196" s="17"/>
      <c r="AF196" s="17"/>
      <c r="AG196" s="17"/>
      <c r="AH196" s="1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2"/>
      <c r="P197" s="12"/>
      <c r="Q197" s="12"/>
      <c r="R197" s="12"/>
      <c r="S197" s="12"/>
      <c r="T197" s="12"/>
      <c r="U197" s="1"/>
      <c r="V197" s="17"/>
      <c r="W197" s="17"/>
      <c r="X197" s="17"/>
      <c r="Y197" s="17"/>
      <c r="Z197" s="17"/>
      <c r="AA197" s="17"/>
      <c r="AB197" s="1"/>
      <c r="AC197" s="17"/>
      <c r="AD197" s="17"/>
      <c r="AE197" s="17"/>
      <c r="AF197" s="17"/>
      <c r="AG197" s="17"/>
      <c r="AH197" s="1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2"/>
      <c r="P198" s="12"/>
      <c r="Q198" s="12"/>
      <c r="R198" s="12"/>
      <c r="S198" s="12"/>
      <c r="T198" s="12"/>
      <c r="U198" s="1"/>
      <c r="V198" s="17"/>
      <c r="W198" s="17"/>
      <c r="X198" s="17"/>
      <c r="Y198" s="17"/>
      <c r="Z198" s="17"/>
      <c r="AA198" s="17"/>
      <c r="AB198" s="1"/>
      <c r="AC198" s="17"/>
      <c r="AD198" s="17"/>
      <c r="AE198" s="17"/>
      <c r="AF198" s="17"/>
      <c r="AG198" s="17"/>
      <c r="AH198" s="1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2"/>
      <c r="P199" s="12"/>
      <c r="Q199" s="12"/>
      <c r="R199" s="12"/>
      <c r="S199" s="12"/>
      <c r="T199" s="12"/>
      <c r="U199" s="1"/>
      <c r="V199" s="17"/>
      <c r="W199" s="17"/>
      <c r="X199" s="17"/>
      <c r="Y199" s="17"/>
      <c r="Z199" s="17"/>
      <c r="AA199" s="17"/>
      <c r="AB199" s="1"/>
      <c r="AC199" s="17"/>
      <c r="AD199" s="17"/>
      <c r="AE199" s="17"/>
      <c r="AF199" s="17"/>
      <c r="AG199" s="17"/>
      <c r="AH199" s="1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2"/>
      <c r="P200" s="12"/>
      <c r="Q200" s="12"/>
      <c r="R200" s="12"/>
      <c r="S200" s="12"/>
      <c r="T200" s="12"/>
      <c r="U200" s="1"/>
      <c r="V200" s="17"/>
      <c r="W200" s="17"/>
      <c r="X200" s="17"/>
      <c r="Y200" s="17"/>
      <c r="Z200" s="17"/>
      <c r="AA200" s="17"/>
      <c r="AB200" s="1"/>
      <c r="AC200" s="17"/>
      <c r="AD200" s="17"/>
      <c r="AE200" s="17"/>
      <c r="AF200" s="17"/>
      <c r="AG200" s="17"/>
      <c r="AH200" s="1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2"/>
      <c r="P201" s="12"/>
      <c r="Q201" s="12"/>
      <c r="R201" s="12"/>
      <c r="S201" s="12"/>
      <c r="T201" s="12"/>
      <c r="U201" s="1"/>
      <c r="V201" s="17"/>
      <c r="W201" s="17"/>
      <c r="X201" s="17"/>
      <c r="Y201" s="17"/>
      <c r="Z201" s="17"/>
      <c r="AA201" s="17"/>
      <c r="AB201" s="1"/>
      <c r="AC201" s="17"/>
      <c r="AD201" s="17"/>
      <c r="AE201" s="17"/>
      <c r="AF201" s="17"/>
      <c r="AG201" s="17"/>
      <c r="AH201" s="1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2"/>
      <c r="P202" s="12"/>
      <c r="Q202" s="12"/>
      <c r="R202" s="12"/>
      <c r="S202" s="12"/>
      <c r="T202" s="12"/>
      <c r="U202" s="1"/>
      <c r="V202" s="17"/>
      <c r="W202" s="17"/>
      <c r="X202" s="17"/>
      <c r="Y202" s="17"/>
      <c r="Z202" s="17"/>
      <c r="AA202" s="17"/>
      <c r="AB202" s="1"/>
      <c r="AC202" s="17"/>
      <c r="AD202" s="17"/>
      <c r="AE202" s="17"/>
      <c r="AF202" s="17"/>
      <c r="AG202" s="17"/>
      <c r="AH202" s="1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2"/>
      <c r="P203" s="12"/>
      <c r="Q203" s="12"/>
      <c r="R203" s="12"/>
      <c r="S203" s="12"/>
      <c r="T203" s="12"/>
      <c r="U203" s="1"/>
      <c r="V203" s="17"/>
      <c r="W203" s="17"/>
      <c r="X203" s="17"/>
      <c r="Y203" s="17"/>
      <c r="Z203" s="17"/>
      <c r="AA203" s="17"/>
      <c r="AB203" s="1"/>
      <c r="AC203" s="17"/>
      <c r="AD203" s="17"/>
      <c r="AE203" s="17"/>
      <c r="AF203" s="17"/>
      <c r="AG203" s="17"/>
      <c r="AH203" s="1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2"/>
      <c r="P204" s="12"/>
      <c r="Q204" s="12"/>
      <c r="R204" s="12"/>
      <c r="S204" s="12"/>
      <c r="T204" s="12"/>
      <c r="U204" s="1"/>
      <c r="V204" s="17"/>
      <c r="W204" s="17"/>
      <c r="X204" s="17"/>
      <c r="Y204" s="17"/>
      <c r="Z204" s="17"/>
      <c r="AA204" s="17"/>
      <c r="AB204" s="1"/>
      <c r="AC204" s="17"/>
      <c r="AD204" s="17"/>
      <c r="AE204" s="17"/>
      <c r="AF204" s="17"/>
      <c r="AG204" s="17"/>
      <c r="AH204" s="1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2"/>
      <c r="P205" s="12"/>
      <c r="Q205" s="12"/>
      <c r="R205" s="12"/>
      <c r="S205" s="12"/>
      <c r="T205" s="12"/>
      <c r="U205" s="1"/>
      <c r="V205" s="17"/>
      <c r="W205" s="17"/>
      <c r="X205" s="17"/>
      <c r="Y205" s="17"/>
      <c r="Z205" s="17"/>
      <c r="AA205" s="17"/>
      <c r="AB205" s="1"/>
      <c r="AC205" s="17"/>
      <c r="AD205" s="17"/>
      <c r="AE205" s="17"/>
      <c r="AF205" s="17"/>
      <c r="AG205" s="17"/>
      <c r="AH205" s="1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2"/>
      <c r="P206" s="12"/>
      <c r="Q206" s="12"/>
      <c r="R206" s="12"/>
      <c r="S206" s="12"/>
      <c r="T206" s="12"/>
      <c r="U206" s="1"/>
      <c r="V206" s="17"/>
      <c r="W206" s="17"/>
      <c r="X206" s="17"/>
      <c r="Y206" s="17"/>
      <c r="Z206" s="17"/>
      <c r="AA206" s="17"/>
      <c r="AB206" s="1"/>
      <c r="AC206" s="17"/>
      <c r="AD206" s="17"/>
      <c r="AE206" s="17"/>
      <c r="AF206" s="17"/>
      <c r="AG206" s="17"/>
      <c r="AH206" s="1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2"/>
      <c r="P207" s="12"/>
      <c r="Q207" s="12"/>
      <c r="R207" s="12"/>
      <c r="S207" s="12"/>
      <c r="T207" s="12"/>
      <c r="U207" s="1"/>
      <c r="V207" s="17"/>
      <c r="W207" s="17"/>
      <c r="X207" s="17"/>
      <c r="Y207" s="17"/>
      <c r="Z207" s="17"/>
      <c r="AA207" s="17"/>
      <c r="AB207" s="1"/>
      <c r="AC207" s="17"/>
      <c r="AD207" s="17"/>
      <c r="AE207" s="17"/>
      <c r="AF207" s="17"/>
      <c r="AG207" s="17"/>
      <c r="AH207" s="1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2"/>
      <c r="P208" s="12"/>
      <c r="Q208" s="12"/>
      <c r="R208" s="12"/>
      <c r="S208" s="12"/>
      <c r="T208" s="12"/>
      <c r="U208" s="1"/>
      <c r="V208" s="17"/>
      <c r="W208" s="17"/>
      <c r="X208" s="17"/>
      <c r="Y208" s="17"/>
      <c r="Z208" s="17"/>
      <c r="AA208" s="17"/>
      <c r="AB208" s="1"/>
      <c r="AC208" s="17"/>
      <c r="AD208" s="17"/>
      <c r="AE208" s="17"/>
      <c r="AF208" s="17"/>
      <c r="AG208" s="17"/>
      <c r="AH208" s="1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2"/>
      <c r="P209" s="12"/>
      <c r="Q209" s="12"/>
      <c r="R209" s="12"/>
      <c r="S209" s="12"/>
      <c r="T209" s="12"/>
      <c r="U209" s="1"/>
      <c r="V209" s="17"/>
      <c r="W209" s="17"/>
      <c r="X209" s="17"/>
      <c r="Y209" s="17"/>
      <c r="Z209" s="17"/>
      <c r="AA209" s="17"/>
      <c r="AB209" s="1"/>
      <c r="AC209" s="17"/>
      <c r="AD209" s="17"/>
      <c r="AE209" s="17"/>
      <c r="AF209" s="17"/>
      <c r="AG209" s="17"/>
      <c r="AH209" s="1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2"/>
      <c r="P210" s="12"/>
      <c r="Q210" s="12"/>
      <c r="R210" s="12"/>
      <c r="S210" s="12"/>
      <c r="T210" s="12"/>
      <c r="U210" s="1"/>
      <c r="V210" s="17"/>
      <c r="W210" s="17"/>
      <c r="X210" s="17"/>
      <c r="Y210" s="17"/>
      <c r="Z210" s="17"/>
      <c r="AA210" s="17"/>
      <c r="AB210" s="1"/>
      <c r="AC210" s="17"/>
      <c r="AD210" s="17"/>
      <c r="AE210" s="17"/>
      <c r="AF210" s="17"/>
      <c r="AG210" s="17"/>
      <c r="AH210" s="1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2"/>
      <c r="P211" s="12"/>
      <c r="Q211" s="12"/>
      <c r="R211" s="12"/>
      <c r="S211" s="12"/>
      <c r="T211" s="12"/>
      <c r="U211" s="1"/>
      <c r="V211" s="17"/>
      <c r="W211" s="17"/>
      <c r="X211" s="17"/>
      <c r="Y211" s="17"/>
      <c r="Z211" s="17"/>
      <c r="AA211" s="17"/>
      <c r="AB211" s="1"/>
      <c r="AC211" s="17"/>
      <c r="AD211" s="17"/>
      <c r="AE211" s="17"/>
      <c r="AF211" s="17"/>
      <c r="AG211" s="17"/>
      <c r="AH211" s="1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2"/>
      <c r="P212" s="12"/>
      <c r="Q212" s="12"/>
      <c r="R212" s="12"/>
      <c r="S212" s="12"/>
      <c r="T212" s="12"/>
      <c r="U212" s="1"/>
      <c r="V212" s="17"/>
      <c r="W212" s="17"/>
      <c r="X212" s="17"/>
      <c r="Y212" s="17"/>
      <c r="Z212" s="17"/>
      <c r="AA212" s="17"/>
      <c r="AB212" s="1"/>
      <c r="AC212" s="17"/>
      <c r="AD212" s="17"/>
      <c r="AE212" s="17"/>
      <c r="AF212" s="17"/>
      <c r="AG212" s="17"/>
      <c r="AH212" s="1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2"/>
      <c r="P213" s="12"/>
      <c r="Q213" s="12"/>
      <c r="R213" s="12"/>
      <c r="S213" s="12"/>
      <c r="T213" s="12"/>
      <c r="U213" s="1"/>
      <c r="V213" s="17"/>
      <c r="W213" s="17"/>
      <c r="X213" s="17"/>
      <c r="Y213" s="17"/>
      <c r="Z213" s="17"/>
      <c r="AA213" s="17"/>
      <c r="AB213" s="1"/>
      <c r="AC213" s="17"/>
      <c r="AD213" s="17"/>
      <c r="AE213" s="17"/>
      <c r="AF213" s="17"/>
      <c r="AG213" s="17"/>
      <c r="AH213" s="1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2"/>
      <c r="P214" s="12"/>
      <c r="Q214" s="12"/>
      <c r="R214" s="12"/>
      <c r="S214" s="12"/>
      <c r="T214" s="12"/>
      <c r="U214" s="1"/>
      <c r="V214" s="17"/>
      <c r="W214" s="17"/>
      <c r="X214" s="17"/>
      <c r="Y214" s="17"/>
      <c r="Z214" s="17"/>
      <c r="AA214" s="17"/>
      <c r="AB214" s="1"/>
      <c r="AC214" s="17"/>
      <c r="AD214" s="17"/>
      <c r="AE214" s="17"/>
      <c r="AF214" s="17"/>
      <c r="AG214" s="17"/>
      <c r="AH214" s="1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2"/>
      <c r="P215" s="12"/>
      <c r="Q215" s="12"/>
      <c r="R215" s="12"/>
      <c r="S215" s="12"/>
      <c r="T215" s="12"/>
      <c r="U215" s="1"/>
      <c r="V215" s="17"/>
      <c r="W215" s="17"/>
      <c r="X215" s="17"/>
      <c r="Y215" s="17"/>
      <c r="Z215" s="17"/>
      <c r="AA215" s="17"/>
      <c r="AB215" s="1"/>
      <c r="AC215" s="17"/>
      <c r="AD215" s="17"/>
      <c r="AE215" s="17"/>
      <c r="AF215" s="17"/>
      <c r="AG215" s="17"/>
      <c r="AH215" s="1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2"/>
      <c r="P216" s="12"/>
      <c r="Q216" s="12"/>
      <c r="R216" s="12"/>
      <c r="S216" s="12"/>
      <c r="T216" s="12"/>
      <c r="U216" s="1"/>
      <c r="V216" s="17"/>
      <c r="W216" s="17"/>
      <c r="X216" s="17"/>
      <c r="Y216" s="17"/>
      <c r="Z216" s="17"/>
      <c r="AA216" s="17"/>
      <c r="AB216" s="1"/>
      <c r="AC216" s="17"/>
      <c r="AD216" s="17"/>
      <c r="AE216" s="17"/>
      <c r="AF216" s="17"/>
      <c r="AG216" s="17"/>
      <c r="AH216" s="1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2"/>
      <c r="P217" s="12"/>
      <c r="Q217" s="12"/>
      <c r="R217" s="12"/>
      <c r="S217" s="12"/>
      <c r="T217" s="12"/>
      <c r="U217" s="1"/>
      <c r="V217" s="17"/>
      <c r="W217" s="17"/>
      <c r="X217" s="17"/>
      <c r="Y217" s="17"/>
      <c r="Z217" s="17"/>
      <c r="AA217" s="17"/>
      <c r="AB217" s="1"/>
      <c r="AC217" s="17"/>
      <c r="AD217" s="17"/>
      <c r="AE217" s="17"/>
      <c r="AF217" s="17"/>
      <c r="AG217" s="17"/>
      <c r="AH217" s="1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2"/>
      <c r="P218" s="12"/>
      <c r="Q218" s="12"/>
      <c r="R218" s="12"/>
      <c r="S218" s="12"/>
      <c r="T218" s="12"/>
      <c r="U218" s="1"/>
      <c r="V218" s="17"/>
      <c r="W218" s="17"/>
      <c r="X218" s="17"/>
      <c r="Y218" s="17"/>
      <c r="Z218" s="17"/>
      <c r="AA218" s="17"/>
      <c r="AB218" s="1"/>
      <c r="AC218" s="17"/>
      <c r="AD218" s="17"/>
      <c r="AE218" s="17"/>
      <c r="AF218" s="17"/>
      <c r="AG218" s="17"/>
      <c r="AH218" s="1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2"/>
      <c r="P219" s="12"/>
      <c r="Q219" s="12"/>
      <c r="R219" s="12"/>
      <c r="S219" s="12"/>
      <c r="T219" s="12"/>
      <c r="U219" s="1"/>
      <c r="V219" s="17"/>
      <c r="W219" s="17"/>
      <c r="X219" s="17"/>
      <c r="Y219" s="17"/>
      <c r="Z219" s="17"/>
      <c r="AA219" s="17"/>
      <c r="AB219" s="1"/>
      <c r="AC219" s="17"/>
      <c r="AD219" s="17"/>
      <c r="AE219" s="17"/>
      <c r="AF219" s="17"/>
      <c r="AG219" s="17"/>
      <c r="AH219" s="1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2"/>
      <c r="P220" s="12"/>
      <c r="Q220" s="12"/>
      <c r="R220" s="12"/>
      <c r="S220" s="12"/>
      <c r="T220" s="12"/>
      <c r="U220" s="1"/>
      <c r="V220" s="17"/>
      <c r="W220" s="17"/>
      <c r="X220" s="17"/>
      <c r="Y220" s="17"/>
      <c r="Z220" s="17"/>
      <c r="AA220" s="17"/>
      <c r="AB220" s="1"/>
      <c r="AC220" s="17"/>
      <c r="AD220" s="17"/>
      <c r="AE220" s="17"/>
      <c r="AF220" s="17"/>
      <c r="AG220" s="17"/>
      <c r="AH220" s="1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2"/>
      <c r="P221" s="12"/>
      <c r="Q221" s="12"/>
      <c r="R221" s="12"/>
      <c r="S221" s="12"/>
      <c r="T221" s="12"/>
      <c r="U221" s="1"/>
      <c r="V221" s="17"/>
      <c r="W221" s="17"/>
      <c r="X221" s="17"/>
      <c r="Y221" s="17"/>
      <c r="Z221" s="17"/>
      <c r="AA221" s="17"/>
      <c r="AB221" s="1"/>
      <c r="AC221" s="17"/>
      <c r="AD221" s="17"/>
      <c r="AE221" s="17"/>
      <c r="AF221" s="17"/>
      <c r="AG221" s="17"/>
      <c r="AH221" s="1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2"/>
      <c r="P222" s="12"/>
      <c r="Q222" s="12"/>
      <c r="R222" s="12"/>
      <c r="S222" s="12"/>
      <c r="T222" s="12"/>
      <c r="U222" s="1"/>
      <c r="V222" s="17"/>
      <c r="W222" s="17"/>
      <c r="X222" s="17"/>
      <c r="Y222" s="17"/>
      <c r="Z222" s="17"/>
      <c r="AA222" s="17"/>
      <c r="AB222" s="1"/>
      <c r="AC222" s="17"/>
      <c r="AD222" s="17"/>
      <c r="AE222" s="17"/>
      <c r="AF222" s="17"/>
      <c r="AG222" s="17"/>
      <c r="AH222" s="1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2"/>
      <c r="P223" s="12"/>
      <c r="Q223" s="12"/>
      <c r="R223" s="12"/>
      <c r="S223" s="12"/>
      <c r="T223" s="12"/>
      <c r="U223" s="1"/>
      <c r="V223" s="17"/>
      <c r="W223" s="17"/>
      <c r="X223" s="17"/>
      <c r="Y223" s="17"/>
      <c r="Z223" s="17"/>
      <c r="AA223" s="17"/>
      <c r="AB223" s="1"/>
      <c r="AC223" s="17"/>
      <c r="AD223" s="17"/>
      <c r="AE223" s="17"/>
      <c r="AF223" s="17"/>
      <c r="AG223" s="17"/>
      <c r="AH223" s="1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2"/>
      <c r="P224" s="12"/>
      <c r="Q224" s="12"/>
      <c r="R224" s="12"/>
      <c r="S224" s="12"/>
      <c r="T224" s="12"/>
      <c r="U224" s="1"/>
      <c r="V224" s="17"/>
      <c r="W224" s="17"/>
      <c r="X224" s="17"/>
      <c r="Y224" s="17"/>
      <c r="Z224" s="17"/>
      <c r="AA224" s="17"/>
      <c r="AB224" s="1"/>
      <c r="AC224" s="17"/>
      <c r="AD224" s="17"/>
      <c r="AE224" s="17"/>
      <c r="AF224" s="17"/>
      <c r="AG224" s="17"/>
      <c r="AH224" s="1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2"/>
      <c r="P225" s="12"/>
      <c r="Q225" s="12"/>
      <c r="R225" s="12"/>
      <c r="S225" s="12"/>
      <c r="T225" s="12"/>
      <c r="U225" s="1"/>
      <c r="V225" s="17"/>
      <c r="W225" s="17"/>
      <c r="X225" s="17"/>
      <c r="Y225" s="17"/>
      <c r="Z225" s="17"/>
      <c r="AA225" s="17"/>
      <c r="AB225" s="1"/>
      <c r="AC225" s="17"/>
      <c r="AD225" s="17"/>
      <c r="AE225" s="17"/>
      <c r="AF225" s="17"/>
      <c r="AG225" s="17"/>
      <c r="AH225" s="1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2"/>
      <c r="P226" s="12"/>
      <c r="Q226" s="12"/>
      <c r="R226" s="12"/>
      <c r="S226" s="12"/>
      <c r="T226" s="12"/>
      <c r="U226" s="1"/>
      <c r="V226" s="17"/>
      <c r="W226" s="17"/>
      <c r="X226" s="17"/>
      <c r="Y226" s="17"/>
      <c r="Z226" s="17"/>
      <c r="AA226" s="17"/>
      <c r="AB226" s="1"/>
      <c r="AC226" s="17"/>
      <c r="AD226" s="17"/>
      <c r="AE226" s="17"/>
      <c r="AF226" s="17"/>
      <c r="AG226" s="17"/>
      <c r="AH226" s="1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2"/>
      <c r="P227" s="12"/>
      <c r="Q227" s="12"/>
      <c r="R227" s="12"/>
      <c r="S227" s="12"/>
      <c r="T227" s="12"/>
      <c r="U227" s="1"/>
      <c r="V227" s="17"/>
      <c r="W227" s="17"/>
      <c r="X227" s="17"/>
      <c r="Y227" s="17"/>
      <c r="Z227" s="17"/>
      <c r="AA227" s="17"/>
      <c r="AB227" s="1"/>
      <c r="AC227" s="17"/>
      <c r="AD227" s="17"/>
      <c r="AE227" s="17"/>
      <c r="AF227" s="17"/>
      <c r="AG227" s="17"/>
      <c r="AH227" s="1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2"/>
      <c r="P228" s="12"/>
      <c r="Q228" s="12"/>
      <c r="R228" s="12"/>
      <c r="S228" s="12"/>
      <c r="T228" s="12"/>
      <c r="U228" s="1"/>
      <c r="V228" s="17"/>
      <c r="W228" s="17"/>
      <c r="X228" s="17"/>
      <c r="Y228" s="17"/>
      <c r="Z228" s="17"/>
      <c r="AA228" s="17"/>
      <c r="AB228" s="1"/>
      <c r="AC228" s="17"/>
      <c r="AD228" s="17"/>
      <c r="AE228" s="17"/>
      <c r="AF228" s="17"/>
      <c r="AG228" s="17"/>
      <c r="AH228" s="1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2"/>
      <c r="P229" s="12"/>
      <c r="Q229" s="12"/>
      <c r="R229" s="12"/>
      <c r="S229" s="12"/>
      <c r="T229" s="12"/>
      <c r="U229" s="1"/>
      <c r="V229" s="17"/>
      <c r="W229" s="17"/>
      <c r="X229" s="17"/>
      <c r="Y229" s="17"/>
      <c r="Z229" s="17"/>
      <c r="AA229" s="17"/>
      <c r="AB229" s="1"/>
      <c r="AC229" s="17"/>
      <c r="AD229" s="17"/>
      <c r="AE229" s="17"/>
      <c r="AF229" s="17"/>
      <c r="AG229" s="17"/>
      <c r="AH229" s="1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2"/>
      <c r="P230" s="12"/>
      <c r="Q230" s="12"/>
      <c r="R230" s="12"/>
      <c r="S230" s="12"/>
      <c r="T230" s="12"/>
      <c r="U230" s="1"/>
      <c r="V230" s="17"/>
      <c r="W230" s="17"/>
      <c r="X230" s="17"/>
      <c r="Y230" s="17"/>
      <c r="Z230" s="17"/>
      <c r="AA230" s="17"/>
      <c r="AB230" s="1"/>
      <c r="AC230" s="17"/>
      <c r="AD230" s="17"/>
      <c r="AE230" s="17"/>
      <c r="AF230" s="17"/>
      <c r="AG230" s="17"/>
      <c r="AH230" s="1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2"/>
      <c r="P231" s="12"/>
      <c r="Q231" s="12"/>
      <c r="R231" s="12"/>
      <c r="S231" s="12"/>
      <c r="T231" s="12"/>
      <c r="U231" s="1"/>
      <c r="V231" s="17"/>
      <c r="W231" s="17"/>
      <c r="X231" s="17"/>
      <c r="Y231" s="17"/>
      <c r="Z231" s="17"/>
      <c r="AA231" s="17"/>
      <c r="AB231" s="1"/>
      <c r="AC231" s="17"/>
      <c r="AD231" s="17"/>
      <c r="AE231" s="17"/>
      <c r="AF231" s="17"/>
      <c r="AG231" s="17"/>
      <c r="AH231" s="1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2"/>
      <c r="P232" s="12"/>
      <c r="Q232" s="12"/>
      <c r="R232" s="12"/>
      <c r="S232" s="12"/>
      <c r="T232" s="12"/>
      <c r="U232" s="1"/>
      <c r="V232" s="17"/>
      <c r="W232" s="17"/>
      <c r="X232" s="17"/>
      <c r="Y232" s="17"/>
      <c r="Z232" s="17"/>
      <c r="AA232" s="17"/>
      <c r="AB232" s="1"/>
      <c r="AC232" s="17"/>
      <c r="AD232" s="17"/>
      <c r="AE232" s="17"/>
      <c r="AF232" s="17"/>
      <c r="AG232" s="17"/>
      <c r="AH232" s="1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2"/>
      <c r="P233" s="12"/>
      <c r="Q233" s="12"/>
      <c r="R233" s="12"/>
      <c r="S233" s="12"/>
      <c r="T233" s="12"/>
      <c r="U233" s="1"/>
      <c r="V233" s="17"/>
      <c r="W233" s="17"/>
      <c r="X233" s="17"/>
      <c r="Y233" s="17"/>
      <c r="Z233" s="17"/>
      <c r="AA233" s="17"/>
      <c r="AB233" s="1"/>
      <c r="AC233" s="17"/>
      <c r="AD233" s="17"/>
      <c r="AE233" s="17"/>
      <c r="AF233" s="17"/>
      <c r="AG233" s="17"/>
      <c r="AH233" s="1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2"/>
      <c r="P234" s="12"/>
      <c r="Q234" s="12"/>
      <c r="R234" s="12"/>
      <c r="S234" s="12"/>
      <c r="T234" s="12"/>
      <c r="U234" s="1"/>
      <c r="V234" s="17"/>
      <c r="W234" s="17"/>
      <c r="X234" s="17"/>
      <c r="Y234" s="17"/>
      <c r="Z234" s="17"/>
      <c r="AA234" s="17"/>
      <c r="AB234" s="1"/>
      <c r="AC234" s="17"/>
      <c r="AD234" s="17"/>
      <c r="AE234" s="17"/>
      <c r="AF234" s="17"/>
      <c r="AG234" s="17"/>
      <c r="AH234" s="1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2"/>
      <c r="P235" s="12"/>
      <c r="Q235" s="12"/>
      <c r="R235" s="12"/>
      <c r="S235" s="12"/>
      <c r="T235" s="12"/>
      <c r="U235" s="1"/>
      <c r="V235" s="17"/>
      <c r="W235" s="17"/>
      <c r="X235" s="17"/>
      <c r="Y235" s="17"/>
      <c r="Z235" s="17"/>
      <c r="AA235" s="17"/>
      <c r="AB235" s="1"/>
      <c r="AC235" s="17"/>
      <c r="AD235" s="17"/>
      <c r="AE235" s="17"/>
      <c r="AF235" s="17"/>
      <c r="AG235" s="17"/>
      <c r="AH235" s="1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2"/>
      <c r="P236" s="12"/>
      <c r="Q236" s="12"/>
      <c r="R236" s="12"/>
      <c r="S236" s="12"/>
      <c r="T236" s="12"/>
      <c r="U236" s="1"/>
      <c r="V236" s="17"/>
      <c r="W236" s="17"/>
      <c r="X236" s="17"/>
      <c r="Y236" s="17"/>
      <c r="Z236" s="17"/>
      <c r="AA236" s="17"/>
      <c r="AB236" s="1"/>
      <c r="AC236" s="17"/>
      <c r="AD236" s="17"/>
      <c r="AE236" s="17"/>
      <c r="AF236" s="17"/>
      <c r="AG236" s="17"/>
      <c r="AH236" s="1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2"/>
      <c r="P237" s="12"/>
      <c r="Q237" s="12"/>
      <c r="R237" s="12"/>
      <c r="S237" s="12"/>
      <c r="T237" s="12"/>
      <c r="U237" s="1"/>
      <c r="V237" s="17"/>
      <c r="W237" s="17"/>
      <c r="X237" s="17"/>
      <c r="Y237" s="17"/>
      <c r="Z237" s="17"/>
      <c r="AA237" s="17"/>
      <c r="AB237" s="1"/>
      <c r="AC237" s="17"/>
      <c r="AD237" s="17"/>
      <c r="AE237" s="17"/>
      <c r="AF237" s="17"/>
      <c r="AG237" s="17"/>
      <c r="AH237" s="1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2"/>
      <c r="P238" s="12"/>
      <c r="Q238" s="12"/>
      <c r="R238" s="12"/>
      <c r="S238" s="12"/>
      <c r="T238" s="12"/>
      <c r="U238" s="1"/>
      <c r="V238" s="17"/>
      <c r="W238" s="17"/>
      <c r="X238" s="17"/>
      <c r="Y238" s="17"/>
      <c r="Z238" s="17"/>
      <c r="AA238" s="17"/>
      <c r="AB238" s="1"/>
      <c r="AC238" s="17"/>
      <c r="AD238" s="17"/>
      <c r="AE238" s="17"/>
      <c r="AF238" s="17"/>
      <c r="AG238" s="17"/>
      <c r="AH238" s="1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2"/>
      <c r="P239" s="12"/>
      <c r="Q239" s="12"/>
      <c r="R239" s="12"/>
      <c r="S239" s="12"/>
      <c r="T239" s="12"/>
      <c r="U239" s="1"/>
      <c r="V239" s="17"/>
      <c r="W239" s="17"/>
      <c r="X239" s="17"/>
      <c r="Y239" s="17"/>
      <c r="Z239" s="17"/>
      <c r="AA239" s="17"/>
      <c r="AB239" s="1"/>
      <c r="AC239" s="17"/>
      <c r="AD239" s="17"/>
      <c r="AE239" s="17"/>
      <c r="AF239" s="17"/>
      <c r="AG239" s="17"/>
      <c r="AH239" s="1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2"/>
      <c r="P240" s="12"/>
      <c r="Q240" s="12"/>
      <c r="R240" s="12"/>
      <c r="S240" s="12"/>
      <c r="T240" s="12"/>
      <c r="U240" s="1"/>
      <c r="V240" s="17"/>
      <c r="W240" s="17"/>
      <c r="X240" s="17"/>
      <c r="Y240" s="17"/>
      <c r="Z240" s="17"/>
      <c r="AA240" s="17"/>
      <c r="AB240" s="1"/>
      <c r="AC240" s="17"/>
      <c r="AD240" s="17"/>
      <c r="AE240" s="17"/>
      <c r="AF240" s="17"/>
      <c r="AG240" s="17"/>
      <c r="AH240" s="1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2"/>
      <c r="P241" s="12"/>
      <c r="Q241" s="12"/>
      <c r="R241" s="12"/>
      <c r="S241" s="12"/>
      <c r="T241" s="12"/>
      <c r="U241" s="1"/>
      <c r="V241" s="17"/>
      <c r="W241" s="17"/>
      <c r="X241" s="17"/>
      <c r="Y241" s="17"/>
      <c r="Z241" s="17"/>
      <c r="AA241" s="17"/>
      <c r="AB241" s="1"/>
      <c r="AC241" s="17"/>
      <c r="AD241" s="17"/>
      <c r="AE241" s="17"/>
      <c r="AF241" s="17"/>
      <c r="AG241" s="17"/>
      <c r="AH241" s="1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2"/>
      <c r="P242" s="12"/>
      <c r="Q242" s="12"/>
      <c r="R242" s="12"/>
      <c r="S242" s="12"/>
      <c r="T242" s="12"/>
      <c r="U242" s="1"/>
      <c r="V242" s="17"/>
      <c r="W242" s="17"/>
      <c r="X242" s="17"/>
      <c r="Y242" s="17"/>
      <c r="Z242" s="17"/>
      <c r="AA242" s="17"/>
      <c r="AB242" s="1"/>
      <c r="AC242" s="17"/>
      <c r="AD242" s="17"/>
      <c r="AE242" s="17"/>
      <c r="AF242" s="17"/>
      <c r="AG242" s="17"/>
      <c r="AH242" s="1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2"/>
      <c r="P243" s="12"/>
      <c r="Q243" s="12"/>
      <c r="R243" s="12"/>
      <c r="S243" s="12"/>
      <c r="T243" s="12"/>
      <c r="U243" s="1"/>
      <c r="V243" s="17"/>
      <c r="W243" s="17"/>
      <c r="X243" s="17"/>
      <c r="Y243" s="17"/>
      <c r="Z243" s="17"/>
      <c r="AA243" s="17"/>
      <c r="AB243" s="1"/>
      <c r="AC243" s="17"/>
      <c r="AD243" s="17"/>
      <c r="AE243" s="17"/>
      <c r="AF243" s="17"/>
      <c r="AG243" s="17"/>
      <c r="AH243" s="1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2"/>
      <c r="P244" s="12"/>
      <c r="Q244" s="12"/>
      <c r="R244" s="12"/>
      <c r="S244" s="12"/>
      <c r="T244" s="12"/>
      <c r="U244" s="1"/>
      <c r="V244" s="17"/>
      <c r="W244" s="17"/>
      <c r="X244" s="17"/>
      <c r="Y244" s="17"/>
      <c r="Z244" s="17"/>
      <c r="AA244" s="17"/>
      <c r="AB244" s="1"/>
      <c r="AC244" s="17"/>
      <c r="AD244" s="17"/>
      <c r="AE244" s="17"/>
      <c r="AF244" s="17"/>
      <c r="AG244" s="17"/>
      <c r="AH244" s="1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2"/>
      <c r="P245" s="12"/>
      <c r="Q245" s="12"/>
      <c r="R245" s="12"/>
      <c r="S245" s="12"/>
      <c r="T245" s="12"/>
      <c r="U245" s="1"/>
      <c r="V245" s="17"/>
      <c r="W245" s="17"/>
      <c r="X245" s="17"/>
      <c r="Y245" s="17"/>
      <c r="Z245" s="17"/>
      <c r="AA245" s="17"/>
      <c r="AB245" s="1"/>
      <c r="AC245" s="17"/>
      <c r="AD245" s="17"/>
      <c r="AE245" s="17"/>
      <c r="AF245" s="17"/>
      <c r="AG245" s="17"/>
      <c r="AH245" s="1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2"/>
      <c r="P246" s="12"/>
      <c r="Q246" s="12"/>
      <c r="R246" s="12"/>
      <c r="S246" s="12"/>
      <c r="T246" s="12"/>
      <c r="U246" s="1"/>
      <c r="V246" s="17"/>
      <c r="W246" s="17"/>
      <c r="X246" s="17"/>
      <c r="Y246" s="17"/>
      <c r="Z246" s="17"/>
      <c r="AA246" s="17"/>
      <c r="AB246" s="1"/>
      <c r="AC246" s="17"/>
      <c r="AD246" s="17"/>
      <c r="AE246" s="17"/>
      <c r="AF246" s="17"/>
      <c r="AG246" s="17"/>
      <c r="AH246" s="1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2"/>
      <c r="P247" s="12"/>
      <c r="Q247" s="12"/>
      <c r="R247" s="12"/>
      <c r="S247" s="12"/>
      <c r="T247" s="12"/>
      <c r="U247" s="1"/>
      <c r="V247" s="17"/>
      <c r="W247" s="17"/>
      <c r="X247" s="17"/>
      <c r="Y247" s="17"/>
      <c r="Z247" s="17"/>
      <c r="AA247" s="17"/>
      <c r="AB247" s="1"/>
      <c r="AC247" s="17"/>
      <c r="AD247" s="17"/>
      <c r="AE247" s="17"/>
      <c r="AF247" s="17"/>
      <c r="AG247" s="17"/>
      <c r="AH247" s="1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2"/>
      <c r="P248" s="12"/>
      <c r="Q248" s="12"/>
      <c r="R248" s="12"/>
      <c r="S248" s="12"/>
      <c r="T248" s="12"/>
      <c r="U248" s="1"/>
      <c r="V248" s="17"/>
      <c r="W248" s="17"/>
      <c r="X248" s="17"/>
      <c r="Y248" s="17"/>
      <c r="Z248" s="17"/>
      <c r="AA248" s="17"/>
      <c r="AB248" s="1"/>
      <c r="AC248" s="17"/>
      <c r="AD248" s="17"/>
      <c r="AE248" s="17"/>
      <c r="AF248" s="17"/>
      <c r="AG248" s="17"/>
      <c r="AH248" s="1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2"/>
      <c r="P249" s="12"/>
      <c r="Q249" s="12"/>
      <c r="R249" s="12"/>
      <c r="S249" s="12"/>
      <c r="T249" s="12"/>
      <c r="U249" s="1"/>
      <c r="V249" s="17"/>
      <c r="W249" s="17"/>
      <c r="X249" s="17"/>
      <c r="Y249" s="17"/>
      <c r="Z249" s="17"/>
      <c r="AA249" s="17"/>
      <c r="AB249" s="1"/>
      <c r="AC249" s="17"/>
      <c r="AD249" s="17"/>
      <c r="AE249" s="17"/>
      <c r="AF249" s="17"/>
      <c r="AG249" s="17"/>
      <c r="AH249" s="1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2"/>
      <c r="P250" s="12"/>
      <c r="Q250" s="12"/>
      <c r="R250" s="12"/>
      <c r="S250" s="12"/>
      <c r="T250" s="12"/>
      <c r="U250" s="1"/>
      <c r="V250" s="17"/>
      <c r="W250" s="17"/>
      <c r="X250" s="17"/>
      <c r="Y250" s="17"/>
      <c r="Z250" s="17"/>
      <c r="AA250" s="17"/>
      <c r="AB250" s="1"/>
      <c r="AC250" s="17"/>
      <c r="AD250" s="17"/>
      <c r="AE250" s="17"/>
      <c r="AF250" s="17"/>
      <c r="AG250" s="17"/>
      <c r="AH250" s="1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2"/>
      <c r="P251" s="12"/>
      <c r="Q251" s="12"/>
      <c r="R251" s="12"/>
      <c r="S251" s="12"/>
      <c r="T251" s="12"/>
      <c r="U251" s="1"/>
      <c r="V251" s="17"/>
      <c r="W251" s="17"/>
      <c r="X251" s="17"/>
      <c r="Y251" s="17"/>
      <c r="Z251" s="17"/>
      <c r="AA251" s="17"/>
      <c r="AB251" s="1"/>
      <c r="AC251" s="17"/>
      <c r="AD251" s="17"/>
      <c r="AE251" s="17"/>
      <c r="AF251" s="17"/>
      <c r="AG251" s="17"/>
      <c r="AH251" s="1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2"/>
      <c r="P252" s="12"/>
      <c r="Q252" s="12"/>
      <c r="R252" s="12"/>
      <c r="S252" s="12"/>
      <c r="T252" s="12"/>
      <c r="U252" s="1"/>
      <c r="V252" s="17"/>
      <c r="W252" s="17"/>
      <c r="X252" s="17"/>
      <c r="Y252" s="17"/>
      <c r="Z252" s="17"/>
      <c r="AA252" s="17"/>
      <c r="AB252" s="1"/>
      <c r="AC252" s="17"/>
      <c r="AD252" s="17"/>
      <c r="AE252" s="17"/>
      <c r="AF252" s="17"/>
      <c r="AG252" s="17"/>
      <c r="AH252" s="1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2"/>
      <c r="P253" s="12"/>
      <c r="Q253" s="12"/>
      <c r="R253" s="12"/>
      <c r="S253" s="12"/>
      <c r="T253" s="12"/>
      <c r="U253" s="1"/>
      <c r="V253" s="17"/>
      <c r="W253" s="17"/>
      <c r="X253" s="17"/>
      <c r="Y253" s="17"/>
      <c r="Z253" s="17"/>
      <c r="AA253" s="17"/>
      <c r="AB253" s="1"/>
      <c r="AC253" s="17"/>
      <c r="AD253" s="17"/>
      <c r="AE253" s="17"/>
      <c r="AF253" s="17"/>
      <c r="AG253" s="17"/>
      <c r="AH253" s="1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2"/>
      <c r="P254" s="12"/>
      <c r="Q254" s="12"/>
      <c r="R254" s="12"/>
      <c r="S254" s="12"/>
      <c r="T254" s="12"/>
      <c r="U254" s="1"/>
      <c r="V254" s="17"/>
      <c r="W254" s="17"/>
      <c r="X254" s="17"/>
      <c r="Y254" s="17"/>
      <c r="Z254" s="17"/>
      <c r="AA254" s="17"/>
      <c r="AB254" s="1"/>
      <c r="AC254" s="17"/>
      <c r="AD254" s="17"/>
      <c r="AE254" s="17"/>
      <c r="AF254" s="17"/>
      <c r="AG254" s="17"/>
      <c r="AH254" s="1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2"/>
      <c r="P255" s="12"/>
      <c r="Q255" s="12"/>
      <c r="R255" s="12"/>
      <c r="S255" s="12"/>
      <c r="T255" s="12"/>
      <c r="U255" s="1"/>
      <c r="V255" s="17"/>
      <c r="W255" s="17"/>
      <c r="X255" s="17"/>
      <c r="Y255" s="17"/>
      <c r="Z255" s="17"/>
      <c r="AA255" s="17"/>
      <c r="AB255" s="1"/>
      <c r="AC255" s="17"/>
      <c r="AD255" s="17"/>
      <c r="AE255" s="17"/>
      <c r="AF255" s="17"/>
      <c r="AG255" s="17"/>
      <c r="AH255" s="1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2"/>
      <c r="P256" s="12"/>
      <c r="Q256" s="12"/>
      <c r="R256" s="12"/>
      <c r="S256" s="12"/>
      <c r="T256" s="12"/>
      <c r="U256" s="1"/>
      <c r="V256" s="17"/>
      <c r="W256" s="17"/>
      <c r="X256" s="17"/>
      <c r="Y256" s="17"/>
      <c r="Z256" s="17"/>
      <c r="AA256" s="17"/>
      <c r="AB256" s="1"/>
      <c r="AC256" s="17"/>
      <c r="AD256" s="17"/>
      <c r="AE256" s="17"/>
      <c r="AF256" s="17"/>
      <c r="AG256" s="17"/>
      <c r="AH256" s="1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2"/>
      <c r="P257" s="12"/>
      <c r="Q257" s="12"/>
      <c r="R257" s="12"/>
      <c r="S257" s="12"/>
      <c r="T257" s="12"/>
      <c r="U257" s="1"/>
      <c r="V257" s="17"/>
      <c r="W257" s="17"/>
      <c r="X257" s="17"/>
      <c r="Y257" s="17"/>
      <c r="Z257" s="17"/>
      <c r="AA257" s="17"/>
      <c r="AB257" s="1"/>
      <c r="AC257" s="17"/>
      <c r="AD257" s="17"/>
      <c r="AE257" s="17"/>
      <c r="AF257" s="17"/>
      <c r="AG257" s="17"/>
      <c r="AH257" s="1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2"/>
      <c r="P258" s="12"/>
      <c r="Q258" s="12"/>
      <c r="R258" s="12"/>
      <c r="S258" s="12"/>
      <c r="T258" s="12"/>
      <c r="U258" s="1"/>
      <c r="V258" s="17"/>
      <c r="W258" s="17"/>
      <c r="X258" s="17"/>
      <c r="Y258" s="17"/>
      <c r="Z258" s="17"/>
      <c r="AA258" s="17"/>
      <c r="AB258" s="1"/>
      <c r="AC258" s="17"/>
      <c r="AD258" s="17"/>
      <c r="AE258" s="17"/>
      <c r="AF258" s="17"/>
      <c r="AG258" s="17"/>
      <c r="AH258" s="1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2"/>
      <c r="P259" s="12"/>
      <c r="Q259" s="12"/>
      <c r="R259" s="12"/>
      <c r="S259" s="12"/>
      <c r="T259" s="12"/>
      <c r="U259" s="1"/>
      <c r="V259" s="17"/>
      <c r="W259" s="17"/>
      <c r="X259" s="17"/>
      <c r="Y259" s="17"/>
      <c r="Z259" s="17"/>
      <c r="AA259" s="17"/>
      <c r="AB259" s="1"/>
      <c r="AC259" s="17"/>
      <c r="AD259" s="17"/>
      <c r="AE259" s="17"/>
      <c r="AF259" s="17"/>
      <c r="AG259" s="17"/>
      <c r="AH259" s="1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2"/>
      <c r="P260" s="12"/>
      <c r="Q260" s="12"/>
      <c r="R260" s="12"/>
      <c r="S260" s="12"/>
      <c r="T260" s="12"/>
      <c r="U260" s="1"/>
      <c r="V260" s="17"/>
      <c r="W260" s="17"/>
      <c r="X260" s="17"/>
      <c r="Y260" s="17"/>
      <c r="Z260" s="17"/>
      <c r="AA260" s="17"/>
      <c r="AB260" s="1"/>
      <c r="AC260" s="17"/>
      <c r="AD260" s="17"/>
      <c r="AE260" s="17"/>
      <c r="AF260" s="17"/>
      <c r="AG260" s="17"/>
      <c r="AH260" s="1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2"/>
      <c r="P261" s="12"/>
      <c r="Q261" s="12"/>
      <c r="R261" s="12"/>
      <c r="S261" s="12"/>
      <c r="T261" s="12"/>
      <c r="U261" s="1"/>
      <c r="V261" s="17"/>
      <c r="W261" s="17"/>
      <c r="X261" s="17"/>
      <c r="Y261" s="17"/>
      <c r="Z261" s="17"/>
      <c r="AA261" s="17"/>
      <c r="AB261" s="1"/>
      <c r="AC261" s="17"/>
      <c r="AD261" s="17"/>
      <c r="AE261" s="17"/>
      <c r="AF261" s="17"/>
      <c r="AG261" s="17"/>
      <c r="AH261" s="1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2"/>
      <c r="P262" s="12"/>
      <c r="Q262" s="12"/>
      <c r="R262" s="12"/>
      <c r="S262" s="12"/>
      <c r="T262" s="12"/>
      <c r="U262" s="1"/>
      <c r="V262" s="17"/>
      <c r="W262" s="17"/>
      <c r="X262" s="17"/>
      <c r="Y262" s="17"/>
      <c r="Z262" s="17"/>
      <c r="AA262" s="17"/>
      <c r="AB262" s="1"/>
      <c r="AC262" s="17"/>
      <c r="AD262" s="17"/>
      <c r="AE262" s="17"/>
      <c r="AF262" s="17"/>
      <c r="AG262" s="17"/>
      <c r="AH262" s="1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2"/>
      <c r="P263" s="12"/>
      <c r="Q263" s="12"/>
      <c r="R263" s="12"/>
      <c r="S263" s="12"/>
      <c r="T263" s="12"/>
      <c r="U263" s="1"/>
      <c r="V263" s="17"/>
      <c r="W263" s="17"/>
      <c r="X263" s="17"/>
      <c r="Y263" s="17"/>
      <c r="Z263" s="17"/>
      <c r="AA263" s="17"/>
      <c r="AB263" s="1"/>
      <c r="AC263" s="17"/>
      <c r="AD263" s="17"/>
      <c r="AE263" s="17"/>
      <c r="AF263" s="17"/>
      <c r="AG263" s="17"/>
      <c r="AH263" s="1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2"/>
      <c r="P264" s="12"/>
      <c r="Q264" s="12"/>
      <c r="R264" s="12"/>
      <c r="S264" s="12"/>
      <c r="T264" s="12"/>
      <c r="U264" s="1"/>
      <c r="V264" s="17"/>
      <c r="W264" s="17"/>
      <c r="X264" s="17"/>
      <c r="Y264" s="17"/>
      <c r="Z264" s="17"/>
      <c r="AA264" s="17"/>
      <c r="AB264" s="1"/>
      <c r="AC264" s="17"/>
      <c r="AD264" s="17"/>
      <c r="AE264" s="17"/>
      <c r="AF264" s="17"/>
      <c r="AG264" s="17"/>
      <c r="AH264" s="1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2"/>
      <c r="P265" s="12"/>
      <c r="Q265" s="12"/>
      <c r="R265" s="12"/>
      <c r="S265" s="12"/>
      <c r="T265" s="12"/>
      <c r="U265" s="1"/>
      <c r="V265" s="17"/>
      <c r="W265" s="17"/>
      <c r="X265" s="17"/>
      <c r="Y265" s="17"/>
      <c r="Z265" s="17"/>
      <c r="AA265" s="17"/>
      <c r="AB265" s="1"/>
      <c r="AC265" s="17"/>
      <c r="AD265" s="17"/>
      <c r="AE265" s="17"/>
      <c r="AF265" s="17"/>
      <c r="AG265" s="17"/>
      <c r="AH265" s="1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2"/>
      <c r="P266" s="12"/>
      <c r="Q266" s="12"/>
      <c r="R266" s="12"/>
      <c r="S266" s="12"/>
      <c r="T266" s="12"/>
      <c r="U266" s="1"/>
      <c r="V266" s="17"/>
      <c r="W266" s="17"/>
      <c r="X266" s="17"/>
      <c r="Y266" s="17"/>
      <c r="Z266" s="17"/>
      <c r="AA266" s="17"/>
      <c r="AB266" s="1"/>
      <c r="AC266" s="17"/>
      <c r="AD266" s="17"/>
      <c r="AE266" s="17"/>
      <c r="AF266" s="17"/>
      <c r="AG266" s="17"/>
      <c r="AH266" s="1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2"/>
      <c r="P267" s="12"/>
      <c r="Q267" s="12"/>
      <c r="R267" s="12"/>
      <c r="S267" s="12"/>
      <c r="T267" s="12"/>
      <c r="U267" s="1"/>
      <c r="V267" s="17"/>
      <c r="W267" s="17"/>
      <c r="X267" s="17"/>
      <c r="Y267" s="17"/>
      <c r="Z267" s="17"/>
      <c r="AA267" s="17"/>
      <c r="AB267" s="1"/>
      <c r="AC267" s="17"/>
      <c r="AD267" s="17"/>
      <c r="AE267" s="17"/>
      <c r="AF267" s="17"/>
      <c r="AG267" s="17"/>
      <c r="AH267" s="1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2"/>
      <c r="P268" s="12"/>
      <c r="Q268" s="12"/>
      <c r="R268" s="12"/>
      <c r="S268" s="12"/>
      <c r="T268" s="12"/>
      <c r="U268" s="1"/>
      <c r="V268" s="17"/>
      <c r="W268" s="17"/>
      <c r="X268" s="17"/>
      <c r="Y268" s="17"/>
      <c r="Z268" s="17"/>
      <c r="AA268" s="17"/>
      <c r="AB268" s="1"/>
      <c r="AC268" s="17"/>
      <c r="AD268" s="17"/>
      <c r="AE268" s="17"/>
      <c r="AF268" s="17"/>
      <c r="AG268" s="17"/>
      <c r="AH268" s="1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2"/>
      <c r="P269" s="12"/>
      <c r="Q269" s="12"/>
      <c r="R269" s="12"/>
      <c r="S269" s="12"/>
      <c r="T269" s="12"/>
      <c r="U269" s="1"/>
      <c r="V269" s="17"/>
      <c r="W269" s="17"/>
      <c r="X269" s="17"/>
      <c r="Y269" s="17"/>
      <c r="Z269" s="17"/>
      <c r="AA269" s="17"/>
      <c r="AB269" s="1"/>
      <c r="AC269" s="17"/>
      <c r="AD269" s="17"/>
      <c r="AE269" s="17"/>
      <c r="AF269" s="17"/>
      <c r="AG269" s="17"/>
      <c r="AH269" s="1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2"/>
      <c r="P270" s="12"/>
      <c r="Q270" s="12"/>
      <c r="R270" s="12"/>
      <c r="S270" s="12"/>
      <c r="T270" s="12"/>
      <c r="U270" s="1"/>
      <c r="V270" s="17"/>
      <c r="W270" s="17"/>
      <c r="X270" s="17"/>
      <c r="Y270" s="17"/>
      <c r="Z270" s="17"/>
      <c r="AA270" s="17"/>
      <c r="AB270" s="1"/>
      <c r="AC270" s="17"/>
      <c r="AD270" s="17"/>
      <c r="AE270" s="17"/>
      <c r="AF270" s="17"/>
      <c r="AG270" s="17"/>
      <c r="AH270" s="1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2"/>
      <c r="P271" s="12"/>
      <c r="Q271" s="12"/>
      <c r="R271" s="12"/>
      <c r="S271" s="12"/>
      <c r="T271" s="12"/>
      <c r="U271" s="1"/>
      <c r="V271" s="17"/>
      <c r="W271" s="17"/>
      <c r="X271" s="17"/>
      <c r="Y271" s="17"/>
      <c r="Z271" s="17"/>
      <c r="AA271" s="17"/>
      <c r="AB271" s="1"/>
      <c r="AC271" s="17"/>
      <c r="AD271" s="17"/>
      <c r="AE271" s="17"/>
      <c r="AF271" s="17"/>
      <c r="AG271" s="17"/>
      <c r="AH271" s="1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2"/>
      <c r="P272" s="12"/>
      <c r="Q272" s="12"/>
      <c r="R272" s="12"/>
      <c r="S272" s="12"/>
      <c r="T272" s="12"/>
      <c r="U272" s="1"/>
      <c r="V272" s="17"/>
      <c r="W272" s="17"/>
      <c r="X272" s="17"/>
      <c r="Y272" s="17"/>
      <c r="Z272" s="17"/>
      <c r="AA272" s="17"/>
      <c r="AB272" s="1"/>
      <c r="AC272" s="17"/>
      <c r="AD272" s="17"/>
      <c r="AE272" s="17"/>
      <c r="AF272" s="17"/>
      <c r="AG272" s="17"/>
      <c r="AH272" s="1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2"/>
      <c r="P273" s="12"/>
      <c r="Q273" s="12"/>
      <c r="R273" s="12"/>
      <c r="S273" s="12"/>
      <c r="T273" s="12"/>
      <c r="U273" s="1"/>
      <c r="V273" s="17"/>
      <c r="W273" s="17"/>
      <c r="X273" s="17"/>
      <c r="Y273" s="17"/>
      <c r="Z273" s="17"/>
      <c r="AA273" s="17"/>
      <c r="AB273" s="1"/>
      <c r="AC273" s="17"/>
      <c r="AD273" s="17"/>
      <c r="AE273" s="17"/>
      <c r="AF273" s="17"/>
      <c r="AG273" s="17"/>
      <c r="AH273" s="1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2"/>
      <c r="P274" s="12"/>
      <c r="Q274" s="12"/>
      <c r="R274" s="12"/>
      <c r="S274" s="12"/>
      <c r="T274" s="12"/>
      <c r="U274" s="1"/>
      <c r="V274" s="17"/>
      <c r="W274" s="17"/>
      <c r="X274" s="17"/>
      <c r="Y274" s="17"/>
      <c r="Z274" s="17"/>
      <c r="AA274" s="17"/>
      <c r="AB274" s="1"/>
      <c r="AC274" s="17"/>
      <c r="AD274" s="17"/>
      <c r="AE274" s="17"/>
      <c r="AF274" s="17"/>
      <c r="AG274" s="17"/>
      <c r="AH274" s="1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2"/>
      <c r="P275" s="12"/>
      <c r="Q275" s="12"/>
      <c r="R275" s="12"/>
      <c r="S275" s="12"/>
      <c r="T275" s="12"/>
      <c r="U275" s="1"/>
      <c r="V275" s="17"/>
      <c r="W275" s="17"/>
      <c r="X275" s="17"/>
      <c r="Y275" s="17"/>
      <c r="Z275" s="17"/>
      <c r="AA275" s="17"/>
      <c r="AB275" s="1"/>
      <c r="AC275" s="17"/>
      <c r="AD275" s="17"/>
      <c r="AE275" s="17"/>
      <c r="AF275" s="17"/>
      <c r="AG275" s="17"/>
      <c r="AH275" s="1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2"/>
      <c r="P276" s="12"/>
      <c r="Q276" s="12"/>
      <c r="R276" s="12"/>
      <c r="S276" s="12"/>
      <c r="T276" s="12"/>
      <c r="U276" s="1"/>
      <c r="V276" s="17"/>
      <c r="W276" s="17"/>
      <c r="X276" s="17"/>
      <c r="Y276" s="17"/>
      <c r="Z276" s="17"/>
      <c r="AA276" s="17"/>
      <c r="AB276" s="1"/>
      <c r="AC276" s="17"/>
      <c r="AD276" s="17"/>
      <c r="AE276" s="17"/>
      <c r="AF276" s="17"/>
      <c r="AG276" s="17"/>
      <c r="AH276" s="1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2"/>
      <c r="P277" s="12"/>
      <c r="Q277" s="12"/>
      <c r="R277" s="12"/>
      <c r="S277" s="12"/>
      <c r="T277" s="12"/>
      <c r="U277" s="1"/>
      <c r="V277" s="17"/>
      <c r="W277" s="17"/>
      <c r="X277" s="17"/>
      <c r="Y277" s="17"/>
      <c r="Z277" s="17"/>
      <c r="AA277" s="17"/>
      <c r="AB277" s="1"/>
      <c r="AC277" s="17"/>
      <c r="AD277" s="17"/>
      <c r="AE277" s="17"/>
      <c r="AF277" s="17"/>
      <c r="AG277" s="17"/>
      <c r="AH277" s="1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2"/>
      <c r="P278" s="12"/>
      <c r="Q278" s="12"/>
      <c r="R278" s="12"/>
      <c r="S278" s="12"/>
      <c r="T278" s="12"/>
      <c r="U278" s="1"/>
      <c r="V278" s="17"/>
      <c r="W278" s="17"/>
      <c r="X278" s="17"/>
      <c r="Y278" s="17"/>
      <c r="Z278" s="17"/>
      <c r="AA278" s="17"/>
      <c r="AB278" s="1"/>
      <c r="AC278" s="17"/>
      <c r="AD278" s="17"/>
      <c r="AE278" s="17"/>
      <c r="AF278" s="17"/>
      <c r="AG278" s="17"/>
      <c r="AH278" s="1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2"/>
      <c r="P279" s="12"/>
      <c r="Q279" s="12"/>
      <c r="R279" s="12"/>
      <c r="S279" s="12"/>
      <c r="T279" s="12"/>
      <c r="U279" s="1"/>
      <c r="V279" s="17"/>
      <c r="W279" s="17"/>
      <c r="X279" s="17"/>
      <c r="Y279" s="17"/>
      <c r="Z279" s="17"/>
      <c r="AA279" s="17"/>
      <c r="AB279" s="1"/>
      <c r="AC279" s="17"/>
      <c r="AD279" s="17"/>
      <c r="AE279" s="17"/>
      <c r="AF279" s="17"/>
      <c r="AG279" s="17"/>
      <c r="AH279" s="1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2"/>
      <c r="P280" s="12"/>
      <c r="Q280" s="12"/>
      <c r="R280" s="12"/>
      <c r="S280" s="12"/>
      <c r="T280" s="12"/>
      <c r="U280" s="1"/>
      <c r="V280" s="17"/>
      <c r="W280" s="17"/>
      <c r="X280" s="17"/>
      <c r="Y280" s="17"/>
      <c r="Z280" s="17"/>
      <c r="AA280" s="17"/>
      <c r="AB280" s="1"/>
      <c r="AC280" s="17"/>
      <c r="AD280" s="17"/>
      <c r="AE280" s="17"/>
      <c r="AF280" s="17"/>
      <c r="AG280" s="17"/>
      <c r="AH280" s="1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2"/>
      <c r="P281" s="12"/>
      <c r="Q281" s="12"/>
      <c r="R281" s="12"/>
      <c r="S281" s="12"/>
      <c r="T281" s="12"/>
      <c r="U281" s="1"/>
      <c r="V281" s="17"/>
      <c r="W281" s="17"/>
      <c r="X281" s="17"/>
      <c r="Y281" s="17"/>
      <c r="Z281" s="17"/>
      <c r="AA281" s="17"/>
      <c r="AB281" s="1"/>
      <c r="AC281" s="17"/>
      <c r="AD281" s="17"/>
      <c r="AE281" s="17"/>
      <c r="AF281" s="17"/>
      <c r="AG281" s="17"/>
      <c r="AH281" s="1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2"/>
      <c r="P282" s="12"/>
      <c r="Q282" s="12"/>
      <c r="R282" s="12"/>
      <c r="S282" s="12"/>
      <c r="T282" s="12"/>
      <c r="U282" s="1"/>
      <c r="V282" s="17"/>
      <c r="W282" s="17"/>
      <c r="X282" s="17"/>
      <c r="Y282" s="17"/>
      <c r="Z282" s="17"/>
      <c r="AA282" s="17"/>
      <c r="AB282" s="1"/>
      <c r="AC282" s="17"/>
      <c r="AD282" s="17"/>
      <c r="AE282" s="17"/>
      <c r="AF282" s="17"/>
      <c r="AG282" s="17"/>
      <c r="AH282" s="1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2"/>
      <c r="P283" s="12"/>
      <c r="Q283" s="12"/>
      <c r="R283" s="12"/>
      <c r="S283" s="12"/>
      <c r="T283" s="12"/>
      <c r="U283" s="1"/>
      <c r="V283" s="17"/>
      <c r="W283" s="17"/>
      <c r="X283" s="17"/>
      <c r="Y283" s="17"/>
      <c r="Z283" s="17"/>
      <c r="AA283" s="17"/>
      <c r="AB283" s="1"/>
      <c r="AC283" s="17"/>
      <c r="AD283" s="17"/>
      <c r="AE283" s="17"/>
      <c r="AF283" s="17"/>
      <c r="AG283" s="17"/>
      <c r="AH283" s="1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2"/>
      <c r="P284" s="12"/>
      <c r="Q284" s="12"/>
      <c r="R284" s="12"/>
      <c r="S284" s="12"/>
      <c r="T284" s="12"/>
      <c r="U284" s="1"/>
      <c r="V284" s="17"/>
      <c r="W284" s="17"/>
      <c r="X284" s="17"/>
      <c r="Y284" s="17"/>
      <c r="Z284" s="17"/>
      <c r="AA284" s="17"/>
      <c r="AB284" s="1"/>
      <c r="AC284" s="17"/>
      <c r="AD284" s="17"/>
      <c r="AE284" s="17"/>
      <c r="AF284" s="17"/>
      <c r="AG284" s="17"/>
      <c r="AH284" s="1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2"/>
      <c r="P285" s="12"/>
      <c r="Q285" s="12"/>
      <c r="R285" s="12"/>
      <c r="S285" s="12"/>
      <c r="T285" s="12"/>
      <c r="U285" s="1"/>
      <c r="V285" s="17"/>
      <c r="W285" s="17"/>
      <c r="X285" s="17"/>
      <c r="Y285" s="17"/>
      <c r="Z285" s="17"/>
      <c r="AA285" s="17"/>
      <c r="AB285" s="1"/>
      <c r="AC285" s="17"/>
      <c r="AD285" s="17"/>
      <c r="AE285" s="17"/>
      <c r="AF285" s="17"/>
      <c r="AG285" s="17"/>
      <c r="AH285" s="1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2"/>
      <c r="P286" s="12"/>
      <c r="Q286" s="12"/>
      <c r="R286" s="12"/>
      <c r="S286" s="12"/>
      <c r="T286" s="12"/>
      <c r="U286" s="1"/>
      <c r="V286" s="17"/>
      <c r="W286" s="17"/>
      <c r="X286" s="17"/>
      <c r="Y286" s="17"/>
      <c r="Z286" s="17"/>
      <c r="AA286" s="17"/>
      <c r="AB286" s="1"/>
      <c r="AC286" s="17"/>
      <c r="AD286" s="17"/>
      <c r="AE286" s="17"/>
      <c r="AF286" s="17"/>
      <c r="AG286" s="17"/>
      <c r="AH286" s="1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2"/>
      <c r="P287" s="12"/>
      <c r="Q287" s="12"/>
      <c r="R287" s="12"/>
      <c r="S287" s="12"/>
      <c r="T287" s="12"/>
      <c r="U287" s="1"/>
      <c r="V287" s="17"/>
      <c r="W287" s="17"/>
      <c r="X287" s="17"/>
      <c r="Y287" s="17"/>
      <c r="Z287" s="17"/>
      <c r="AA287" s="17"/>
      <c r="AB287" s="1"/>
      <c r="AC287" s="17"/>
      <c r="AD287" s="17"/>
      <c r="AE287" s="17"/>
      <c r="AF287" s="17"/>
      <c r="AG287" s="17"/>
      <c r="AH287" s="1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2"/>
      <c r="P288" s="12"/>
      <c r="Q288" s="12"/>
      <c r="R288" s="12"/>
      <c r="S288" s="12"/>
      <c r="T288" s="12"/>
      <c r="U288" s="1"/>
      <c r="V288" s="17"/>
      <c r="W288" s="17"/>
      <c r="X288" s="17"/>
      <c r="Y288" s="17"/>
      <c r="Z288" s="17"/>
      <c r="AA288" s="17"/>
      <c r="AB288" s="1"/>
      <c r="AC288" s="17"/>
      <c r="AD288" s="17"/>
      <c r="AE288" s="17"/>
      <c r="AF288" s="17"/>
      <c r="AG288" s="17"/>
      <c r="AH288" s="1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2"/>
      <c r="P289" s="12"/>
      <c r="Q289" s="12"/>
      <c r="R289" s="12"/>
      <c r="S289" s="12"/>
      <c r="T289" s="12"/>
      <c r="U289" s="1"/>
      <c r="V289" s="17"/>
      <c r="W289" s="17"/>
      <c r="X289" s="17"/>
      <c r="Y289" s="17"/>
      <c r="Z289" s="17"/>
      <c r="AA289" s="17"/>
      <c r="AB289" s="1"/>
      <c r="AC289" s="17"/>
      <c r="AD289" s="17"/>
      <c r="AE289" s="17"/>
      <c r="AF289" s="17"/>
      <c r="AG289" s="17"/>
      <c r="AH289" s="1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2"/>
      <c r="P290" s="12"/>
      <c r="Q290" s="12"/>
      <c r="R290" s="12"/>
      <c r="S290" s="12"/>
      <c r="T290" s="12"/>
      <c r="U290" s="1"/>
      <c r="V290" s="17"/>
      <c r="W290" s="17"/>
      <c r="X290" s="17"/>
      <c r="Y290" s="17"/>
      <c r="Z290" s="17"/>
      <c r="AA290" s="17"/>
      <c r="AB290" s="1"/>
      <c r="AC290" s="17"/>
      <c r="AD290" s="17"/>
      <c r="AE290" s="17"/>
      <c r="AF290" s="17"/>
      <c r="AG290" s="17"/>
      <c r="AH290" s="1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2"/>
      <c r="P291" s="12"/>
      <c r="Q291" s="12"/>
      <c r="R291" s="12"/>
      <c r="S291" s="12"/>
      <c r="T291" s="12"/>
      <c r="U291" s="1"/>
      <c r="V291" s="17"/>
      <c r="W291" s="17"/>
      <c r="X291" s="17"/>
      <c r="Y291" s="17"/>
      <c r="Z291" s="17"/>
      <c r="AA291" s="17"/>
      <c r="AB291" s="1"/>
      <c r="AC291" s="17"/>
      <c r="AD291" s="17"/>
      <c r="AE291" s="17"/>
      <c r="AF291" s="17"/>
      <c r="AG291" s="17"/>
      <c r="AH291" s="1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2"/>
      <c r="P292" s="12"/>
      <c r="Q292" s="12"/>
      <c r="R292" s="12"/>
      <c r="S292" s="12"/>
      <c r="T292" s="12"/>
      <c r="U292" s="1"/>
      <c r="V292" s="17"/>
      <c r="W292" s="17"/>
      <c r="X292" s="17"/>
      <c r="Y292" s="17"/>
      <c r="Z292" s="17"/>
      <c r="AA292" s="17"/>
      <c r="AB292" s="1"/>
      <c r="AC292" s="17"/>
      <c r="AD292" s="17"/>
      <c r="AE292" s="17"/>
      <c r="AF292" s="17"/>
      <c r="AG292" s="17"/>
      <c r="AH292" s="1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2"/>
      <c r="P293" s="12"/>
      <c r="Q293" s="12"/>
      <c r="R293" s="12"/>
      <c r="S293" s="12"/>
      <c r="T293" s="12"/>
      <c r="U293" s="1"/>
      <c r="V293" s="17"/>
      <c r="W293" s="17"/>
      <c r="X293" s="17"/>
      <c r="Y293" s="17"/>
      <c r="Z293" s="17"/>
      <c r="AA293" s="17"/>
      <c r="AB293" s="1"/>
      <c r="AC293" s="17"/>
      <c r="AD293" s="17"/>
      <c r="AE293" s="17"/>
      <c r="AF293" s="17"/>
      <c r="AG293" s="17"/>
      <c r="AH293" s="1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2"/>
      <c r="P294" s="12"/>
      <c r="Q294" s="12"/>
      <c r="R294" s="12"/>
      <c r="S294" s="12"/>
      <c r="T294" s="12"/>
      <c r="U294" s="1"/>
      <c r="V294" s="17"/>
      <c r="W294" s="17"/>
      <c r="X294" s="17"/>
      <c r="Y294" s="17"/>
      <c r="Z294" s="17"/>
      <c r="AA294" s="17"/>
      <c r="AB294" s="1"/>
      <c r="AC294" s="17"/>
      <c r="AD294" s="17"/>
      <c r="AE294" s="17"/>
      <c r="AF294" s="17"/>
      <c r="AG294" s="17"/>
      <c r="AH294" s="1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2"/>
      <c r="P295" s="12"/>
      <c r="Q295" s="12"/>
      <c r="R295" s="12"/>
      <c r="S295" s="12"/>
      <c r="T295" s="12"/>
      <c r="U295" s="1"/>
      <c r="V295" s="17"/>
      <c r="W295" s="17"/>
      <c r="X295" s="17"/>
      <c r="Y295" s="17"/>
      <c r="Z295" s="17"/>
      <c r="AA295" s="17"/>
      <c r="AB295" s="1"/>
      <c r="AC295" s="17"/>
      <c r="AD295" s="17"/>
      <c r="AE295" s="17"/>
      <c r="AF295" s="17"/>
      <c r="AG295" s="17"/>
      <c r="AH295" s="1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2"/>
      <c r="P296" s="12"/>
      <c r="Q296" s="12"/>
      <c r="R296" s="12"/>
      <c r="S296" s="12"/>
      <c r="T296" s="12"/>
      <c r="U296" s="1"/>
      <c r="V296" s="17"/>
      <c r="W296" s="17"/>
      <c r="X296" s="17"/>
      <c r="Y296" s="17"/>
      <c r="Z296" s="17"/>
      <c r="AA296" s="17"/>
      <c r="AB296" s="1"/>
      <c r="AC296" s="17"/>
      <c r="AD296" s="17"/>
      <c r="AE296" s="17"/>
      <c r="AF296" s="17"/>
      <c r="AG296" s="17"/>
      <c r="AH296" s="1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2"/>
      <c r="P297" s="12"/>
      <c r="Q297" s="12"/>
      <c r="R297" s="12"/>
      <c r="S297" s="12"/>
      <c r="T297" s="12"/>
      <c r="U297" s="1"/>
      <c r="V297" s="17"/>
      <c r="W297" s="17"/>
      <c r="X297" s="17"/>
      <c r="Y297" s="17"/>
      <c r="Z297" s="17"/>
      <c r="AA297" s="17"/>
      <c r="AB297" s="1"/>
      <c r="AC297" s="17"/>
      <c r="AD297" s="17"/>
      <c r="AE297" s="17"/>
      <c r="AF297" s="17"/>
      <c r="AG297" s="17"/>
      <c r="AH297" s="1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2"/>
      <c r="P298" s="12"/>
      <c r="Q298" s="12"/>
      <c r="R298" s="12"/>
      <c r="S298" s="12"/>
      <c r="T298" s="12"/>
      <c r="U298" s="1"/>
      <c r="V298" s="17"/>
      <c r="W298" s="17"/>
      <c r="X298" s="17"/>
      <c r="Y298" s="17"/>
      <c r="Z298" s="17"/>
      <c r="AA298" s="17"/>
      <c r="AB298" s="1"/>
      <c r="AC298" s="17"/>
      <c r="AD298" s="17"/>
      <c r="AE298" s="17"/>
      <c r="AF298" s="17"/>
      <c r="AG298" s="17"/>
      <c r="AH298" s="1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2"/>
      <c r="P299" s="12"/>
      <c r="Q299" s="12"/>
      <c r="R299" s="12"/>
      <c r="S299" s="12"/>
      <c r="T299" s="12"/>
      <c r="U299" s="1"/>
      <c r="V299" s="17"/>
      <c r="W299" s="17"/>
      <c r="X299" s="17"/>
      <c r="Y299" s="17"/>
      <c r="Z299" s="17"/>
      <c r="AA299" s="17"/>
      <c r="AB299" s="1"/>
      <c r="AC299" s="17"/>
      <c r="AD299" s="17"/>
      <c r="AE299" s="17"/>
      <c r="AF299" s="17"/>
      <c r="AG299" s="17"/>
      <c r="AH299" s="1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2"/>
      <c r="P300" s="12"/>
      <c r="Q300" s="12"/>
      <c r="R300" s="12"/>
      <c r="S300" s="12"/>
      <c r="T300" s="12"/>
      <c r="U300" s="1"/>
      <c r="V300" s="17"/>
      <c r="W300" s="17"/>
      <c r="X300" s="17"/>
      <c r="Y300" s="17"/>
      <c r="Z300" s="17"/>
      <c r="AA300" s="17"/>
      <c r="AB300" s="1"/>
      <c r="AC300" s="17"/>
      <c r="AD300" s="17"/>
      <c r="AE300" s="17"/>
      <c r="AF300" s="17"/>
      <c r="AG300" s="17"/>
      <c r="AH300" s="1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2"/>
      <c r="P301" s="12"/>
      <c r="Q301" s="12"/>
      <c r="R301" s="12"/>
      <c r="S301" s="12"/>
      <c r="T301" s="12"/>
      <c r="U301" s="1"/>
      <c r="V301" s="17"/>
      <c r="W301" s="17"/>
      <c r="X301" s="17"/>
      <c r="Y301" s="17"/>
      <c r="Z301" s="17"/>
      <c r="AA301" s="17"/>
      <c r="AB301" s="1"/>
      <c r="AC301" s="17"/>
      <c r="AD301" s="17"/>
      <c r="AE301" s="17"/>
      <c r="AF301" s="17"/>
      <c r="AG301" s="17"/>
      <c r="AH301" s="1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2"/>
      <c r="P302" s="12"/>
      <c r="Q302" s="12"/>
      <c r="R302" s="12"/>
      <c r="S302" s="12"/>
      <c r="T302" s="12"/>
      <c r="U302" s="1"/>
      <c r="V302" s="17"/>
      <c r="W302" s="17"/>
      <c r="X302" s="17"/>
      <c r="Y302" s="17"/>
      <c r="Z302" s="17"/>
      <c r="AA302" s="17"/>
      <c r="AB302" s="1"/>
      <c r="AC302" s="17"/>
      <c r="AD302" s="17"/>
      <c r="AE302" s="17"/>
      <c r="AF302" s="17"/>
      <c r="AG302" s="17"/>
      <c r="AH302" s="1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2"/>
      <c r="P303" s="12"/>
      <c r="Q303" s="12"/>
      <c r="R303" s="12"/>
      <c r="S303" s="12"/>
      <c r="T303" s="12"/>
      <c r="U303" s="1"/>
      <c r="V303" s="17"/>
      <c r="W303" s="17"/>
      <c r="X303" s="17"/>
      <c r="Y303" s="17"/>
      <c r="Z303" s="17"/>
      <c r="AA303" s="17"/>
      <c r="AB303" s="1"/>
      <c r="AC303" s="17"/>
      <c r="AD303" s="17"/>
      <c r="AE303" s="17"/>
      <c r="AF303" s="17"/>
      <c r="AG303" s="17"/>
      <c r="AH303" s="1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2"/>
      <c r="P304" s="12"/>
      <c r="Q304" s="12"/>
      <c r="R304" s="12"/>
      <c r="S304" s="12"/>
      <c r="T304" s="12"/>
      <c r="U304" s="1"/>
      <c r="V304" s="17"/>
      <c r="W304" s="17"/>
      <c r="X304" s="17"/>
      <c r="Y304" s="17"/>
      <c r="Z304" s="17"/>
      <c r="AA304" s="17"/>
      <c r="AB304" s="1"/>
      <c r="AC304" s="17"/>
      <c r="AD304" s="17"/>
      <c r="AE304" s="17"/>
      <c r="AF304" s="17"/>
      <c r="AG304" s="17"/>
      <c r="AH304" s="1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2"/>
      <c r="P305" s="12"/>
      <c r="Q305" s="12"/>
      <c r="R305" s="12"/>
      <c r="S305" s="12"/>
      <c r="T305" s="12"/>
      <c r="U305" s="1"/>
      <c r="V305" s="17"/>
      <c r="W305" s="17"/>
      <c r="X305" s="17"/>
      <c r="Y305" s="17"/>
      <c r="Z305" s="17"/>
      <c r="AA305" s="17"/>
      <c r="AB305" s="1"/>
      <c r="AC305" s="17"/>
      <c r="AD305" s="17"/>
      <c r="AE305" s="17"/>
      <c r="AF305" s="17"/>
      <c r="AG305" s="17"/>
      <c r="AH305" s="1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2"/>
      <c r="P306" s="12"/>
      <c r="Q306" s="12"/>
      <c r="R306" s="12"/>
      <c r="S306" s="12"/>
      <c r="T306" s="12"/>
      <c r="U306" s="1"/>
      <c r="V306" s="17"/>
      <c r="W306" s="17"/>
      <c r="X306" s="17"/>
      <c r="Y306" s="17"/>
      <c r="Z306" s="17"/>
      <c r="AA306" s="17"/>
      <c r="AB306" s="1"/>
      <c r="AC306" s="17"/>
      <c r="AD306" s="17"/>
      <c r="AE306" s="17"/>
      <c r="AF306" s="17"/>
      <c r="AG306" s="17"/>
      <c r="AH306" s="1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>
      <c r="A307" s="1"/>
      <c r="B307" s="1"/>
      <c r="C307" s="12"/>
      <c r="D307" s="1"/>
      <c r="E307" s="1"/>
      <c r="F3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2013-04-23T11:27:22Z</dcterms:modified>
</cp:coreProperties>
</file>